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\\nas.predusk.co\home\Anil Sir Assigned Project\Synegy Master_Ankit\"/>
    </mc:Choice>
  </mc:AlternateContent>
  <xr:revisionPtr revIDLastSave="0" documentId="8_{0F0F52B0-FF28-4CD2-AA3B-B58FE90628CE}" xr6:coauthVersionLast="47" xr6:coauthVersionMax="47" xr10:uidLastSave="{00000000-0000-0000-0000-000000000000}"/>
  <bookViews>
    <workbookView xWindow="-120" yWindow="-120" windowWidth="29040" windowHeight="15720" firstSheet="2" activeTab="2" xr2:uid="{A066297B-31FF-436E-B721-CE47C4EA2610}"/>
  </bookViews>
  <sheets>
    <sheet name="Dashboard" sheetId="5" r:id="rId1"/>
    <sheet name="Pivot" sheetId="6" r:id="rId2"/>
    <sheet name="All Orders" sheetId="1" r:id="rId3"/>
    <sheet name="Sheet1" sheetId="4" r:id="rId4"/>
    <sheet name="Payment Sanction" sheetId="2" r:id="rId5"/>
    <sheet name="Invoice Summit" sheetId="3" r:id="rId6"/>
    <sheet name="Sheet2" sheetId="7" r:id="rId7"/>
  </sheets>
  <externalReferences>
    <externalReference r:id="rId8"/>
  </externalReferences>
  <definedNames>
    <definedName name="_xlnm._FilterDatabase" localSheetId="2" hidden="1">'All Orders'!$A$1:$AK$1463</definedName>
  </definedNames>
  <calcPr calcId="191028" iterateDelta="1E-4"/>
  <pivotCaches>
    <pivotCache cacheId="8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1" l="1"/>
  <c r="X5" i="1"/>
  <c r="W846" i="1"/>
  <c r="S845" i="1"/>
  <c r="X845" i="1"/>
  <c r="X846" i="1"/>
  <c r="Y846" i="1"/>
  <c r="X838" i="1"/>
  <c r="W838" i="1"/>
  <c r="B4" i="5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9" i="1"/>
  <c r="W840" i="1"/>
  <c r="W841" i="1"/>
  <c r="W842" i="1"/>
  <c r="W843" i="1"/>
  <c r="W844" i="1"/>
  <c r="W845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O3" i="1"/>
  <c r="P3" i="1"/>
  <c r="S3" i="1"/>
  <c r="T3" i="1"/>
  <c r="U3" i="1"/>
  <c r="X3" i="1"/>
  <c r="Y3" i="1"/>
  <c r="AA3" i="1"/>
  <c r="AC3" i="1"/>
  <c r="AD3" i="1"/>
  <c r="O4" i="1"/>
  <c r="P4" i="1"/>
  <c r="S4" i="1"/>
  <c r="T4" i="1"/>
  <c r="U4" i="1"/>
  <c r="X4" i="1"/>
  <c r="Y4" i="1"/>
  <c r="AA4" i="1"/>
  <c r="AC4" i="1"/>
  <c r="AD4" i="1"/>
  <c r="O5" i="1"/>
  <c r="P5" i="1"/>
  <c r="S5" i="1"/>
  <c r="T5" i="1"/>
  <c r="U5" i="1"/>
  <c r="Y5" i="1"/>
  <c r="AA5" i="1"/>
  <c r="AC5" i="1"/>
  <c r="AD5" i="1"/>
  <c r="O6" i="1"/>
  <c r="P6" i="1"/>
  <c r="S6" i="1"/>
  <c r="T6" i="1"/>
  <c r="U6" i="1"/>
  <c r="X6" i="1"/>
  <c r="Y6" i="1"/>
  <c r="AA6" i="1"/>
  <c r="AC6" i="1"/>
  <c r="AD6" i="1"/>
  <c r="O7" i="1"/>
  <c r="P7" i="1"/>
  <c r="S7" i="1"/>
  <c r="T7" i="1"/>
  <c r="U7" i="1"/>
  <c r="X7" i="1"/>
  <c r="Y7" i="1"/>
  <c r="AA7" i="1"/>
  <c r="AC7" i="1"/>
  <c r="AD7" i="1"/>
  <c r="O8" i="1"/>
  <c r="P8" i="1"/>
  <c r="S8" i="1"/>
  <c r="T8" i="1"/>
  <c r="U8" i="1"/>
  <c r="X8" i="1"/>
  <c r="Y8" i="1"/>
  <c r="AA8" i="1"/>
  <c r="AC8" i="1"/>
  <c r="AD8" i="1"/>
  <c r="O9" i="1"/>
  <c r="P9" i="1"/>
  <c r="S9" i="1"/>
  <c r="T9" i="1"/>
  <c r="U9" i="1"/>
  <c r="X9" i="1"/>
  <c r="Y9" i="1"/>
  <c r="AA9" i="1"/>
  <c r="AC9" i="1"/>
  <c r="AD9" i="1"/>
  <c r="O10" i="1"/>
  <c r="P10" i="1"/>
  <c r="S10" i="1"/>
  <c r="T10" i="1"/>
  <c r="U10" i="1"/>
  <c r="X10" i="1"/>
  <c r="Y10" i="1"/>
  <c r="AA10" i="1"/>
  <c r="AC10" i="1"/>
  <c r="AD10" i="1"/>
  <c r="O11" i="1"/>
  <c r="P11" i="1"/>
  <c r="S11" i="1"/>
  <c r="T11" i="1"/>
  <c r="U11" i="1"/>
  <c r="X11" i="1"/>
  <c r="Y11" i="1"/>
  <c r="AA11" i="1"/>
  <c r="AC11" i="1"/>
  <c r="AD11" i="1"/>
  <c r="O12" i="1"/>
  <c r="P12" i="1"/>
  <c r="S12" i="1"/>
  <c r="T12" i="1"/>
  <c r="U12" i="1"/>
  <c r="X12" i="1"/>
  <c r="Y12" i="1"/>
  <c r="AA12" i="1"/>
  <c r="AC12" i="1"/>
  <c r="AD12" i="1"/>
  <c r="O13" i="1"/>
  <c r="P13" i="1"/>
  <c r="S13" i="1"/>
  <c r="T13" i="1"/>
  <c r="U13" i="1"/>
  <c r="X13" i="1"/>
  <c r="Y13" i="1"/>
  <c r="AA13" i="1"/>
  <c r="AC13" i="1"/>
  <c r="AD13" i="1"/>
  <c r="O14" i="1"/>
  <c r="P14" i="1"/>
  <c r="S14" i="1"/>
  <c r="T14" i="1"/>
  <c r="U14" i="1"/>
  <c r="X14" i="1"/>
  <c r="Y14" i="1"/>
  <c r="AA14" i="1"/>
  <c r="AC14" i="1"/>
  <c r="AD14" i="1"/>
  <c r="O15" i="1"/>
  <c r="P15" i="1"/>
  <c r="S15" i="1"/>
  <c r="T15" i="1"/>
  <c r="U15" i="1"/>
  <c r="X15" i="1"/>
  <c r="Y15" i="1"/>
  <c r="AA15" i="1"/>
  <c r="AC15" i="1"/>
  <c r="AD15" i="1"/>
  <c r="O16" i="1"/>
  <c r="P16" i="1"/>
  <c r="S16" i="1"/>
  <c r="T16" i="1"/>
  <c r="U16" i="1"/>
  <c r="X16" i="1"/>
  <c r="Y16" i="1"/>
  <c r="AA16" i="1"/>
  <c r="AC16" i="1"/>
  <c r="AD16" i="1"/>
  <c r="O17" i="1"/>
  <c r="P17" i="1"/>
  <c r="S17" i="1"/>
  <c r="T17" i="1"/>
  <c r="U17" i="1"/>
  <c r="X17" i="1"/>
  <c r="Y17" i="1"/>
  <c r="AA17" i="1"/>
  <c r="AC17" i="1"/>
  <c r="AD17" i="1"/>
  <c r="O18" i="1"/>
  <c r="P18" i="1"/>
  <c r="S18" i="1"/>
  <c r="T18" i="1"/>
  <c r="U18" i="1"/>
  <c r="X18" i="1"/>
  <c r="Y18" i="1"/>
  <c r="AA18" i="1"/>
  <c r="AC18" i="1"/>
  <c r="AD18" i="1"/>
  <c r="O19" i="1"/>
  <c r="P19" i="1"/>
  <c r="S19" i="1"/>
  <c r="T19" i="1"/>
  <c r="U19" i="1"/>
  <c r="X19" i="1"/>
  <c r="Y19" i="1"/>
  <c r="AA19" i="1"/>
  <c r="AC19" i="1"/>
  <c r="AD19" i="1"/>
  <c r="O20" i="1"/>
  <c r="P20" i="1"/>
  <c r="S20" i="1"/>
  <c r="T20" i="1"/>
  <c r="U20" i="1"/>
  <c r="X20" i="1"/>
  <c r="Y20" i="1"/>
  <c r="AA20" i="1"/>
  <c r="AC20" i="1"/>
  <c r="AD20" i="1"/>
  <c r="O21" i="1"/>
  <c r="P21" i="1"/>
  <c r="S21" i="1"/>
  <c r="T21" i="1"/>
  <c r="U21" i="1"/>
  <c r="X21" i="1"/>
  <c r="Y21" i="1"/>
  <c r="AA21" i="1"/>
  <c r="AC21" i="1"/>
  <c r="AD21" i="1"/>
  <c r="O22" i="1"/>
  <c r="P22" i="1"/>
  <c r="S22" i="1"/>
  <c r="T22" i="1"/>
  <c r="U22" i="1"/>
  <c r="X22" i="1"/>
  <c r="Y22" i="1"/>
  <c r="AA22" i="1"/>
  <c r="AC22" i="1"/>
  <c r="AD22" i="1"/>
  <c r="O23" i="1"/>
  <c r="P23" i="1"/>
  <c r="S23" i="1"/>
  <c r="T23" i="1"/>
  <c r="U23" i="1"/>
  <c r="X23" i="1"/>
  <c r="Y23" i="1"/>
  <c r="AA23" i="1"/>
  <c r="AC23" i="1"/>
  <c r="AD23" i="1"/>
  <c r="O24" i="1"/>
  <c r="P24" i="1"/>
  <c r="S24" i="1"/>
  <c r="T24" i="1"/>
  <c r="U24" i="1"/>
  <c r="X24" i="1"/>
  <c r="Y24" i="1"/>
  <c r="AA24" i="1"/>
  <c r="AC24" i="1"/>
  <c r="AD24" i="1"/>
  <c r="O25" i="1"/>
  <c r="P25" i="1"/>
  <c r="S25" i="1"/>
  <c r="T25" i="1"/>
  <c r="U25" i="1"/>
  <c r="X25" i="1"/>
  <c r="Y25" i="1"/>
  <c r="AA25" i="1"/>
  <c r="AC25" i="1"/>
  <c r="AD25" i="1"/>
  <c r="O26" i="1"/>
  <c r="P26" i="1"/>
  <c r="S26" i="1"/>
  <c r="T26" i="1"/>
  <c r="U26" i="1"/>
  <c r="X26" i="1"/>
  <c r="Y26" i="1"/>
  <c r="AA26" i="1"/>
  <c r="AC26" i="1"/>
  <c r="AD26" i="1"/>
  <c r="O27" i="1"/>
  <c r="P27" i="1"/>
  <c r="S27" i="1"/>
  <c r="T27" i="1"/>
  <c r="U27" i="1"/>
  <c r="X27" i="1"/>
  <c r="Y27" i="1"/>
  <c r="AA27" i="1"/>
  <c r="AC27" i="1"/>
  <c r="AD27" i="1"/>
  <c r="O28" i="1"/>
  <c r="P28" i="1"/>
  <c r="S28" i="1"/>
  <c r="T28" i="1"/>
  <c r="U28" i="1"/>
  <c r="X28" i="1"/>
  <c r="Y28" i="1"/>
  <c r="AA28" i="1"/>
  <c r="AC28" i="1"/>
  <c r="AD28" i="1"/>
  <c r="O29" i="1"/>
  <c r="P29" i="1"/>
  <c r="S29" i="1"/>
  <c r="T29" i="1"/>
  <c r="U29" i="1"/>
  <c r="X29" i="1"/>
  <c r="Y29" i="1"/>
  <c r="AA29" i="1"/>
  <c r="AC29" i="1"/>
  <c r="AD29" i="1"/>
  <c r="O30" i="1"/>
  <c r="P30" i="1"/>
  <c r="S30" i="1"/>
  <c r="T30" i="1"/>
  <c r="U30" i="1"/>
  <c r="X30" i="1"/>
  <c r="Y30" i="1"/>
  <c r="AA30" i="1"/>
  <c r="AC30" i="1"/>
  <c r="AD30" i="1"/>
  <c r="O31" i="1"/>
  <c r="P31" i="1"/>
  <c r="S31" i="1"/>
  <c r="T31" i="1"/>
  <c r="U31" i="1"/>
  <c r="X31" i="1"/>
  <c r="Y31" i="1"/>
  <c r="AA31" i="1"/>
  <c r="AC31" i="1"/>
  <c r="AD31" i="1"/>
  <c r="O32" i="1"/>
  <c r="P32" i="1"/>
  <c r="S32" i="1"/>
  <c r="T32" i="1"/>
  <c r="U32" i="1"/>
  <c r="X32" i="1"/>
  <c r="Y32" i="1"/>
  <c r="AA32" i="1"/>
  <c r="AC32" i="1"/>
  <c r="AD32" i="1"/>
  <c r="O33" i="1"/>
  <c r="P33" i="1"/>
  <c r="S33" i="1"/>
  <c r="T33" i="1"/>
  <c r="U33" i="1"/>
  <c r="X33" i="1"/>
  <c r="Y33" i="1"/>
  <c r="AA33" i="1"/>
  <c r="AC33" i="1"/>
  <c r="AD33" i="1"/>
  <c r="O34" i="1"/>
  <c r="P34" i="1"/>
  <c r="S34" i="1"/>
  <c r="T34" i="1"/>
  <c r="U34" i="1"/>
  <c r="X34" i="1"/>
  <c r="Y34" i="1"/>
  <c r="AA34" i="1"/>
  <c r="AC34" i="1"/>
  <c r="AD34" i="1"/>
  <c r="O35" i="1"/>
  <c r="P35" i="1"/>
  <c r="S35" i="1"/>
  <c r="T35" i="1"/>
  <c r="U35" i="1"/>
  <c r="X35" i="1"/>
  <c r="Y35" i="1"/>
  <c r="AA35" i="1"/>
  <c r="AC35" i="1"/>
  <c r="AD35" i="1"/>
  <c r="O36" i="1"/>
  <c r="P36" i="1"/>
  <c r="S36" i="1"/>
  <c r="T36" i="1"/>
  <c r="U36" i="1"/>
  <c r="X36" i="1"/>
  <c r="Y36" i="1"/>
  <c r="AA36" i="1"/>
  <c r="AC36" i="1"/>
  <c r="AD36" i="1"/>
  <c r="O37" i="1"/>
  <c r="P37" i="1"/>
  <c r="S37" i="1"/>
  <c r="T37" i="1"/>
  <c r="U37" i="1"/>
  <c r="X37" i="1"/>
  <c r="Y37" i="1"/>
  <c r="AA37" i="1"/>
  <c r="AC37" i="1"/>
  <c r="AD37" i="1"/>
  <c r="O38" i="1"/>
  <c r="P38" i="1"/>
  <c r="S38" i="1"/>
  <c r="T38" i="1"/>
  <c r="U38" i="1"/>
  <c r="X38" i="1"/>
  <c r="Y38" i="1"/>
  <c r="AA38" i="1"/>
  <c r="AC38" i="1"/>
  <c r="AD38" i="1"/>
  <c r="O39" i="1"/>
  <c r="P39" i="1"/>
  <c r="S39" i="1"/>
  <c r="T39" i="1"/>
  <c r="U39" i="1"/>
  <c r="X39" i="1"/>
  <c r="Y39" i="1"/>
  <c r="AA39" i="1"/>
  <c r="AC39" i="1"/>
  <c r="AD39" i="1"/>
  <c r="O40" i="1"/>
  <c r="P40" i="1"/>
  <c r="S40" i="1"/>
  <c r="T40" i="1"/>
  <c r="U40" i="1"/>
  <c r="X40" i="1"/>
  <c r="Y40" i="1"/>
  <c r="AA40" i="1"/>
  <c r="AC40" i="1"/>
  <c r="AD40" i="1"/>
  <c r="O41" i="1"/>
  <c r="P41" i="1"/>
  <c r="S41" i="1"/>
  <c r="T41" i="1"/>
  <c r="U41" i="1"/>
  <c r="X41" i="1"/>
  <c r="Y41" i="1"/>
  <c r="AA41" i="1"/>
  <c r="AC41" i="1"/>
  <c r="AD41" i="1"/>
  <c r="O42" i="1"/>
  <c r="P42" i="1"/>
  <c r="S42" i="1"/>
  <c r="T42" i="1"/>
  <c r="U42" i="1"/>
  <c r="X42" i="1"/>
  <c r="Y42" i="1"/>
  <c r="AA42" i="1"/>
  <c r="AC42" i="1"/>
  <c r="AD42" i="1"/>
  <c r="O43" i="1"/>
  <c r="P43" i="1"/>
  <c r="S43" i="1"/>
  <c r="T43" i="1"/>
  <c r="U43" i="1"/>
  <c r="X43" i="1"/>
  <c r="Y43" i="1"/>
  <c r="AA43" i="1"/>
  <c r="AC43" i="1"/>
  <c r="AD43" i="1"/>
  <c r="O44" i="1"/>
  <c r="P44" i="1"/>
  <c r="S44" i="1"/>
  <c r="T44" i="1"/>
  <c r="U44" i="1"/>
  <c r="X44" i="1"/>
  <c r="Y44" i="1"/>
  <c r="AA44" i="1"/>
  <c r="AC44" i="1"/>
  <c r="AD44" i="1"/>
  <c r="O45" i="1"/>
  <c r="P45" i="1"/>
  <c r="S45" i="1"/>
  <c r="T45" i="1"/>
  <c r="U45" i="1"/>
  <c r="X45" i="1"/>
  <c r="Y45" i="1"/>
  <c r="AA45" i="1"/>
  <c r="AC45" i="1"/>
  <c r="AD45" i="1"/>
  <c r="O46" i="1"/>
  <c r="P46" i="1"/>
  <c r="S46" i="1"/>
  <c r="T46" i="1"/>
  <c r="U46" i="1"/>
  <c r="X46" i="1"/>
  <c r="Y46" i="1"/>
  <c r="AA46" i="1"/>
  <c r="AC46" i="1"/>
  <c r="AD46" i="1"/>
  <c r="O47" i="1"/>
  <c r="P47" i="1"/>
  <c r="S47" i="1"/>
  <c r="T47" i="1"/>
  <c r="U47" i="1"/>
  <c r="X47" i="1"/>
  <c r="Y47" i="1"/>
  <c r="AA47" i="1"/>
  <c r="AC47" i="1"/>
  <c r="AD47" i="1"/>
  <c r="O48" i="1"/>
  <c r="P48" i="1"/>
  <c r="S48" i="1"/>
  <c r="T48" i="1"/>
  <c r="U48" i="1"/>
  <c r="X48" i="1"/>
  <c r="Y48" i="1"/>
  <c r="AA48" i="1"/>
  <c r="AC48" i="1"/>
  <c r="AD48" i="1"/>
  <c r="O49" i="1"/>
  <c r="P49" i="1"/>
  <c r="S49" i="1"/>
  <c r="T49" i="1"/>
  <c r="U49" i="1"/>
  <c r="X49" i="1"/>
  <c r="Y49" i="1"/>
  <c r="AA49" i="1"/>
  <c r="AC49" i="1"/>
  <c r="AD49" i="1"/>
  <c r="O50" i="1"/>
  <c r="P50" i="1"/>
  <c r="S50" i="1"/>
  <c r="T50" i="1"/>
  <c r="U50" i="1"/>
  <c r="X50" i="1"/>
  <c r="Y50" i="1"/>
  <c r="AA50" i="1"/>
  <c r="AC50" i="1"/>
  <c r="AD50" i="1"/>
  <c r="O51" i="1"/>
  <c r="P51" i="1"/>
  <c r="S51" i="1"/>
  <c r="T51" i="1"/>
  <c r="U51" i="1"/>
  <c r="X51" i="1"/>
  <c r="Y51" i="1"/>
  <c r="AA51" i="1"/>
  <c r="AC51" i="1"/>
  <c r="AD51" i="1"/>
  <c r="O52" i="1"/>
  <c r="P52" i="1"/>
  <c r="S52" i="1"/>
  <c r="T52" i="1"/>
  <c r="U52" i="1"/>
  <c r="X52" i="1"/>
  <c r="Y52" i="1"/>
  <c r="AA52" i="1"/>
  <c r="AC52" i="1"/>
  <c r="AD52" i="1"/>
  <c r="O53" i="1"/>
  <c r="P53" i="1"/>
  <c r="S53" i="1"/>
  <c r="T53" i="1"/>
  <c r="U53" i="1"/>
  <c r="X53" i="1"/>
  <c r="Y53" i="1"/>
  <c r="AA53" i="1"/>
  <c r="AC53" i="1"/>
  <c r="AD53" i="1"/>
  <c r="O54" i="1"/>
  <c r="P54" i="1"/>
  <c r="S54" i="1"/>
  <c r="T54" i="1"/>
  <c r="U54" i="1"/>
  <c r="X54" i="1"/>
  <c r="Y54" i="1"/>
  <c r="AA54" i="1"/>
  <c r="AC54" i="1"/>
  <c r="AD54" i="1"/>
  <c r="O55" i="1"/>
  <c r="P55" i="1"/>
  <c r="S55" i="1"/>
  <c r="T55" i="1"/>
  <c r="U55" i="1"/>
  <c r="X55" i="1"/>
  <c r="Y55" i="1"/>
  <c r="AA55" i="1"/>
  <c r="AC55" i="1"/>
  <c r="AD55" i="1"/>
  <c r="O56" i="1"/>
  <c r="P56" i="1"/>
  <c r="S56" i="1"/>
  <c r="T56" i="1"/>
  <c r="U56" i="1"/>
  <c r="X56" i="1"/>
  <c r="Y56" i="1"/>
  <c r="AA56" i="1"/>
  <c r="AC56" i="1"/>
  <c r="AD56" i="1"/>
  <c r="O57" i="1"/>
  <c r="P57" i="1"/>
  <c r="S57" i="1"/>
  <c r="T57" i="1"/>
  <c r="U57" i="1"/>
  <c r="X57" i="1"/>
  <c r="Y57" i="1"/>
  <c r="AA57" i="1"/>
  <c r="AC57" i="1"/>
  <c r="AD57" i="1"/>
  <c r="O58" i="1"/>
  <c r="P58" i="1"/>
  <c r="S58" i="1"/>
  <c r="T58" i="1"/>
  <c r="U58" i="1"/>
  <c r="X58" i="1"/>
  <c r="Y58" i="1"/>
  <c r="AA58" i="1"/>
  <c r="AC58" i="1"/>
  <c r="AD58" i="1"/>
  <c r="O59" i="1"/>
  <c r="P59" i="1"/>
  <c r="S59" i="1"/>
  <c r="T59" i="1"/>
  <c r="U59" i="1"/>
  <c r="X59" i="1"/>
  <c r="Y59" i="1"/>
  <c r="AA59" i="1"/>
  <c r="AC59" i="1"/>
  <c r="AD59" i="1"/>
  <c r="O60" i="1"/>
  <c r="P60" i="1"/>
  <c r="S60" i="1"/>
  <c r="T60" i="1"/>
  <c r="U60" i="1"/>
  <c r="X60" i="1"/>
  <c r="Y60" i="1"/>
  <c r="AA60" i="1"/>
  <c r="AC60" i="1"/>
  <c r="AD60" i="1"/>
  <c r="O61" i="1"/>
  <c r="P61" i="1"/>
  <c r="S61" i="1"/>
  <c r="T61" i="1"/>
  <c r="U61" i="1"/>
  <c r="X61" i="1"/>
  <c r="Y61" i="1"/>
  <c r="AA61" i="1"/>
  <c r="AC61" i="1"/>
  <c r="AD61" i="1"/>
  <c r="O62" i="1"/>
  <c r="P62" i="1"/>
  <c r="S62" i="1"/>
  <c r="T62" i="1"/>
  <c r="U62" i="1"/>
  <c r="X62" i="1"/>
  <c r="Y62" i="1"/>
  <c r="AA62" i="1"/>
  <c r="AC62" i="1"/>
  <c r="AD62" i="1"/>
  <c r="O63" i="1"/>
  <c r="P63" i="1"/>
  <c r="S63" i="1"/>
  <c r="T63" i="1"/>
  <c r="U63" i="1"/>
  <c r="X63" i="1"/>
  <c r="Y63" i="1"/>
  <c r="AA63" i="1"/>
  <c r="AC63" i="1"/>
  <c r="AD63" i="1"/>
  <c r="O64" i="1"/>
  <c r="P64" i="1"/>
  <c r="S64" i="1"/>
  <c r="T64" i="1"/>
  <c r="U64" i="1"/>
  <c r="X64" i="1"/>
  <c r="Y64" i="1"/>
  <c r="AA64" i="1"/>
  <c r="AC64" i="1"/>
  <c r="AD64" i="1"/>
  <c r="O65" i="1"/>
  <c r="P65" i="1"/>
  <c r="S65" i="1"/>
  <c r="T65" i="1"/>
  <c r="U65" i="1"/>
  <c r="X65" i="1"/>
  <c r="Y65" i="1"/>
  <c r="AA65" i="1"/>
  <c r="AC65" i="1"/>
  <c r="AD65" i="1"/>
  <c r="O66" i="1"/>
  <c r="P66" i="1"/>
  <c r="S66" i="1"/>
  <c r="T66" i="1"/>
  <c r="U66" i="1"/>
  <c r="X66" i="1"/>
  <c r="Y66" i="1"/>
  <c r="AA66" i="1"/>
  <c r="AC66" i="1"/>
  <c r="AD66" i="1"/>
  <c r="O67" i="1"/>
  <c r="P67" i="1"/>
  <c r="S67" i="1"/>
  <c r="T67" i="1"/>
  <c r="U67" i="1"/>
  <c r="X67" i="1"/>
  <c r="Y67" i="1"/>
  <c r="AA67" i="1"/>
  <c r="AC67" i="1"/>
  <c r="AD67" i="1"/>
  <c r="O68" i="1"/>
  <c r="P68" i="1"/>
  <c r="S68" i="1"/>
  <c r="T68" i="1"/>
  <c r="U68" i="1"/>
  <c r="X68" i="1"/>
  <c r="Y68" i="1"/>
  <c r="AA68" i="1"/>
  <c r="AC68" i="1"/>
  <c r="AD68" i="1"/>
  <c r="O69" i="1"/>
  <c r="P69" i="1"/>
  <c r="S69" i="1"/>
  <c r="T69" i="1"/>
  <c r="U69" i="1"/>
  <c r="X69" i="1"/>
  <c r="Y69" i="1"/>
  <c r="AA69" i="1"/>
  <c r="AC69" i="1"/>
  <c r="AD69" i="1"/>
  <c r="O70" i="1"/>
  <c r="P70" i="1"/>
  <c r="S70" i="1"/>
  <c r="T70" i="1"/>
  <c r="U70" i="1"/>
  <c r="X70" i="1"/>
  <c r="Y70" i="1"/>
  <c r="AA70" i="1"/>
  <c r="AC70" i="1"/>
  <c r="AD70" i="1"/>
  <c r="O71" i="1"/>
  <c r="P71" i="1"/>
  <c r="S71" i="1"/>
  <c r="T71" i="1"/>
  <c r="U71" i="1"/>
  <c r="X71" i="1"/>
  <c r="Y71" i="1"/>
  <c r="AA71" i="1"/>
  <c r="AC71" i="1"/>
  <c r="AD71" i="1"/>
  <c r="O72" i="1"/>
  <c r="P72" i="1"/>
  <c r="S72" i="1"/>
  <c r="T72" i="1"/>
  <c r="U72" i="1"/>
  <c r="X72" i="1"/>
  <c r="Y72" i="1"/>
  <c r="AA72" i="1"/>
  <c r="AC72" i="1"/>
  <c r="AD72" i="1"/>
  <c r="O73" i="1"/>
  <c r="P73" i="1"/>
  <c r="S73" i="1"/>
  <c r="T73" i="1"/>
  <c r="U73" i="1"/>
  <c r="X73" i="1"/>
  <c r="Y73" i="1"/>
  <c r="AA73" i="1"/>
  <c r="AC73" i="1"/>
  <c r="AD73" i="1"/>
  <c r="O74" i="1"/>
  <c r="P74" i="1"/>
  <c r="S74" i="1"/>
  <c r="T74" i="1"/>
  <c r="U74" i="1"/>
  <c r="X74" i="1"/>
  <c r="Y74" i="1"/>
  <c r="AA74" i="1"/>
  <c r="AC74" i="1"/>
  <c r="AD74" i="1"/>
  <c r="O75" i="1"/>
  <c r="P75" i="1"/>
  <c r="S75" i="1"/>
  <c r="T75" i="1"/>
  <c r="U75" i="1"/>
  <c r="X75" i="1"/>
  <c r="Y75" i="1"/>
  <c r="AA75" i="1"/>
  <c r="AC75" i="1"/>
  <c r="AD75" i="1"/>
  <c r="O76" i="1"/>
  <c r="P76" i="1"/>
  <c r="S76" i="1"/>
  <c r="T76" i="1"/>
  <c r="U76" i="1"/>
  <c r="X76" i="1"/>
  <c r="Y76" i="1"/>
  <c r="AA76" i="1"/>
  <c r="AC76" i="1"/>
  <c r="AD76" i="1"/>
  <c r="O77" i="1"/>
  <c r="P77" i="1"/>
  <c r="S77" i="1"/>
  <c r="T77" i="1"/>
  <c r="U77" i="1"/>
  <c r="X77" i="1"/>
  <c r="Y77" i="1"/>
  <c r="AA77" i="1"/>
  <c r="AC77" i="1"/>
  <c r="AD77" i="1"/>
  <c r="O78" i="1"/>
  <c r="P78" i="1"/>
  <c r="S78" i="1"/>
  <c r="T78" i="1"/>
  <c r="U78" i="1"/>
  <c r="X78" i="1"/>
  <c r="Y78" i="1"/>
  <c r="AA78" i="1"/>
  <c r="AC78" i="1"/>
  <c r="AD78" i="1"/>
  <c r="O79" i="1"/>
  <c r="P79" i="1"/>
  <c r="S79" i="1"/>
  <c r="T79" i="1"/>
  <c r="U79" i="1"/>
  <c r="X79" i="1"/>
  <c r="Y79" i="1"/>
  <c r="AA79" i="1"/>
  <c r="AC79" i="1"/>
  <c r="AD79" i="1"/>
  <c r="O80" i="1"/>
  <c r="P80" i="1"/>
  <c r="S80" i="1"/>
  <c r="T80" i="1"/>
  <c r="U80" i="1"/>
  <c r="X80" i="1"/>
  <c r="Y80" i="1"/>
  <c r="AA80" i="1"/>
  <c r="AC80" i="1"/>
  <c r="AD80" i="1"/>
  <c r="O81" i="1"/>
  <c r="P81" i="1"/>
  <c r="S81" i="1"/>
  <c r="T81" i="1"/>
  <c r="U81" i="1"/>
  <c r="X81" i="1"/>
  <c r="Y81" i="1"/>
  <c r="AA81" i="1"/>
  <c r="AC81" i="1"/>
  <c r="AD81" i="1"/>
  <c r="O82" i="1"/>
  <c r="P82" i="1"/>
  <c r="S82" i="1"/>
  <c r="T82" i="1"/>
  <c r="U82" i="1"/>
  <c r="X82" i="1"/>
  <c r="Y82" i="1"/>
  <c r="AA82" i="1"/>
  <c r="AC82" i="1"/>
  <c r="AD82" i="1"/>
  <c r="O83" i="1"/>
  <c r="P83" i="1"/>
  <c r="S83" i="1"/>
  <c r="T83" i="1"/>
  <c r="U83" i="1"/>
  <c r="X83" i="1"/>
  <c r="Y83" i="1"/>
  <c r="AA83" i="1"/>
  <c r="AC83" i="1"/>
  <c r="AD83" i="1"/>
  <c r="O84" i="1"/>
  <c r="P84" i="1"/>
  <c r="S84" i="1"/>
  <c r="T84" i="1"/>
  <c r="U84" i="1"/>
  <c r="X84" i="1"/>
  <c r="Y84" i="1"/>
  <c r="AA84" i="1"/>
  <c r="AC84" i="1"/>
  <c r="AD84" i="1"/>
  <c r="O85" i="1"/>
  <c r="P85" i="1"/>
  <c r="S85" i="1"/>
  <c r="T85" i="1"/>
  <c r="U85" i="1"/>
  <c r="X85" i="1"/>
  <c r="Y85" i="1"/>
  <c r="AA85" i="1"/>
  <c r="AC85" i="1"/>
  <c r="AD85" i="1"/>
  <c r="O86" i="1"/>
  <c r="P86" i="1"/>
  <c r="S86" i="1"/>
  <c r="T86" i="1"/>
  <c r="U86" i="1"/>
  <c r="X86" i="1"/>
  <c r="Y86" i="1"/>
  <c r="AA86" i="1"/>
  <c r="AC86" i="1"/>
  <c r="AD86" i="1"/>
  <c r="O87" i="1"/>
  <c r="P87" i="1"/>
  <c r="S87" i="1"/>
  <c r="T87" i="1"/>
  <c r="U87" i="1"/>
  <c r="X87" i="1"/>
  <c r="Y87" i="1"/>
  <c r="AA87" i="1"/>
  <c r="AC87" i="1"/>
  <c r="AD87" i="1"/>
  <c r="O88" i="1"/>
  <c r="P88" i="1"/>
  <c r="S88" i="1"/>
  <c r="T88" i="1"/>
  <c r="U88" i="1"/>
  <c r="X88" i="1"/>
  <c r="Y88" i="1"/>
  <c r="AA88" i="1"/>
  <c r="AC88" i="1"/>
  <c r="AD88" i="1"/>
  <c r="O89" i="1"/>
  <c r="P89" i="1"/>
  <c r="S89" i="1"/>
  <c r="T89" i="1"/>
  <c r="U89" i="1"/>
  <c r="X89" i="1"/>
  <c r="Y89" i="1"/>
  <c r="AA89" i="1"/>
  <c r="AC89" i="1"/>
  <c r="AD89" i="1"/>
  <c r="O90" i="1"/>
  <c r="P90" i="1"/>
  <c r="S90" i="1"/>
  <c r="T90" i="1"/>
  <c r="U90" i="1"/>
  <c r="X90" i="1"/>
  <c r="Y90" i="1"/>
  <c r="AA90" i="1"/>
  <c r="AC90" i="1"/>
  <c r="AD90" i="1"/>
  <c r="O91" i="1"/>
  <c r="P91" i="1"/>
  <c r="S91" i="1"/>
  <c r="T91" i="1"/>
  <c r="U91" i="1"/>
  <c r="X91" i="1"/>
  <c r="Y91" i="1"/>
  <c r="AA91" i="1"/>
  <c r="AC91" i="1"/>
  <c r="AD91" i="1"/>
  <c r="O92" i="1"/>
  <c r="P92" i="1"/>
  <c r="S92" i="1"/>
  <c r="T92" i="1"/>
  <c r="U92" i="1"/>
  <c r="X92" i="1"/>
  <c r="Y92" i="1"/>
  <c r="AA92" i="1"/>
  <c r="AC92" i="1"/>
  <c r="AD92" i="1"/>
  <c r="O93" i="1"/>
  <c r="P93" i="1"/>
  <c r="S93" i="1"/>
  <c r="T93" i="1"/>
  <c r="U93" i="1"/>
  <c r="X93" i="1"/>
  <c r="Y93" i="1"/>
  <c r="AA93" i="1"/>
  <c r="AC93" i="1"/>
  <c r="AD93" i="1"/>
  <c r="O94" i="1"/>
  <c r="P94" i="1"/>
  <c r="S94" i="1"/>
  <c r="T94" i="1"/>
  <c r="U94" i="1"/>
  <c r="X94" i="1"/>
  <c r="Y94" i="1"/>
  <c r="AA94" i="1"/>
  <c r="AC94" i="1"/>
  <c r="AD94" i="1"/>
  <c r="O95" i="1"/>
  <c r="P95" i="1"/>
  <c r="S95" i="1"/>
  <c r="T95" i="1"/>
  <c r="U95" i="1"/>
  <c r="X95" i="1"/>
  <c r="Y95" i="1"/>
  <c r="AA95" i="1"/>
  <c r="AC95" i="1"/>
  <c r="AD95" i="1"/>
  <c r="O96" i="1"/>
  <c r="P96" i="1"/>
  <c r="S96" i="1"/>
  <c r="T96" i="1"/>
  <c r="U96" i="1"/>
  <c r="X96" i="1"/>
  <c r="Y96" i="1"/>
  <c r="AA96" i="1"/>
  <c r="AC96" i="1"/>
  <c r="AD96" i="1"/>
  <c r="O97" i="1"/>
  <c r="P97" i="1"/>
  <c r="S97" i="1"/>
  <c r="T97" i="1"/>
  <c r="U97" i="1"/>
  <c r="X97" i="1"/>
  <c r="Y97" i="1"/>
  <c r="AA97" i="1"/>
  <c r="AC97" i="1"/>
  <c r="AD97" i="1"/>
  <c r="O98" i="1"/>
  <c r="P98" i="1"/>
  <c r="S98" i="1"/>
  <c r="T98" i="1"/>
  <c r="U98" i="1"/>
  <c r="X98" i="1"/>
  <c r="Y98" i="1"/>
  <c r="AA98" i="1"/>
  <c r="AC98" i="1"/>
  <c r="AD98" i="1"/>
  <c r="O99" i="1"/>
  <c r="P99" i="1"/>
  <c r="S99" i="1"/>
  <c r="T99" i="1"/>
  <c r="U99" i="1"/>
  <c r="X99" i="1"/>
  <c r="Y99" i="1"/>
  <c r="AA99" i="1"/>
  <c r="AC99" i="1"/>
  <c r="AD99" i="1"/>
  <c r="O100" i="1"/>
  <c r="P100" i="1"/>
  <c r="S100" i="1"/>
  <c r="T100" i="1"/>
  <c r="U100" i="1"/>
  <c r="X100" i="1"/>
  <c r="Y100" i="1"/>
  <c r="AA100" i="1"/>
  <c r="AC100" i="1"/>
  <c r="AD100" i="1"/>
  <c r="O101" i="1"/>
  <c r="P101" i="1"/>
  <c r="S101" i="1"/>
  <c r="T101" i="1"/>
  <c r="U101" i="1"/>
  <c r="X101" i="1"/>
  <c r="Y101" i="1"/>
  <c r="AA101" i="1"/>
  <c r="AC101" i="1"/>
  <c r="AD101" i="1"/>
  <c r="O102" i="1"/>
  <c r="P102" i="1"/>
  <c r="S102" i="1"/>
  <c r="T102" i="1"/>
  <c r="U102" i="1"/>
  <c r="X102" i="1"/>
  <c r="Y102" i="1"/>
  <c r="AA102" i="1"/>
  <c r="AC102" i="1"/>
  <c r="AD102" i="1"/>
  <c r="O103" i="1"/>
  <c r="P103" i="1"/>
  <c r="S103" i="1"/>
  <c r="T103" i="1"/>
  <c r="U103" i="1"/>
  <c r="X103" i="1"/>
  <c r="Y103" i="1"/>
  <c r="AA103" i="1"/>
  <c r="AC103" i="1"/>
  <c r="AD103" i="1"/>
  <c r="O104" i="1"/>
  <c r="P104" i="1"/>
  <c r="S104" i="1"/>
  <c r="T104" i="1"/>
  <c r="U104" i="1"/>
  <c r="X104" i="1"/>
  <c r="Y104" i="1"/>
  <c r="AA104" i="1"/>
  <c r="AC104" i="1"/>
  <c r="AD104" i="1"/>
  <c r="O105" i="1"/>
  <c r="P105" i="1"/>
  <c r="S105" i="1"/>
  <c r="T105" i="1"/>
  <c r="U105" i="1"/>
  <c r="X105" i="1"/>
  <c r="Y105" i="1"/>
  <c r="AA105" i="1"/>
  <c r="AC105" i="1"/>
  <c r="AD105" i="1"/>
  <c r="O106" i="1"/>
  <c r="P106" i="1"/>
  <c r="S106" i="1"/>
  <c r="T106" i="1"/>
  <c r="U106" i="1"/>
  <c r="X106" i="1"/>
  <c r="Y106" i="1"/>
  <c r="AA106" i="1"/>
  <c r="AC106" i="1"/>
  <c r="AD106" i="1"/>
  <c r="O107" i="1"/>
  <c r="P107" i="1"/>
  <c r="S107" i="1"/>
  <c r="T107" i="1"/>
  <c r="U107" i="1"/>
  <c r="X107" i="1"/>
  <c r="Y107" i="1"/>
  <c r="AA107" i="1"/>
  <c r="AC107" i="1"/>
  <c r="AD107" i="1"/>
  <c r="O108" i="1"/>
  <c r="P108" i="1"/>
  <c r="S108" i="1"/>
  <c r="T108" i="1"/>
  <c r="U108" i="1"/>
  <c r="X108" i="1"/>
  <c r="Y108" i="1"/>
  <c r="AA108" i="1"/>
  <c r="AC108" i="1"/>
  <c r="AD108" i="1"/>
  <c r="O109" i="1"/>
  <c r="P109" i="1"/>
  <c r="S109" i="1"/>
  <c r="T109" i="1"/>
  <c r="U109" i="1"/>
  <c r="X109" i="1"/>
  <c r="Y109" i="1"/>
  <c r="AA109" i="1"/>
  <c r="AC109" i="1"/>
  <c r="AD109" i="1"/>
  <c r="O110" i="1"/>
  <c r="P110" i="1"/>
  <c r="S110" i="1"/>
  <c r="T110" i="1"/>
  <c r="U110" i="1"/>
  <c r="X110" i="1"/>
  <c r="Y110" i="1"/>
  <c r="AA110" i="1"/>
  <c r="AC110" i="1"/>
  <c r="AD110" i="1"/>
  <c r="O111" i="1"/>
  <c r="P111" i="1"/>
  <c r="S111" i="1"/>
  <c r="T111" i="1"/>
  <c r="U111" i="1"/>
  <c r="X111" i="1"/>
  <c r="Y111" i="1"/>
  <c r="AA111" i="1"/>
  <c r="AC111" i="1"/>
  <c r="AD111" i="1"/>
  <c r="O112" i="1"/>
  <c r="P112" i="1"/>
  <c r="S112" i="1"/>
  <c r="T112" i="1"/>
  <c r="U112" i="1"/>
  <c r="X112" i="1"/>
  <c r="Y112" i="1"/>
  <c r="AA112" i="1"/>
  <c r="AC112" i="1"/>
  <c r="AD112" i="1"/>
  <c r="O113" i="1"/>
  <c r="P113" i="1"/>
  <c r="S113" i="1"/>
  <c r="T113" i="1"/>
  <c r="U113" i="1"/>
  <c r="X113" i="1"/>
  <c r="Y113" i="1"/>
  <c r="AA113" i="1"/>
  <c r="AC113" i="1"/>
  <c r="AD113" i="1"/>
  <c r="O114" i="1"/>
  <c r="P114" i="1"/>
  <c r="S114" i="1"/>
  <c r="T114" i="1"/>
  <c r="U114" i="1"/>
  <c r="X114" i="1"/>
  <c r="Y114" i="1"/>
  <c r="AA114" i="1"/>
  <c r="AC114" i="1"/>
  <c r="AD114" i="1"/>
  <c r="O115" i="1"/>
  <c r="P115" i="1"/>
  <c r="S115" i="1"/>
  <c r="T115" i="1"/>
  <c r="U115" i="1"/>
  <c r="X115" i="1"/>
  <c r="Y115" i="1"/>
  <c r="AA115" i="1"/>
  <c r="AC115" i="1"/>
  <c r="AD115" i="1"/>
  <c r="O116" i="1"/>
  <c r="P116" i="1"/>
  <c r="S116" i="1"/>
  <c r="T116" i="1"/>
  <c r="U116" i="1"/>
  <c r="X116" i="1"/>
  <c r="Y116" i="1"/>
  <c r="AA116" i="1"/>
  <c r="AC116" i="1"/>
  <c r="AD116" i="1"/>
  <c r="O117" i="1"/>
  <c r="P117" i="1"/>
  <c r="S117" i="1"/>
  <c r="T117" i="1"/>
  <c r="U117" i="1"/>
  <c r="X117" i="1"/>
  <c r="Y117" i="1"/>
  <c r="AA117" i="1"/>
  <c r="AC117" i="1"/>
  <c r="AD117" i="1"/>
  <c r="O118" i="1"/>
  <c r="P118" i="1"/>
  <c r="S118" i="1"/>
  <c r="T118" i="1"/>
  <c r="U118" i="1"/>
  <c r="X118" i="1"/>
  <c r="Y118" i="1"/>
  <c r="AA118" i="1"/>
  <c r="AC118" i="1"/>
  <c r="AD118" i="1"/>
  <c r="O119" i="1"/>
  <c r="P119" i="1"/>
  <c r="S119" i="1"/>
  <c r="T119" i="1"/>
  <c r="U119" i="1"/>
  <c r="X119" i="1"/>
  <c r="Y119" i="1"/>
  <c r="AA119" i="1"/>
  <c r="AC119" i="1"/>
  <c r="AD119" i="1"/>
  <c r="O120" i="1"/>
  <c r="P120" i="1"/>
  <c r="S120" i="1"/>
  <c r="T120" i="1"/>
  <c r="U120" i="1"/>
  <c r="X120" i="1"/>
  <c r="Y120" i="1"/>
  <c r="AA120" i="1"/>
  <c r="AC120" i="1"/>
  <c r="AD120" i="1"/>
  <c r="O121" i="1"/>
  <c r="P121" i="1"/>
  <c r="S121" i="1"/>
  <c r="T121" i="1"/>
  <c r="U121" i="1"/>
  <c r="X121" i="1"/>
  <c r="Y121" i="1"/>
  <c r="AA121" i="1"/>
  <c r="AC121" i="1"/>
  <c r="AD121" i="1"/>
  <c r="O122" i="1"/>
  <c r="P122" i="1"/>
  <c r="S122" i="1"/>
  <c r="T122" i="1"/>
  <c r="U122" i="1"/>
  <c r="X122" i="1"/>
  <c r="Y122" i="1"/>
  <c r="AA122" i="1"/>
  <c r="AC122" i="1"/>
  <c r="AD122" i="1"/>
  <c r="O123" i="1"/>
  <c r="P123" i="1"/>
  <c r="S123" i="1"/>
  <c r="T123" i="1"/>
  <c r="U123" i="1"/>
  <c r="X123" i="1"/>
  <c r="Y123" i="1"/>
  <c r="AA123" i="1"/>
  <c r="AC123" i="1"/>
  <c r="AD123" i="1"/>
  <c r="O124" i="1"/>
  <c r="P124" i="1"/>
  <c r="S124" i="1"/>
  <c r="T124" i="1"/>
  <c r="U124" i="1"/>
  <c r="X124" i="1"/>
  <c r="Y124" i="1"/>
  <c r="AA124" i="1"/>
  <c r="AC124" i="1"/>
  <c r="AD124" i="1"/>
  <c r="O125" i="1"/>
  <c r="P125" i="1"/>
  <c r="S125" i="1"/>
  <c r="T125" i="1"/>
  <c r="U125" i="1"/>
  <c r="X125" i="1"/>
  <c r="Y125" i="1"/>
  <c r="AA125" i="1"/>
  <c r="AC125" i="1"/>
  <c r="AD125" i="1"/>
  <c r="O126" i="1"/>
  <c r="P126" i="1"/>
  <c r="S126" i="1"/>
  <c r="T126" i="1"/>
  <c r="U126" i="1"/>
  <c r="X126" i="1"/>
  <c r="Y126" i="1"/>
  <c r="AA126" i="1"/>
  <c r="AC126" i="1"/>
  <c r="AD126" i="1"/>
  <c r="O127" i="1"/>
  <c r="P127" i="1"/>
  <c r="S127" i="1"/>
  <c r="T127" i="1"/>
  <c r="U127" i="1"/>
  <c r="X127" i="1"/>
  <c r="Y127" i="1"/>
  <c r="AA127" i="1"/>
  <c r="AC127" i="1"/>
  <c r="AD127" i="1"/>
  <c r="O128" i="1"/>
  <c r="P128" i="1"/>
  <c r="S128" i="1"/>
  <c r="T128" i="1"/>
  <c r="U128" i="1"/>
  <c r="X128" i="1"/>
  <c r="Y128" i="1"/>
  <c r="AA128" i="1"/>
  <c r="AC128" i="1"/>
  <c r="AD128" i="1"/>
  <c r="O129" i="1"/>
  <c r="P129" i="1"/>
  <c r="S129" i="1"/>
  <c r="T129" i="1"/>
  <c r="U129" i="1"/>
  <c r="X129" i="1"/>
  <c r="Y129" i="1"/>
  <c r="AA129" i="1"/>
  <c r="AC129" i="1"/>
  <c r="AD129" i="1"/>
  <c r="O130" i="1"/>
  <c r="P130" i="1"/>
  <c r="S130" i="1"/>
  <c r="T130" i="1"/>
  <c r="U130" i="1"/>
  <c r="X130" i="1"/>
  <c r="Y130" i="1"/>
  <c r="AA130" i="1"/>
  <c r="AC130" i="1"/>
  <c r="AD130" i="1"/>
  <c r="O131" i="1"/>
  <c r="P131" i="1"/>
  <c r="S131" i="1"/>
  <c r="T131" i="1"/>
  <c r="U131" i="1"/>
  <c r="X131" i="1"/>
  <c r="Y131" i="1"/>
  <c r="AA131" i="1"/>
  <c r="AC131" i="1"/>
  <c r="AD131" i="1"/>
  <c r="O132" i="1"/>
  <c r="P132" i="1"/>
  <c r="S132" i="1"/>
  <c r="T132" i="1"/>
  <c r="U132" i="1"/>
  <c r="X132" i="1"/>
  <c r="Y132" i="1"/>
  <c r="AA132" i="1"/>
  <c r="AC132" i="1"/>
  <c r="AD132" i="1"/>
  <c r="O133" i="1"/>
  <c r="P133" i="1"/>
  <c r="S133" i="1"/>
  <c r="T133" i="1"/>
  <c r="U133" i="1"/>
  <c r="X133" i="1"/>
  <c r="Y133" i="1"/>
  <c r="AA133" i="1"/>
  <c r="AC133" i="1"/>
  <c r="AD133" i="1"/>
  <c r="O134" i="1"/>
  <c r="P134" i="1"/>
  <c r="S134" i="1"/>
  <c r="T134" i="1"/>
  <c r="U134" i="1"/>
  <c r="X134" i="1"/>
  <c r="Y134" i="1"/>
  <c r="AA134" i="1"/>
  <c r="AC134" i="1"/>
  <c r="AD134" i="1"/>
  <c r="O135" i="1"/>
  <c r="P135" i="1"/>
  <c r="S135" i="1"/>
  <c r="T135" i="1"/>
  <c r="U135" i="1"/>
  <c r="X135" i="1"/>
  <c r="Y135" i="1"/>
  <c r="AA135" i="1"/>
  <c r="AC135" i="1"/>
  <c r="AD135" i="1"/>
  <c r="O136" i="1"/>
  <c r="P136" i="1"/>
  <c r="S136" i="1"/>
  <c r="T136" i="1"/>
  <c r="U136" i="1"/>
  <c r="X136" i="1"/>
  <c r="Y136" i="1"/>
  <c r="AA136" i="1"/>
  <c r="AC136" i="1"/>
  <c r="AD136" i="1"/>
  <c r="O137" i="1"/>
  <c r="P137" i="1"/>
  <c r="S137" i="1"/>
  <c r="T137" i="1"/>
  <c r="U137" i="1"/>
  <c r="X137" i="1"/>
  <c r="Y137" i="1"/>
  <c r="AA137" i="1"/>
  <c r="AC137" i="1"/>
  <c r="AD137" i="1"/>
  <c r="O138" i="1"/>
  <c r="P138" i="1"/>
  <c r="S138" i="1"/>
  <c r="T138" i="1"/>
  <c r="U138" i="1"/>
  <c r="X138" i="1"/>
  <c r="Y138" i="1"/>
  <c r="AA138" i="1"/>
  <c r="AC138" i="1"/>
  <c r="AD138" i="1"/>
  <c r="O139" i="1"/>
  <c r="P139" i="1"/>
  <c r="S139" i="1"/>
  <c r="T139" i="1"/>
  <c r="U139" i="1"/>
  <c r="X139" i="1"/>
  <c r="Y139" i="1"/>
  <c r="AA139" i="1"/>
  <c r="AC139" i="1"/>
  <c r="AD139" i="1"/>
  <c r="O140" i="1"/>
  <c r="P140" i="1"/>
  <c r="S140" i="1"/>
  <c r="T140" i="1"/>
  <c r="U140" i="1"/>
  <c r="X140" i="1"/>
  <c r="Y140" i="1"/>
  <c r="AA140" i="1"/>
  <c r="AC140" i="1"/>
  <c r="AD140" i="1"/>
  <c r="O141" i="1"/>
  <c r="P141" i="1"/>
  <c r="S141" i="1"/>
  <c r="T141" i="1"/>
  <c r="U141" i="1"/>
  <c r="X141" i="1"/>
  <c r="Y141" i="1"/>
  <c r="AA141" i="1"/>
  <c r="AC141" i="1"/>
  <c r="AD141" i="1"/>
  <c r="O142" i="1"/>
  <c r="P142" i="1"/>
  <c r="S142" i="1"/>
  <c r="T142" i="1"/>
  <c r="U142" i="1"/>
  <c r="X142" i="1"/>
  <c r="Y142" i="1"/>
  <c r="AA142" i="1"/>
  <c r="AC142" i="1"/>
  <c r="AD142" i="1"/>
  <c r="O143" i="1"/>
  <c r="P143" i="1"/>
  <c r="S143" i="1"/>
  <c r="T143" i="1"/>
  <c r="U143" i="1"/>
  <c r="X143" i="1"/>
  <c r="Y143" i="1"/>
  <c r="AA143" i="1"/>
  <c r="AC143" i="1"/>
  <c r="AD143" i="1"/>
  <c r="O144" i="1"/>
  <c r="P144" i="1"/>
  <c r="S144" i="1"/>
  <c r="T144" i="1"/>
  <c r="U144" i="1"/>
  <c r="X144" i="1"/>
  <c r="Y144" i="1"/>
  <c r="AA144" i="1"/>
  <c r="AC144" i="1"/>
  <c r="AD144" i="1"/>
  <c r="O145" i="1"/>
  <c r="P145" i="1"/>
  <c r="S145" i="1"/>
  <c r="T145" i="1"/>
  <c r="U145" i="1"/>
  <c r="X145" i="1"/>
  <c r="Y145" i="1"/>
  <c r="AA145" i="1"/>
  <c r="AC145" i="1"/>
  <c r="AD145" i="1"/>
  <c r="O146" i="1"/>
  <c r="P146" i="1"/>
  <c r="S146" i="1"/>
  <c r="T146" i="1"/>
  <c r="U146" i="1"/>
  <c r="X146" i="1"/>
  <c r="Y146" i="1"/>
  <c r="AA146" i="1"/>
  <c r="AC146" i="1"/>
  <c r="AD146" i="1"/>
  <c r="O147" i="1"/>
  <c r="P147" i="1"/>
  <c r="S147" i="1"/>
  <c r="T147" i="1"/>
  <c r="U147" i="1"/>
  <c r="X147" i="1"/>
  <c r="Y147" i="1"/>
  <c r="AA147" i="1"/>
  <c r="AC147" i="1"/>
  <c r="AD147" i="1"/>
  <c r="O148" i="1"/>
  <c r="P148" i="1"/>
  <c r="S148" i="1"/>
  <c r="T148" i="1"/>
  <c r="U148" i="1"/>
  <c r="X148" i="1"/>
  <c r="Y148" i="1"/>
  <c r="AA148" i="1"/>
  <c r="AC148" i="1"/>
  <c r="AD148" i="1"/>
  <c r="O149" i="1"/>
  <c r="P149" i="1"/>
  <c r="S149" i="1"/>
  <c r="T149" i="1"/>
  <c r="U149" i="1"/>
  <c r="X149" i="1"/>
  <c r="Y149" i="1"/>
  <c r="AA149" i="1"/>
  <c r="AC149" i="1"/>
  <c r="AD149" i="1"/>
  <c r="O150" i="1"/>
  <c r="P150" i="1"/>
  <c r="S150" i="1"/>
  <c r="T150" i="1"/>
  <c r="U150" i="1"/>
  <c r="X150" i="1"/>
  <c r="Y150" i="1"/>
  <c r="AA150" i="1"/>
  <c r="AC150" i="1"/>
  <c r="AD150" i="1"/>
  <c r="O151" i="1"/>
  <c r="P151" i="1"/>
  <c r="S151" i="1"/>
  <c r="T151" i="1"/>
  <c r="U151" i="1"/>
  <c r="X151" i="1"/>
  <c r="Y151" i="1"/>
  <c r="AA151" i="1"/>
  <c r="AC151" i="1"/>
  <c r="AD151" i="1"/>
  <c r="O152" i="1"/>
  <c r="P152" i="1"/>
  <c r="S152" i="1"/>
  <c r="T152" i="1"/>
  <c r="U152" i="1"/>
  <c r="X152" i="1"/>
  <c r="Y152" i="1"/>
  <c r="AA152" i="1"/>
  <c r="AC152" i="1"/>
  <c r="AD152" i="1"/>
  <c r="O153" i="1"/>
  <c r="P153" i="1"/>
  <c r="S153" i="1"/>
  <c r="T153" i="1"/>
  <c r="U153" i="1"/>
  <c r="X153" i="1"/>
  <c r="Y153" i="1"/>
  <c r="AA153" i="1"/>
  <c r="AC153" i="1"/>
  <c r="AD153" i="1"/>
  <c r="O154" i="1"/>
  <c r="P154" i="1"/>
  <c r="S154" i="1"/>
  <c r="T154" i="1"/>
  <c r="U154" i="1"/>
  <c r="X154" i="1"/>
  <c r="Y154" i="1"/>
  <c r="AA154" i="1"/>
  <c r="AC154" i="1"/>
  <c r="AD154" i="1"/>
  <c r="O155" i="1"/>
  <c r="P155" i="1"/>
  <c r="S155" i="1"/>
  <c r="T155" i="1"/>
  <c r="U155" i="1"/>
  <c r="X155" i="1"/>
  <c r="Y155" i="1"/>
  <c r="AA155" i="1"/>
  <c r="AC155" i="1"/>
  <c r="AD155" i="1"/>
  <c r="O156" i="1"/>
  <c r="P156" i="1"/>
  <c r="S156" i="1"/>
  <c r="T156" i="1"/>
  <c r="U156" i="1"/>
  <c r="X156" i="1"/>
  <c r="Y156" i="1"/>
  <c r="AA156" i="1"/>
  <c r="AC156" i="1"/>
  <c r="AD156" i="1"/>
  <c r="O157" i="1"/>
  <c r="P157" i="1"/>
  <c r="S157" i="1"/>
  <c r="T157" i="1"/>
  <c r="U157" i="1"/>
  <c r="X157" i="1"/>
  <c r="Y157" i="1"/>
  <c r="AA157" i="1"/>
  <c r="AC157" i="1"/>
  <c r="AD157" i="1"/>
  <c r="O158" i="1"/>
  <c r="P158" i="1"/>
  <c r="S158" i="1"/>
  <c r="T158" i="1"/>
  <c r="U158" i="1"/>
  <c r="X158" i="1"/>
  <c r="Y158" i="1"/>
  <c r="AA158" i="1"/>
  <c r="AC158" i="1"/>
  <c r="AD158" i="1"/>
  <c r="O159" i="1"/>
  <c r="P159" i="1"/>
  <c r="S159" i="1"/>
  <c r="T159" i="1"/>
  <c r="U159" i="1"/>
  <c r="X159" i="1"/>
  <c r="Y159" i="1"/>
  <c r="AA159" i="1"/>
  <c r="AC159" i="1"/>
  <c r="AD159" i="1"/>
  <c r="O160" i="1"/>
  <c r="P160" i="1"/>
  <c r="S160" i="1"/>
  <c r="T160" i="1"/>
  <c r="U160" i="1"/>
  <c r="X160" i="1"/>
  <c r="Y160" i="1"/>
  <c r="AA160" i="1"/>
  <c r="AC160" i="1"/>
  <c r="AD160" i="1"/>
  <c r="O161" i="1"/>
  <c r="P161" i="1"/>
  <c r="S161" i="1"/>
  <c r="T161" i="1"/>
  <c r="U161" i="1"/>
  <c r="X161" i="1"/>
  <c r="Y161" i="1"/>
  <c r="AA161" i="1"/>
  <c r="AC161" i="1"/>
  <c r="AD161" i="1"/>
  <c r="O162" i="1"/>
  <c r="P162" i="1"/>
  <c r="S162" i="1"/>
  <c r="T162" i="1"/>
  <c r="U162" i="1"/>
  <c r="X162" i="1"/>
  <c r="Y162" i="1"/>
  <c r="AA162" i="1"/>
  <c r="AC162" i="1"/>
  <c r="AD162" i="1"/>
  <c r="O163" i="1"/>
  <c r="P163" i="1"/>
  <c r="S163" i="1"/>
  <c r="T163" i="1"/>
  <c r="U163" i="1"/>
  <c r="X163" i="1"/>
  <c r="Y163" i="1"/>
  <c r="AA163" i="1"/>
  <c r="AC163" i="1"/>
  <c r="AD163" i="1"/>
  <c r="O164" i="1"/>
  <c r="P164" i="1"/>
  <c r="S164" i="1"/>
  <c r="T164" i="1"/>
  <c r="U164" i="1"/>
  <c r="X164" i="1"/>
  <c r="Y164" i="1"/>
  <c r="AA164" i="1"/>
  <c r="AC164" i="1"/>
  <c r="AD164" i="1"/>
  <c r="O165" i="1"/>
  <c r="P165" i="1"/>
  <c r="S165" i="1"/>
  <c r="T165" i="1"/>
  <c r="U165" i="1"/>
  <c r="X165" i="1"/>
  <c r="Y165" i="1"/>
  <c r="AA165" i="1"/>
  <c r="AC165" i="1"/>
  <c r="AD165" i="1"/>
  <c r="O166" i="1"/>
  <c r="P166" i="1"/>
  <c r="S166" i="1"/>
  <c r="T166" i="1"/>
  <c r="U166" i="1"/>
  <c r="X166" i="1"/>
  <c r="Y166" i="1"/>
  <c r="AA166" i="1"/>
  <c r="AC166" i="1"/>
  <c r="AD166" i="1"/>
  <c r="O167" i="1"/>
  <c r="P167" i="1"/>
  <c r="S167" i="1"/>
  <c r="T167" i="1"/>
  <c r="U167" i="1"/>
  <c r="X167" i="1"/>
  <c r="Y167" i="1"/>
  <c r="AA167" i="1"/>
  <c r="AC167" i="1"/>
  <c r="AD167" i="1"/>
  <c r="O168" i="1"/>
  <c r="P168" i="1"/>
  <c r="S168" i="1"/>
  <c r="T168" i="1"/>
  <c r="U168" i="1"/>
  <c r="X168" i="1"/>
  <c r="Y168" i="1"/>
  <c r="AA168" i="1"/>
  <c r="AC168" i="1"/>
  <c r="AD168" i="1"/>
  <c r="O169" i="1"/>
  <c r="P169" i="1"/>
  <c r="S169" i="1"/>
  <c r="T169" i="1"/>
  <c r="U169" i="1"/>
  <c r="X169" i="1"/>
  <c r="Y169" i="1"/>
  <c r="AA169" i="1"/>
  <c r="AC169" i="1"/>
  <c r="AD169" i="1"/>
  <c r="O170" i="1"/>
  <c r="P170" i="1"/>
  <c r="S170" i="1"/>
  <c r="T170" i="1"/>
  <c r="U170" i="1"/>
  <c r="X170" i="1"/>
  <c r="Y170" i="1"/>
  <c r="AA170" i="1"/>
  <c r="AC170" i="1"/>
  <c r="AD170" i="1"/>
  <c r="O171" i="1"/>
  <c r="P171" i="1"/>
  <c r="S171" i="1"/>
  <c r="T171" i="1"/>
  <c r="U171" i="1"/>
  <c r="X171" i="1"/>
  <c r="Y171" i="1"/>
  <c r="AA171" i="1"/>
  <c r="AC171" i="1"/>
  <c r="AD171" i="1"/>
  <c r="O172" i="1"/>
  <c r="P172" i="1"/>
  <c r="S172" i="1"/>
  <c r="T172" i="1"/>
  <c r="U172" i="1"/>
  <c r="X172" i="1"/>
  <c r="Y172" i="1"/>
  <c r="AA172" i="1"/>
  <c r="AC172" i="1"/>
  <c r="AD172" i="1"/>
  <c r="O173" i="1"/>
  <c r="P173" i="1"/>
  <c r="S173" i="1"/>
  <c r="T173" i="1"/>
  <c r="U173" i="1"/>
  <c r="X173" i="1"/>
  <c r="Y173" i="1"/>
  <c r="AA173" i="1"/>
  <c r="AC173" i="1"/>
  <c r="AD173" i="1"/>
  <c r="O174" i="1"/>
  <c r="P174" i="1"/>
  <c r="S174" i="1"/>
  <c r="T174" i="1"/>
  <c r="U174" i="1"/>
  <c r="X174" i="1"/>
  <c r="Y174" i="1"/>
  <c r="AA174" i="1"/>
  <c r="AC174" i="1"/>
  <c r="AD174" i="1"/>
  <c r="O175" i="1"/>
  <c r="P175" i="1"/>
  <c r="S175" i="1"/>
  <c r="T175" i="1"/>
  <c r="U175" i="1"/>
  <c r="X175" i="1"/>
  <c r="Y175" i="1"/>
  <c r="AA175" i="1"/>
  <c r="AC175" i="1"/>
  <c r="AD175" i="1"/>
  <c r="O176" i="1"/>
  <c r="P176" i="1"/>
  <c r="S176" i="1"/>
  <c r="T176" i="1"/>
  <c r="U176" i="1"/>
  <c r="X176" i="1"/>
  <c r="Y176" i="1"/>
  <c r="AA176" i="1"/>
  <c r="AC176" i="1"/>
  <c r="AD176" i="1"/>
  <c r="O177" i="1"/>
  <c r="P177" i="1"/>
  <c r="S177" i="1"/>
  <c r="T177" i="1"/>
  <c r="U177" i="1"/>
  <c r="X177" i="1"/>
  <c r="Y177" i="1"/>
  <c r="AA177" i="1"/>
  <c r="AC177" i="1"/>
  <c r="AD177" i="1"/>
  <c r="O178" i="1"/>
  <c r="P178" i="1"/>
  <c r="S178" i="1"/>
  <c r="T178" i="1"/>
  <c r="U178" i="1"/>
  <c r="X178" i="1"/>
  <c r="Y178" i="1"/>
  <c r="AA178" i="1"/>
  <c r="AC178" i="1"/>
  <c r="AD178" i="1"/>
  <c r="O179" i="1"/>
  <c r="P179" i="1"/>
  <c r="S179" i="1"/>
  <c r="T179" i="1"/>
  <c r="U179" i="1"/>
  <c r="X179" i="1"/>
  <c r="Y179" i="1"/>
  <c r="AA179" i="1"/>
  <c r="AC179" i="1"/>
  <c r="AD179" i="1"/>
  <c r="O180" i="1"/>
  <c r="P180" i="1"/>
  <c r="S180" i="1"/>
  <c r="T180" i="1"/>
  <c r="U180" i="1"/>
  <c r="X180" i="1"/>
  <c r="Y180" i="1"/>
  <c r="AA180" i="1"/>
  <c r="AC180" i="1"/>
  <c r="AD180" i="1"/>
  <c r="O181" i="1"/>
  <c r="P181" i="1"/>
  <c r="S181" i="1"/>
  <c r="T181" i="1"/>
  <c r="U181" i="1"/>
  <c r="X181" i="1"/>
  <c r="Y181" i="1"/>
  <c r="AA181" i="1"/>
  <c r="AC181" i="1"/>
  <c r="AD181" i="1"/>
  <c r="O182" i="1"/>
  <c r="P182" i="1"/>
  <c r="S182" i="1"/>
  <c r="T182" i="1"/>
  <c r="U182" i="1"/>
  <c r="X182" i="1"/>
  <c r="Y182" i="1"/>
  <c r="AA182" i="1"/>
  <c r="AC182" i="1"/>
  <c r="AD182" i="1"/>
  <c r="O183" i="1"/>
  <c r="P183" i="1"/>
  <c r="S183" i="1"/>
  <c r="T183" i="1"/>
  <c r="U183" i="1"/>
  <c r="X183" i="1"/>
  <c r="Y183" i="1"/>
  <c r="AA183" i="1"/>
  <c r="AC183" i="1"/>
  <c r="AD183" i="1"/>
  <c r="O184" i="1"/>
  <c r="P184" i="1"/>
  <c r="S184" i="1"/>
  <c r="T184" i="1"/>
  <c r="U184" i="1"/>
  <c r="X184" i="1"/>
  <c r="Y184" i="1"/>
  <c r="AA184" i="1"/>
  <c r="AC184" i="1"/>
  <c r="AD184" i="1"/>
  <c r="O185" i="1"/>
  <c r="P185" i="1"/>
  <c r="S185" i="1"/>
  <c r="T185" i="1"/>
  <c r="U185" i="1"/>
  <c r="X185" i="1"/>
  <c r="Y185" i="1"/>
  <c r="AA185" i="1"/>
  <c r="AC185" i="1"/>
  <c r="AD185" i="1"/>
  <c r="O186" i="1"/>
  <c r="P186" i="1"/>
  <c r="S186" i="1"/>
  <c r="T186" i="1"/>
  <c r="U186" i="1"/>
  <c r="X186" i="1"/>
  <c r="Y186" i="1"/>
  <c r="AA186" i="1"/>
  <c r="AC186" i="1"/>
  <c r="AD186" i="1"/>
  <c r="O187" i="1"/>
  <c r="P187" i="1"/>
  <c r="S187" i="1"/>
  <c r="T187" i="1"/>
  <c r="U187" i="1"/>
  <c r="X187" i="1"/>
  <c r="Y187" i="1"/>
  <c r="AA187" i="1"/>
  <c r="AC187" i="1"/>
  <c r="AD187" i="1"/>
  <c r="O188" i="1"/>
  <c r="P188" i="1"/>
  <c r="S188" i="1"/>
  <c r="T188" i="1"/>
  <c r="U188" i="1"/>
  <c r="X188" i="1"/>
  <c r="Y188" i="1"/>
  <c r="AA188" i="1"/>
  <c r="AC188" i="1"/>
  <c r="AD188" i="1"/>
  <c r="O189" i="1"/>
  <c r="P189" i="1"/>
  <c r="S189" i="1"/>
  <c r="T189" i="1"/>
  <c r="U189" i="1"/>
  <c r="X189" i="1"/>
  <c r="Y189" i="1"/>
  <c r="AA189" i="1"/>
  <c r="AC189" i="1"/>
  <c r="AD189" i="1"/>
  <c r="O190" i="1"/>
  <c r="P190" i="1"/>
  <c r="S190" i="1"/>
  <c r="T190" i="1"/>
  <c r="U190" i="1"/>
  <c r="X190" i="1"/>
  <c r="Y190" i="1"/>
  <c r="AA190" i="1"/>
  <c r="AC190" i="1"/>
  <c r="AD190" i="1"/>
  <c r="O191" i="1"/>
  <c r="P191" i="1"/>
  <c r="S191" i="1"/>
  <c r="T191" i="1"/>
  <c r="U191" i="1"/>
  <c r="X191" i="1"/>
  <c r="Y191" i="1"/>
  <c r="AA191" i="1"/>
  <c r="AC191" i="1"/>
  <c r="AD191" i="1"/>
  <c r="O192" i="1"/>
  <c r="P192" i="1"/>
  <c r="S192" i="1"/>
  <c r="T192" i="1"/>
  <c r="U192" i="1"/>
  <c r="X192" i="1"/>
  <c r="Y192" i="1"/>
  <c r="AA192" i="1"/>
  <c r="AC192" i="1"/>
  <c r="AD192" i="1"/>
  <c r="O193" i="1"/>
  <c r="P193" i="1"/>
  <c r="S193" i="1"/>
  <c r="T193" i="1"/>
  <c r="U193" i="1"/>
  <c r="X193" i="1"/>
  <c r="Y193" i="1"/>
  <c r="AA193" i="1"/>
  <c r="AC193" i="1"/>
  <c r="AD193" i="1"/>
  <c r="O194" i="1"/>
  <c r="P194" i="1"/>
  <c r="S194" i="1"/>
  <c r="T194" i="1"/>
  <c r="U194" i="1"/>
  <c r="X194" i="1"/>
  <c r="Y194" i="1"/>
  <c r="AA194" i="1"/>
  <c r="AC194" i="1"/>
  <c r="AD194" i="1"/>
  <c r="O195" i="1"/>
  <c r="P195" i="1"/>
  <c r="S195" i="1"/>
  <c r="T195" i="1"/>
  <c r="U195" i="1"/>
  <c r="X195" i="1"/>
  <c r="Y195" i="1"/>
  <c r="AA195" i="1"/>
  <c r="AC195" i="1"/>
  <c r="AD195" i="1"/>
  <c r="O196" i="1"/>
  <c r="P196" i="1"/>
  <c r="S196" i="1"/>
  <c r="T196" i="1"/>
  <c r="U196" i="1"/>
  <c r="X196" i="1"/>
  <c r="Y196" i="1"/>
  <c r="AA196" i="1"/>
  <c r="AC196" i="1"/>
  <c r="AD196" i="1"/>
  <c r="O197" i="1"/>
  <c r="P197" i="1"/>
  <c r="S197" i="1"/>
  <c r="T197" i="1"/>
  <c r="U197" i="1"/>
  <c r="X197" i="1"/>
  <c r="Y197" i="1"/>
  <c r="AA197" i="1"/>
  <c r="AC197" i="1"/>
  <c r="AD197" i="1"/>
  <c r="O198" i="1"/>
  <c r="P198" i="1"/>
  <c r="S198" i="1"/>
  <c r="T198" i="1"/>
  <c r="U198" i="1"/>
  <c r="X198" i="1"/>
  <c r="Y198" i="1"/>
  <c r="AA198" i="1"/>
  <c r="AC198" i="1"/>
  <c r="AD198" i="1"/>
  <c r="O199" i="1"/>
  <c r="P199" i="1"/>
  <c r="S199" i="1"/>
  <c r="T199" i="1"/>
  <c r="U199" i="1"/>
  <c r="X199" i="1"/>
  <c r="Y199" i="1"/>
  <c r="AA199" i="1"/>
  <c r="AC199" i="1"/>
  <c r="AD199" i="1"/>
  <c r="O200" i="1"/>
  <c r="P200" i="1"/>
  <c r="S200" i="1"/>
  <c r="T200" i="1"/>
  <c r="U200" i="1"/>
  <c r="X200" i="1"/>
  <c r="Y200" i="1"/>
  <c r="AA200" i="1"/>
  <c r="AC200" i="1"/>
  <c r="AD200" i="1"/>
  <c r="O201" i="1"/>
  <c r="P201" i="1"/>
  <c r="S201" i="1"/>
  <c r="T201" i="1"/>
  <c r="U201" i="1"/>
  <c r="X201" i="1"/>
  <c r="Y201" i="1"/>
  <c r="AA201" i="1"/>
  <c r="AC201" i="1"/>
  <c r="AD201" i="1"/>
  <c r="O202" i="1"/>
  <c r="P202" i="1"/>
  <c r="S202" i="1"/>
  <c r="T202" i="1"/>
  <c r="U202" i="1"/>
  <c r="X202" i="1"/>
  <c r="Y202" i="1"/>
  <c r="AA202" i="1"/>
  <c r="AC202" i="1"/>
  <c r="AD202" i="1"/>
  <c r="O203" i="1"/>
  <c r="P203" i="1"/>
  <c r="S203" i="1"/>
  <c r="T203" i="1"/>
  <c r="U203" i="1"/>
  <c r="X203" i="1"/>
  <c r="Y203" i="1"/>
  <c r="AA203" i="1"/>
  <c r="AC203" i="1"/>
  <c r="AD203" i="1"/>
  <c r="O204" i="1"/>
  <c r="P204" i="1"/>
  <c r="S204" i="1"/>
  <c r="T204" i="1"/>
  <c r="U204" i="1"/>
  <c r="X204" i="1"/>
  <c r="Y204" i="1"/>
  <c r="AA204" i="1"/>
  <c r="AC204" i="1"/>
  <c r="AD204" i="1"/>
  <c r="O205" i="1"/>
  <c r="P205" i="1"/>
  <c r="S205" i="1"/>
  <c r="T205" i="1"/>
  <c r="U205" i="1"/>
  <c r="X205" i="1"/>
  <c r="Y205" i="1"/>
  <c r="AA205" i="1"/>
  <c r="AC205" i="1"/>
  <c r="AD205" i="1"/>
  <c r="O206" i="1"/>
  <c r="P206" i="1"/>
  <c r="S206" i="1"/>
  <c r="T206" i="1"/>
  <c r="U206" i="1"/>
  <c r="X206" i="1"/>
  <c r="Y206" i="1"/>
  <c r="AA206" i="1"/>
  <c r="AC206" i="1"/>
  <c r="AD206" i="1"/>
  <c r="O207" i="1"/>
  <c r="P207" i="1"/>
  <c r="S207" i="1"/>
  <c r="T207" i="1"/>
  <c r="U207" i="1"/>
  <c r="X207" i="1"/>
  <c r="Y207" i="1"/>
  <c r="AA207" i="1"/>
  <c r="AC207" i="1"/>
  <c r="AD207" i="1"/>
  <c r="O208" i="1"/>
  <c r="P208" i="1"/>
  <c r="S208" i="1"/>
  <c r="T208" i="1"/>
  <c r="U208" i="1"/>
  <c r="X208" i="1"/>
  <c r="Y208" i="1"/>
  <c r="AA208" i="1"/>
  <c r="AC208" i="1"/>
  <c r="AD208" i="1"/>
  <c r="O209" i="1"/>
  <c r="P209" i="1"/>
  <c r="S209" i="1"/>
  <c r="T209" i="1"/>
  <c r="U209" i="1"/>
  <c r="X209" i="1"/>
  <c r="Y209" i="1"/>
  <c r="AA209" i="1"/>
  <c r="AC209" i="1"/>
  <c r="AD209" i="1"/>
  <c r="O210" i="1"/>
  <c r="P210" i="1"/>
  <c r="S210" i="1"/>
  <c r="T210" i="1"/>
  <c r="U210" i="1"/>
  <c r="X210" i="1"/>
  <c r="Y210" i="1"/>
  <c r="AA210" i="1"/>
  <c r="AC210" i="1"/>
  <c r="AD210" i="1"/>
  <c r="O211" i="1"/>
  <c r="P211" i="1"/>
  <c r="S211" i="1"/>
  <c r="T211" i="1"/>
  <c r="U211" i="1"/>
  <c r="X211" i="1"/>
  <c r="Y211" i="1"/>
  <c r="AA211" i="1"/>
  <c r="AC211" i="1"/>
  <c r="AD211" i="1"/>
  <c r="O212" i="1"/>
  <c r="P212" i="1"/>
  <c r="S212" i="1"/>
  <c r="T212" i="1"/>
  <c r="U212" i="1"/>
  <c r="X212" i="1"/>
  <c r="Y212" i="1"/>
  <c r="AA212" i="1"/>
  <c r="AC212" i="1"/>
  <c r="AD212" i="1"/>
  <c r="O213" i="1"/>
  <c r="P213" i="1"/>
  <c r="S213" i="1"/>
  <c r="T213" i="1"/>
  <c r="U213" i="1"/>
  <c r="X213" i="1"/>
  <c r="Y213" i="1"/>
  <c r="AA213" i="1"/>
  <c r="AC213" i="1"/>
  <c r="AD213" i="1"/>
  <c r="O214" i="1"/>
  <c r="P214" i="1"/>
  <c r="S214" i="1"/>
  <c r="T214" i="1"/>
  <c r="U214" i="1"/>
  <c r="X214" i="1"/>
  <c r="Y214" i="1"/>
  <c r="AA214" i="1"/>
  <c r="AC214" i="1"/>
  <c r="AD214" i="1"/>
  <c r="O215" i="1"/>
  <c r="P215" i="1"/>
  <c r="S215" i="1"/>
  <c r="T215" i="1"/>
  <c r="U215" i="1"/>
  <c r="X215" i="1"/>
  <c r="Y215" i="1"/>
  <c r="AA215" i="1"/>
  <c r="AC215" i="1"/>
  <c r="AD215" i="1"/>
  <c r="O216" i="1"/>
  <c r="P216" i="1"/>
  <c r="S216" i="1"/>
  <c r="T216" i="1"/>
  <c r="U216" i="1"/>
  <c r="X216" i="1"/>
  <c r="Y216" i="1"/>
  <c r="AA216" i="1"/>
  <c r="AC216" i="1"/>
  <c r="AD216" i="1"/>
  <c r="O217" i="1"/>
  <c r="P217" i="1"/>
  <c r="S217" i="1"/>
  <c r="T217" i="1"/>
  <c r="U217" i="1"/>
  <c r="X217" i="1"/>
  <c r="Y217" i="1"/>
  <c r="AA217" i="1"/>
  <c r="AC217" i="1"/>
  <c r="AD217" i="1"/>
  <c r="O218" i="1"/>
  <c r="P218" i="1"/>
  <c r="S218" i="1"/>
  <c r="T218" i="1"/>
  <c r="U218" i="1"/>
  <c r="X218" i="1"/>
  <c r="Y218" i="1"/>
  <c r="AA218" i="1"/>
  <c r="AC218" i="1"/>
  <c r="AD218" i="1"/>
  <c r="O219" i="1"/>
  <c r="P219" i="1"/>
  <c r="S219" i="1"/>
  <c r="T219" i="1"/>
  <c r="U219" i="1"/>
  <c r="X219" i="1"/>
  <c r="Y219" i="1"/>
  <c r="AA219" i="1"/>
  <c r="AC219" i="1"/>
  <c r="AD219" i="1"/>
  <c r="O220" i="1"/>
  <c r="P220" i="1"/>
  <c r="S220" i="1"/>
  <c r="T220" i="1"/>
  <c r="U220" i="1"/>
  <c r="X220" i="1"/>
  <c r="Y220" i="1"/>
  <c r="AA220" i="1"/>
  <c r="AC220" i="1"/>
  <c r="AD220" i="1"/>
  <c r="O221" i="1"/>
  <c r="P221" i="1"/>
  <c r="S221" i="1"/>
  <c r="T221" i="1"/>
  <c r="U221" i="1"/>
  <c r="X221" i="1"/>
  <c r="Y221" i="1"/>
  <c r="AA221" i="1"/>
  <c r="AC221" i="1"/>
  <c r="AD221" i="1"/>
  <c r="O222" i="1"/>
  <c r="P222" i="1"/>
  <c r="S222" i="1"/>
  <c r="T222" i="1"/>
  <c r="U222" i="1"/>
  <c r="X222" i="1"/>
  <c r="Y222" i="1"/>
  <c r="AA222" i="1"/>
  <c r="AC222" i="1"/>
  <c r="AD222" i="1"/>
  <c r="O223" i="1"/>
  <c r="P223" i="1"/>
  <c r="S223" i="1"/>
  <c r="T223" i="1"/>
  <c r="U223" i="1"/>
  <c r="X223" i="1"/>
  <c r="Y223" i="1"/>
  <c r="AA223" i="1"/>
  <c r="AC223" i="1"/>
  <c r="AD223" i="1"/>
  <c r="O224" i="1"/>
  <c r="P224" i="1"/>
  <c r="S224" i="1"/>
  <c r="T224" i="1"/>
  <c r="U224" i="1"/>
  <c r="X224" i="1"/>
  <c r="Y224" i="1"/>
  <c r="AA224" i="1"/>
  <c r="AC224" i="1"/>
  <c r="AD224" i="1"/>
  <c r="O225" i="1"/>
  <c r="P225" i="1"/>
  <c r="S225" i="1"/>
  <c r="T225" i="1"/>
  <c r="U225" i="1"/>
  <c r="X225" i="1"/>
  <c r="Y225" i="1"/>
  <c r="AA225" i="1"/>
  <c r="AC225" i="1"/>
  <c r="AD225" i="1"/>
  <c r="O226" i="1"/>
  <c r="P226" i="1"/>
  <c r="S226" i="1"/>
  <c r="T226" i="1"/>
  <c r="U226" i="1"/>
  <c r="X226" i="1"/>
  <c r="Y226" i="1"/>
  <c r="AA226" i="1"/>
  <c r="AC226" i="1"/>
  <c r="AD226" i="1"/>
  <c r="O227" i="1"/>
  <c r="P227" i="1"/>
  <c r="S227" i="1"/>
  <c r="T227" i="1"/>
  <c r="U227" i="1"/>
  <c r="X227" i="1"/>
  <c r="Y227" i="1"/>
  <c r="AA227" i="1"/>
  <c r="AC227" i="1"/>
  <c r="AD227" i="1"/>
  <c r="O228" i="1"/>
  <c r="P228" i="1"/>
  <c r="S228" i="1"/>
  <c r="T228" i="1"/>
  <c r="U228" i="1"/>
  <c r="X228" i="1"/>
  <c r="Y228" i="1"/>
  <c r="AA228" i="1"/>
  <c r="AC228" i="1"/>
  <c r="AD228" i="1"/>
  <c r="O229" i="1"/>
  <c r="P229" i="1"/>
  <c r="S229" i="1"/>
  <c r="T229" i="1"/>
  <c r="U229" i="1"/>
  <c r="X229" i="1"/>
  <c r="Y229" i="1"/>
  <c r="AA229" i="1"/>
  <c r="AC229" i="1"/>
  <c r="AD229" i="1"/>
  <c r="O230" i="1"/>
  <c r="P230" i="1"/>
  <c r="S230" i="1"/>
  <c r="T230" i="1"/>
  <c r="U230" i="1"/>
  <c r="X230" i="1"/>
  <c r="Y230" i="1"/>
  <c r="AA230" i="1"/>
  <c r="AC230" i="1"/>
  <c r="AD230" i="1"/>
  <c r="O231" i="1"/>
  <c r="P231" i="1"/>
  <c r="S231" i="1"/>
  <c r="T231" i="1"/>
  <c r="U231" i="1"/>
  <c r="X231" i="1"/>
  <c r="Y231" i="1"/>
  <c r="AA231" i="1"/>
  <c r="AC231" i="1"/>
  <c r="AD231" i="1"/>
  <c r="O232" i="1"/>
  <c r="P232" i="1"/>
  <c r="S232" i="1"/>
  <c r="T232" i="1"/>
  <c r="U232" i="1"/>
  <c r="X232" i="1"/>
  <c r="Y232" i="1"/>
  <c r="AA232" i="1"/>
  <c r="AC232" i="1"/>
  <c r="AD232" i="1"/>
  <c r="O233" i="1"/>
  <c r="P233" i="1"/>
  <c r="S233" i="1"/>
  <c r="T233" i="1"/>
  <c r="U233" i="1"/>
  <c r="X233" i="1"/>
  <c r="Y233" i="1"/>
  <c r="AA233" i="1"/>
  <c r="AC233" i="1"/>
  <c r="AD233" i="1"/>
  <c r="O234" i="1"/>
  <c r="P234" i="1"/>
  <c r="S234" i="1"/>
  <c r="T234" i="1"/>
  <c r="U234" i="1"/>
  <c r="X234" i="1"/>
  <c r="Y234" i="1"/>
  <c r="AA234" i="1"/>
  <c r="AC234" i="1"/>
  <c r="AD234" i="1"/>
  <c r="O235" i="1"/>
  <c r="P235" i="1"/>
  <c r="S235" i="1"/>
  <c r="T235" i="1"/>
  <c r="U235" i="1"/>
  <c r="X235" i="1"/>
  <c r="Y235" i="1"/>
  <c r="AA235" i="1"/>
  <c r="AC235" i="1"/>
  <c r="AD235" i="1"/>
  <c r="O236" i="1"/>
  <c r="P236" i="1"/>
  <c r="S236" i="1"/>
  <c r="T236" i="1"/>
  <c r="U236" i="1"/>
  <c r="X236" i="1"/>
  <c r="Y236" i="1"/>
  <c r="AA236" i="1"/>
  <c r="AC236" i="1"/>
  <c r="AD236" i="1"/>
  <c r="O237" i="1"/>
  <c r="P237" i="1"/>
  <c r="S237" i="1"/>
  <c r="T237" i="1"/>
  <c r="U237" i="1"/>
  <c r="X237" i="1"/>
  <c r="Y237" i="1"/>
  <c r="AA237" i="1"/>
  <c r="AC237" i="1"/>
  <c r="AD237" i="1"/>
  <c r="O238" i="1"/>
  <c r="P238" i="1"/>
  <c r="S238" i="1"/>
  <c r="T238" i="1"/>
  <c r="U238" i="1"/>
  <c r="X238" i="1"/>
  <c r="Y238" i="1"/>
  <c r="AA238" i="1"/>
  <c r="AC238" i="1"/>
  <c r="AD238" i="1"/>
  <c r="O239" i="1"/>
  <c r="P239" i="1"/>
  <c r="S239" i="1"/>
  <c r="T239" i="1"/>
  <c r="U239" i="1"/>
  <c r="X239" i="1"/>
  <c r="Y239" i="1"/>
  <c r="AA239" i="1"/>
  <c r="AC239" i="1"/>
  <c r="AD239" i="1"/>
  <c r="O240" i="1"/>
  <c r="P240" i="1"/>
  <c r="S240" i="1"/>
  <c r="T240" i="1"/>
  <c r="U240" i="1"/>
  <c r="X240" i="1"/>
  <c r="Y240" i="1"/>
  <c r="AA240" i="1"/>
  <c r="AC240" i="1"/>
  <c r="AD240" i="1"/>
  <c r="O241" i="1"/>
  <c r="P241" i="1"/>
  <c r="S241" i="1"/>
  <c r="T241" i="1"/>
  <c r="U241" i="1"/>
  <c r="X241" i="1"/>
  <c r="Y241" i="1"/>
  <c r="AA241" i="1"/>
  <c r="AC241" i="1"/>
  <c r="AD241" i="1"/>
  <c r="O242" i="1"/>
  <c r="P242" i="1"/>
  <c r="S242" i="1"/>
  <c r="T242" i="1"/>
  <c r="U242" i="1"/>
  <c r="X242" i="1"/>
  <c r="Y242" i="1"/>
  <c r="AA242" i="1"/>
  <c r="AC242" i="1"/>
  <c r="AD242" i="1"/>
  <c r="O243" i="1"/>
  <c r="P243" i="1"/>
  <c r="S243" i="1"/>
  <c r="T243" i="1"/>
  <c r="U243" i="1"/>
  <c r="X243" i="1"/>
  <c r="Y243" i="1"/>
  <c r="AA243" i="1"/>
  <c r="AC243" i="1"/>
  <c r="AD243" i="1"/>
  <c r="O244" i="1"/>
  <c r="P244" i="1"/>
  <c r="S244" i="1"/>
  <c r="T244" i="1"/>
  <c r="U244" i="1"/>
  <c r="X244" i="1"/>
  <c r="Y244" i="1"/>
  <c r="AA244" i="1"/>
  <c r="AC244" i="1"/>
  <c r="AD244" i="1"/>
  <c r="O245" i="1"/>
  <c r="P245" i="1"/>
  <c r="S245" i="1"/>
  <c r="T245" i="1"/>
  <c r="U245" i="1"/>
  <c r="X245" i="1"/>
  <c r="Y245" i="1"/>
  <c r="AA245" i="1"/>
  <c r="AC245" i="1"/>
  <c r="AD245" i="1"/>
  <c r="O246" i="1"/>
  <c r="P246" i="1"/>
  <c r="S246" i="1"/>
  <c r="T246" i="1"/>
  <c r="U246" i="1"/>
  <c r="X246" i="1"/>
  <c r="Y246" i="1"/>
  <c r="AA246" i="1"/>
  <c r="AC246" i="1"/>
  <c r="AD246" i="1"/>
  <c r="O247" i="1"/>
  <c r="P247" i="1"/>
  <c r="S247" i="1"/>
  <c r="T247" i="1"/>
  <c r="U247" i="1"/>
  <c r="X247" i="1"/>
  <c r="Y247" i="1"/>
  <c r="AA247" i="1"/>
  <c r="AC247" i="1"/>
  <c r="AD247" i="1"/>
  <c r="O248" i="1"/>
  <c r="P248" i="1"/>
  <c r="S248" i="1"/>
  <c r="T248" i="1"/>
  <c r="U248" i="1"/>
  <c r="X248" i="1"/>
  <c r="Y248" i="1"/>
  <c r="AA248" i="1"/>
  <c r="AC248" i="1"/>
  <c r="AD248" i="1"/>
  <c r="O249" i="1"/>
  <c r="P249" i="1"/>
  <c r="S249" i="1"/>
  <c r="T249" i="1"/>
  <c r="U249" i="1"/>
  <c r="X249" i="1"/>
  <c r="Y249" i="1"/>
  <c r="AA249" i="1"/>
  <c r="AC249" i="1"/>
  <c r="AD249" i="1"/>
  <c r="O250" i="1"/>
  <c r="P250" i="1"/>
  <c r="S250" i="1"/>
  <c r="T250" i="1"/>
  <c r="U250" i="1"/>
  <c r="X250" i="1"/>
  <c r="Y250" i="1"/>
  <c r="AA250" i="1"/>
  <c r="AC250" i="1"/>
  <c r="AD250" i="1"/>
  <c r="O251" i="1"/>
  <c r="P251" i="1"/>
  <c r="S251" i="1"/>
  <c r="T251" i="1"/>
  <c r="U251" i="1"/>
  <c r="X251" i="1"/>
  <c r="Y251" i="1"/>
  <c r="AA251" i="1"/>
  <c r="AC251" i="1"/>
  <c r="AD251" i="1"/>
  <c r="O252" i="1"/>
  <c r="P252" i="1"/>
  <c r="S252" i="1"/>
  <c r="T252" i="1"/>
  <c r="U252" i="1"/>
  <c r="X252" i="1"/>
  <c r="Y252" i="1"/>
  <c r="AA252" i="1"/>
  <c r="AC252" i="1"/>
  <c r="AD252" i="1"/>
  <c r="O253" i="1"/>
  <c r="P253" i="1"/>
  <c r="S253" i="1"/>
  <c r="T253" i="1"/>
  <c r="U253" i="1"/>
  <c r="X253" i="1"/>
  <c r="Y253" i="1"/>
  <c r="AA253" i="1"/>
  <c r="AC253" i="1"/>
  <c r="AD253" i="1"/>
  <c r="O254" i="1"/>
  <c r="P254" i="1"/>
  <c r="S254" i="1"/>
  <c r="T254" i="1"/>
  <c r="U254" i="1"/>
  <c r="X254" i="1"/>
  <c r="Y254" i="1"/>
  <c r="AA254" i="1"/>
  <c r="AC254" i="1"/>
  <c r="AD254" i="1"/>
  <c r="O255" i="1"/>
  <c r="P255" i="1"/>
  <c r="S255" i="1"/>
  <c r="T255" i="1"/>
  <c r="U255" i="1"/>
  <c r="X255" i="1"/>
  <c r="Y255" i="1"/>
  <c r="AA255" i="1"/>
  <c r="AC255" i="1"/>
  <c r="AD255" i="1"/>
  <c r="O256" i="1"/>
  <c r="P256" i="1"/>
  <c r="S256" i="1"/>
  <c r="T256" i="1"/>
  <c r="U256" i="1"/>
  <c r="X256" i="1"/>
  <c r="Y256" i="1"/>
  <c r="AA256" i="1"/>
  <c r="AC256" i="1"/>
  <c r="AD256" i="1"/>
  <c r="O257" i="1"/>
  <c r="P257" i="1"/>
  <c r="S257" i="1"/>
  <c r="T257" i="1"/>
  <c r="U257" i="1"/>
  <c r="X257" i="1"/>
  <c r="Y257" i="1"/>
  <c r="AA257" i="1"/>
  <c r="AC257" i="1"/>
  <c r="AD257" i="1"/>
  <c r="O258" i="1"/>
  <c r="P258" i="1"/>
  <c r="S258" i="1"/>
  <c r="T258" i="1"/>
  <c r="U258" i="1"/>
  <c r="X258" i="1"/>
  <c r="Y258" i="1"/>
  <c r="AA258" i="1"/>
  <c r="AC258" i="1"/>
  <c r="AD258" i="1"/>
  <c r="O259" i="1"/>
  <c r="P259" i="1"/>
  <c r="S259" i="1"/>
  <c r="T259" i="1"/>
  <c r="U259" i="1"/>
  <c r="X259" i="1"/>
  <c r="Y259" i="1"/>
  <c r="AA259" i="1"/>
  <c r="AC259" i="1"/>
  <c r="AD259" i="1"/>
  <c r="O260" i="1"/>
  <c r="P260" i="1"/>
  <c r="S260" i="1"/>
  <c r="T260" i="1"/>
  <c r="U260" i="1"/>
  <c r="X260" i="1"/>
  <c r="Y260" i="1"/>
  <c r="AA260" i="1"/>
  <c r="AC260" i="1"/>
  <c r="AD260" i="1"/>
  <c r="O261" i="1"/>
  <c r="P261" i="1"/>
  <c r="S261" i="1"/>
  <c r="T261" i="1"/>
  <c r="U261" i="1"/>
  <c r="X261" i="1"/>
  <c r="Y261" i="1"/>
  <c r="AA261" i="1"/>
  <c r="AC261" i="1"/>
  <c r="AD261" i="1"/>
  <c r="O262" i="1"/>
  <c r="P262" i="1"/>
  <c r="S262" i="1"/>
  <c r="T262" i="1"/>
  <c r="U262" i="1"/>
  <c r="X262" i="1"/>
  <c r="Y262" i="1"/>
  <c r="AA262" i="1"/>
  <c r="AC262" i="1"/>
  <c r="AD262" i="1"/>
  <c r="O263" i="1"/>
  <c r="P263" i="1"/>
  <c r="S263" i="1"/>
  <c r="T263" i="1"/>
  <c r="U263" i="1"/>
  <c r="X263" i="1"/>
  <c r="Y263" i="1"/>
  <c r="AA263" i="1"/>
  <c r="AC263" i="1"/>
  <c r="AD263" i="1"/>
  <c r="O264" i="1"/>
  <c r="P264" i="1"/>
  <c r="S264" i="1"/>
  <c r="T264" i="1"/>
  <c r="U264" i="1"/>
  <c r="X264" i="1"/>
  <c r="Y264" i="1"/>
  <c r="AA264" i="1"/>
  <c r="AC264" i="1"/>
  <c r="AD264" i="1"/>
  <c r="O265" i="1"/>
  <c r="P265" i="1"/>
  <c r="S265" i="1"/>
  <c r="T265" i="1"/>
  <c r="U265" i="1"/>
  <c r="X265" i="1"/>
  <c r="Y265" i="1"/>
  <c r="AA265" i="1"/>
  <c r="AC265" i="1"/>
  <c r="AD265" i="1"/>
  <c r="O266" i="1"/>
  <c r="P266" i="1"/>
  <c r="S266" i="1"/>
  <c r="T266" i="1"/>
  <c r="U266" i="1"/>
  <c r="X266" i="1"/>
  <c r="Y266" i="1"/>
  <c r="AA266" i="1"/>
  <c r="AC266" i="1"/>
  <c r="AD266" i="1"/>
  <c r="O267" i="1"/>
  <c r="P267" i="1"/>
  <c r="S267" i="1"/>
  <c r="T267" i="1"/>
  <c r="U267" i="1"/>
  <c r="X267" i="1"/>
  <c r="Y267" i="1"/>
  <c r="AA267" i="1"/>
  <c r="AC267" i="1"/>
  <c r="AD267" i="1"/>
  <c r="O268" i="1"/>
  <c r="P268" i="1"/>
  <c r="S268" i="1"/>
  <c r="T268" i="1"/>
  <c r="U268" i="1"/>
  <c r="X268" i="1"/>
  <c r="Y268" i="1"/>
  <c r="AA268" i="1"/>
  <c r="AC268" i="1"/>
  <c r="AD268" i="1"/>
  <c r="O269" i="1"/>
  <c r="P269" i="1"/>
  <c r="S269" i="1"/>
  <c r="T269" i="1"/>
  <c r="U269" i="1"/>
  <c r="X269" i="1"/>
  <c r="Y269" i="1"/>
  <c r="AA269" i="1"/>
  <c r="AC269" i="1"/>
  <c r="AD269" i="1"/>
  <c r="O270" i="1"/>
  <c r="P270" i="1"/>
  <c r="S270" i="1"/>
  <c r="T270" i="1"/>
  <c r="U270" i="1"/>
  <c r="X270" i="1"/>
  <c r="Y270" i="1"/>
  <c r="AA270" i="1"/>
  <c r="AC270" i="1"/>
  <c r="AD270" i="1"/>
  <c r="O271" i="1"/>
  <c r="P271" i="1"/>
  <c r="S271" i="1"/>
  <c r="T271" i="1"/>
  <c r="U271" i="1"/>
  <c r="X271" i="1"/>
  <c r="Y271" i="1"/>
  <c r="AA271" i="1"/>
  <c r="AC271" i="1"/>
  <c r="AD271" i="1"/>
  <c r="O272" i="1"/>
  <c r="P272" i="1"/>
  <c r="S272" i="1"/>
  <c r="T272" i="1"/>
  <c r="U272" i="1"/>
  <c r="X272" i="1"/>
  <c r="Y272" i="1"/>
  <c r="AA272" i="1"/>
  <c r="AC272" i="1"/>
  <c r="AD272" i="1"/>
  <c r="O273" i="1"/>
  <c r="P273" i="1"/>
  <c r="S273" i="1"/>
  <c r="T273" i="1"/>
  <c r="U273" i="1"/>
  <c r="X273" i="1"/>
  <c r="Y273" i="1"/>
  <c r="AA273" i="1"/>
  <c r="AC273" i="1"/>
  <c r="AD273" i="1"/>
  <c r="O274" i="1"/>
  <c r="P274" i="1"/>
  <c r="S274" i="1"/>
  <c r="T274" i="1"/>
  <c r="U274" i="1"/>
  <c r="X274" i="1"/>
  <c r="Y274" i="1"/>
  <c r="AA274" i="1"/>
  <c r="AC274" i="1"/>
  <c r="AD274" i="1"/>
  <c r="O275" i="1"/>
  <c r="P275" i="1"/>
  <c r="S275" i="1"/>
  <c r="T275" i="1"/>
  <c r="U275" i="1"/>
  <c r="X275" i="1"/>
  <c r="Y275" i="1"/>
  <c r="AA275" i="1"/>
  <c r="AC275" i="1"/>
  <c r="AD275" i="1"/>
  <c r="O276" i="1"/>
  <c r="P276" i="1"/>
  <c r="S276" i="1"/>
  <c r="T276" i="1"/>
  <c r="U276" i="1"/>
  <c r="X276" i="1"/>
  <c r="Y276" i="1"/>
  <c r="AA276" i="1"/>
  <c r="AC276" i="1"/>
  <c r="AD276" i="1"/>
  <c r="O277" i="1"/>
  <c r="P277" i="1"/>
  <c r="S277" i="1"/>
  <c r="T277" i="1"/>
  <c r="U277" i="1"/>
  <c r="X277" i="1"/>
  <c r="Y277" i="1"/>
  <c r="AA277" i="1"/>
  <c r="AC277" i="1"/>
  <c r="AD277" i="1"/>
  <c r="O278" i="1"/>
  <c r="P278" i="1"/>
  <c r="S278" i="1"/>
  <c r="T278" i="1"/>
  <c r="U278" i="1"/>
  <c r="X278" i="1"/>
  <c r="Y278" i="1"/>
  <c r="AA278" i="1"/>
  <c r="AC278" i="1"/>
  <c r="AD278" i="1"/>
  <c r="O279" i="1"/>
  <c r="P279" i="1"/>
  <c r="S279" i="1"/>
  <c r="T279" i="1"/>
  <c r="U279" i="1"/>
  <c r="X279" i="1"/>
  <c r="Y279" i="1"/>
  <c r="AA279" i="1"/>
  <c r="AC279" i="1"/>
  <c r="AD279" i="1"/>
  <c r="O280" i="1"/>
  <c r="P280" i="1"/>
  <c r="S280" i="1"/>
  <c r="T280" i="1"/>
  <c r="U280" i="1"/>
  <c r="X280" i="1"/>
  <c r="Y280" i="1"/>
  <c r="AA280" i="1"/>
  <c r="AC280" i="1"/>
  <c r="AD280" i="1"/>
  <c r="O281" i="1"/>
  <c r="P281" i="1"/>
  <c r="S281" i="1"/>
  <c r="T281" i="1"/>
  <c r="U281" i="1"/>
  <c r="X281" i="1"/>
  <c r="Y281" i="1"/>
  <c r="AA281" i="1"/>
  <c r="AC281" i="1"/>
  <c r="AD281" i="1"/>
  <c r="O282" i="1"/>
  <c r="P282" i="1"/>
  <c r="S282" i="1"/>
  <c r="T282" i="1"/>
  <c r="U282" i="1"/>
  <c r="X282" i="1"/>
  <c r="Y282" i="1"/>
  <c r="AA282" i="1"/>
  <c r="AC282" i="1"/>
  <c r="AD282" i="1"/>
  <c r="O283" i="1"/>
  <c r="P283" i="1"/>
  <c r="S283" i="1"/>
  <c r="T283" i="1"/>
  <c r="U283" i="1"/>
  <c r="X283" i="1"/>
  <c r="Y283" i="1"/>
  <c r="AA283" i="1"/>
  <c r="AC283" i="1"/>
  <c r="AD283" i="1"/>
  <c r="O284" i="1"/>
  <c r="P284" i="1"/>
  <c r="S284" i="1"/>
  <c r="T284" i="1"/>
  <c r="U284" i="1"/>
  <c r="X284" i="1"/>
  <c r="Y284" i="1"/>
  <c r="AA284" i="1"/>
  <c r="AC284" i="1"/>
  <c r="AD284" i="1"/>
  <c r="O285" i="1"/>
  <c r="P285" i="1"/>
  <c r="S285" i="1"/>
  <c r="T285" i="1"/>
  <c r="U285" i="1"/>
  <c r="X285" i="1"/>
  <c r="Y285" i="1"/>
  <c r="AA285" i="1"/>
  <c r="AC285" i="1"/>
  <c r="AD285" i="1"/>
  <c r="O286" i="1"/>
  <c r="P286" i="1"/>
  <c r="S286" i="1"/>
  <c r="T286" i="1"/>
  <c r="U286" i="1"/>
  <c r="X286" i="1"/>
  <c r="Y286" i="1"/>
  <c r="AA286" i="1"/>
  <c r="AC286" i="1"/>
  <c r="AD286" i="1"/>
  <c r="O287" i="1"/>
  <c r="P287" i="1"/>
  <c r="S287" i="1"/>
  <c r="T287" i="1"/>
  <c r="U287" i="1"/>
  <c r="X287" i="1"/>
  <c r="Y287" i="1"/>
  <c r="AA287" i="1"/>
  <c r="AC287" i="1"/>
  <c r="AD287" i="1"/>
  <c r="O288" i="1"/>
  <c r="P288" i="1"/>
  <c r="S288" i="1"/>
  <c r="T288" i="1"/>
  <c r="U288" i="1"/>
  <c r="X288" i="1"/>
  <c r="Y288" i="1"/>
  <c r="AA288" i="1"/>
  <c r="AC288" i="1"/>
  <c r="AD288" i="1"/>
  <c r="O289" i="1"/>
  <c r="P289" i="1"/>
  <c r="S289" i="1"/>
  <c r="T289" i="1"/>
  <c r="U289" i="1"/>
  <c r="X289" i="1"/>
  <c r="Y289" i="1"/>
  <c r="AA289" i="1"/>
  <c r="AC289" i="1"/>
  <c r="AD289" i="1"/>
  <c r="O290" i="1"/>
  <c r="P290" i="1"/>
  <c r="S290" i="1"/>
  <c r="T290" i="1"/>
  <c r="U290" i="1"/>
  <c r="X290" i="1"/>
  <c r="Y290" i="1"/>
  <c r="AA290" i="1"/>
  <c r="AC290" i="1"/>
  <c r="AD290" i="1"/>
  <c r="O291" i="1"/>
  <c r="P291" i="1"/>
  <c r="S291" i="1"/>
  <c r="T291" i="1"/>
  <c r="U291" i="1"/>
  <c r="X291" i="1"/>
  <c r="Y291" i="1"/>
  <c r="AA291" i="1"/>
  <c r="AC291" i="1"/>
  <c r="AD291" i="1"/>
  <c r="O292" i="1"/>
  <c r="P292" i="1"/>
  <c r="S292" i="1"/>
  <c r="T292" i="1"/>
  <c r="U292" i="1"/>
  <c r="X292" i="1"/>
  <c r="Y292" i="1"/>
  <c r="AA292" i="1"/>
  <c r="AC292" i="1"/>
  <c r="AD292" i="1"/>
  <c r="O293" i="1"/>
  <c r="P293" i="1"/>
  <c r="S293" i="1"/>
  <c r="T293" i="1"/>
  <c r="U293" i="1"/>
  <c r="X293" i="1"/>
  <c r="Y293" i="1"/>
  <c r="AA293" i="1"/>
  <c r="AC293" i="1"/>
  <c r="AD293" i="1"/>
  <c r="O294" i="1"/>
  <c r="P294" i="1"/>
  <c r="S294" i="1"/>
  <c r="T294" i="1"/>
  <c r="U294" i="1"/>
  <c r="X294" i="1"/>
  <c r="Y294" i="1"/>
  <c r="AA294" i="1"/>
  <c r="AC294" i="1"/>
  <c r="AD294" i="1"/>
  <c r="O295" i="1"/>
  <c r="P295" i="1"/>
  <c r="S295" i="1"/>
  <c r="T295" i="1"/>
  <c r="U295" i="1"/>
  <c r="X295" i="1"/>
  <c r="Y295" i="1"/>
  <c r="AA295" i="1"/>
  <c r="AC295" i="1"/>
  <c r="AD295" i="1"/>
  <c r="O296" i="1"/>
  <c r="P296" i="1"/>
  <c r="S296" i="1"/>
  <c r="T296" i="1"/>
  <c r="U296" i="1"/>
  <c r="X296" i="1"/>
  <c r="Y296" i="1"/>
  <c r="AA296" i="1"/>
  <c r="AC296" i="1"/>
  <c r="AD296" i="1"/>
  <c r="O297" i="1"/>
  <c r="P297" i="1"/>
  <c r="S297" i="1"/>
  <c r="T297" i="1"/>
  <c r="U297" i="1"/>
  <c r="X297" i="1"/>
  <c r="Y297" i="1"/>
  <c r="AA297" i="1"/>
  <c r="AC297" i="1"/>
  <c r="AD297" i="1"/>
  <c r="O298" i="1"/>
  <c r="P298" i="1"/>
  <c r="S298" i="1"/>
  <c r="T298" i="1"/>
  <c r="U298" i="1"/>
  <c r="X298" i="1"/>
  <c r="Y298" i="1"/>
  <c r="AA298" i="1"/>
  <c r="AC298" i="1"/>
  <c r="AD298" i="1"/>
  <c r="O299" i="1"/>
  <c r="P299" i="1"/>
  <c r="S299" i="1"/>
  <c r="T299" i="1"/>
  <c r="U299" i="1"/>
  <c r="X299" i="1"/>
  <c r="Y299" i="1"/>
  <c r="AA299" i="1"/>
  <c r="AC299" i="1"/>
  <c r="AD299" i="1"/>
  <c r="O300" i="1"/>
  <c r="P300" i="1"/>
  <c r="S300" i="1"/>
  <c r="T300" i="1"/>
  <c r="U300" i="1"/>
  <c r="X300" i="1"/>
  <c r="Y300" i="1"/>
  <c r="AA300" i="1"/>
  <c r="AC300" i="1"/>
  <c r="AD300" i="1"/>
  <c r="O301" i="1"/>
  <c r="P301" i="1"/>
  <c r="S301" i="1"/>
  <c r="T301" i="1"/>
  <c r="U301" i="1"/>
  <c r="X301" i="1"/>
  <c r="Y301" i="1"/>
  <c r="AA301" i="1"/>
  <c r="AC301" i="1"/>
  <c r="AD301" i="1"/>
  <c r="O302" i="1"/>
  <c r="P302" i="1"/>
  <c r="S302" i="1"/>
  <c r="T302" i="1"/>
  <c r="U302" i="1"/>
  <c r="X302" i="1"/>
  <c r="Y302" i="1"/>
  <c r="AA302" i="1"/>
  <c r="AC302" i="1"/>
  <c r="AD302" i="1"/>
  <c r="O303" i="1"/>
  <c r="P303" i="1"/>
  <c r="S303" i="1"/>
  <c r="T303" i="1"/>
  <c r="U303" i="1"/>
  <c r="X303" i="1"/>
  <c r="Y303" i="1"/>
  <c r="AA303" i="1"/>
  <c r="AC303" i="1"/>
  <c r="AD303" i="1"/>
  <c r="O304" i="1"/>
  <c r="P304" i="1"/>
  <c r="S304" i="1"/>
  <c r="T304" i="1"/>
  <c r="U304" i="1"/>
  <c r="X304" i="1"/>
  <c r="Y304" i="1"/>
  <c r="AA304" i="1"/>
  <c r="AC304" i="1"/>
  <c r="AD304" i="1"/>
  <c r="O305" i="1"/>
  <c r="P305" i="1"/>
  <c r="S305" i="1"/>
  <c r="T305" i="1"/>
  <c r="U305" i="1"/>
  <c r="X305" i="1"/>
  <c r="Y305" i="1"/>
  <c r="AA305" i="1"/>
  <c r="AC305" i="1"/>
  <c r="AD305" i="1"/>
  <c r="O306" i="1"/>
  <c r="P306" i="1"/>
  <c r="S306" i="1"/>
  <c r="T306" i="1"/>
  <c r="U306" i="1"/>
  <c r="X306" i="1"/>
  <c r="Y306" i="1"/>
  <c r="AA306" i="1"/>
  <c r="AC306" i="1"/>
  <c r="AD306" i="1"/>
  <c r="O307" i="1"/>
  <c r="P307" i="1"/>
  <c r="S307" i="1"/>
  <c r="T307" i="1"/>
  <c r="U307" i="1"/>
  <c r="X307" i="1"/>
  <c r="Y307" i="1"/>
  <c r="AA307" i="1"/>
  <c r="AC307" i="1"/>
  <c r="AD307" i="1"/>
  <c r="O308" i="1"/>
  <c r="P308" i="1"/>
  <c r="S308" i="1"/>
  <c r="T308" i="1"/>
  <c r="U308" i="1"/>
  <c r="X308" i="1"/>
  <c r="Y308" i="1"/>
  <c r="AA308" i="1"/>
  <c r="AC308" i="1"/>
  <c r="AD308" i="1"/>
  <c r="O309" i="1"/>
  <c r="P309" i="1"/>
  <c r="S309" i="1"/>
  <c r="T309" i="1"/>
  <c r="U309" i="1"/>
  <c r="X309" i="1"/>
  <c r="Y309" i="1"/>
  <c r="AA309" i="1"/>
  <c r="AC309" i="1"/>
  <c r="AD309" i="1"/>
  <c r="O310" i="1"/>
  <c r="P310" i="1"/>
  <c r="S310" i="1"/>
  <c r="T310" i="1"/>
  <c r="U310" i="1"/>
  <c r="X310" i="1"/>
  <c r="Y310" i="1"/>
  <c r="AA310" i="1"/>
  <c r="AC310" i="1"/>
  <c r="AD310" i="1"/>
  <c r="O311" i="1"/>
  <c r="P311" i="1"/>
  <c r="S311" i="1"/>
  <c r="T311" i="1"/>
  <c r="U311" i="1"/>
  <c r="X311" i="1"/>
  <c r="Y311" i="1"/>
  <c r="AA311" i="1"/>
  <c r="AC311" i="1"/>
  <c r="AD311" i="1"/>
  <c r="O312" i="1"/>
  <c r="P312" i="1"/>
  <c r="S312" i="1"/>
  <c r="T312" i="1"/>
  <c r="U312" i="1"/>
  <c r="X312" i="1"/>
  <c r="Y312" i="1"/>
  <c r="AA312" i="1"/>
  <c r="AC312" i="1"/>
  <c r="AD312" i="1"/>
  <c r="O313" i="1"/>
  <c r="P313" i="1"/>
  <c r="S313" i="1"/>
  <c r="T313" i="1"/>
  <c r="U313" i="1"/>
  <c r="X313" i="1"/>
  <c r="Y313" i="1"/>
  <c r="AA313" i="1"/>
  <c r="AC313" i="1"/>
  <c r="AD313" i="1"/>
  <c r="O314" i="1"/>
  <c r="P314" i="1"/>
  <c r="S314" i="1"/>
  <c r="T314" i="1"/>
  <c r="U314" i="1"/>
  <c r="X314" i="1"/>
  <c r="Y314" i="1"/>
  <c r="AA314" i="1"/>
  <c r="AC314" i="1"/>
  <c r="AD314" i="1"/>
  <c r="O315" i="1"/>
  <c r="P315" i="1"/>
  <c r="S315" i="1"/>
  <c r="T315" i="1"/>
  <c r="U315" i="1"/>
  <c r="X315" i="1"/>
  <c r="Y315" i="1"/>
  <c r="AA315" i="1"/>
  <c r="AC315" i="1"/>
  <c r="AD315" i="1"/>
  <c r="O316" i="1"/>
  <c r="P316" i="1"/>
  <c r="S316" i="1"/>
  <c r="T316" i="1"/>
  <c r="U316" i="1"/>
  <c r="X316" i="1"/>
  <c r="Y316" i="1"/>
  <c r="AA316" i="1"/>
  <c r="AC316" i="1"/>
  <c r="AD316" i="1"/>
  <c r="O317" i="1"/>
  <c r="P317" i="1"/>
  <c r="S317" i="1"/>
  <c r="T317" i="1"/>
  <c r="U317" i="1"/>
  <c r="X317" i="1"/>
  <c r="Y317" i="1"/>
  <c r="AA317" i="1"/>
  <c r="AC317" i="1"/>
  <c r="AD317" i="1"/>
  <c r="O318" i="1"/>
  <c r="P318" i="1"/>
  <c r="S318" i="1"/>
  <c r="T318" i="1"/>
  <c r="U318" i="1"/>
  <c r="X318" i="1"/>
  <c r="Y318" i="1"/>
  <c r="AA318" i="1"/>
  <c r="AC318" i="1"/>
  <c r="AD318" i="1"/>
  <c r="O319" i="1"/>
  <c r="P319" i="1"/>
  <c r="S319" i="1"/>
  <c r="T319" i="1"/>
  <c r="U319" i="1"/>
  <c r="X319" i="1"/>
  <c r="Y319" i="1"/>
  <c r="AA319" i="1"/>
  <c r="AC319" i="1"/>
  <c r="AD319" i="1"/>
  <c r="O320" i="1"/>
  <c r="P320" i="1"/>
  <c r="S320" i="1"/>
  <c r="T320" i="1"/>
  <c r="U320" i="1"/>
  <c r="X320" i="1"/>
  <c r="Y320" i="1"/>
  <c r="AA320" i="1"/>
  <c r="AC320" i="1"/>
  <c r="AD320" i="1"/>
  <c r="O321" i="1"/>
  <c r="P321" i="1"/>
  <c r="S321" i="1"/>
  <c r="T321" i="1"/>
  <c r="U321" i="1"/>
  <c r="X321" i="1"/>
  <c r="Y321" i="1"/>
  <c r="AA321" i="1"/>
  <c r="AC321" i="1"/>
  <c r="AD321" i="1"/>
  <c r="O322" i="1"/>
  <c r="P322" i="1"/>
  <c r="S322" i="1"/>
  <c r="T322" i="1"/>
  <c r="U322" i="1"/>
  <c r="X322" i="1"/>
  <c r="Y322" i="1"/>
  <c r="AA322" i="1"/>
  <c r="AC322" i="1"/>
  <c r="AD322" i="1"/>
  <c r="O323" i="1"/>
  <c r="P323" i="1"/>
  <c r="S323" i="1"/>
  <c r="T323" i="1"/>
  <c r="U323" i="1"/>
  <c r="X323" i="1"/>
  <c r="Y323" i="1"/>
  <c r="AA323" i="1"/>
  <c r="AC323" i="1"/>
  <c r="AD323" i="1"/>
  <c r="O324" i="1"/>
  <c r="P324" i="1"/>
  <c r="S324" i="1"/>
  <c r="T324" i="1"/>
  <c r="U324" i="1"/>
  <c r="X324" i="1"/>
  <c r="Y324" i="1"/>
  <c r="AA324" i="1"/>
  <c r="AC324" i="1"/>
  <c r="AD324" i="1"/>
  <c r="O325" i="1"/>
  <c r="P325" i="1"/>
  <c r="S325" i="1"/>
  <c r="T325" i="1"/>
  <c r="U325" i="1"/>
  <c r="X325" i="1"/>
  <c r="Y325" i="1"/>
  <c r="AA325" i="1"/>
  <c r="AC325" i="1"/>
  <c r="AD325" i="1"/>
  <c r="O326" i="1"/>
  <c r="P326" i="1"/>
  <c r="S326" i="1"/>
  <c r="T326" i="1"/>
  <c r="U326" i="1"/>
  <c r="X326" i="1"/>
  <c r="Y326" i="1"/>
  <c r="AA326" i="1"/>
  <c r="AC326" i="1"/>
  <c r="AD326" i="1"/>
  <c r="O327" i="1"/>
  <c r="P327" i="1"/>
  <c r="S327" i="1"/>
  <c r="T327" i="1"/>
  <c r="U327" i="1"/>
  <c r="X327" i="1"/>
  <c r="Y327" i="1"/>
  <c r="AA327" i="1"/>
  <c r="AC327" i="1"/>
  <c r="AD327" i="1"/>
  <c r="O328" i="1"/>
  <c r="P328" i="1"/>
  <c r="S328" i="1"/>
  <c r="T328" i="1"/>
  <c r="U328" i="1"/>
  <c r="X328" i="1"/>
  <c r="Y328" i="1"/>
  <c r="AA328" i="1"/>
  <c r="AC328" i="1"/>
  <c r="AD328" i="1"/>
  <c r="O329" i="1"/>
  <c r="P329" i="1"/>
  <c r="S329" i="1"/>
  <c r="T329" i="1"/>
  <c r="U329" i="1"/>
  <c r="X329" i="1"/>
  <c r="Y329" i="1"/>
  <c r="AA329" i="1"/>
  <c r="AC329" i="1"/>
  <c r="AD329" i="1"/>
  <c r="O330" i="1"/>
  <c r="P330" i="1"/>
  <c r="S330" i="1"/>
  <c r="T330" i="1"/>
  <c r="U330" i="1"/>
  <c r="X330" i="1"/>
  <c r="Y330" i="1"/>
  <c r="AA330" i="1"/>
  <c r="AC330" i="1"/>
  <c r="AD330" i="1"/>
  <c r="O331" i="1"/>
  <c r="P331" i="1"/>
  <c r="S331" i="1"/>
  <c r="T331" i="1"/>
  <c r="U331" i="1"/>
  <c r="X331" i="1"/>
  <c r="Y331" i="1"/>
  <c r="AA331" i="1"/>
  <c r="AC331" i="1"/>
  <c r="AD331" i="1"/>
  <c r="O332" i="1"/>
  <c r="P332" i="1"/>
  <c r="S332" i="1"/>
  <c r="T332" i="1"/>
  <c r="U332" i="1"/>
  <c r="X332" i="1"/>
  <c r="Y332" i="1"/>
  <c r="AA332" i="1"/>
  <c r="AC332" i="1"/>
  <c r="AD332" i="1"/>
  <c r="O333" i="1"/>
  <c r="P333" i="1"/>
  <c r="S333" i="1"/>
  <c r="T333" i="1"/>
  <c r="U333" i="1"/>
  <c r="X333" i="1"/>
  <c r="Y333" i="1"/>
  <c r="AA333" i="1"/>
  <c r="AC333" i="1"/>
  <c r="AD333" i="1"/>
  <c r="O334" i="1"/>
  <c r="P334" i="1"/>
  <c r="S334" i="1"/>
  <c r="T334" i="1"/>
  <c r="U334" i="1"/>
  <c r="X334" i="1"/>
  <c r="Y334" i="1"/>
  <c r="AA334" i="1"/>
  <c r="AC334" i="1"/>
  <c r="AD334" i="1"/>
  <c r="O335" i="1"/>
  <c r="P335" i="1"/>
  <c r="S335" i="1"/>
  <c r="T335" i="1"/>
  <c r="U335" i="1"/>
  <c r="X335" i="1"/>
  <c r="Y335" i="1"/>
  <c r="AA335" i="1"/>
  <c r="AC335" i="1"/>
  <c r="AD335" i="1"/>
  <c r="O336" i="1"/>
  <c r="P336" i="1"/>
  <c r="S336" i="1"/>
  <c r="T336" i="1"/>
  <c r="U336" i="1"/>
  <c r="X336" i="1"/>
  <c r="Y336" i="1"/>
  <c r="AA336" i="1"/>
  <c r="AC336" i="1"/>
  <c r="AD336" i="1"/>
  <c r="O337" i="1"/>
  <c r="P337" i="1"/>
  <c r="S337" i="1"/>
  <c r="T337" i="1"/>
  <c r="U337" i="1"/>
  <c r="X337" i="1"/>
  <c r="Y337" i="1"/>
  <c r="AA337" i="1"/>
  <c r="AC337" i="1"/>
  <c r="AD337" i="1"/>
  <c r="O338" i="1"/>
  <c r="P338" i="1"/>
  <c r="S338" i="1"/>
  <c r="T338" i="1"/>
  <c r="U338" i="1"/>
  <c r="X338" i="1"/>
  <c r="Y338" i="1"/>
  <c r="AA338" i="1"/>
  <c r="AC338" i="1"/>
  <c r="AD338" i="1"/>
  <c r="O339" i="1"/>
  <c r="P339" i="1"/>
  <c r="S339" i="1"/>
  <c r="T339" i="1"/>
  <c r="U339" i="1"/>
  <c r="X339" i="1"/>
  <c r="Y339" i="1"/>
  <c r="AA339" i="1"/>
  <c r="AC339" i="1"/>
  <c r="AD339" i="1"/>
  <c r="O340" i="1"/>
  <c r="P340" i="1"/>
  <c r="S340" i="1"/>
  <c r="T340" i="1"/>
  <c r="U340" i="1"/>
  <c r="X340" i="1"/>
  <c r="Y340" i="1"/>
  <c r="AA340" i="1"/>
  <c r="AC340" i="1"/>
  <c r="AD340" i="1"/>
  <c r="O341" i="1"/>
  <c r="P341" i="1"/>
  <c r="S341" i="1"/>
  <c r="T341" i="1"/>
  <c r="U341" i="1"/>
  <c r="X341" i="1"/>
  <c r="Y341" i="1"/>
  <c r="AA341" i="1"/>
  <c r="AC341" i="1"/>
  <c r="AD341" i="1"/>
  <c r="O342" i="1"/>
  <c r="P342" i="1"/>
  <c r="S342" i="1"/>
  <c r="T342" i="1"/>
  <c r="U342" i="1"/>
  <c r="X342" i="1"/>
  <c r="Y342" i="1"/>
  <c r="AA342" i="1"/>
  <c r="AC342" i="1"/>
  <c r="AD342" i="1"/>
  <c r="O343" i="1"/>
  <c r="P343" i="1"/>
  <c r="S343" i="1"/>
  <c r="T343" i="1"/>
  <c r="U343" i="1"/>
  <c r="X343" i="1"/>
  <c r="Y343" i="1"/>
  <c r="AA343" i="1"/>
  <c r="AC343" i="1"/>
  <c r="AD343" i="1"/>
  <c r="O344" i="1"/>
  <c r="P344" i="1"/>
  <c r="S344" i="1"/>
  <c r="T344" i="1"/>
  <c r="U344" i="1"/>
  <c r="X344" i="1"/>
  <c r="Y344" i="1"/>
  <c r="AA344" i="1"/>
  <c r="AC344" i="1"/>
  <c r="AD344" i="1"/>
  <c r="O345" i="1"/>
  <c r="P345" i="1"/>
  <c r="S345" i="1"/>
  <c r="T345" i="1"/>
  <c r="U345" i="1"/>
  <c r="X345" i="1"/>
  <c r="Y345" i="1"/>
  <c r="AA345" i="1"/>
  <c r="AC345" i="1"/>
  <c r="AD345" i="1"/>
  <c r="O346" i="1"/>
  <c r="P346" i="1"/>
  <c r="S346" i="1"/>
  <c r="T346" i="1"/>
  <c r="U346" i="1"/>
  <c r="X346" i="1"/>
  <c r="Y346" i="1"/>
  <c r="AA346" i="1"/>
  <c r="AC346" i="1"/>
  <c r="AD346" i="1"/>
  <c r="O347" i="1"/>
  <c r="P347" i="1"/>
  <c r="S347" i="1"/>
  <c r="T347" i="1"/>
  <c r="U347" i="1"/>
  <c r="X347" i="1"/>
  <c r="Y347" i="1"/>
  <c r="AA347" i="1"/>
  <c r="AC347" i="1"/>
  <c r="AD347" i="1"/>
  <c r="O348" i="1"/>
  <c r="P348" i="1"/>
  <c r="S348" i="1"/>
  <c r="T348" i="1"/>
  <c r="U348" i="1"/>
  <c r="X348" i="1"/>
  <c r="Y348" i="1"/>
  <c r="AA348" i="1"/>
  <c r="AC348" i="1"/>
  <c r="AD348" i="1"/>
  <c r="O349" i="1"/>
  <c r="P349" i="1"/>
  <c r="S349" i="1"/>
  <c r="T349" i="1"/>
  <c r="U349" i="1"/>
  <c r="X349" i="1"/>
  <c r="Y349" i="1"/>
  <c r="AA349" i="1"/>
  <c r="AC349" i="1"/>
  <c r="AD349" i="1"/>
  <c r="O350" i="1"/>
  <c r="P350" i="1"/>
  <c r="S350" i="1"/>
  <c r="T350" i="1"/>
  <c r="U350" i="1"/>
  <c r="X350" i="1"/>
  <c r="Y350" i="1"/>
  <c r="AA350" i="1"/>
  <c r="AC350" i="1"/>
  <c r="AD350" i="1"/>
  <c r="O351" i="1"/>
  <c r="P351" i="1"/>
  <c r="S351" i="1"/>
  <c r="T351" i="1"/>
  <c r="U351" i="1"/>
  <c r="X351" i="1"/>
  <c r="Y351" i="1"/>
  <c r="AA351" i="1"/>
  <c r="AC351" i="1"/>
  <c r="AD351" i="1"/>
  <c r="O352" i="1"/>
  <c r="P352" i="1"/>
  <c r="S352" i="1"/>
  <c r="T352" i="1"/>
  <c r="U352" i="1"/>
  <c r="X352" i="1"/>
  <c r="Y352" i="1"/>
  <c r="AA352" i="1"/>
  <c r="AC352" i="1"/>
  <c r="AD352" i="1"/>
  <c r="O353" i="1"/>
  <c r="P353" i="1"/>
  <c r="S353" i="1"/>
  <c r="T353" i="1"/>
  <c r="U353" i="1"/>
  <c r="X353" i="1"/>
  <c r="Y353" i="1"/>
  <c r="AA353" i="1"/>
  <c r="AC353" i="1"/>
  <c r="AD353" i="1"/>
  <c r="O354" i="1"/>
  <c r="P354" i="1"/>
  <c r="S354" i="1"/>
  <c r="T354" i="1"/>
  <c r="U354" i="1"/>
  <c r="X354" i="1"/>
  <c r="Y354" i="1"/>
  <c r="AA354" i="1"/>
  <c r="AC354" i="1"/>
  <c r="AD354" i="1"/>
  <c r="O355" i="1"/>
  <c r="P355" i="1"/>
  <c r="S355" i="1"/>
  <c r="T355" i="1"/>
  <c r="U355" i="1"/>
  <c r="X355" i="1"/>
  <c r="Y355" i="1"/>
  <c r="AA355" i="1"/>
  <c r="AC355" i="1"/>
  <c r="AD355" i="1"/>
  <c r="O356" i="1"/>
  <c r="P356" i="1"/>
  <c r="S356" i="1"/>
  <c r="T356" i="1"/>
  <c r="U356" i="1"/>
  <c r="X356" i="1"/>
  <c r="Y356" i="1"/>
  <c r="AA356" i="1"/>
  <c r="AC356" i="1"/>
  <c r="AD356" i="1"/>
  <c r="O357" i="1"/>
  <c r="P357" i="1"/>
  <c r="S357" i="1"/>
  <c r="T357" i="1"/>
  <c r="U357" i="1"/>
  <c r="X357" i="1"/>
  <c r="Y357" i="1"/>
  <c r="AA357" i="1"/>
  <c r="AC357" i="1"/>
  <c r="AD357" i="1"/>
  <c r="O358" i="1"/>
  <c r="P358" i="1"/>
  <c r="S358" i="1"/>
  <c r="T358" i="1"/>
  <c r="U358" i="1"/>
  <c r="X358" i="1"/>
  <c r="Y358" i="1"/>
  <c r="AA358" i="1"/>
  <c r="AC358" i="1"/>
  <c r="AD358" i="1"/>
  <c r="O359" i="1"/>
  <c r="P359" i="1"/>
  <c r="S359" i="1"/>
  <c r="T359" i="1"/>
  <c r="U359" i="1"/>
  <c r="X359" i="1"/>
  <c r="Y359" i="1"/>
  <c r="AA359" i="1"/>
  <c r="AC359" i="1"/>
  <c r="AD359" i="1"/>
  <c r="O360" i="1"/>
  <c r="P360" i="1"/>
  <c r="S360" i="1"/>
  <c r="T360" i="1"/>
  <c r="U360" i="1"/>
  <c r="X360" i="1"/>
  <c r="Y360" i="1"/>
  <c r="AA360" i="1"/>
  <c r="AC360" i="1"/>
  <c r="AD360" i="1"/>
  <c r="O361" i="1"/>
  <c r="P361" i="1"/>
  <c r="S361" i="1"/>
  <c r="T361" i="1"/>
  <c r="U361" i="1"/>
  <c r="X361" i="1"/>
  <c r="Y361" i="1"/>
  <c r="AA361" i="1"/>
  <c r="AC361" i="1"/>
  <c r="AD361" i="1"/>
  <c r="O362" i="1"/>
  <c r="P362" i="1"/>
  <c r="S362" i="1"/>
  <c r="T362" i="1"/>
  <c r="U362" i="1"/>
  <c r="X362" i="1"/>
  <c r="Y362" i="1"/>
  <c r="AA362" i="1"/>
  <c r="AC362" i="1"/>
  <c r="AD362" i="1"/>
  <c r="O363" i="1"/>
  <c r="P363" i="1"/>
  <c r="S363" i="1"/>
  <c r="T363" i="1"/>
  <c r="U363" i="1"/>
  <c r="X363" i="1"/>
  <c r="Y363" i="1"/>
  <c r="AA363" i="1"/>
  <c r="AC363" i="1"/>
  <c r="AD363" i="1"/>
  <c r="O364" i="1"/>
  <c r="P364" i="1"/>
  <c r="S364" i="1"/>
  <c r="T364" i="1"/>
  <c r="U364" i="1"/>
  <c r="X364" i="1"/>
  <c r="Y364" i="1"/>
  <c r="AA364" i="1"/>
  <c r="AC364" i="1"/>
  <c r="AD364" i="1"/>
  <c r="O365" i="1"/>
  <c r="P365" i="1"/>
  <c r="S365" i="1"/>
  <c r="T365" i="1"/>
  <c r="U365" i="1"/>
  <c r="X365" i="1"/>
  <c r="Y365" i="1"/>
  <c r="AA365" i="1"/>
  <c r="AC365" i="1"/>
  <c r="AD365" i="1"/>
  <c r="O366" i="1"/>
  <c r="P366" i="1"/>
  <c r="S366" i="1"/>
  <c r="T366" i="1"/>
  <c r="U366" i="1"/>
  <c r="X366" i="1"/>
  <c r="Y366" i="1"/>
  <c r="AA366" i="1"/>
  <c r="AC366" i="1"/>
  <c r="AD366" i="1"/>
  <c r="O367" i="1"/>
  <c r="P367" i="1"/>
  <c r="S367" i="1"/>
  <c r="T367" i="1"/>
  <c r="U367" i="1"/>
  <c r="X367" i="1"/>
  <c r="Y367" i="1"/>
  <c r="AA367" i="1"/>
  <c r="AC367" i="1"/>
  <c r="AD367" i="1"/>
  <c r="O368" i="1"/>
  <c r="P368" i="1"/>
  <c r="S368" i="1"/>
  <c r="T368" i="1"/>
  <c r="U368" i="1"/>
  <c r="X368" i="1"/>
  <c r="Y368" i="1"/>
  <c r="AA368" i="1"/>
  <c r="AC368" i="1"/>
  <c r="AD368" i="1"/>
  <c r="O369" i="1"/>
  <c r="P369" i="1"/>
  <c r="S369" i="1"/>
  <c r="T369" i="1"/>
  <c r="U369" i="1"/>
  <c r="X369" i="1"/>
  <c r="Y369" i="1"/>
  <c r="AA369" i="1"/>
  <c r="AC369" i="1"/>
  <c r="AD369" i="1"/>
  <c r="O370" i="1"/>
  <c r="P370" i="1"/>
  <c r="S370" i="1"/>
  <c r="T370" i="1"/>
  <c r="U370" i="1"/>
  <c r="X370" i="1"/>
  <c r="Y370" i="1"/>
  <c r="AA370" i="1"/>
  <c r="AC370" i="1"/>
  <c r="AD370" i="1"/>
  <c r="O371" i="1"/>
  <c r="P371" i="1"/>
  <c r="S371" i="1"/>
  <c r="T371" i="1"/>
  <c r="U371" i="1"/>
  <c r="X371" i="1"/>
  <c r="Y371" i="1"/>
  <c r="AA371" i="1"/>
  <c r="AC371" i="1"/>
  <c r="AD371" i="1"/>
  <c r="O372" i="1"/>
  <c r="P372" i="1"/>
  <c r="S372" i="1"/>
  <c r="T372" i="1"/>
  <c r="U372" i="1"/>
  <c r="X372" i="1"/>
  <c r="Y372" i="1"/>
  <c r="AA372" i="1"/>
  <c r="AC372" i="1"/>
  <c r="AD372" i="1"/>
  <c r="O373" i="1"/>
  <c r="P373" i="1"/>
  <c r="S373" i="1"/>
  <c r="T373" i="1"/>
  <c r="U373" i="1"/>
  <c r="X373" i="1"/>
  <c r="Y373" i="1"/>
  <c r="AA373" i="1"/>
  <c r="AC373" i="1"/>
  <c r="AD373" i="1"/>
  <c r="O374" i="1"/>
  <c r="P374" i="1"/>
  <c r="S374" i="1"/>
  <c r="T374" i="1"/>
  <c r="U374" i="1"/>
  <c r="X374" i="1"/>
  <c r="Y374" i="1"/>
  <c r="AA374" i="1"/>
  <c r="AC374" i="1"/>
  <c r="AD374" i="1"/>
  <c r="O375" i="1"/>
  <c r="P375" i="1"/>
  <c r="S375" i="1"/>
  <c r="T375" i="1"/>
  <c r="U375" i="1"/>
  <c r="X375" i="1"/>
  <c r="Y375" i="1"/>
  <c r="AA375" i="1"/>
  <c r="AC375" i="1"/>
  <c r="AD375" i="1"/>
  <c r="O376" i="1"/>
  <c r="P376" i="1"/>
  <c r="S376" i="1"/>
  <c r="T376" i="1"/>
  <c r="U376" i="1"/>
  <c r="X376" i="1"/>
  <c r="Y376" i="1"/>
  <c r="AA376" i="1"/>
  <c r="AC376" i="1"/>
  <c r="AD376" i="1"/>
  <c r="O377" i="1"/>
  <c r="P377" i="1"/>
  <c r="S377" i="1"/>
  <c r="T377" i="1"/>
  <c r="U377" i="1"/>
  <c r="X377" i="1"/>
  <c r="Y377" i="1"/>
  <c r="AA377" i="1"/>
  <c r="AC377" i="1"/>
  <c r="AD377" i="1"/>
  <c r="O378" i="1"/>
  <c r="P378" i="1"/>
  <c r="S378" i="1"/>
  <c r="T378" i="1"/>
  <c r="U378" i="1"/>
  <c r="X378" i="1"/>
  <c r="Y378" i="1"/>
  <c r="AA378" i="1"/>
  <c r="AC378" i="1"/>
  <c r="AD378" i="1"/>
  <c r="O379" i="1"/>
  <c r="P379" i="1"/>
  <c r="S379" i="1"/>
  <c r="T379" i="1"/>
  <c r="U379" i="1"/>
  <c r="X379" i="1"/>
  <c r="Y379" i="1"/>
  <c r="AA379" i="1"/>
  <c r="AC379" i="1"/>
  <c r="AD379" i="1"/>
  <c r="O380" i="1"/>
  <c r="P380" i="1"/>
  <c r="S380" i="1"/>
  <c r="T380" i="1"/>
  <c r="U380" i="1"/>
  <c r="X380" i="1"/>
  <c r="Y380" i="1"/>
  <c r="AA380" i="1"/>
  <c r="AC380" i="1"/>
  <c r="AD380" i="1"/>
  <c r="O381" i="1"/>
  <c r="P381" i="1"/>
  <c r="S381" i="1"/>
  <c r="T381" i="1"/>
  <c r="U381" i="1"/>
  <c r="X381" i="1"/>
  <c r="Y381" i="1"/>
  <c r="AA381" i="1"/>
  <c r="AC381" i="1"/>
  <c r="AD381" i="1"/>
  <c r="O382" i="1"/>
  <c r="P382" i="1"/>
  <c r="S382" i="1"/>
  <c r="T382" i="1"/>
  <c r="U382" i="1"/>
  <c r="X382" i="1"/>
  <c r="Y382" i="1"/>
  <c r="AA382" i="1"/>
  <c r="AC382" i="1"/>
  <c r="AD382" i="1"/>
  <c r="O383" i="1"/>
  <c r="P383" i="1"/>
  <c r="S383" i="1"/>
  <c r="T383" i="1"/>
  <c r="U383" i="1"/>
  <c r="X383" i="1"/>
  <c r="Y383" i="1"/>
  <c r="AA383" i="1"/>
  <c r="AC383" i="1"/>
  <c r="AD383" i="1"/>
  <c r="O384" i="1"/>
  <c r="P384" i="1"/>
  <c r="S384" i="1"/>
  <c r="T384" i="1"/>
  <c r="U384" i="1"/>
  <c r="X384" i="1"/>
  <c r="Y384" i="1"/>
  <c r="AA384" i="1"/>
  <c r="AC384" i="1"/>
  <c r="AD384" i="1"/>
  <c r="O385" i="1"/>
  <c r="P385" i="1"/>
  <c r="S385" i="1"/>
  <c r="T385" i="1"/>
  <c r="U385" i="1"/>
  <c r="X385" i="1"/>
  <c r="Y385" i="1"/>
  <c r="AA385" i="1"/>
  <c r="AC385" i="1"/>
  <c r="AD385" i="1"/>
  <c r="O386" i="1"/>
  <c r="P386" i="1"/>
  <c r="S386" i="1"/>
  <c r="T386" i="1"/>
  <c r="U386" i="1"/>
  <c r="X386" i="1"/>
  <c r="Y386" i="1"/>
  <c r="AA386" i="1"/>
  <c r="AC386" i="1"/>
  <c r="AD386" i="1"/>
  <c r="O387" i="1"/>
  <c r="P387" i="1"/>
  <c r="S387" i="1"/>
  <c r="T387" i="1"/>
  <c r="U387" i="1"/>
  <c r="X387" i="1"/>
  <c r="Y387" i="1"/>
  <c r="AA387" i="1"/>
  <c r="AC387" i="1"/>
  <c r="AD387" i="1"/>
  <c r="O388" i="1"/>
  <c r="P388" i="1"/>
  <c r="S388" i="1"/>
  <c r="T388" i="1"/>
  <c r="U388" i="1"/>
  <c r="X388" i="1"/>
  <c r="Y388" i="1"/>
  <c r="AA388" i="1"/>
  <c r="AC388" i="1"/>
  <c r="AD388" i="1"/>
  <c r="O389" i="1"/>
  <c r="P389" i="1"/>
  <c r="S389" i="1"/>
  <c r="T389" i="1"/>
  <c r="U389" i="1"/>
  <c r="X389" i="1"/>
  <c r="Y389" i="1"/>
  <c r="AA389" i="1"/>
  <c r="AC389" i="1"/>
  <c r="AD389" i="1"/>
  <c r="O390" i="1"/>
  <c r="P390" i="1"/>
  <c r="S390" i="1"/>
  <c r="T390" i="1"/>
  <c r="U390" i="1"/>
  <c r="X390" i="1"/>
  <c r="Y390" i="1"/>
  <c r="AA390" i="1"/>
  <c r="AC390" i="1"/>
  <c r="AD390" i="1"/>
  <c r="O391" i="1"/>
  <c r="P391" i="1"/>
  <c r="S391" i="1"/>
  <c r="T391" i="1"/>
  <c r="U391" i="1"/>
  <c r="X391" i="1"/>
  <c r="Y391" i="1"/>
  <c r="AA391" i="1"/>
  <c r="AC391" i="1"/>
  <c r="AD391" i="1"/>
  <c r="O392" i="1"/>
  <c r="P392" i="1"/>
  <c r="S392" i="1"/>
  <c r="T392" i="1"/>
  <c r="U392" i="1"/>
  <c r="X392" i="1"/>
  <c r="Y392" i="1"/>
  <c r="AA392" i="1"/>
  <c r="AC392" i="1"/>
  <c r="AD392" i="1"/>
  <c r="O393" i="1"/>
  <c r="P393" i="1"/>
  <c r="S393" i="1"/>
  <c r="T393" i="1"/>
  <c r="U393" i="1"/>
  <c r="X393" i="1"/>
  <c r="Y393" i="1"/>
  <c r="AA393" i="1"/>
  <c r="AC393" i="1"/>
  <c r="AD393" i="1"/>
  <c r="O394" i="1"/>
  <c r="P394" i="1"/>
  <c r="S394" i="1"/>
  <c r="T394" i="1"/>
  <c r="U394" i="1"/>
  <c r="X394" i="1"/>
  <c r="Y394" i="1"/>
  <c r="AA394" i="1"/>
  <c r="AC394" i="1"/>
  <c r="AD394" i="1"/>
  <c r="O395" i="1"/>
  <c r="P395" i="1"/>
  <c r="S395" i="1"/>
  <c r="T395" i="1"/>
  <c r="U395" i="1"/>
  <c r="X395" i="1"/>
  <c r="Y395" i="1"/>
  <c r="AA395" i="1"/>
  <c r="AC395" i="1"/>
  <c r="AD395" i="1"/>
  <c r="O396" i="1"/>
  <c r="P396" i="1"/>
  <c r="S396" i="1"/>
  <c r="T396" i="1"/>
  <c r="U396" i="1"/>
  <c r="X396" i="1"/>
  <c r="Y396" i="1"/>
  <c r="AA396" i="1"/>
  <c r="AC396" i="1"/>
  <c r="AD396" i="1"/>
  <c r="O397" i="1"/>
  <c r="P397" i="1"/>
  <c r="S397" i="1"/>
  <c r="T397" i="1"/>
  <c r="U397" i="1"/>
  <c r="X397" i="1"/>
  <c r="Y397" i="1"/>
  <c r="AA397" i="1"/>
  <c r="AC397" i="1"/>
  <c r="AD397" i="1"/>
  <c r="O398" i="1"/>
  <c r="P398" i="1"/>
  <c r="S398" i="1"/>
  <c r="T398" i="1"/>
  <c r="U398" i="1"/>
  <c r="X398" i="1"/>
  <c r="Y398" i="1"/>
  <c r="AA398" i="1"/>
  <c r="AC398" i="1"/>
  <c r="AD398" i="1"/>
  <c r="O399" i="1"/>
  <c r="P399" i="1"/>
  <c r="S399" i="1"/>
  <c r="T399" i="1"/>
  <c r="U399" i="1"/>
  <c r="X399" i="1"/>
  <c r="Y399" i="1"/>
  <c r="AA399" i="1"/>
  <c r="AC399" i="1"/>
  <c r="AD399" i="1"/>
  <c r="O400" i="1"/>
  <c r="P400" i="1"/>
  <c r="S400" i="1"/>
  <c r="T400" i="1"/>
  <c r="U400" i="1"/>
  <c r="X400" i="1"/>
  <c r="Y400" i="1"/>
  <c r="AA400" i="1"/>
  <c r="AC400" i="1"/>
  <c r="AD400" i="1"/>
  <c r="O401" i="1"/>
  <c r="P401" i="1"/>
  <c r="S401" i="1"/>
  <c r="T401" i="1"/>
  <c r="U401" i="1"/>
  <c r="X401" i="1"/>
  <c r="Y401" i="1"/>
  <c r="AA401" i="1"/>
  <c r="AC401" i="1"/>
  <c r="AD401" i="1"/>
  <c r="O402" i="1"/>
  <c r="P402" i="1"/>
  <c r="S402" i="1"/>
  <c r="T402" i="1"/>
  <c r="U402" i="1"/>
  <c r="X402" i="1"/>
  <c r="Y402" i="1"/>
  <c r="AA402" i="1"/>
  <c r="AC402" i="1"/>
  <c r="AD402" i="1"/>
  <c r="O403" i="1"/>
  <c r="P403" i="1"/>
  <c r="S403" i="1"/>
  <c r="T403" i="1"/>
  <c r="U403" i="1"/>
  <c r="X403" i="1"/>
  <c r="Y403" i="1"/>
  <c r="AA403" i="1"/>
  <c r="AC403" i="1"/>
  <c r="AD403" i="1"/>
  <c r="O404" i="1"/>
  <c r="P404" i="1"/>
  <c r="S404" i="1"/>
  <c r="T404" i="1"/>
  <c r="U404" i="1"/>
  <c r="X404" i="1"/>
  <c r="Y404" i="1"/>
  <c r="AA404" i="1"/>
  <c r="AC404" i="1"/>
  <c r="AD404" i="1"/>
  <c r="O405" i="1"/>
  <c r="P405" i="1"/>
  <c r="S405" i="1"/>
  <c r="T405" i="1"/>
  <c r="U405" i="1"/>
  <c r="X405" i="1"/>
  <c r="Y405" i="1"/>
  <c r="AA405" i="1"/>
  <c r="AC405" i="1"/>
  <c r="AD405" i="1"/>
  <c r="O406" i="1"/>
  <c r="P406" i="1"/>
  <c r="S406" i="1"/>
  <c r="T406" i="1"/>
  <c r="U406" i="1"/>
  <c r="X406" i="1"/>
  <c r="Y406" i="1"/>
  <c r="AA406" i="1"/>
  <c r="AC406" i="1"/>
  <c r="AD406" i="1"/>
  <c r="O407" i="1"/>
  <c r="P407" i="1"/>
  <c r="S407" i="1"/>
  <c r="T407" i="1"/>
  <c r="U407" i="1"/>
  <c r="X407" i="1"/>
  <c r="Y407" i="1"/>
  <c r="AA407" i="1"/>
  <c r="AC407" i="1"/>
  <c r="AD407" i="1"/>
  <c r="O408" i="1"/>
  <c r="P408" i="1"/>
  <c r="S408" i="1"/>
  <c r="T408" i="1"/>
  <c r="U408" i="1"/>
  <c r="X408" i="1"/>
  <c r="Y408" i="1"/>
  <c r="AA408" i="1"/>
  <c r="AC408" i="1"/>
  <c r="AD408" i="1"/>
  <c r="O409" i="1"/>
  <c r="P409" i="1"/>
  <c r="S409" i="1"/>
  <c r="T409" i="1"/>
  <c r="U409" i="1"/>
  <c r="X409" i="1"/>
  <c r="Y409" i="1"/>
  <c r="AA409" i="1"/>
  <c r="AC409" i="1"/>
  <c r="AD409" i="1"/>
  <c r="O410" i="1"/>
  <c r="P410" i="1"/>
  <c r="S410" i="1"/>
  <c r="T410" i="1"/>
  <c r="U410" i="1"/>
  <c r="X410" i="1"/>
  <c r="Y410" i="1"/>
  <c r="AA410" i="1"/>
  <c r="AC410" i="1"/>
  <c r="AD410" i="1"/>
  <c r="O411" i="1"/>
  <c r="P411" i="1"/>
  <c r="S411" i="1"/>
  <c r="T411" i="1"/>
  <c r="U411" i="1"/>
  <c r="X411" i="1"/>
  <c r="Y411" i="1"/>
  <c r="AA411" i="1"/>
  <c r="AC411" i="1"/>
  <c r="AD411" i="1"/>
  <c r="O412" i="1"/>
  <c r="P412" i="1"/>
  <c r="S412" i="1"/>
  <c r="T412" i="1"/>
  <c r="U412" i="1"/>
  <c r="X412" i="1"/>
  <c r="Y412" i="1"/>
  <c r="AA412" i="1"/>
  <c r="AC412" i="1"/>
  <c r="AD412" i="1"/>
  <c r="O413" i="1"/>
  <c r="P413" i="1"/>
  <c r="S413" i="1"/>
  <c r="T413" i="1"/>
  <c r="U413" i="1"/>
  <c r="X413" i="1"/>
  <c r="Y413" i="1"/>
  <c r="AA413" i="1"/>
  <c r="AC413" i="1"/>
  <c r="AD413" i="1"/>
  <c r="O414" i="1"/>
  <c r="P414" i="1"/>
  <c r="S414" i="1"/>
  <c r="T414" i="1"/>
  <c r="U414" i="1"/>
  <c r="X414" i="1"/>
  <c r="Y414" i="1"/>
  <c r="AA414" i="1"/>
  <c r="AC414" i="1"/>
  <c r="AD414" i="1"/>
  <c r="O415" i="1"/>
  <c r="P415" i="1"/>
  <c r="S415" i="1"/>
  <c r="T415" i="1"/>
  <c r="U415" i="1"/>
  <c r="X415" i="1"/>
  <c r="Y415" i="1"/>
  <c r="AA415" i="1"/>
  <c r="AC415" i="1"/>
  <c r="AD415" i="1"/>
  <c r="O416" i="1"/>
  <c r="P416" i="1"/>
  <c r="S416" i="1"/>
  <c r="T416" i="1"/>
  <c r="U416" i="1"/>
  <c r="X416" i="1"/>
  <c r="Y416" i="1"/>
  <c r="AA416" i="1"/>
  <c r="AC416" i="1"/>
  <c r="AD416" i="1"/>
  <c r="O417" i="1"/>
  <c r="P417" i="1"/>
  <c r="S417" i="1"/>
  <c r="T417" i="1"/>
  <c r="U417" i="1"/>
  <c r="X417" i="1"/>
  <c r="Y417" i="1"/>
  <c r="AA417" i="1"/>
  <c r="AC417" i="1"/>
  <c r="AD417" i="1"/>
  <c r="O418" i="1"/>
  <c r="P418" i="1"/>
  <c r="S418" i="1"/>
  <c r="T418" i="1"/>
  <c r="U418" i="1"/>
  <c r="X418" i="1"/>
  <c r="Y418" i="1"/>
  <c r="AA418" i="1"/>
  <c r="AC418" i="1"/>
  <c r="AD418" i="1"/>
  <c r="O419" i="1"/>
  <c r="P419" i="1"/>
  <c r="S419" i="1"/>
  <c r="T419" i="1"/>
  <c r="U419" i="1"/>
  <c r="X419" i="1"/>
  <c r="Y419" i="1"/>
  <c r="AA419" i="1"/>
  <c r="AC419" i="1"/>
  <c r="AD419" i="1"/>
  <c r="O420" i="1"/>
  <c r="P420" i="1"/>
  <c r="S420" i="1"/>
  <c r="T420" i="1"/>
  <c r="U420" i="1"/>
  <c r="X420" i="1"/>
  <c r="Y420" i="1"/>
  <c r="AA420" i="1"/>
  <c r="AC420" i="1"/>
  <c r="AD420" i="1"/>
  <c r="O421" i="1"/>
  <c r="P421" i="1"/>
  <c r="S421" i="1"/>
  <c r="T421" i="1"/>
  <c r="U421" i="1"/>
  <c r="X421" i="1"/>
  <c r="Y421" i="1"/>
  <c r="AA421" i="1"/>
  <c r="AC421" i="1"/>
  <c r="AD421" i="1"/>
  <c r="O422" i="1"/>
  <c r="P422" i="1"/>
  <c r="S422" i="1"/>
  <c r="T422" i="1"/>
  <c r="U422" i="1"/>
  <c r="X422" i="1"/>
  <c r="Y422" i="1"/>
  <c r="AA422" i="1"/>
  <c r="AC422" i="1"/>
  <c r="AD422" i="1"/>
  <c r="O423" i="1"/>
  <c r="P423" i="1"/>
  <c r="S423" i="1"/>
  <c r="T423" i="1"/>
  <c r="U423" i="1"/>
  <c r="X423" i="1"/>
  <c r="Y423" i="1"/>
  <c r="AA423" i="1"/>
  <c r="AC423" i="1"/>
  <c r="AD423" i="1"/>
  <c r="O424" i="1"/>
  <c r="P424" i="1"/>
  <c r="S424" i="1"/>
  <c r="T424" i="1"/>
  <c r="U424" i="1"/>
  <c r="X424" i="1"/>
  <c r="Y424" i="1"/>
  <c r="AA424" i="1"/>
  <c r="AC424" i="1"/>
  <c r="AD424" i="1"/>
  <c r="O425" i="1"/>
  <c r="P425" i="1"/>
  <c r="S425" i="1"/>
  <c r="T425" i="1"/>
  <c r="U425" i="1"/>
  <c r="X425" i="1"/>
  <c r="Y425" i="1"/>
  <c r="AA425" i="1"/>
  <c r="AC425" i="1"/>
  <c r="AD425" i="1"/>
  <c r="O426" i="1"/>
  <c r="P426" i="1"/>
  <c r="S426" i="1"/>
  <c r="T426" i="1"/>
  <c r="U426" i="1"/>
  <c r="X426" i="1"/>
  <c r="Y426" i="1"/>
  <c r="AA426" i="1"/>
  <c r="AC426" i="1"/>
  <c r="AD426" i="1"/>
  <c r="O427" i="1"/>
  <c r="P427" i="1"/>
  <c r="S427" i="1"/>
  <c r="T427" i="1"/>
  <c r="U427" i="1"/>
  <c r="X427" i="1"/>
  <c r="Y427" i="1"/>
  <c r="AA427" i="1"/>
  <c r="AC427" i="1"/>
  <c r="AD427" i="1"/>
  <c r="O428" i="1"/>
  <c r="P428" i="1"/>
  <c r="S428" i="1"/>
  <c r="T428" i="1"/>
  <c r="U428" i="1"/>
  <c r="X428" i="1"/>
  <c r="Y428" i="1"/>
  <c r="AA428" i="1"/>
  <c r="AC428" i="1"/>
  <c r="AD428" i="1"/>
  <c r="O429" i="1"/>
  <c r="P429" i="1"/>
  <c r="S429" i="1"/>
  <c r="T429" i="1"/>
  <c r="U429" i="1"/>
  <c r="X429" i="1"/>
  <c r="Y429" i="1"/>
  <c r="AA429" i="1"/>
  <c r="AC429" i="1"/>
  <c r="AD429" i="1"/>
  <c r="O430" i="1"/>
  <c r="P430" i="1"/>
  <c r="S430" i="1"/>
  <c r="T430" i="1"/>
  <c r="U430" i="1"/>
  <c r="X430" i="1"/>
  <c r="Y430" i="1"/>
  <c r="AA430" i="1"/>
  <c r="AC430" i="1"/>
  <c r="AD430" i="1"/>
  <c r="O431" i="1"/>
  <c r="P431" i="1"/>
  <c r="S431" i="1"/>
  <c r="T431" i="1"/>
  <c r="U431" i="1"/>
  <c r="X431" i="1"/>
  <c r="Y431" i="1"/>
  <c r="AA431" i="1"/>
  <c r="AC431" i="1"/>
  <c r="AD431" i="1"/>
  <c r="O432" i="1"/>
  <c r="P432" i="1"/>
  <c r="S432" i="1"/>
  <c r="T432" i="1"/>
  <c r="U432" i="1"/>
  <c r="X432" i="1"/>
  <c r="Y432" i="1"/>
  <c r="AA432" i="1"/>
  <c r="AC432" i="1"/>
  <c r="AD432" i="1"/>
  <c r="O433" i="1"/>
  <c r="P433" i="1"/>
  <c r="S433" i="1"/>
  <c r="T433" i="1"/>
  <c r="U433" i="1"/>
  <c r="X433" i="1"/>
  <c r="Y433" i="1"/>
  <c r="AA433" i="1"/>
  <c r="AC433" i="1"/>
  <c r="AD433" i="1"/>
  <c r="O434" i="1"/>
  <c r="P434" i="1"/>
  <c r="S434" i="1"/>
  <c r="T434" i="1"/>
  <c r="U434" i="1"/>
  <c r="X434" i="1"/>
  <c r="Y434" i="1"/>
  <c r="AA434" i="1"/>
  <c r="AC434" i="1"/>
  <c r="AD434" i="1"/>
  <c r="O435" i="1"/>
  <c r="P435" i="1"/>
  <c r="S435" i="1"/>
  <c r="T435" i="1"/>
  <c r="U435" i="1"/>
  <c r="X435" i="1"/>
  <c r="Y435" i="1"/>
  <c r="AA435" i="1"/>
  <c r="AC435" i="1"/>
  <c r="AD435" i="1"/>
  <c r="O436" i="1"/>
  <c r="P436" i="1"/>
  <c r="S436" i="1"/>
  <c r="T436" i="1"/>
  <c r="U436" i="1"/>
  <c r="X436" i="1"/>
  <c r="Y436" i="1"/>
  <c r="AA436" i="1"/>
  <c r="AC436" i="1"/>
  <c r="AD436" i="1"/>
  <c r="O437" i="1"/>
  <c r="P437" i="1"/>
  <c r="S437" i="1"/>
  <c r="T437" i="1"/>
  <c r="U437" i="1"/>
  <c r="X437" i="1"/>
  <c r="Y437" i="1"/>
  <c r="AA437" i="1"/>
  <c r="AC437" i="1"/>
  <c r="AD437" i="1"/>
  <c r="O438" i="1"/>
  <c r="P438" i="1"/>
  <c r="S438" i="1"/>
  <c r="T438" i="1"/>
  <c r="U438" i="1"/>
  <c r="X438" i="1"/>
  <c r="Y438" i="1"/>
  <c r="AA438" i="1"/>
  <c r="AC438" i="1"/>
  <c r="AD438" i="1"/>
  <c r="O439" i="1"/>
  <c r="P439" i="1"/>
  <c r="S439" i="1"/>
  <c r="T439" i="1"/>
  <c r="U439" i="1"/>
  <c r="X439" i="1"/>
  <c r="Y439" i="1"/>
  <c r="AA439" i="1"/>
  <c r="AC439" i="1"/>
  <c r="AD439" i="1"/>
  <c r="O440" i="1"/>
  <c r="P440" i="1"/>
  <c r="S440" i="1"/>
  <c r="T440" i="1"/>
  <c r="U440" i="1"/>
  <c r="X440" i="1"/>
  <c r="Y440" i="1"/>
  <c r="AA440" i="1"/>
  <c r="AC440" i="1"/>
  <c r="AD440" i="1"/>
  <c r="O441" i="1"/>
  <c r="P441" i="1"/>
  <c r="S441" i="1"/>
  <c r="T441" i="1"/>
  <c r="U441" i="1"/>
  <c r="X441" i="1"/>
  <c r="Y441" i="1"/>
  <c r="AA441" i="1"/>
  <c r="AC441" i="1"/>
  <c r="AD441" i="1"/>
  <c r="O442" i="1"/>
  <c r="P442" i="1"/>
  <c r="S442" i="1"/>
  <c r="T442" i="1"/>
  <c r="U442" i="1"/>
  <c r="X442" i="1"/>
  <c r="Y442" i="1"/>
  <c r="AA442" i="1"/>
  <c r="AC442" i="1"/>
  <c r="AD442" i="1"/>
  <c r="O443" i="1"/>
  <c r="P443" i="1"/>
  <c r="S443" i="1"/>
  <c r="T443" i="1"/>
  <c r="U443" i="1"/>
  <c r="X443" i="1"/>
  <c r="Y443" i="1"/>
  <c r="AA443" i="1"/>
  <c r="AC443" i="1"/>
  <c r="AD443" i="1"/>
  <c r="O444" i="1"/>
  <c r="P444" i="1"/>
  <c r="S444" i="1"/>
  <c r="T444" i="1"/>
  <c r="U444" i="1"/>
  <c r="X444" i="1"/>
  <c r="Y444" i="1"/>
  <c r="AA444" i="1"/>
  <c r="AC444" i="1"/>
  <c r="AD444" i="1"/>
  <c r="O445" i="1"/>
  <c r="P445" i="1"/>
  <c r="S445" i="1"/>
  <c r="T445" i="1"/>
  <c r="U445" i="1"/>
  <c r="X445" i="1"/>
  <c r="Y445" i="1"/>
  <c r="AA445" i="1"/>
  <c r="AC445" i="1"/>
  <c r="AD445" i="1"/>
  <c r="O446" i="1"/>
  <c r="P446" i="1"/>
  <c r="S446" i="1"/>
  <c r="T446" i="1"/>
  <c r="U446" i="1"/>
  <c r="X446" i="1"/>
  <c r="Y446" i="1"/>
  <c r="AA446" i="1"/>
  <c r="AC446" i="1"/>
  <c r="AD446" i="1"/>
  <c r="O447" i="1"/>
  <c r="P447" i="1"/>
  <c r="S447" i="1"/>
  <c r="T447" i="1"/>
  <c r="U447" i="1"/>
  <c r="X447" i="1"/>
  <c r="Y447" i="1"/>
  <c r="AA447" i="1"/>
  <c r="AC447" i="1"/>
  <c r="AD447" i="1"/>
  <c r="O448" i="1"/>
  <c r="P448" i="1"/>
  <c r="S448" i="1"/>
  <c r="T448" i="1"/>
  <c r="U448" i="1"/>
  <c r="X448" i="1"/>
  <c r="Y448" i="1"/>
  <c r="AA448" i="1"/>
  <c r="AC448" i="1"/>
  <c r="AD448" i="1"/>
  <c r="O449" i="1"/>
  <c r="P449" i="1"/>
  <c r="S449" i="1"/>
  <c r="T449" i="1"/>
  <c r="U449" i="1"/>
  <c r="X449" i="1"/>
  <c r="Y449" i="1"/>
  <c r="AA449" i="1"/>
  <c r="AC449" i="1"/>
  <c r="AD449" i="1"/>
  <c r="O450" i="1"/>
  <c r="P450" i="1"/>
  <c r="S450" i="1"/>
  <c r="T450" i="1"/>
  <c r="U450" i="1"/>
  <c r="X450" i="1"/>
  <c r="Y450" i="1"/>
  <c r="AA450" i="1"/>
  <c r="AC450" i="1"/>
  <c r="AD450" i="1"/>
  <c r="O451" i="1"/>
  <c r="P451" i="1"/>
  <c r="S451" i="1"/>
  <c r="T451" i="1"/>
  <c r="U451" i="1"/>
  <c r="X451" i="1"/>
  <c r="Y451" i="1"/>
  <c r="AA451" i="1"/>
  <c r="AC451" i="1"/>
  <c r="AD451" i="1"/>
  <c r="O452" i="1"/>
  <c r="P452" i="1"/>
  <c r="S452" i="1"/>
  <c r="T452" i="1"/>
  <c r="U452" i="1"/>
  <c r="X452" i="1"/>
  <c r="Y452" i="1"/>
  <c r="AA452" i="1"/>
  <c r="AC452" i="1"/>
  <c r="AD452" i="1"/>
  <c r="O453" i="1"/>
  <c r="P453" i="1"/>
  <c r="S453" i="1"/>
  <c r="T453" i="1"/>
  <c r="U453" i="1"/>
  <c r="X453" i="1"/>
  <c r="Y453" i="1"/>
  <c r="AA453" i="1"/>
  <c r="AC453" i="1"/>
  <c r="AD453" i="1"/>
  <c r="O454" i="1"/>
  <c r="P454" i="1"/>
  <c r="S454" i="1"/>
  <c r="T454" i="1"/>
  <c r="U454" i="1"/>
  <c r="X454" i="1"/>
  <c r="Y454" i="1"/>
  <c r="AA454" i="1"/>
  <c r="AC454" i="1"/>
  <c r="AD454" i="1"/>
  <c r="O455" i="1"/>
  <c r="P455" i="1"/>
  <c r="S455" i="1"/>
  <c r="T455" i="1"/>
  <c r="U455" i="1"/>
  <c r="X455" i="1"/>
  <c r="Y455" i="1"/>
  <c r="AA455" i="1"/>
  <c r="AC455" i="1"/>
  <c r="AD455" i="1"/>
  <c r="O456" i="1"/>
  <c r="P456" i="1"/>
  <c r="S456" i="1"/>
  <c r="T456" i="1"/>
  <c r="U456" i="1"/>
  <c r="X456" i="1"/>
  <c r="Y456" i="1"/>
  <c r="AA456" i="1"/>
  <c r="AC456" i="1"/>
  <c r="AD456" i="1"/>
  <c r="O457" i="1"/>
  <c r="P457" i="1"/>
  <c r="S457" i="1"/>
  <c r="T457" i="1"/>
  <c r="U457" i="1"/>
  <c r="X457" i="1"/>
  <c r="Y457" i="1"/>
  <c r="AA457" i="1"/>
  <c r="AC457" i="1"/>
  <c r="AD457" i="1"/>
  <c r="O458" i="1"/>
  <c r="P458" i="1"/>
  <c r="S458" i="1"/>
  <c r="T458" i="1"/>
  <c r="U458" i="1"/>
  <c r="X458" i="1"/>
  <c r="Y458" i="1"/>
  <c r="AA458" i="1"/>
  <c r="AC458" i="1"/>
  <c r="AD458" i="1"/>
  <c r="O459" i="1"/>
  <c r="P459" i="1"/>
  <c r="S459" i="1"/>
  <c r="T459" i="1"/>
  <c r="U459" i="1"/>
  <c r="X459" i="1"/>
  <c r="Y459" i="1"/>
  <c r="AA459" i="1"/>
  <c r="AC459" i="1"/>
  <c r="AD459" i="1"/>
  <c r="O460" i="1"/>
  <c r="P460" i="1"/>
  <c r="S460" i="1"/>
  <c r="T460" i="1"/>
  <c r="U460" i="1"/>
  <c r="X460" i="1"/>
  <c r="Y460" i="1"/>
  <c r="AA460" i="1"/>
  <c r="AC460" i="1"/>
  <c r="AD460" i="1"/>
  <c r="O461" i="1"/>
  <c r="P461" i="1"/>
  <c r="S461" i="1"/>
  <c r="T461" i="1"/>
  <c r="U461" i="1"/>
  <c r="X461" i="1"/>
  <c r="Y461" i="1"/>
  <c r="AA461" i="1"/>
  <c r="AC461" i="1"/>
  <c r="AD461" i="1"/>
  <c r="O462" i="1"/>
  <c r="P462" i="1"/>
  <c r="S462" i="1"/>
  <c r="T462" i="1"/>
  <c r="U462" i="1"/>
  <c r="X462" i="1"/>
  <c r="Y462" i="1"/>
  <c r="AA462" i="1"/>
  <c r="AC462" i="1"/>
  <c r="AD462" i="1"/>
  <c r="O463" i="1"/>
  <c r="P463" i="1"/>
  <c r="S463" i="1"/>
  <c r="T463" i="1"/>
  <c r="U463" i="1"/>
  <c r="X463" i="1"/>
  <c r="Y463" i="1"/>
  <c r="AA463" i="1"/>
  <c r="AC463" i="1"/>
  <c r="AD463" i="1"/>
  <c r="O464" i="1"/>
  <c r="P464" i="1"/>
  <c r="S464" i="1"/>
  <c r="T464" i="1"/>
  <c r="U464" i="1"/>
  <c r="X464" i="1"/>
  <c r="Y464" i="1"/>
  <c r="AA464" i="1"/>
  <c r="AC464" i="1"/>
  <c r="AD464" i="1"/>
  <c r="O465" i="1"/>
  <c r="P465" i="1"/>
  <c r="S465" i="1"/>
  <c r="T465" i="1"/>
  <c r="U465" i="1"/>
  <c r="X465" i="1"/>
  <c r="Y465" i="1"/>
  <c r="AA465" i="1"/>
  <c r="AC465" i="1"/>
  <c r="AD465" i="1"/>
  <c r="O466" i="1"/>
  <c r="P466" i="1"/>
  <c r="S466" i="1"/>
  <c r="T466" i="1"/>
  <c r="U466" i="1"/>
  <c r="X466" i="1"/>
  <c r="Y466" i="1"/>
  <c r="AA466" i="1"/>
  <c r="AC466" i="1"/>
  <c r="AD466" i="1"/>
  <c r="O467" i="1"/>
  <c r="P467" i="1"/>
  <c r="S467" i="1"/>
  <c r="T467" i="1"/>
  <c r="U467" i="1"/>
  <c r="X467" i="1"/>
  <c r="Y467" i="1"/>
  <c r="AA467" i="1"/>
  <c r="AC467" i="1"/>
  <c r="AD467" i="1"/>
  <c r="O468" i="1"/>
  <c r="P468" i="1"/>
  <c r="S468" i="1"/>
  <c r="T468" i="1"/>
  <c r="U468" i="1"/>
  <c r="X468" i="1"/>
  <c r="Y468" i="1"/>
  <c r="AA468" i="1"/>
  <c r="AC468" i="1"/>
  <c r="AD468" i="1"/>
  <c r="O469" i="1"/>
  <c r="P469" i="1"/>
  <c r="S469" i="1"/>
  <c r="T469" i="1"/>
  <c r="U469" i="1"/>
  <c r="X469" i="1"/>
  <c r="Y469" i="1"/>
  <c r="AA469" i="1"/>
  <c r="AC469" i="1"/>
  <c r="AD469" i="1"/>
  <c r="O470" i="1"/>
  <c r="P470" i="1"/>
  <c r="S470" i="1"/>
  <c r="T470" i="1"/>
  <c r="U470" i="1"/>
  <c r="X470" i="1"/>
  <c r="Y470" i="1"/>
  <c r="AA470" i="1"/>
  <c r="AC470" i="1"/>
  <c r="AD470" i="1"/>
  <c r="O471" i="1"/>
  <c r="P471" i="1"/>
  <c r="S471" i="1"/>
  <c r="T471" i="1"/>
  <c r="U471" i="1"/>
  <c r="X471" i="1"/>
  <c r="Y471" i="1"/>
  <c r="AA471" i="1"/>
  <c r="AC471" i="1"/>
  <c r="AD471" i="1"/>
  <c r="O472" i="1"/>
  <c r="P472" i="1"/>
  <c r="S472" i="1"/>
  <c r="T472" i="1"/>
  <c r="U472" i="1"/>
  <c r="X472" i="1"/>
  <c r="Y472" i="1"/>
  <c r="AA472" i="1"/>
  <c r="AC472" i="1"/>
  <c r="AD472" i="1"/>
  <c r="O473" i="1"/>
  <c r="P473" i="1"/>
  <c r="S473" i="1"/>
  <c r="T473" i="1"/>
  <c r="U473" i="1"/>
  <c r="X473" i="1"/>
  <c r="Y473" i="1"/>
  <c r="AA473" i="1"/>
  <c r="AC473" i="1"/>
  <c r="AD473" i="1"/>
  <c r="O474" i="1"/>
  <c r="P474" i="1"/>
  <c r="S474" i="1"/>
  <c r="T474" i="1"/>
  <c r="U474" i="1"/>
  <c r="X474" i="1"/>
  <c r="Y474" i="1"/>
  <c r="AA474" i="1"/>
  <c r="AC474" i="1"/>
  <c r="AD474" i="1"/>
  <c r="O475" i="1"/>
  <c r="P475" i="1"/>
  <c r="S475" i="1"/>
  <c r="T475" i="1"/>
  <c r="U475" i="1"/>
  <c r="X475" i="1"/>
  <c r="Y475" i="1"/>
  <c r="AA475" i="1"/>
  <c r="AC475" i="1"/>
  <c r="AD475" i="1"/>
  <c r="O476" i="1"/>
  <c r="P476" i="1"/>
  <c r="S476" i="1"/>
  <c r="T476" i="1"/>
  <c r="U476" i="1"/>
  <c r="X476" i="1"/>
  <c r="Y476" i="1"/>
  <c r="AA476" i="1"/>
  <c r="AC476" i="1"/>
  <c r="AD476" i="1"/>
  <c r="O477" i="1"/>
  <c r="P477" i="1"/>
  <c r="S477" i="1"/>
  <c r="T477" i="1"/>
  <c r="U477" i="1"/>
  <c r="X477" i="1"/>
  <c r="Y477" i="1"/>
  <c r="AA477" i="1"/>
  <c r="AC477" i="1"/>
  <c r="AD477" i="1"/>
  <c r="O478" i="1"/>
  <c r="P478" i="1"/>
  <c r="S478" i="1"/>
  <c r="T478" i="1"/>
  <c r="U478" i="1"/>
  <c r="X478" i="1"/>
  <c r="Y478" i="1"/>
  <c r="AA478" i="1"/>
  <c r="AC478" i="1"/>
  <c r="AD478" i="1"/>
  <c r="O479" i="1"/>
  <c r="P479" i="1"/>
  <c r="S479" i="1"/>
  <c r="T479" i="1"/>
  <c r="U479" i="1"/>
  <c r="X479" i="1"/>
  <c r="Y479" i="1"/>
  <c r="AA479" i="1"/>
  <c r="AC479" i="1"/>
  <c r="AD479" i="1"/>
  <c r="O480" i="1"/>
  <c r="P480" i="1"/>
  <c r="S480" i="1"/>
  <c r="T480" i="1"/>
  <c r="U480" i="1"/>
  <c r="X480" i="1"/>
  <c r="Y480" i="1"/>
  <c r="AA480" i="1"/>
  <c r="AC480" i="1"/>
  <c r="AD480" i="1"/>
  <c r="O481" i="1"/>
  <c r="P481" i="1"/>
  <c r="S481" i="1"/>
  <c r="T481" i="1"/>
  <c r="U481" i="1"/>
  <c r="X481" i="1"/>
  <c r="Y481" i="1"/>
  <c r="AA481" i="1"/>
  <c r="AC481" i="1"/>
  <c r="AD481" i="1"/>
  <c r="O482" i="1"/>
  <c r="P482" i="1"/>
  <c r="S482" i="1"/>
  <c r="T482" i="1"/>
  <c r="U482" i="1"/>
  <c r="X482" i="1"/>
  <c r="Y482" i="1"/>
  <c r="AA482" i="1"/>
  <c r="AC482" i="1"/>
  <c r="AD482" i="1"/>
  <c r="O483" i="1"/>
  <c r="P483" i="1"/>
  <c r="S483" i="1"/>
  <c r="T483" i="1"/>
  <c r="U483" i="1"/>
  <c r="X483" i="1"/>
  <c r="Y483" i="1"/>
  <c r="AA483" i="1"/>
  <c r="AC483" i="1"/>
  <c r="AD483" i="1"/>
  <c r="O484" i="1"/>
  <c r="P484" i="1"/>
  <c r="S484" i="1"/>
  <c r="T484" i="1"/>
  <c r="U484" i="1"/>
  <c r="X484" i="1"/>
  <c r="Y484" i="1"/>
  <c r="AA484" i="1"/>
  <c r="AC484" i="1"/>
  <c r="AD484" i="1"/>
  <c r="O485" i="1"/>
  <c r="P485" i="1"/>
  <c r="S485" i="1"/>
  <c r="T485" i="1"/>
  <c r="U485" i="1"/>
  <c r="X485" i="1"/>
  <c r="Y485" i="1"/>
  <c r="AA485" i="1"/>
  <c r="AC485" i="1"/>
  <c r="AD485" i="1"/>
  <c r="O486" i="1"/>
  <c r="P486" i="1"/>
  <c r="S486" i="1"/>
  <c r="T486" i="1"/>
  <c r="U486" i="1"/>
  <c r="X486" i="1"/>
  <c r="Y486" i="1"/>
  <c r="AA486" i="1"/>
  <c r="AC486" i="1"/>
  <c r="AD486" i="1"/>
  <c r="O487" i="1"/>
  <c r="P487" i="1"/>
  <c r="S487" i="1"/>
  <c r="T487" i="1"/>
  <c r="U487" i="1"/>
  <c r="X487" i="1"/>
  <c r="Y487" i="1"/>
  <c r="AA487" i="1"/>
  <c r="AC487" i="1"/>
  <c r="AD487" i="1"/>
  <c r="O488" i="1"/>
  <c r="P488" i="1"/>
  <c r="S488" i="1"/>
  <c r="T488" i="1"/>
  <c r="U488" i="1"/>
  <c r="X488" i="1"/>
  <c r="Y488" i="1"/>
  <c r="AA488" i="1"/>
  <c r="AC488" i="1"/>
  <c r="AD488" i="1"/>
  <c r="O489" i="1"/>
  <c r="P489" i="1"/>
  <c r="S489" i="1"/>
  <c r="T489" i="1"/>
  <c r="U489" i="1"/>
  <c r="X489" i="1"/>
  <c r="Y489" i="1"/>
  <c r="AA489" i="1"/>
  <c r="AC489" i="1"/>
  <c r="AD489" i="1"/>
  <c r="O490" i="1"/>
  <c r="P490" i="1"/>
  <c r="S490" i="1"/>
  <c r="T490" i="1"/>
  <c r="U490" i="1"/>
  <c r="X490" i="1"/>
  <c r="Y490" i="1"/>
  <c r="AA490" i="1"/>
  <c r="AC490" i="1"/>
  <c r="AD490" i="1"/>
  <c r="O491" i="1"/>
  <c r="P491" i="1"/>
  <c r="S491" i="1"/>
  <c r="T491" i="1"/>
  <c r="U491" i="1"/>
  <c r="X491" i="1"/>
  <c r="Y491" i="1"/>
  <c r="AA491" i="1"/>
  <c r="AC491" i="1"/>
  <c r="AD491" i="1"/>
  <c r="O492" i="1"/>
  <c r="P492" i="1"/>
  <c r="S492" i="1"/>
  <c r="T492" i="1"/>
  <c r="U492" i="1"/>
  <c r="X492" i="1"/>
  <c r="Y492" i="1"/>
  <c r="AA492" i="1"/>
  <c r="AC492" i="1"/>
  <c r="AD492" i="1"/>
  <c r="O493" i="1"/>
  <c r="P493" i="1"/>
  <c r="S493" i="1"/>
  <c r="T493" i="1"/>
  <c r="U493" i="1"/>
  <c r="X493" i="1"/>
  <c r="Y493" i="1"/>
  <c r="AA493" i="1"/>
  <c r="AC493" i="1"/>
  <c r="AD493" i="1"/>
  <c r="O494" i="1"/>
  <c r="P494" i="1"/>
  <c r="S494" i="1"/>
  <c r="T494" i="1"/>
  <c r="U494" i="1"/>
  <c r="X494" i="1"/>
  <c r="Y494" i="1"/>
  <c r="AA494" i="1"/>
  <c r="AC494" i="1"/>
  <c r="AD494" i="1"/>
  <c r="O495" i="1"/>
  <c r="P495" i="1"/>
  <c r="S495" i="1"/>
  <c r="T495" i="1"/>
  <c r="U495" i="1"/>
  <c r="X495" i="1"/>
  <c r="Y495" i="1"/>
  <c r="AA495" i="1"/>
  <c r="AC495" i="1"/>
  <c r="AD495" i="1"/>
  <c r="O496" i="1"/>
  <c r="P496" i="1"/>
  <c r="S496" i="1"/>
  <c r="T496" i="1"/>
  <c r="U496" i="1"/>
  <c r="X496" i="1"/>
  <c r="Y496" i="1"/>
  <c r="AA496" i="1"/>
  <c r="AC496" i="1"/>
  <c r="AD496" i="1"/>
  <c r="O497" i="1"/>
  <c r="P497" i="1"/>
  <c r="S497" i="1"/>
  <c r="T497" i="1"/>
  <c r="U497" i="1"/>
  <c r="X497" i="1"/>
  <c r="Y497" i="1"/>
  <c r="AA497" i="1"/>
  <c r="AC497" i="1"/>
  <c r="AD497" i="1"/>
  <c r="O498" i="1"/>
  <c r="P498" i="1"/>
  <c r="S498" i="1"/>
  <c r="T498" i="1"/>
  <c r="U498" i="1"/>
  <c r="X498" i="1"/>
  <c r="Y498" i="1"/>
  <c r="AA498" i="1"/>
  <c r="AC498" i="1"/>
  <c r="AD498" i="1"/>
  <c r="O499" i="1"/>
  <c r="P499" i="1"/>
  <c r="S499" i="1"/>
  <c r="T499" i="1"/>
  <c r="U499" i="1"/>
  <c r="X499" i="1"/>
  <c r="Y499" i="1"/>
  <c r="AA499" i="1"/>
  <c r="AC499" i="1"/>
  <c r="AD499" i="1"/>
  <c r="O500" i="1"/>
  <c r="P500" i="1"/>
  <c r="S500" i="1"/>
  <c r="T500" i="1"/>
  <c r="U500" i="1"/>
  <c r="X500" i="1"/>
  <c r="Y500" i="1"/>
  <c r="AA500" i="1"/>
  <c r="AC500" i="1"/>
  <c r="AD500" i="1"/>
  <c r="O501" i="1"/>
  <c r="P501" i="1"/>
  <c r="S501" i="1"/>
  <c r="T501" i="1"/>
  <c r="U501" i="1"/>
  <c r="X501" i="1"/>
  <c r="Y501" i="1"/>
  <c r="AA501" i="1"/>
  <c r="AC501" i="1"/>
  <c r="AD501" i="1"/>
  <c r="O502" i="1"/>
  <c r="P502" i="1"/>
  <c r="S502" i="1"/>
  <c r="T502" i="1"/>
  <c r="U502" i="1"/>
  <c r="X502" i="1"/>
  <c r="Y502" i="1"/>
  <c r="AA502" i="1"/>
  <c r="AC502" i="1"/>
  <c r="AD502" i="1"/>
  <c r="O503" i="1"/>
  <c r="P503" i="1"/>
  <c r="S503" i="1"/>
  <c r="T503" i="1"/>
  <c r="U503" i="1"/>
  <c r="X503" i="1"/>
  <c r="Y503" i="1"/>
  <c r="AA503" i="1"/>
  <c r="AC503" i="1"/>
  <c r="AD503" i="1"/>
  <c r="O504" i="1"/>
  <c r="P504" i="1"/>
  <c r="S504" i="1"/>
  <c r="T504" i="1"/>
  <c r="U504" i="1"/>
  <c r="X504" i="1"/>
  <c r="Y504" i="1"/>
  <c r="AA504" i="1"/>
  <c r="AC504" i="1"/>
  <c r="AD504" i="1"/>
  <c r="O505" i="1"/>
  <c r="P505" i="1"/>
  <c r="S505" i="1"/>
  <c r="T505" i="1"/>
  <c r="U505" i="1"/>
  <c r="X505" i="1"/>
  <c r="Y505" i="1"/>
  <c r="AA505" i="1"/>
  <c r="AC505" i="1"/>
  <c r="AD505" i="1"/>
  <c r="O506" i="1"/>
  <c r="P506" i="1"/>
  <c r="S506" i="1"/>
  <c r="T506" i="1"/>
  <c r="U506" i="1"/>
  <c r="X506" i="1"/>
  <c r="Y506" i="1"/>
  <c r="AA506" i="1"/>
  <c r="AC506" i="1"/>
  <c r="AD506" i="1"/>
  <c r="O507" i="1"/>
  <c r="P507" i="1"/>
  <c r="S507" i="1"/>
  <c r="T507" i="1"/>
  <c r="U507" i="1"/>
  <c r="X507" i="1"/>
  <c r="Y507" i="1"/>
  <c r="AA507" i="1"/>
  <c r="AC507" i="1"/>
  <c r="AD507" i="1"/>
  <c r="O508" i="1"/>
  <c r="P508" i="1"/>
  <c r="S508" i="1"/>
  <c r="T508" i="1"/>
  <c r="U508" i="1"/>
  <c r="X508" i="1"/>
  <c r="Y508" i="1"/>
  <c r="AA508" i="1"/>
  <c r="AC508" i="1"/>
  <c r="AD508" i="1"/>
  <c r="O509" i="1"/>
  <c r="P509" i="1"/>
  <c r="S509" i="1"/>
  <c r="T509" i="1"/>
  <c r="U509" i="1"/>
  <c r="X509" i="1"/>
  <c r="Y509" i="1"/>
  <c r="AA509" i="1"/>
  <c r="AC509" i="1"/>
  <c r="AD509" i="1"/>
  <c r="O510" i="1"/>
  <c r="P510" i="1"/>
  <c r="S510" i="1"/>
  <c r="T510" i="1"/>
  <c r="U510" i="1"/>
  <c r="X510" i="1"/>
  <c r="Y510" i="1"/>
  <c r="AA510" i="1"/>
  <c r="AC510" i="1"/>
  <c r="AD510" i="1"/>
  <c r="O511" i="1"/>
  <c r="P511" i="1"/>
  <c r="S511" i="1"/>
  <c r="T511" i="1"/>
  <c r="U511" i="1"/>
  <c r="X511" i="1"/>
  <c r="Y511" i="1"/>
  <c r="AA511" i="1"/>
  <c r="AC511" i="1"/>
  <c r="AD511" i="1"/>
  <c r="O512" i="1"/>
  <c r="P512" i="1"/>
  <c r="S512" i="1"/>
  <c r="T512" i="1"/>
  <c r="U512" i="1"/>
  <c r="X512" i="1"/>
  <c r="Y512" i="1"/>
  <c r="AA512" i="1"/>
  <c r="AC512" i="1"/>
  <c r="AD512" i="1"/>
  <c r="O513" i="1"/>
  <c r="P513" i="1"/>
  <c r="S513" i="1"/>
  <c r="T513" i="1"/>
  <c r="U513" i="1"/>
  <c r="X513" i="1"/>
  <c r="Y513" i="1"/>
  <c r="AA513" i="1"/>
  <c r="AC513" i="1"/>
  <c r="AD513" i="1"/>
  <c r="O514" i="1"/>
  <c r="P514" i="1"/>
  <c r="S514" i="1"/>
  <c r="T514" i="1"/>
  <c r="U514" i="1"/>
  <c r="X514" i="1"/>
  <c r="Y514" i="1"/>
  <c r="AA514" i="1"/>
  <c r="AC514" i="1"/>
  <c r="AD514" i="1"/>
  <c r="O515" i="1"/>
  <c r="P515" i="1"/>
  <c r="S515" i="1"/>
  <c r="T515" i="1"/>
  <c r="U515" i="1"/>
  <c r="X515" i="1"/>
  <c r="Y515" i="1"/>
  <c r="AA515" i="1"/>
  <c r="AC515" i="1"/>
  <c r="AD515" i="1"/>
  <c r="O516" i="1"/>
  <c r="P516" i="1"/>
  <c r="S516" i="1"/>
  <c r="T516" i="1"/>
  <c r="U516" i="1"/>
  <c r="X516" i="1"/>
  <c r="Y516" i="1"/>
  <c r="AA516" i="1"/>
  <c r="AC516" i="1"/>
  <c r="AD516" i="1"/>
  <c r="O517" i="1"/>
  <c r="P517" i="1"/>
  <c r="S517" i="1"/>
  <c r="T517" i="1"/>
  <c r="U517" i="1"/>
  <c r="X517" i="1"/>
  <c r="Y517" i="1"/>
  <c r="AA517" i="1"/>
  <c r="AC517" i="1"/>
  <c r="AD517" i="1"/>
  <c r="O518" i="1"/>
  <c r="P518" i="1"/>
  <c r="S518" i="1"/>
  <c r="T518" i="1"/>
  <c r="U518" i="1"/>
  <c r="X518" i="1"/>
  <c r="Y518" i="1"/>
  <c r="AA518" i="1"/>
  <c r="AC518" i="1"/>
  <c r="AD518" i="1"/>
  <c r="O519" i="1"/>
  <c r="P519" i="1"/>
  <c r="S519" i="1"/>
  <c r="T519" i="1"/>
  <c r="U519" i="1"/>
  <c r="X519" i="1"/>
  <c r="Y519" i="1"/>
  <c r="AA519" i="1"/>
  <c r="AC519" i="1"/>
  <c r="AD519" i="1"/>
  <c r="O520" i="1"/>
  <c r="P520" i="1"/>
  <c r="S520" i="1"/>
  <c r="T520" i="1"/>
  <c r="U520" i="1"/>
  <c r="X520" i="1"/>
  <c r="Y520" i="1"/>
  <c r="AA520" i="1"/>
  <c r="AC520" i="1"/>
  <c r="AD520" i="1"/>
  <c r="O521" i="1"/>
  <c r="P521" i="1"/>
  <c r="S521" i="1"/>
  <c r="T521" i="1"/>
  <c r="U521" i="1"/>
  <c r="X521" i="1"/>
  <c r="Y521" i="1"/>
  <c r="AA521" i="1"/>
  <c r="AC521" i="1"/>
  <c r="AD521" i="1"/>
  <c r="O522" i="1"/>
  <c r="P522" i="1"/>
  <c r="S522" i="1"/>
  <c r="T522" i="1"/>
  <c r="U522" i="1"/>
  <c r="X522" i="1"/>
  <c r="Y522" i="1"/>
  <c r="AA522" i="1"/>
  <c r="AC522" i="1"/>
  <c r="AD522" i="1"/>
  <c r="O523" i="1"/>
  <c r="P523" i="1"/>
  <c r="S523" i="1"/>
  <c r="T523" i="1"/>
  <c r="U523" i="1"/>
  <c r="X523" i="1"/>
  <c r="Y523" i="1"/>
  <c r="AA523" i="1"/>
  <c r="AC523" i="1"/>
  <c r="AD523" i="1"/>
  <c r="O524" i="1"/>
  <c r="P524" i="1"/>
  <c r="S524" i="1"/>
  <c r="T524" i="1"/>
  <c r="U524" i="1"/>
  <c r="X524" i="1"/>
  <c r="Y524" i="1"/>
  <c r="AA524" i="1"/>
  <c r="AC524" i="1"/>
  <c r="AD524" i="1"/>
  <c r="O525" i="1"/>
  <c r="P525" i="1"/>
  <c r="S525" i="1"/>
  <c r="T525" i="1"/>
  <c r="U525" i="1"/>
  <c r="X525" i="1"/>
  <c r="Y525" i="1"/>
  <c r="AA525" i="1"/>
  <c r="AC525" i="1"/>
  <c r="AD525" i="1"/>
  <c r="O526" i="1"/>
  <c r="P526" i="1"/>
  <c r="S526" i="1"/>
  <c r="T526" i="1"/>
  <c r="U526" i="1"/>
  <c r="X526" i="1"/>
  <c r="Y526" i="1"/>
  <c r="AA526" i="1"/>
  <c r="AC526" i="1"/>
  <c r="AD526" i="1"/>
  <c r="O527" i="1"/>
  <c r="P527" i="1"/>
  <c r="S527" i="1"/>
  <c r="T527" i="1"/>
  <c r="U527" i="1"/>
  <c r="X527" i="1"/>
  <c r="Y527" i="1"/>
  <c r="AA527" i="1"/>
  <c r="AC527" i="1"/>
  <c r="AD527" i="1"/>
  <c r="O528" i="1"/>
  <c r="P528" i="1"/>
  <c r="S528" i="1"/>
  <c r="T528" i="1"/>
  <c r="U528" i="1"/>
  <c r="X528" i="1"/>
  <c r="Y528" i="1"/>
  <c r="AA528" i="1"/>
  <c r="AC528" i="1"/>
  <c r="AD528" i="1"/>
  <c r="O529" i="1"/>
  <c r="P529" i="1"/>
  <c r="S529" i="1"/>
  <c r="T529" i="1"/>
  <c r="U529" i="1"/>
  <c r="X529" i="1"/>
  <c r="Y529" i="1"/>
  <c r="AA529" i="1"/>
  <c r="AC529" i="1"/>
  <c r="AD529" i="1"/>
  <c r="O530" i="1"/>
  <c r="P530" i="1"/>
  <c r="S530" i="1"/>
  <c r="T530" i="1"/>
  <c r="U530" i="1"/>
  <c r="X530" i="1"/>
  <c r="Y530" i="1"/>
  <c r="AA530" i="1"/>
  <c r="AC530" i="1"/>
  <c r="AD530" i="1"/>
  <c r="O531" i="1"/>
  <c r="P531" i="1"/>
  <c r="S531" i="1"/>
  <c r="T531" i="1"/>
  <c r="U531" i="1"/>
  <c r="X531" i="1"/>
  <c r="Y531" i="1"/>
  <c r="AA531" i="1"/>
  <c r="AC531" i="1"/>
  <c r="AD531" i="1"/>
  <c r="O532" i="1"/>
  <c r="P532" i="1"/>
  <c r="S532" i="1"/>
  <c r="T532" i="1"/>
  <c r="U532" i="1"/>
  <c r="X532" i="1"/>
  <c r="Y532" i="1"/>
  <c r="AA532" i="1"/>
  <c r="AC532" i="1"/>
  <c r="AD532" i="1"/>
  <c r="O533" i="1"/>
  <c r="P533" i="1"/>
  <c r="S533" i="1"/>
  <c r="T533" i="1"/>
  <c r="U533" i="1"/>
  <c r="X533" i="1"/>
  <c r="Y533" i="1"/>
  <c r="AA533" i="1"/>
  <c r="AC533" i="1"/>
  <c r="AD533" i="1"/>
  <c r="O534" i="1"/>
  <c r="P534" i="1"/>
  <c r="S534" i="1"/>
  <c r="T534" i="1"/>
  <c r="U534" i="1"/>
  <c r="X534" i="1"/>
  <c r="Y534" i="1"/>
  <c r="AA534" i="1"/>
  <c r="AC534" i="1"/>
  <c r="AD534" i="1"/>
  <c r="O535" i="1"/>
  <c r="P535" i="1"/>
  <c r="S535" i="1"/>
  <c r="T535" i="1"/>
  <c r="U535" i="1"/>
  <c r="X535" i="1"/>
  <c r="Y535" i="1"/>
  <c r="AA535" i="1"/>
  <c r="AC535" i="1"/>
  <c r="AD535" i="1"/>
  <c r="O536" i="1"/>
  <c r="P536" i="1"/>
  <c r="S536" i="1"/>
  <c r="T536" i="1"/>
  <c r="U536" i="1"/>
  <c r="X536" i="1"/>
  <c r="Y536" i="1"/>
  <c r="AA536" i="1"/>
  <c r="AC536" i="1"/>
  <c r="AD536" i="1"/>
  <c r="O537" i="1"/>
  <c r="P537" i="1"/>
  <c r="S537" i="1"/>
  <c r="T537" i="1"/>
  <c r="U537" i="1"/>
  <c r="X537" i="1"/>
  <c r="Y537" i="1"/>
  <c r="AA537" i="1"/>
  <c r="AC537" i="1"/>
  <c r="AD537" i="1"/>
  <c r="O538" i="1"/>
  <c r="P538" i="1"/>
  <c r="S538" i="1"/>
  <c r="T538" i="1"/>
  <c r="U538" i="1"/>
  <c r="X538" i="1"/>
  <c r="Y538" i="1"/>
  <c r="AA538" i="1"/>
  <c r="AC538" i="1"/>
  <c r="AD538" i="1"/>
  <c r="O539" i="1"/>
  <c r="P539" i="1"/>
  <c r="S539" i="1"/>
  <c r="T539" i="1"/>
  <c r="U539" i="1"/>
  <c r="X539" i="1"/>
  <c r="Y539" i="1"/>
  <c r="AA539" i="1"/>
  <c r="AC539" i="1"/>
  <c r="AD539" i="1"/>
  <c r="O540" i="1"/>
  <c r="P540" i="1"/>
  <c r="S540" i="1"/>
  <c r="T540" i="1"/>
  <c r="U540" i="1"/>
  <c r="X540" i="1"/>
  <c r="Y540" i="1"/>
  <c r="AA540" i="1"/>
  <c r="AC540" i="1"/>
  <c r="AD540" i="1"/>
  <c r="O541" i="1"/>
  <c r="P541" i="1"/>
  <c r="S541" i="1"/>
  <c r="T541" i="1"/>
  <c r="U541" i="1"/>
  <c r="X541" i="1"/>
  <c r="Y541" i="1"/>
  <c r="AA541" i="1"/>
  <c r="AC541" i="1"/>
  <c r="AD541" i="1"/>
  <c r="O542" i="1"/>
  <c r="P542" i="1"/>
  <c r="S542" i="1"/>
  <c r="T542" i="1"/>
  <c r="U542" i="1"/>
  <c r="X542" i="1"/>
  <c r="Y542" i="1"/>
  <c r="AA542" i="1"/>
  <c r="AC542" i="1"/>
  <c r="AD542" i="1"/>
  <c r="O543" i="1"/>
  <c r="P543" i="1"/>
  <c r="S543" i="1"/>
  <c r="T543" i="1"/>
  <c r="U543" i="1"/>
  <c r="X543" i="1"/>
  <c r="Y543" i="1"/>
  <c r="AA543" i="1"/>
  <c r="AC543" i="1"/>
  <c r="AD543" i="1"/>
  <c r="O544" i="1"/>
  <c r="P544" i="1"/>
  <c r="S544" i="1"/>
  <c r="T544" i="1"/>
  <c r="U544" i="1"/>
  <c r="X544" i="1"/>
  <c r="Y544" i="1"/>
  <c r="AA544" i="1"/>
  <c r="AC544" i="1"/>
  <c r="AD544" i="1"/>
  <c r="O545" i="1"/>
  <c r="P545" i="1"/>
  <c r="S545" i="1"/>
  <c r="T545" i="1"/>
  <c r="U545" i="1"/>
  <c r="X545" i="1"/>
  <c r="Y545" i="1"/>
  <c r="AA545" i="1"/>
  <c r="AC545" i="1"/>
  <c r="AD545" i="1"/>
  <c r="O546" i="1"/>
  <c r="P546" i="1"/>
  <c r="S546" i="1"/>
  <c r="T546" i="1"/>
  <c r="U546" i="1"/>
  <c r="X546" i="1"/>
  <c r="Y546" i="1"/>
  <c r="AA546" i="1"/>
  <c r="AC546" i="1"/>
  <c r="AD546" i="1"/>
  <c r="O547" i="1"/>
  <c r="P547" i="1"/>
  <c r="S547" i="1"/>
  <c r="T547" i="1"/>
  <c r="U547" i="1"/>
  <c r="X547" i="1"/>
  <c r="Y547" i="1"/>
  <c r="AA547" i="1"/>
  <c r="AC547" i="1"/>
  <c r="AD547" i="1"/>
  <c r="O548" i="1"/>
  <c r="P548" i="1"/>
  <c r="S548" i="1"/>
  <c r="T548" i="1"/>
  <c r="U548" i="1"/>
  <c r="X548" i="1"/>
  <c r="Y548" i="1"/>
  <c r="AA548" i="1"/>
  <c r="AC548" i="1"/>
  <c r="AD548" i="1"/>
  <c r="O549" i="1"/>
  <c r="P549" i="1"/>
  <c r="S549" i="1"/>
  <c r="T549" i="1"/>
  <c r="U549" i="1"/>
  <c r="X549" i="1"/>
  <c r="Y549" i="1"/>
  <c r="AA549" i="1"/>
  <c r="AC549" i="1"/>
  <c r="AD549" i="1"/>
  <c r="O550" i="1"/>
  <c r="P550" i="1"/>
  <c r="S550" i="1"/>
  <c r="T550" i="1"/>
  <c r="U550" i="1"/>
  <c r="X550" i="1"/>
  <c r="Y550" i="1"/>
  <c r="AA550" i="1"/>
  <c r="AC550" i="1"/>
  <c r="AD550" i="1"/>
  <c r="O551" i="1"/>
  <c r="P551" i="1"/>
  <c r="S551" i="1"/>
  <c r="T551" i="1"/>
  <c r="U551" i="1"/>
  <c r="X551" i="1"/>
  <c r="Y551" i="1"/>
  <c r="AA551" i="1"/>
  <c r="AC551" i="1"/>
  <c r="AD551" i="1"/>
  <c r="O552" i="1"/>
  <c r="P552" i="1"/>
  <c r="S552" i="1"/>
  <c r="T552" i="1"/>
  <c r="U552" i="1"/>
  <c r="X552" i="1"/>
  <c r="Y552" i="1"/>
  <c r="AA552" i="1"/>
  <c r="AC552" i="1"/>
  <c r="AD552" i="1"/>
  <c r="O553" i="1"/>
  <c r="P553" i="1"/>
  <c r="S553" i="1"/>
  <c r="T553" i="1"/>
  <c r="U553" i="1"/>
  <c r="X553" i="1"/>
  <c r="Y553" i="1"/>
  <c r="AA553" i="1"/>
  <c r="AC553" i="1"/>
  <c r="AD553" i="1"/>
  <c r="O554" i="1"/>
  <c r="P554" i="1"/>
  <c r="S554" i="1"/>
  <c r="T554" i="1"/>
  <c r="U554" i="1"/>
  <c r="X554" i="1"/>
  <c r="Y554" i="1"/>
  <c r="AA554" i="1"/>
  <c r="AC554" i="1"/>
  <c r="AD554" i="1"/>
  <c r="O555" i="1"/>
  <c r="P555" i="1"/>
  <c r="S555" i="1"/>
  <c r="T555" i="1"/>
  <c r="U555" i="1"/>
  <c r="X555" i="1"/>
  <c r="Y555" i="1"/>
  <c r="AA555" i="1"/>
  <c r="AC555" i="1"/>
  <c r="AD555" i="1"/>
  <c r="O556" i="1"/>
  <c r="P556" i="1"/>
  <c r="S556" i="1"/>
  <c r="T556" i="1"/>
  <c r="U556" i="1"/>
  <c r="X556" i="1"/>
  <c r="Y556" i="1"/>
  <c r="AA556" i="1"/>
  <c r="AC556" i="1"/>
  <c r="AD556" i="1"/>
  <c r="O557" i="1"/>
  <c r="P557" i="1"/>
  <c r="S557" i="1"/>
  <c r="T557" i="1"/>
  <c r="U557" i="1"/>
  <c r="X557" i="1"/>
  <c r="Y557" i="1"/>
  <c r="AA557" i="1"/>
  <c r="AC557" i="1"/>
  <c r="AD557" i="1"/>
  <c r="O558" i="1"/>
  <c r="P558" i="1"/>
  <c r="S558" i="1"/>
  <c r="T558" i="1"/>
  <c r="U558" i="1"/>
  <c r="X558" i="1"/>
  <c r="Y558" i="1"/>
  <c r="AA558" i="1"/>
  <c r="AC558" i="1"/>
  <c r="AD558" i="1"/>
  <c r="O559" i="1"/>
  <c r="P559" i="1"/>
  <c r="S559" i="1"/>
  <c r="T559" i="1"/>
  <c r="U559" i="1"/>
  <c r="X559" i="1"/>
  <c r="Y559" i="1"/>
  <c r="AA559" i="1"/>
  <c r="AC559" i="1"/>
  <c r="AD559" i="1"/>
  <c r="O560" i="1"/>
  <c r="P560" i="1"/>
  <c r="S560" i="1"/>
  <c r="T560" i="1"/>
  <c r="U560" i="1"/>
  <c r="X560" i="1"/>
  <c r="Y560" i="1"/>
  <c r="AA560" i="1"/>
  <c r="AC560" i="1"/>
  <c r="AD560" i="1"/>
  <c r="O561" i="1"/>
  <c r="P561" i="1"/>
  <c r="S561" i="1"/>
  <c r="T561" i="1"/>
  <c r="U561" i="1"/>
  <c r="X561" i="1"/>
  <c r="Y561" i="1"/>
  <c r="AA561" i="1"/>
  <c r="AC561" i="1"/>
  <c r="AD561" i="1"/>
  <c r="O562" i="1"/>
  <c r="P562" i="1"/>
  <c r="S562" i="1"/>
  <c r="T562" i="1"/>
  <c r="U562" i="1"/>
  <c r="X562" i="1"/>
  <c r="Y562" i="1"/>
  <c r="AA562" i="1"/>
  <c r="AC562" i="1"/>
  <c r="AD562" i="1"/>
  <c r="O563" i="1"/>
  <c r="P563" i="1"/>
  <c r="S563" i="1"/>
  <c r="T563" i="1"/>
  <c r="U563" i="1"/>
  <c r="X563" i="1"/>
  <c r="Y563" i="1"/>
  <c r="AA563" i="1"/>
  <c r="AC563" i="1"/>
  <c r="AD563" i="1"/>
  <c r="O564" i="1"/>
  <c r="P564" i="1"/>
  <c r="S564" i="1"/>
  <c r="T564" i="1"/>
  <c r="U564" i="1"/>
  <c r="X564" i="1"/>
  <c r="Y564" i="1"/>
  <c r="AA564" i="1"/>
  <c r="AC564" i="1"/>
  <c r="AD564" i="1"/>
  <c r="O565" i="1"/>
  <c r="P565" i="1"/>
  <c r="S565" i="1"/>
  <c r="T565" i="1"/>
  <c r="U565" i="1"/>
  <c r="X565" i="1"/>
  <c r="Y565" i="1"/>
  <c r="AA565" i="1"/>
  <c r="AC565" i="1"/>
  <c r="AD565" i="1"/>
  <c r="O566" i="1"/>
  <c r="P566" i="1"/>
  <c r="S566" i="1"/>
  <c r="T566" i="1"/>
  <c r="U566" i="1"/>
  <c r="X566" i="1"/>
  <c r="Y566" i="1"/>
  <c r="AA566" i="1"/>
  <c r="AC566" i="1"/>
  <c r="AD566" i="1"/>
  <c r="O567" i="1"/>
  <c r="P567" i="1"/>
  <c r="S567" i="1"/>
  <c r="T567" i="1"/>
  <c r="U567" i="1"/>
  <c r="X567" i="1"/>
  <c r="Y567" i="1"/>
  <c r="AA567" i="1"/>
  <c r="AC567" i="1"/>
  <c r="AD567" i="1"/>
  <c r="O568" i="1"/>
  <c r="P568" i="1"/>
  <c r="S568" i="1"/>
  <c r="T568" i="1"/>
  <c r="U568" i="1"/>
  <c r="X568" i="1"/>
  <c r="Y568" i="1"/>
  <c r="AA568" i="1"/>
  <c r="AC568" i="1"/>
  <c r="AD568" i="1"/>
  <c r="O569" i="1"/>
  <c r="P569" i="1"/>
  <c r="S569" i="1"/>
  <c r="T569" i="1"/>
  <c r="U569" i="1"/>
  <c r="X569" i="1"/>
  <c r="Y569" i="1"/>
  <c r="AA569" i="1"/>
  <c r="AC569" i="1"/>
  <c r="AD569" i="1"/>
  <c r="O570" i="1"/>
  <c r="P570" i="1"/>
  <c r="S570" i="1"/>
  <c r="T570" i="1"/>
  <c r="U570" i="1"/>
  <c r="X570" i="1"/>
  <c r="Y570" i="1"/>
  <c r="AA570" i="1"/>
  <c r="AC570" i="1"/>
  <c r="AD570" i="1"/>
  <c r="O571" i="1"/>
  <c r="P571" i="1"/>
  <c r="S571" i="1"/>
  <c r="T571" i="1"/>
  <c r="U571" i="1"/>
  <c r="X571" i="1"/>
  <c r="Y571" i="1"/>
  <c r="AA571" i="1"/>
  <c r="AC571" i="1"/>
  <c r="AD571" i="1"/>
  <c r="O572" i="1"/>
  <c r="P572" i="1"/>
  <c r="S572" i="1"/>
  <c r="T572" i="1"/>
  <c r="U572" i="1"/>
  <c r="X572" i="1"/>
  <c r="Y572" i="1"/>
  <c r="AA572" i="1"/>
  <c r="AC572" i="1"/>
  <c r="AD572" i="1"/>
  <c r="O573" i="1"/>
  <c r="P573" i="1"/>
  <c r="S573" i="1"/>
  <c r="T573" i="1"/>
  <c r="U573" i="1"/>
  <c r="X573" i="1"/>
  <c r="Y573" i="1"/>
  <c r="AA573" i="1"/>
  <c r="AC573" i="1"/>
  <c r="AD573" i="1"/>
  <c r="O574" i="1"/>
  <c r="P574" i="1"/>
  <c r="S574" i="1"/>
  <c r="T574" i="1"/>
  <c r="U574" i="1"/>
  <c r="X574" i="1"/>
  <c r="Y574" i="1"/>
  <c r="AA574" i="1"/>
  <c r="AC574" i="1"/>
  <c r="AD574" i="1"/>
  <c r="O575" i="1"/>
  <c r="P575" i="1"/>
  <c r="S575" i="1"/>
  <c r="T575" i="1"/>
  <c r="U575" i="1"/>
  <c r="X575" i="1"/>
  <c r="Y575" i="1"/>
  <c r="AA575" i="1"/>
  <c r="AC575" i="1"/>
  <c r="AD575" i="1"/>
  <c r="O576" i="1"/>
  <c r="P576" i="1"/>
  <c r="S576" i="1"/>
  <c r="T576" i="1"/>
  <c r="U576" i="1"/>
  <c r="X576" i="1"/>
  <c r="Y576" i="1"/>
  <c r="AA576" i="1"/>
  <c r="AC576" i="1"/>
  <c r="AD576" i="1"/>
  <c r="O577" i="1"/>
  <c r="P577" i="1"/>
  <c r="S577" i="1"/>
  <c r="T577" i="1"/>
  <c r="U577" i="1"/>
  <c r="X577" i="1"/>
  <c r="Y577" i="1"/>
  <c r="AA577" i="1"/>
  <c r="AC577" i="1"/>
  <c r="AD577" i="1"/>
  <c r="O578" i="1"/>
  <c r="P578" i="1"/>
  <c r="S578" i="1"/>
  <c r="T578" i="1"/>
  <c r="U578" i="1"/>
  <c r="X578" i="1"/>
  <c r="Y578" i="1"/>
  <c r="AA578" i="1"/>
  <c r="AC578" i="1"/>
  <c r="AD578" i="1"/>
  <c r="O579" i="1"/>
  <c r="P579" i="1"/>
  <c r="S579" i="1"/>
  <c r="T579" i="1"/>
  <c r="U579" i="1"/>
  <c r="X579" i="1"/>
  <c r="Y579" i="1"/>
  <c r="AA579" i="1"/>
  <c r="AC579" i="1"/>
  <c r="AD579" i="1"/>
  <c r="O580" i="1"/>
  <c r="P580" i="1"/>
  <c r="S580" i="1"/>
  <c r="T580" i="1"/>
  <c r="U580" i="1"/>
  <c r="X580" i="1"/>
  <c r="Y580" i="1"/>
  <c r="AA580" i="1"/>
  <c r="AC580" i="1"/>
  <c r="AD580" i="1"/>
  <c r="O581" i="1"/>
  <c r="P581" i="1"/>
  <c r="S581" i="1"/>
  <c r="T581" i="1"/>
  <c r="U581" i="1"/>
  <c r="X581" i="1"/>
  <c r="Y581" i="1"/>
  <c r="AA581" i="1"/>
  <c r="AC581" i="1"/>
  <c r="AD581" i="1"/>
  <c r="O582" i="1"/>
  <c r="P582" i="1"/>
  <c r="S582" i="1"/>
  <c r="T582" i="1"/>
  <c r="U582" i="1"/>
  <c r="X582" i="1"/>
  <c r="Y582" i="1"/>
  <c r="AA582" i="1"/>
  <c r="AC582" i="1"/>
  <c r="AD582" i="1"/>
  <c r="O583" i="1"/>
  <c r="P583" i="1"/>
  <c r="S583" i="1"/>
  <c r="T583" i="1"/>
  <c r="U583" i="1"/>
  <c r="X583" i="1"/>
  <c r="Y583" i="1"/>
  <c r="AA583" i="1"/>
  <c r="AC583" i="1"/>
  <c r="AD583" i="1"/>
  <c r="O584" i="1"/>
  <c r="P584" i="1"/>
  <c r="S584" i="1"/>
  <c r="T584" i="1"/>
  <c r="U584" i="1"/>
  <c r="X584" i="1"/>
  <c r="Y584" i="1"/>
  <c r="AA584" i="1"/>
  <c r="AC584" i="1"/>
  <c r="AD584" i="1"/>
  <c r="O585" i="1"/>
  <c r="P585" i="1"/>
  <c r="S585" i="1"/>
  <c r="T585" i="1"/>
  <c r="U585" i="1"/>
  <c r="X585" i="1"/>
  <c r="Y585" i="1"/>
  <c r="AA585" i="1"/>
  <c r="AC585" i="1"/>
  <c r="AD585" i="1"/>
  <c r="O586" i="1"/>
  <c r="P586" i="1"/>
  <c r="S586" i="1"/>
  <c r="T586" i="1"/>
  <c r="U586" i="1"/>
  <c r="X586" i="1"/>
  <c r="Y586" i="1"/>
  <c r="AA586" i="1"/>
  <c r="AC586" i="1"/>
  <c r="AD586" i="1"/>
  <c r="O587" i="1"/>
  <c r="P587" i="1"/>
  <c r="S587" i="1"/>
  <c r="T587" i="1"/>
  <c r="U587" i="1"/>
  <c r="X587" i="1"/>
  <c r="Y587" i="1"/>
  <c r="AA587" i="1"/>
  <c r="AC587" i="1"/>
  <c r="AD587" i="1"/>
  <c r="O588" i="1"/>
  <c r="P588" i="1"/>
  <c r="S588" i="1"/>
  <c r="T588" i="1"/>
  <c r="U588" i="1"/>
  <c r="X588" i="1"/>
  <c r="Y588" i="1"/>
  <c r="AA588" i="1"/>
  <c r="AC588" i="1"/>
  <c r="AD588" i="1"/>
  <c r="O589" i="1"/>
  <c r="P589" i="1"/>
  <c r="S589" i="1"/>
  <c r="T589" i="1"/>
  <c r="U589" i="1"/>
  <c r="X589" i="1"/>
  <c r="Y589" i="1"/>
  <c r="AA589" i="1"/>
  <c r="AC589" i="1"/>
  <c r="AD589" i="1"/>
  <c r="O590" i="1"/>
  <c r="P590" i="1"/>
  <c r="S590" i="1"/>
  <c r="T590" i="1"/>
  <c r="U590" i="1"/>
  <c r="X590" i="1"/>
  <c r="Y590" i="1"/>
  <c r="AA590" i="1"/>
  <c r="AC590" i="1"/>
  <c r="AD590" i="1"/>
  <c r="O591" i="1"/>
  <c r="P591" i="1"/>
  <c r="S591" i="1"/>
  <c r="T591" i="1"/>
  <c r="U591" i="1"/>
  <c r="X591" i="1"/>
  <c r="Y591" i="1"/>
  <c r="AA591" i="1"/>
  <c r="AC591" i="1"/>
  <c r="AD591" i="1"/>
  <c r="O592" i="1"/>
  <c r="P592" i="1"/>
  <c r="S592" i="1"/>
  <c r="T592" i="1"/>
  <c r="U592" i="1"/>
  <c r="X592" i="1"/>
  <c r="Y592" i="1"/>
  <c r="AA592" i="1"/>
  <c r="AC592" i="1"/>
  <c r="AD592" i="1"/>
  <c r="O593" i="1"/>
  <c r="P593" i="1"/>
  <c r="S593" i="1"/>
  <c r="T593" i="1"/>
  <c r="U593" i="1"/>
  <c r="X593" i="1"/>
  <c r="Y593" i="1"/>
  <c r="AA593" i="1"/>
  <c r="AC593" i="1"/>
  <c r="AD593" i="1"/>
  <c r="O594" i="1"/>
  <c r="P594" i="1"/>
  <c r="S594" i="1"/>
  <c r="T594" i="1"/>
  <c r="U594" i="1"/>
  <c r="X594" i="1"/>
  <c r="Y594" i="1"/>
  <c r="AA594" i="1"/>
  <c r="AC594" i="1"/>
  <c r="AD594" i="1"/>
  <c r="O595" i="1"/>
  <c r="P595" i="1"/>
  <c r="S595" i="1"/>
  <c r="T595" i="1"/>
  <c r="U595" i="1"/>
  <c r="X595" i="1"/>
  <c r="Y595" i="1"/>
  <c r="AA595" i="1"/>
  <c r="AC595" i="1"/>
  <c r="AD595" i="1"/>
  <c r="O596" i="1"/>
  <c r="P596" i="1"/>
  <c r="S596" i="1"/>
  <c r="T596" i="1"/>
  <c r="U596" i="1"/>
  <c r="X596" i="1"/>
  <c r="Y596" i="1"/>
  <c r="AA596" i="1"/>
  <c r="AC596" i="1"/>
  <c r="AD596" i="1"/>
  <c r="O597" i="1"/>
  <c r="P597" i="1"/>
  <c r="S597" i="1"/>
  <c r="T597" i="1"/>
  <c r="U597" i="1"/>
  <c r="X597" i="1"/>
  <c r="Y597" i="1"/>
  <c r="AA597" i="1"/>
  <c r="AC597" i="1"/>
  <c r="AD597" i="1"/>
  <c r="O598" i="1"/>
  <c r="P598" i="1"/>
  <c r="S598" i="1"/>
  <c r="T598" i="1"/>
  <c r="U598" i="1"/>
  <c r="X598" i="1"/>
  <c r="Y598" i="1"/>
  <c r="AA598" i="1"/>
  <c r="AC598" i="1"/>
  <c r="AD598" i="1"/>
  <c r="O599" i="1"/>
  <c r="P599" i="1"/>
  <c r="S599" i="1"/>
  <c r="T599" i="1"/>
  <c r="U599" i="1"/>
  <c r="X599" i="1"/>
  <c r="Y599" i="1"/>
  <c r="AA599" i="1"/>
  <c r="AC599" i="1"/>
  <c r="AD599" i="1"/>
  <c r="O600" i="1"/>
  <c r="P600" i="1"/>
  <c r="S600" i="1"/>
  <c r="T600" i="1"/>
  <c r="U600" i="1"/>
  <c r="X600" i="1"/>
  <c r="Y600" i="1"/>
  <c r="AA600" i="1"/>
  <c r="AC600" i="1"/>
  <c r="AD600" i="1"/>
  <c r="O601" i="1"/>
  <c r="P601" i="1"/>
  <c r="S601" i="1"/>
  <c r="T601" i="1"/>
  <c r="U601" i="1"/>
  <c r="X601" i="1"/>
  <c r="Y601" i="1"/>
  <c r="AA601" i="1"/>
  <c r="AC601" i="1"/>
  <c r="AD601" i="1"/>
  <c r="O602" i="1"/>
  <c r="P602" i="1"/>
  <c r="S602" i="1"/>
  <c r="T602" i="1"/>
  <c r="U602" i="1"/>
  <c r="X602" i="1"/>
  <c r="Y602" i="1"/>
  <c r="AA602" i="1"/>
  <c r="AC602" i="1"/>
  <c r="AD602" i="1"/>
  <c r="O603" i="1"/>
  <c r="P603" i="1"/>
  <c r="S603" i="1"/>
  <c r="T603" i="1"/>
  <c r="U603" i="1"/>
  <c r="X603" i="1"/>
  <c r="Y603" i="1"/>
  <c r="AA603" i="1"/>
  <c r="AC603" i="1"/>
  <c r="AD603" i="1"/>
  <c r="O604" i="1"/>
  <c r="P604" i="1"/>
  <c r="S604" i="1"/>
  <c r="T604" i="1"/>
  <c r="U604" i="1"/>
  <c r="X604" i="1"/>
  <c r="Y604" i="1"/>
  <c r="AA604" i="1"/>
  <c r="AC604" i="1"/>
  <c r="AD604" i="1"/>
  <c r="O605" i="1"/>
  <c r="P605" i="1"/>
  <c r="S605" i="1"/>
  <c r="T605" i="1"/>
  <c r="U605" i="1"/>
  <c r="X605" i="1"/>
  <c r="Y605" i="1"/>
  <c r="AA605" i="1"/>
  <c r="AC605" i="1"/>
  <c r="AD605" i="1"/>
  <c r="O606" i="1"/>
  <c r="P606" i="1"/>
  <c r="S606" i="1"/>
  <c r="T606" i="1"/>
  <c r="U606" i="1"/>
  <c r="X606" i="1"/>
  <c r="Y606" i="1"/>
  <c r="AA606" i="1"/>
  <c r="AC606" i="1"/>
  <c r="AD606" i="1"/>
  <c r="O607" i="1"/>
  <c r="P607" i="1"/>
  <c r="S607" i="1"/>
  <c r="T607" i="1"/>
  <c r="U607" i="1"/>
  <c r="X607" i="1"/>
  <c r="Y607" i="1"/>
  <c r="AA607" i="1"/>
  <c r="AC607" i="1"/>
  <c r="AD607" i="1"/>
  <c r="O608" i="1"/>
  <c r="P608" i="1"/>
  <c r="S608" i="1"/>
  <c r="T608" i="1"/>
  <c r="U608" i="1"/>
  <c r="X608" i="1"/>
  <c r="Y608" i="1"/>
  <c r="AA608" i="1"/>
  <c r="AC608" i="1"/>
  <c r="AD608" i="1"/>
  <c r="O609" i="1"/>
  <c r="P609" i="1"/>
  <c r="S609" i="1"/>
  <c r="T609" i="1"/>
  <c r="U609" i="1"/>
  <c r="X609" i="1"/>
  <c r="Y609" i="1"/>
  <c r="AA609" i="1"/>
  <c r="AC609" i="1"/>
  <c r="AD609" i="1"/>
  <c r="O610" i="1"/>
  <c r="P610" i="1"/>
  <c r="S610" i="1"/>
  <c r="T610" i="1"/>
  <c r="U610" i="1"/>
  <c r="X610" i="1"/>
  <c r="Y610" i="1"/>
  <c r="AA610" i="1"/>
  <c r="AC610" i="1"/>
  <c r="AD610" i="1"/>
  <c r="O611" i="1"/>
  <c r="P611" i="1"/>
  <c r="S611" i="1"/>
  <c r="T611" i="1"/>
  <c r="U611" i="1"/>
  <c r="X611" i="1"/>
  <c r="Y611" i="1"/>
  <c r="AA611" i="1"/>
  <c r="AC611" i="1"/>
  <c r="AD611" i="1"/>
  <c r="O612" i="1"/>
  <c r="P612" i="1"/>
  <c r="S612" i="1"/>
  <c r="T612" i="1"/>
  <c r="U612" i="1"/>
  <c r="X612" i="1"/>
  <c r="Y612" i="1"/>
  <c r="AA612" i="1"/>
  <c r="AC612" i="1"/>
  <c r="AD612" i="1"/>
  <c r="O613" i="1"/>
  <c r="P613" i="1"/>
  <c r="S613" i="1"/>
  <c r="T613" i="1"/>
  <c r="U613" i="1"/>
  <c r="X613" i="1"/>
  <c r="Y613" i="1"/>
  <c r="AA613" i="1"/>
  <c r="AC613" i="1"/>
  <c r="AD613" i="1"/>
  <c r="O614" i="1"/>
  <c r="P614" i="1"/>
  <c r="S614" i="1"/>
  <c r="T614" i="1"/>
  <c r="U614" i="1"/>
  <c r="X614" i="1"/>
  <c r="Y614" i="1"/>
  <c r="AA614" i="1"/>
  <c r="AC614" i="1"/>
  <c r="AD614" i="1"/>
  <c r="O615" i="1"/>
  <c r="P615" i="1"/>
  <c r="S615" i="1"/>
  <c r="T615" i="1"/>
  <c r="U615" i="1"/>
  <c r="X615" i="1"/>
  <c r="Y615" i="1"/>
  <c r="AA615" i="1"/>
  <c r="AC615" i="1"/>
  <c r="AD615" i="1"/>
  <c r="O616" i="1"/>
  <c r="P616" i="1"/>
  <c r="S616" i="1"/>
  <c r="T616" i="1"/>
  <c r="U616" i="1"/>
  <c r="X616" i="1"/>
  <c r="Y616" i="1"/>
  <c r="AA616" i="1"/>
  <c r="AC616" i="1"/>
  <c r="AD616" i="1"/>
  <c r="O617" i="1"/>
  <c r="P617" i="1"/>
  <c r="S617" i="1"/>
  <c r="T617" i="1"/>
  <c r="U617" i="1"/>
  <c r="X617" i="1"/>
  <c r="Y617" i="1"/>
  <c r="AA617" i="1"/>
  <c r="AC617" i="1"/>
  <c r="AD617" i="1"/>
  <c r="O618" i="1"/>
  <c r="P618" i="1"/>
  <c r="S618" i="1"/>
  <c r="T618" i="1"/>
  <c r="U618" i="1"/>
  <c r="X618" i="1"/>
  <c r="Y618" i="1"/>
  <c r="AA618" i="1"/>
  <c r="AC618" i="1"/>
  <c r="AD618" i="1"/>
  <c r="O619" i="1"/>
  <c r="P619" i="1"/>
  <c r="S619" i="1"/>
  <c r="T619" i="1"/>
  <c r="U619" i="1"/>
  <c r="X619" i="1"/>
  <c r="Y619" i="1"/>
  <c r="AA619" i="1"/>
  <c r="AC619" i="1"/>
  <c r="AD619" i="1"/>
  <c r="O620" i="1"/>
  <c r="P620" i="1"/>
  <c r="S620" i="1"/>
  <c r="T620" i="1"/>
  <c r="U620" i="1"/>
  <c r="X620" i="1"/>
  <c r="Y620" i="1"/>
  <c r="AA620" i="1"/>
  <c r="AC620" i="1"/>
  <c r="AD620" i="1"/>
  <c r="O621" i="1"/>
  <c r="P621" i="1"/>
  <c r="S621" i="1"/>
  <c r="T621" i="1"/>
  <c r="U621" i="1"/>
  <c r="X621" i="1"/>
  <c r="Y621" i="1"/>
  <c r="AA621" i="1"/>
  <c r="AC621" i="1"/>
  <c r="AD621" i="1"/>
  <c r="O622" i="1"/>
  <c r="P622" i="1"/>
  <c r="S622" i="1"/>
  <c r="T622" i="1"/>
  <c r="U622" i="1"/>
  <c r="X622" i="1"/>
  <c r="Y622" i="1"/>
  <c r="AA622" i="1"/>
  <c r="AC622" i="1"/>
  <c r="AD622" i="1"/>
  <c r="O623" i="1"/>
  <c r="P623" i="1"/>
  <c r="S623" i="1"/>
  <c r="T623" i="1"/>
  <c r="U623" i="1"/>
  <c r="X623" i="1"/>
  <c r="Y623" i="1"/>
  <c r="AA623" i="1"/>
  <c r="AC623" i="1"/>
  <c r="AD623" i="1"/>
  <c r="O624" i="1"/>
  <c r="P624" i="1"/>
  <c r="S624" i="1"/>
  <c r="T624" i="1"/>
  <c r="U624" i="1"/>
  <c r="X624" i="1"/>
  <c r="Y624" i="1"/>
  <c r="AA624" i="1"/>
  <c r="AC624" i="1"/>
  <c r="AD624" i="1"/>
  <c r="O625" i="1"/>
  <c r="P625" i="1"/>
  <c r="S625" i="1"/>
  <c r="T625" i="1"/>
  <c r="U625" i="1"/>
  <c r="X625" i="1"/>
  <c r="Y625" i="1"/>
  <c r="AA625" i="1"/>
  <c r="AC625" i="1"/>
  <c r="AD625" i="1"/>
  <c r="O626" i="1"/>
  <c r="P626" i="1"/>
  <c r="S626" i="1"/>
  <c r="T626" i="1"/>
  <c r="U626" i="1"/>
  <c r="X626" i="1"/>
  <c r="Y626" i="1"/>
  <c r="AA626" i="1"/>
  <c r="AC626" i="1"/>
  <c r="AD626" i="1"/>
  <c r="O627" i="1"/>
  <c r="P627" i="1"/>
  <c r="S627" i="1"/>
  <c r="T627" i="1"/>
  <c r="U627" i="1"/>
  <c r="X627" i="1"/>
  <c r="Y627" i="1"/>
  <c r="AA627" i="1"/>
  <c r="AC627" i="1"/>
  <c r="AD627" i="1"/>
  <c r="O628" i="1"/>
  <c r="P628" i="1"/>
  <c r="S628" i="1"/>
  <c r="T628" i="1"/>
  <c r="U628" i="1"/>
  <c r="X628" i="1"/>
  <c r="Y628" i="1"/>
  <c r="AA628" i="1"/>
  <c r="AC628" i="1"/>
  <c r="AD628" i="1"/>
  <c r="O629" i="1"/>
  <c r="P629" i="1"/>
  <c r="S629" i="1"/>
  <c r="T629" i="1"/>
  <c r="U629" i="1"/>
  <c r="X629" i="1"/>
  <c r="Y629" i="1"/>
  <c r="AA629" i="1"/>
  <c r="AC629" i="1"/>
  <c r="AD629" i="1"/>
  <c r="O630" i="1"/>
  <c r="P630" i="1"/>
  <c r="S630" i="1"/>
  <c r="T630" i="1"/>
  <c r="U630" i="1"/>
  <c r="X630" i="1"/>
  <c r="Y630" i="1"/>
  <c r="AA630" i="1"/>
  <c r="AC630" i="1"/>
  <c r="AD630" i="1"/>
  <c r="O631" i="1"/>
  <c r="P631" i="1"/>
  <c r="S631" i="1"/>
  <c r="T631" i="1"/>
  <c r="U631" i="1"/>
  <c r="X631" i="1"/>
  <c r="Y631" i="1"/>
  <c r="AA631" i="1"/>
  <c r="AC631" i="1"/>
  <c r="AD631" i="1"/>
  <c r="O632" i="1"/>
  <c r="P632" i="1"/>
  <c r="S632" i="1"/>
  <c r="T632" i="1"/>
  <c r="U632" i="1"/>
  <c r="X632" i="1"/>
  <c r="Y632" i="1"/>
  <c r="AA632" i="1"/>
  <c r="AC632" i="1"/>
  <c r="AD632" i="1"/>
  <c r="O633" i="1"/>
  <c r="P633" i="1"/>
  <c r="S633" i="1"/>
  <c r="T633" i="1"/>
  <c r="U633" i="1"/>
  <c r="X633" i="1"/>
  <c r="Y633" i="1"/>
  <c r="AA633" i="1"/>
  <c r="AC633" i="1"/>
  <c r="AD633" i="1"/>
  <c r="O634" i="1"/>
  <c r="P634" i="1"/>
  <c r="S634" i="1"/>
  <c r="T634" i="1"/>
  <c r="U634" i="1"/>
  <c r="X634" i="1"/>
  <c r="Y634" i="1"/>
  <c r="AA634" i="1"/>
  <c r="AC634" i="1"/>
  <c r="AD634" i="1"/>
  <c r="O635" i="1"/>
  <c r="P635" i="1"/>
  <c r="S635" i="1"/>
  <c r="T635" i="1"/>
  <c r="U635" i="1"/>
  <c r="X635" i="1"/>
  <c r="Y635" i="1"/>
  <c r="AA635" i="1"/>
  <c r="AC635" i="1"/>
  <c r="AD635" i="1"/>
  <c r="O636" i="1"/>
  <c r="P636" i="1"/>
  <c r="S636" i="1"/>
  <c r="T636" i="1"/>
  <c r="U636" i="1"/>
  <c r="X636" i="1"/>
  <c r="Y636" i="1"/>
  <c r="AA636" i="1"/>
  <c r="AC636" i="1"/>
  <c r="AD636" i="1"/>
  <c r="O637" i="1"/>
  <c r="P637" i="1"/>
  <c r="S637" i="1"/>
  <c r="T637" i="1"/>
  <c r="U637" i="1"/>
  <c r="X637" i="1"/>
  <c r="Y637" i="1"/>
  <c r="AA637" i="1"/>
  <c r="AC637" i="1"/>
  <c r="AD637" i="1"/>
  <c r="O638" i="1"/>
  <c r="P638" i="1"/>
  <c r="S638" i="1"/>
  <c r="T638" i="1"/>
  <c r="U638" i="1"/>
  <c r="X638" i="1"/>
  <c r="Y638" i="1"/>
  <c r="AA638" i="1"/>
  <c r="AC638" i="1"/>
  <c r="AD638" i="1"/>
  <c r="O639" i="1"/>
  <c r="P639" i="1"/>
  <c r="S639" i="1"/>
  <c r="T639" i="1"/>
  <c r="U639" i="1"/>
  <c r="X639" i="1"/>
  <c r="Y639" i="1"/>
  <c r="AA639" i="1"/>
  <c r="AC639" i="1"/>
  <c r="AD639" i="1"/>
  <c r="O640" i="1"/>
  <c r="P640" i="1"/>
  <c r="S640" i="1"/>
  <c r="T640" i="1"/>
  <c r="U640" i="1"/>
  <c r="X640" i="1"/>
  <c r="Y640" i="1"/>
  <c r="AA640" i="1"/>
  <c r="AC640" i="1"/>
  <c r="AD640" i="1"/>
  <c r="O641" i="1"/>
  <c r="P641" i="1"/>
  <c r="S641" i="1"/>
  <c r="T641" i="1"/>
  <c r="U641" i="1"/>
  <c r="X641" i="1"/>
  <c r="Y641" i="1"/>
  <c r="AA641" i="1"/>
  <c r="AC641" i="1"/>
  <c r="AD641" i="1"/>
  <c r="O642" i="1"/>
  <c r="P642" i="1"/>
  <c r="S642" i="1"/>
  <c r="T642" i="1"/>
  <c r="U642" i="1"/>
  <c r="X642" i="1"/>
  <c r="Y642" i="1"/>
  <c r="AA642" i="1"/>
  <c r="AC642" i="1"/>
  <c r="AD642" i="1"/>
  <c r="O643" i="1"/>
  <c r="P643" i="1"/>
  <c r="S643" i="1"/>
  <c r="T643" i="1"/>
  <c r="U643" i="1"/>
  <c r="X643" i="1"/>
  <c r="Y643" i="1"/>
  <c r="AA643" i="1"/>
  <c r="AC643" i="1"/>
  <c r="AD643" i="1"/>
  <c r="O644" i="1"/>
  <c r="P644" i="1"/>
  <c r="S644" i="1"/>
  <c r="T644" i="1"/>
  <c r="U644" i="1"/>
  <c r="X644" i="1"/>
  <c r="Y644" i="1"/>
  <c r="AA644" i="1"/>
  <c r="AC644" i="1"/>
  <c r="AD644" i="1"/>
  <c r="O645" i="1"/>
  <c r="P645" i="1"/>
  <c r="S645" i="1"/>
  <c r="T645" i="1"/>
  <c r="U645" i="1"/>
  <c r="X645" i="1"/>
  <c r="Y645" i="1"/>
  <c r="AA645" i="1"/>
  <c r="AC645" i="1"/>
  <c r="AD645" i="1"/>
  <c r="O646" i="1"/>
  <c r="P646" i="1"/>
  <c r="S646" i="1"/>
  <c r="T646" i="1"/>
  <c r="U646" i="1"/>
  <c r="X646" i="1"/>
  <c r="Y646" i="1"/>
  <c r="AA646" i="1"/>
  <c r="AC646" i="1"/>
  <c r="AD646" i="1"/>
  <c r="O647" i="1"/>
  <c r="P647" i="1"/>
  <c r="S647" i="1"/>
  <c r="T647" i="1"/>
  <c r="U647" i="1"/>
  <c r="X647" i="1"/>
  <c r="Y647" i="1"/>
  <c r="AA647" i="1"/>
  <c r="AC647" i="1"/>
  <c r="AD647" i="1"/>
  <c r="O648" i="1"/>
  <c r="P648" i="1"/>
  <c r="S648" i="1"/>
  <c r="T648" i="1"/>
  <c r="U648" i="1"/>
  <c r="X648" i="1"/>
  <c r="Y648" i="1"/>
  <c r="AA648" i="1"/>
  <c r="AC648" i="1"/>
  <c r="AD648" i="1"/>
  <c r="O649" i="1"/>
  <c r="P649" i="1"/>
  <c r="S649" i="1"/>
  <c r="T649" i="1"/>
  <c r="U649" i="1"/>
  <c r="X649" i="1"/>
  <c r="Y649" i="1"/>
  <c r="AA649" i="1"/>
  <c r="AC649" i="1"/>
  <c r="AD649" i="1"/>
  <c r="O650" i="1"/>
  <c r="P650" i="1"/>
  <c r="S650" i="1"/>
  <c r="T650" i="1"/>
  <c r="U650" i="1"/>
  <c r="X650" i="1"/>
  <c r="Y650" i="1"/>
  <c r="AA650" i="1"/>
  <c r="AC650" i="1"/>
  <c r="AD650" i="1"/>
  <c r="O651" i="1"/>
  <c r="P651" i="1"/>
  <c r="S651" i="1"/>
  <c r="T651" i="1"/>
  <c r="U651" i="1"/>
  <c r="X651" i="1"/>
  <c r="Y651" i="1"/>
  <c r="AA651" i="1"/>
  <c r="AC651" i="1"/>
  <c r="AD651" i="1"/>
  <c r="O652" i="1"/>
  <c r="P652" i="1"/>
  <c r="S652" i="1"/>
  <c r="T652" i="1"/>
  <c r="U652" i="1"/>
  <c r="X652" i="1"/>
  <c r="Y652" i="1"/>
  <c r="AA652" i="1"/>
  <c r="AC652" i="1"/>
  <c r="AD652" i="1"/>
  <c r="O653" i="1"/>
  <c r="P653" i="1"/>
  <c r="S653" i="1"/>
  <c r="T653" i="1"/>
  <c r="U653" i="1"/>
  <c r="X653" i="1"/>
  <c r="Y653" i="1"/>
  <c r="AA653" i="1"/>
  <c r="AC653" i="1"/>
  <c r="AD653" i="1"/>
  <c r="O654" i="1"/>
  <c r="P654" i="1"/>
  <c r="S654" i="1"/>
  <c r="T654" i="1"/>
  <c r="U654" i="1"/>
  <c r="X654" i="1"/>
  <c r="Y654" i="1"/>
  <c r="AA654" i="1"/>
  <c r="AC654" i="1"/>
  <c r="AD654" i="1"/>
  <c r="O655" i="1"/>
  <c r="P655" i="1"/>
  <c r="S655" i="1"/>
  <c r="T655" i="1"/>
  <c r="U655" i="1"/>
  <c r="X655" i="1"/>
  <c r="Y655" i="1"/>
  <c r="AA655" i="1"/>
  <c r="AC655" i="1"/>
  <c r="AD655" i="1"/>
  <c r="O656" i="1"/>
  <c r="P656" i="1"/>
  <c r="S656" i="1"/>
  <c r="T656" i="1"/>
  <c r="U656" i="1"/>
  <c r="X656" i="1"/>
  <c r="Y656" i="1"/>
  <c r="AA656" i="1"/>
  <c r="AC656" i="1"/>
  <c r="AD656" i="1"/>
  <c r="O657" i="1"/>
  <c r="P657" i="1"/>
  <c r="S657" i="1"/>
  <c r="T657" i="1"/>
  <c r="U657" i="1"/>
  <c r="X657" i="1"/>
  <c r="Y657" i="1"/>
  <c r="AA657" i="1"/>
  <c r="AC657" i="1"/>
  <c r="AD657" i="1"/>
  <c r="O658" i="1"/>
  <c r="P658" i="1"/>
  <c r="S658" i="1"/>
  <c r="T658" i="1"/>
  <c r="U658" i="1"/>
  <c r="X658" i="1"/>
  <c r="Y658" i="1"/>
  <c r="AA658" i="1"/>
  <c r="AC658" i="1"/>
  <c r="AD658" i="1"/>
  <c r="O659" i="1"/>
  <c r="P659" i="1"/>
  <c r="S659" i="1"/>
  <c r="T659" i="1"/>
  <c r="U659" i="1"/>
  <c r="X659" i="1"/>
  <c r="Y659" i="1"/>
  <c r="AA659" i="1"/>
  <c r="AC659" i="1"/>
  <c r="AD659" i="1"/>
  <c r="O660" i="1"/>
  <c r="P660" i="1"/>
  <c r="S660" i="1"/>
  <c r="T660" i="1"/>
  <c r="U660" i="1"/>
  <c r="X660" i="1"/>
  <c r="Y660" i="1"/>
  <c r="AA660" i="1"/>
  <c r="AC660" i="1"/>
  <c r="AD660" i="1"/>
  <c r="O661" i="1"/>
  <c r="P661" i="1"/>
  <c r="S661" i="1"/>
  <c r="T661" i="1"/>
  <c r="U661" i="1"/>
  <c r="X661" i="1"/>
  <c r="Y661" i="1"/>
  <c r="AA661" i="1"/>
  <c r="AC661" i="1"/>
  <c r="AD661" i="1"/>
  <c r="O662" i="1"/>
  <c r="P662" i="1"/>
  <c r="S662" i="1"/>
  <c r="T662" i="1"/>
  <c r="U662" i="1"/>
  <c r="X662" i="1"/>
  <c r="Y662" i="1"/>
  <c r="AA662" i="1"/>
  <c r="AC662" i="1"/>
  <c r="AD662" i="1"/>
  <c r="O663" i="1"/>
  <c r="P663" i="1"/>
  <c r="S663" i="1"/>
  <c r="T663" i="1"/>
  <c r="U663" i="1"/>
  <c r="X663" i="1"/>
  <c r="Y663" i="1"/>
  <c r="AA663" i="1"/>
  <c r="AC663" i="1"/>
  <c r="AD663" i="1"/>
  <c r="O664" i="1"/>
  <c r="P664" i="1"/>
  <c r="S664" i="1"/>
  <c r="T664" i="1"/>
  <c r="U664" i="1"/>
  <c r="X664" i="1"/>
  <c r="Y664" i="1"/>
  <c r="AA664" i="1"/>
  <c r="AC664" i="1"/>
  <c r="AD664" i="1"/>
  <c r="O665" i="1"/>
  <c r="P665" i="1"/>
  <c r="S665" i="1"/>
  <c r="T665" i="1"/>
  <c r="U665" i="1"/>
  <c r="X665" i="1"/>
  <c r="Y665" i="1"/>
  <c r="AA665" i="1"/>
  <c r="AC665" i="1"/>
  <c r="AD665" i="1"/>
  <c r="O666" i="1"/>
  <c r="P666" i="1"/>
  <c r="S666" i="1"/>
  <c r="T666" i="1"/>
  <c r="U666" i="1"/>
  <c r="X666" i="1"/>
  <c r="Y666" i="1"/>
  <c r="AA666" i="1"/>
  <c r="AC666" i="1"/>
  <c r="AD666" i="1"/>
  <c r="O667" i="1"/>
  <c r="P667" i="1"/>
  <c r="S667" i="1"/>
  <c r="T667" i="1"/>
  <c r="U667" i="1"/>
  <c r="X667" i="1"/>
  <c r="Y667" i="1"/>
  <c r="AA667" i="1"/>
  <c r="AC667" i="1"/>
  <c r="AD667" i="1"/>
  <c r="O668" i="1"/>
  <c r="P668" i="1"/>
  <c r="S668" i="1"/>
  <c r="T668" i="1"/>
  <c r="U668" i="1"/>
  <c r="X668" i="1"/>
  <c r="Y668" i="1"/>
  <c r="AA668" i="1"/>
  <c r="AC668" i="1"/>
  <c r="AD668" i="1"/>
  <c r="O669" i="1"/>
  <c r="P669" i="1"/>
  <c r="S669" i="1"/>
  <c r="T669" i="1"/>
  <c r="U669" i="1"/>
  <c r="X669" i="1"/>
  <c r="Y669" i="1"/>
  <c r="AA669" i="1"/>
  <c r="AC669" i="1"/>
  <c r="AD669" i="1"/>
  <c r="O670" i="1"/>
  <c r="P670" i="1"/>
  <c r="S670" i="1"/>
  <c r="T670" i="1"/>
  <c r="U670" i="1"/>
  <c r="X670" i="1"/>
  <c r="Y670" i="1"/>
  <c r="AA670" i="1"/>
  <c r="AC670" i="1"/>
  <c r="AD670" i="1"/>
  <c r="O671" i="1"/>
  <c r="P671" i="1"/>
  <c r="S671" i="1"/>
  <c r="T671" i="1"/>
  <c r="U671" i="1"/>
  <c r="X671" i="1"/>
  <c r="Y671" i="1"/>
  <c r="AA671" i="1"/>
  <c r="AC671" i="1"/>
  <c r="AD671" i="1"/>
  <c r="O672" i="1"/>
  <c r="P672" i="1"/>
  <c r="S672" i="1"/>
  <c r="T672" i="1"/>
  <c r="U672" i="1"/>
  <c r="X672" i="1"/>
  <c r="Y672" i="1"/>
  <c r="AA672" i="1"/>
  <c r="AC672" i="1"/>
  <c r="AD672" i="1"/>
  <c r="O673" i="1"/>
  <c r="P673" i="1"/>
  <c r="S673" i="1"/>
  <c r="T673" i="1"/>
  <c r="U673" i="1"/>
  <c r="X673" i="1"/>
  <c r="Y673" i="1"/>
  <c r="AA673" i="1"/>
  <c r="AC673" i="1"/>
  <c r="AD673" i="1"/>
  <c r="O674" i="1"/>
  <c r="P674" i="1"/>
  <c r="S674" i="1"/>
  <c r="T674" i="1"/>
  <c r="U674" i="1"/>
  <c r="X674" i="1"/>
  <c r="Y674" i="1"/>
  <c r="AA674" i="1"/>
  <c r="AC674" i="1"/>
  <c r="AD674" i="1"/>
  <c r="O675" i="1"/>
  <c r="P675" i="1"/>
  <c r="S675" i="1"/>
  <c r="T675" i="1"/>
  <c r="U675" i="1"/>
  <c r="X675" i="1"/>
  <c r="Y675" i="1"/>
  <c r="AA675" i="1"/>
  <c r="AC675" i="1"/>
  <c r="AD675" i="1"/>
  <c r="O676" i="1"/>
  <c r="P676" i="1"/>
  <c r="S676" i="1"/>
  <c r="T676" i="1"/>
  <c r="U676" i="1"/>
  <c r="X676" i="1"/>
  <c r="Y676" i="1"/>
  <c r="AA676" i="1"/>
  <c r="AC676" i="1"/>
  <c r="AD676" i="1"/>
  <c r="O677" i="1"/>
  <c r="P677" i="1"/>
  <c r="S677" i="1"/>
  <c r="T677" i="1"/>
  <c r="U677" i="1"/>
  <c r="X677" i="1"/>
  <c r="Y677" i="1"/>
  <c r="AA677" i="1"/>
  <c r="AC677" i="1"/>
  <c r="AD677" i="1"/>
  <c r="O678" i="1"/>
  <c r="P678" i="1"/>
  <c r="S678" i="1"/>
  <c r="T678" i="1"/>
  <c r="U678" i="1"/>
  <c r="X678" i="1"/>
  <c r="Y678" i="1"/>
  <c r="AA678" i="1"/>
  <c r="AC678" i="1"/>
  <c r="AD678" i="1"/>
  <c r="O679" i="1"/>
  <c r="P679" i="1"/>
  <c r="S679" i="1"/>
  <c r="T679" i="1"/>
  <c r="U679" i="1"/>
  <c r="X679" i="1"/>
  <c r="Y679" i="1"/>
  <c r="AA679" i="1"/>
  <c r="AC679" i="1"/>
  <c r="AD679" i="1"/>
  <c r="O680" i="1"/>
  <c r="P680" i="1"/>
  <c r="S680" i="1"/>
  <c r="T680" i="1"/>
  <c r="U680" i="1"/>
  <c r="X680" i="1"/>
  <c r="Y680" i="1"/>
  <c r="AA680" i="1"/>
  <c r="AC680" i="1"/>
  <c r="AD680" i="1"/>
  <c r="O681" i="1"/>
  <c r="P681" i="1"/>
  <c r="S681" i="1"/>
  <c r="T681" i="1"/>
  <c r="U681" i="1"/>
  <c r="X681" i="1"/>
  <c r="Y681" i="1"/>
  <c r="AA681" i="1"/>
  <c r="AC681" i="1"/>
  <c r="AD681" i="1"/>
  <c r="O682" i="1"/>
  <c r="P682" i="1"/>
  <c r="S682" i="1"/>
  <c r="T682" i="1"/>
  <c r="U682" i="1"/>
  <c r="X682" i="1"/>
  <c r="Y682" i="1"/>
  <c r="AA682" i="1"/>
  <c r="AC682" i="1"/>
  <c r="AD682" i="1"/>
  <c r="O683" i="1"/>
  <c r="P683" i="1"/>
  <c r="S683" i="1"/>
  <c r="T683" i="1"/>
  <c r="U683" i="1"/>
  <c r="X683" i="1"/>
  <c r="Y683" i="1"/>
  <c r="AA683" i="1"/>
  <c r="AC683" i="1"/>
  <c r="AD683" i="1"/>
  <c r="O684" i="1"/>
  <c r="P684" i="1"/>
  <c r="S684" i="1"/>
  <c r="T684" i="1"/>
  <c r="U684" i="1"/>
  <c r="X684" i="1"/>
  <c r="Y684" i="1"/>
  <c r="AA684" i="1"/>
  <c r="AC684" i="1"/>
  <c r="AD684" i="1"/>
  <c r="O685" i="1"/>
  <c r="P685" i="1"/>
  <c r="S685" i="1"/>
  <c r="T685" i="1"/>
  <c r="U685" i="1"/>
  <c r="X685" i="1"/>
  <c r="Y685" i="1"/>
  <c r="AA685" i="1"/>
  <c r="AC685" i="1"/>
  <c r="AD685" i="1"/>
  <c r="O686" i="1"/>
  <c r="P686" i="1"/>
  <c r="S686" i="1"/>
  <c r="T686" i="1"/>
  <c r="U686" i="1"/>
  <c r="X686" i="1"/>
  <c r="Y686" i="1"/>
  <c r="AA686" i="1"/>
  <c r="AC686" i="1"/>
  <c r="AD686" i="1"/>
  <c r="O687" i="1"/>
  <c r="P687" i="1"/>
  <c r="S687" i="1"/>
  <c r="T687" i="1"/>
  <c r="U687" i="1"/>
  <c r="X687" i="1"/>
  <c r="Y687" i="1"/>
  <c r="AA687" i="1"/>
  <c r="AC687" i="1"/>
  <c r="AD687" i="1"/>
  <c r="O688" i="1"/>
  <c r="P688" i="1"/>
  <c r="S688" i="1"/>
  <c r="T688" i="1"/>
  <c r="U688" i="1"/>
  <c r="X688" i="1"/>
  <c r="Y688" i="1"/>
  <c r="AA688" i="1"/>
  <c r="AC688" i="1"/>
  <c r="AD688" i="1"/>
  <c r="O689" i="1"/>
  <c r="P689" i="1"/>
  <c r="S689" i="1"/>
  <c r="T689" i="1"/>
  <c r="U689" i="1"/>
  <c r="X689" i="1"/>
  <c r="Y689" i="1"/>
  <c r="AA689" i="1"/>
  <c r="AC689" i="1"/>
  <c r="AD689" i="1"/>
  <c r="O690" i="1"/>
  <c r="P690" i="1"/>
  <c r="S690" i="1"/>
  <c r="T690" i="1"/>
  <c r="U690" i="1"/>
  <c r="X690" i="1"/>
  <c r="Y690" i="1"/>
  <c r="AA690" i="1"/>
  <c r="AC690" i="1"/>
  <c r="AD690" i="1"/>
  <c r="O691" i="1"/>
  <c r="P691" i="1"/>
  <c r="S691" i="1"/>
  <c r="T691" i="1"/>
  <c r="U691" i="1"/>
  <c r="X691" i="1"/>
  <c r="Y691" i="1"/>
  <c r="AA691" i="1"/>
  <c r="AC691" i="1"/>
  <c r="AD691" i="1"/>
  <c r="O692" i="1"/>
  <c r="P692" i="1"/>
  <c r="S692" i="1"/>
  <c r="T692" i="1"/>
  <c r="U692" i="1"/>
  <c r="X692" i="1"/>
  <c r="Y692" i="1"/>
  <c r="AA692" i="1"/>
  <c r="AC692" i="1"/>
  <c r="AD692" i="1"/>
  <c r="O693" i="1"/>
  <c r="P693" i="1"/>
  <c r="S693" i="1"/>
  <c r="T693" i="1"/>
  <c r="U693" i="1"/>
  <c r="X693" i="1"/>
  <c r="Y693" i="1"/>
  <c r="AA693" i="1"/>
  <c r="AC693" i="1"/>
  <c r="AD693" i="1"/>
  <c r="O694" i="1"/>
  <c r="P694" i="1"/>
  <c r="S694" i="1"/>
  <c r="T694" i="1"/>
  <c r="U694" i="1"/>
  <c r="X694" i="1"/>
  <c r="Y694" i="1"/>
  <c r="AA694" i="1"/>
  <c r="AC694" i="1"/>
  <c r="AD694" i="1"/>
  <c r="O695" i="1"/>
  <c r="P695" i="1"/>
  <c r="S695" i="1"/>
  <c r="T695" i="1"/>
  <c r="U695" i="1"/>
  <c r="X695" i="1"/>
  <c r="Y695" i="1"/>
  <c r="AA695" i="1"/>
  <c r="AC695" i="1"/>
  <c r="AD695" i="1"/>
  <c r="O696" i="1"/>
  <c r="P696" i="1"/>
  <c r="S696" i="1"/>
  <c r="T696" i="1"/>
  <c r="U696" i="1"/>
  <c r="X696" i="1"/>
  <c r="Y696" i="1"/>
  <c r="AA696" i="1"/>
  <c r="AC696" i="1"/>
  <c r="AD696" i="1"/>
  <c r="O697" i="1"/>
  <c r="P697" i="1"/>
  <c r="S697" i="1"/>
  <c r="T697" i="1"/>
  <c r="U697" i="1"/>
  <c r="X697" i="1"/>
  <c r="Y697" i="1"/>
  <c r="AA697" i="1"/>
  <c r="AC697" i="1"/>
  <c r="AD697" i="1"/>
  <c r="O698" i="1"/>
  <c r="P698" i="1"/>
  <c r="S698" i="1"/>
  <c r="T698" i="1"/>
  <c r="U698" i="1"/>
  <c r="X698" i="1"/>
  <c r="Y698" i="1"/>
  <c r="AA698" i="1"/>
  <c r="AC698" i="1"/>
  <c r="AD698" i="1"/>
  <c r="O699" i="1"/>
  <c r="P699" i="1"/>
  <c r="S699" i="1"/>
  <c r="T699" i="1"/>
  <c r="U699" i="1"/>
  <c r="X699" i="1"/>
  <c r="Y699" i="1"/>
  <c r="AA699" i="1"/>
  <c r="AC699" i="1"/>
  <c r="AD699" i="1"/>
  <c r="O700" i="1"/>
  <c r="P700" i="1"/>
  <c r="S700" i="1"/>
  <c r="T700" i="1"/>
  <c r="U700" i="1"/>
  <c r="X700" i="1"/>
  <c r="Y700" i="1"/>
  <c r="AA700" i="1"/>
  <c r="AC700" i="1"/>
  <c r="AD700" i="1"/>
  <c r="O701" i="1"/>
  <c r="P701" i="1"/>
  <c r="S701" i="1"/>
  <c r="T701" i="1"/>
  <c r="U701" i="1"/>
  <c r="X701" i="1"/>
  <c r="Y701" i="1"/>
  <c r="AA701" i="1"/>
  <c r="AC701" i="1"/>
  <c r="AD701" i="1"/>
  <c r="O702" i="1"/>
  <c r="P702" i="1"/>
  <c r="S702" i="1"/>
  <c r="T702" i="1"/>
  <c r="U702" i="1"/>
  <c r="X702" i="1"/>
  <c r="Y702" i="1"/>
  <c r="AA702" i="1"/>
  <c r="AC702" i="1"/>
  <c r="AD702" i="1"/>
  <c r="O703" i="1"/>
  <c r="P703" i="1"/>
  <c r="S703" i="1"/>
  <c r="T703" i="1"/>
  <c r="U703" i="1"/>
  <c r="X703" i="1"/>
  <c r="Y703" i="1"/>
  <c r="AA703" i="1"/>
  <c r="AC703" i="1"/>
  <c r="AD703" i="1"/>
  <c r="O704" i="1"/>
  <c r="P704" i="1"/>
  <c r="S704" i="1"/>
  <c r="T704" i="1"/>
  <c r="U704" i="1"/>
  <c r="X704" i="1"/>
  <c r="Y704" i="1"/>
  <c r="AA704" i="1"/>
  <c r="AC704" i="1"/>
  <c r="AD704" i="1"/>
  <c r="O705" i="1"/>
  <c r="P705" i="1"/>
  <c r="S705" i="1"/>
  <c r="T705" i="1"/>
  <c r="U705" i="1"/>
  <c r="X705" i="1"/>
  <c r="Y705" i="1"/>
  <c r="AA705" i="1"/>
  <c r="AC705" i="1"/>
  <c r="AD705" i="1"/>
  <c r="O706" i="1"/>
  <c r="P706" i="1"/>
  <c r="S706" i="1"/>
  <c r="T706" i="1"/>
  <c r="U706" i="1"/>
  <c r="X706" i="1"/>
  <c r="Y706" i="1"/>
  <c r="AA706" i="1"/>
  <c r="AC706" i="1"/>
  <c r="AD706" i="1"/>
  <c r="O707" i="1"/>
  <c r="P707" i="1"/>
  <c r="S707" i="1"/>
  <c r="T707" i="1"/>
  <c r="U707" i="1"/>
  <c r="X707" i="1"/>
  <c r="Y707" i="1"/>
  <c r="AA707" i="1"/>
  <c r="AC707" i="1"/>
  <c r="AD707" i="1"/>
  <c r="O708" i="1"/>
  <c r="P708" i="1"/>
  <c r="S708" i="1"/>
  <c r="T708" i="1"/>
  <c r="U708" i="1"/>
  <c r="X708" i="1"/>
  <c r="Y708" i="1"/>
  <c r="AA708" i="1"/>
  <c r="AC708" i="1"/>
  <c r="AD708" i="1"/>
  <c r="O709" i="1"/>
  <c r="P709" i="1"/>
  <c r="S709" i="1"/>
  <c r="T709" i="1"/>
  <c r="U709" i="1"/>
  <c r="X709" i="1"/>
  <c r="Y709" i="1"/>
  <c r="AA709" i="1"/>
  <c r="AC709" i="1"/>
  <c r="AD709" i="1"/>
  <c r="O710" i="1"/>
  <c r="P710" i="1"/>
  <c r="S710" i="1"/>
  <c r="T710" i="1"/>
  <c r="U710" i="1"/>
  <c r="X710" i="1"/>
  <c r="Y710" i="1"/>
  <c r="AA710" i="1"/>
  <c r="AC710" i="1"/>
  <c r="AD710" i="1"/>
  <c r="O711" i="1"/>
  <c r="P711" i="1"/>
  <c r="S711" i="1"/>
  <c r="T711" i="1"/>
  <c r="U711" i="1"/>
  <c r="X711" i="1"/>
  <c r="Y711" i="1"/>
  <c r="AA711" i="1"/>
  <c r="AC711" i="1"/>
  <c r="AD711" i="1"/>
  <c r="O712" i="1"/>
  <c r="P712" i="1"/>
  <c r="S712" i="1"/>
  <c r="T712" i="1"/>
  <c r="U712" i="1"/>
  <c r="X712" i="1"/>
  <c r="Y712" i="1"/>
  <c r="AA712" i="1"/>
  <c r="AC712" i="1"/>
  <c r="AD712" i="1"/>
  <c r="O713" i="1"/>
  <c r="P713" i="1"/>
  <c r="S713" i="1"/>
  <c r="T713" i="1"/>
  <c r="U713" i="1"/>
  <c r="X713" i="1"/>
  <c r="Y713" i="1"/>
  <c r="AA713" i="1"/>
  <c r="AC713" i="1"/>
  <c r="AD713" i="1"/>
  <c r="O714" i="1"/>
  <c r="P714" i="1"/>
  <c r="S714" i="1"/>
  <c r="T714" i="1"/>
  <c r="U714" i="1"/>
  <c r="X714" i="1"/>
  <c r="Y714" i="1"/>
  <c r="AA714" i="1"/>
  <c r="AC714" i="1"/>
  <c r="AD714" i="1"/>
  <c r="O715" i="1"/>
  <c r="P715" i="1"/>
  <c r="S715" i="1"/>
  <c r="T715" i="1"/>
  <c r="U715" i="1"/>
  <c r="X715" i="1"/>
  <c r="Y715" i="1"/>
  <c r="AA715" i="1"/>
  <c r="AC715" i="1"/>
  <c r="AD715" i="1"/>
  <c r="O716" i="1"/>
  <c r="P716" i="1"/>
  <c r="S716" i="1"/>
  <c r="T716" i="1"/>
  <c r="U716" i="1"/>
  <c r="X716" i="1"/>
  <c r="Y716" i="1"/>
  <c r="AA716" i="1"/>
  <c r="AC716" i="1"/>
  <c r="AD716" i="1"/>
  <c r="O717" i="1"/>
  <c r="P717" i="1"/>
  <c r="S717" i="1"/>
  <c r="T717" i="1"/>
  <c r="U717" i="1"/>
  <c r="X717" i="1"/>
  <c r="Y717" i="1"/>
  <c r="AA717" i="1"/>
  <c r="AC717" i="1"/>
  <c r="AD717" i="1"/>
  <c r="O718" i="1"/>
  <c r="P718" i="1"/>
  <c r="S718" i="1"/>
  <c r="T718" i="1"/>
  <c r="U718" i="1"/>
  <c r="X718" i="1"/>
  <c r="Y718" i="1"/>
  <c r="AA718" i="1"/>
  <c r="AC718" i="1"/>
  <c r="AD718" i="1"/>
  <c r="O719" i="1"/>
  <c r="P719" i="1"/>
  <c r="S719" i="1"/>
  <c r="T719" i="1"/>
  <c r="U719" i="1"/>
  <c r="X719" i="1"/>
  <c r="Y719" i="1"/>
  <c r="AA719" i="1"/>
  <c r="AC719" i="1"/>
  <c r="AD719" i="1"/>
  <c r="O720" i="1"/>
  <c r="P720" i="1"/>
  <c r="S720" i="1"/>
  <c r="T720" i="1"/>
  <c r="U720" i="1"/>
  <c r="X720" i="1"/>
  <c r="Y720" i="1"/>
  <c r="AA720" i="1"/>
  <c r="AC720" i="1"/>
  <c r="AD720" i="1"/>
  <c r="O721" i="1"/>
  <c r="P721" i="1"/>
  <c r="S721" i="1"/>
  <c r="T721" i="1"/>
  <c r="U721" i="1"/>
  <c r="X721" i="1"/>
  <c r="Y721" i="1"/>
  <c r="AA721" i="1"/>
  <c r="AC721" i="1"/>
  <c r="AD721" i="1"/>
  <c r="O722" i="1"/>
  <c r="P722" i="1"/>
  <c r="S722" i="1"/>
  <c r="T722" i="1"/>
  <c r="U722" i="1"/>
  <c r="X722" i="1"/>
  <c r="Y722" i="1"/>
  <c r="AA722" i="1"/>
  <c r="AC722" i="1"/>
  <c r="AD722" i="1"/>
  <c r="O723" i="1"/>
  <c r="P723" i="1"/>
  <c r="S723" i="1"/>
  <c r="T723" i="1"/>
  <c r="U723" i="1"/>
  <c r="X723" i="1"/>
  <c r="Y723" i="1"/>
  <c r="AA723" i="1"/>
  <c r="AC723" i="1"/>
  <c r="AD723" i="1"/>
  <c r="O724" i="1"/>
  <c r="P724" i="1"/>
  <c r="S724" i="1"/>
  <c r="T724" i="1"/>
  <c r="U724" i="1"/>
  <c r="X724" i="1"/>
  <c r="Y724" i="1"/>
  <c r="AA724" i="1"/>
  <c r="AC724" i="1"/>
  <c r="AD724" i="1"/>
  <c r="O725" i="1"/>
  <c r="P725" i="1"/>
  <c r="S725" i="1"/>
  <c r="T725" i="1"/>
  <c r="U725" i="1"/>
  <c r="X725" i="1"/>
  <c r="Y725" i="1"/>
  <c r="AA725" i="1"/>
  <c r="AC725" i="1"/>
  <c r="AD725" i="1"/>
  <c r="O726" i="1"/>
  <c r="P726" i="1"/>
  <c r="S726" i="1"/>
  <c r="T726" i="1"/>
  <c r="U726" i="1"/>
  <c r="X726" i="1"/>
  <c r="Y726" i="1"/>
  <c r="AA726" i="1"/>
  <c r="AC726" i="1"/>
  <c r="AD726" i="1"/>
  <c r="O727" i="1"/>
  <c r="P727" i="1"/>
  <c r="S727" i="1"/>
  <c r="T727" i="1"/>
  <c r="U727" i="1"/>
  <c r="X727" i="1"/>
  <c r="Y727" i="1"/>
  <c r="AA727" i="1"/>
  <c r="AC727" i="1"/>
  <c r="AD727" i="1"/>
  <c r="O728" i="1"/>
  <c r="P728" i="1"/>
  <c r="S728" i="1"/>
  <c r="T728" i="1"/>
  <c r="U728" i="1"/>
  <c r="X728" i="1"/>
  <c r="Y728" i="1"/>
  <c r="AA728" i="1"/>
  <c r="AC728" i="1"/>
  <c r="AD728" i="1"/>
  <c r="O729" i="1"/>
  <c r="P729" i="1"/>
  <c r="S729" i="1"/>
  <c r="T729" i="1"/>
  <c r="U729" i="1"/>
  <c r="X729" i="1"/>
  <c r="Y729" i="1"/>
  <c r="AA729" i="1"/>
  <c r="AC729" i="1"/>
  <c r="AD729" i="1"/>
  <c r="O730" i="1"/>
  <c r="P730" i="1"/>
  <c r="S730" i="1"/>
  <c r="T730" i="1"/>
  <c r="U730" i="1"/>
  <c r="X730" i="1"/>
  <c r="Y730" i="1"/>
  <c r="AA730" i="1"/>
  <c r="AC730" i="1"/>
  <c r="AD730" i="1"/>
  <c r="O731" i="1"/>
  <c r="P731" i="1"/>
  <c r="S731" i="1"/>
  <c r="T731" i="1"/>
  <c r="U731" i="1"/>
  <c r="X731" i="1"/>
  <c r="Y731" i="1"/>
  <c r="AA731" i="1"/>
  <c r="AC731" i="1"/>
  <c r="AD731" i="1"/>
  <c r="O732" i="1"/>
  <c r="P732" i="1"/>
  <c r="S732" i="1"/>
  <c r="T732" i="1"/>
  <c r="U732" i="1"/>
  <c r="X732" i="1"/>
  <c r="Y732" i="1"/>
  <c r="AA732" i="1"/>
  <c r="AC732" i="1"/>
  <c r="AD732" i="1"/>
  <c r="O733" i="1"/>
  <c r="P733" i="1"/>
  <c r="S733" i="1"/>
  <c r="T733" i="1"/>
  <c r="U733" i="1"/>
  <c r="X733" i="1"/>
  <c r="Y733" i="1"/>
  <c r="AA733" i="1"/>
  <c r="AC733" i="1"/>
  <c r="AD733" i="1"/>
  <c r="O734" i="1"/>
  <c r="P734" i="1"/>
  <c r="S734" i="1"/>
  <c r="T734" i="1"/>
  <c r="U734" i="1"/>
  <c r="X734" i="1"/>
  <c r="Y734" i="1"/>
  <c r="AA734" i="1"/>
  <c r="AC734" i="1"/>
  <c r="AD734" i="1"/>
  <c r="O735" i="1"/>
  <c r="P735" i="1"/>
  <c r="S735" i="1"/>
  <c r="T735" i="1"/>
  <c r="U735" i="1"/>
  <c r="X735" i="1"/>
  <c r="Y735" i="1"/>
  <c r="AA735" i="1"/>
  <c r="AC735" i="1"/>
  <c r="AD735" i="1"/>
  <c r="O736" i="1"/>
  <c r="P736" i="1"/>
  <c r="S736" i="1"/>
  <c r="T736" i="1"/>
  <c r="U736" i="1"/>
  <c r="X736" i="1"/>
  <c r="Y736" i="1"/>
  <c r="AA736" i="1"/>
  <c r="AC736" i="1"/>
  <c r="AD736" i="1"/>
  <c r="O737" i="1"/>
  <c r="P737" i="1"/>
  <c r="S737" i="1"/>
  <c r="T737" i="1"/>
  <c r="U737" i="1"/>
  <c r="X737" i="1"/>
  <c r="Y737" i="1"/>
  <c r="AA737" i="1"/>
  <c r="AC737" i="1"/>
  <c r="AD737" i="1"/>
  <c r="O738" i="1"/>
  <c r="P738" i="1"/>
  <c r="S738" i="1"/>
  <c r="T738" i="1"/>
  <c r="U738" i="1"/>
  <c r="X738" i="1"/>
  <c r="Y738" i="1"/>
  <c r="AA738" i="1"/>
  <c r="AC738" i="1"/>
  <c r="AD738" i="1"/>
  <c r="O739" i="1"/>
  <c r="P739" i="1"/>
  <c r="S739" i="1"/>
  <c r="T739" i="1"/>
  <c r="U739" i="1"/>
  <c r="X739" i="1"/>
  <c r="Y739" i="1"/>
  <c r="AA739" i="1"/>
  <c r="AC739" i="1"/>
  <c r="AD739" i="1"/>
  <c r="O740" i="1"/>
  <c r="P740" i="1"/>
  <c r="S740" i="1"/>
  <c r="T740" i="1"/>
  <c r="U740" i="1"/>
  <c r="X740" i="1"/>
  <c r="Y740" i="1"/>
  <c r="AA740" i="1"/>
  <c r="AC740" i="1"/>
  <c r="AD740" i="1"/>
  <c r="O741" i="1"/>
  <c r="P741" i="1"/>
  <c r="S741" i="1"/>
  <c r="T741" i="1"/>
  <c r="U741" i="1"/>
  <c r="X741" i="1"/>
  <c r="Y741" i="1"/>
  <c r="AA741" i="1"/>
  <c r="AC741" i="1"/>
  <c r="AD741" i="1"/>
  <c r="O742" i="1"/>
  <c r="P742" i="1"/>
  <c r="S742" i="1"/>
  <c r="T742" i="1"/>
  <c r="U742" i="1"/>
  <c r="X742" i="1"/>
  <c r="Y742" i="1"/>
  <c r="AA742" i="1"/>
  <c r="AC742" i="1"/>
  <c r="AD742" i="1"/>
  <c r="O743" i="1"/>
  <c r="P743" i="1"/>
  <c r="S743" i="1"/>
  <c r="T743" i="1"/>
  <c r="U743" i="1"/>
  <c r="X743" i="1"/>
  <c r="Y743" i="1"/>
  <c r="AA743" i="1"/>
  <c r="AC743" i="1"/>
  <c r="AD743" i="1"/>
  <c r="O744" i="1"/>
  <c r="P744" i="1"/>
  <c r="S744" i="1"/>
  <c r="T744" i="1"/>
  <c r="U744" i="1"/>
  <c r="X744" i="1"/>
  <c r="Y744" i="1"/>
  <c r="AA744" i="1"/>
  <c r="AC744" i="1"/>
  <c r="AD744" i="1"/>
  <c r="O745" i="1"/>
  <c r="P745" i="1"/>
  <c r="S745" i="1"/>
  <c r="T745" i="1"/>
  <c r="U745" i="1"/>
  <c r="X745" i="1"/>
  <c r="Y745" i="1"/>
  <c r="AA745" i="1"/>
  <c r="AC745" i="1"/>
  <c r="AD745" i="1"/>
  <c r="O746" i="1"/>
  <c r="P746" i="1"/>
  <c r="S746" i="1"/>
  <c r="T746" i="1"/>
  <c r="U746" i="1"/>
  <c r="X746" i="1"/>
  <c r="Y746" i="1"/>
  <c r="AA746" i="1"/>
  <c r="AC746" i="1"/>
  <c r="AD746" i="1"/>
  <c r="O747" i="1"/>
  <c r="P747" i="1"/>
  <c r="S747" i="1"/>
  <c r="T747" i="1"/>
  <c r="U747" i="1"/>
  <c r="X747" i="1"/>
  <c r="Y747" i="1"/>
  <c r="AA747" i="1"/>
  <c r="AC747" i="1"/>
  <c r="AD747" i="1"/>
  <c r="O748" i="1"/>
  <c r="P748" i="1"/>
  <c r="S748" i="1"/>
  <c r="T748" i="1"/>
  <c r="U748" i="1"/>
  <c r="X748" i="1"/>
  <c r="Y748" i="1"/>
  <c r="AA748" i="1"/>
  <c r="AC748" i="1"/>
  <c r="AD748" i="1"/>
  <c r="O749" i="1"/>
  <c r="P749" i="1"/>
  <c r="S749" i="1"/>
  <c r="T749" i="1"/>
  <c r="U749" i="1"/>
  <c r="X749" i="1"/>
  <c r="Y749" i="1"/>
  <c r="AA749" i="1"/>
  <c r="AC749" i="1"/>
  <c r="AD749" i="1"/>
  <c r="O750" i="1"/>
  <c r="P750" i="1"/>
  <c r="S750" i="1"/>
  <c r="T750" i="1"/>
  <c r="U750" i="1"/>
  <c r="X750" i="1"/>
  <c r="Y750" i="1"/>
  <c r="AA750" i="1"/>
  <c r="AC750" i="1"/>
  <c r="AD750" i="1"/>
  <c r="O751" i="1"/>
  <c r="P751" i="1"/>
  <c r="S751" i="1"/>
  <c r="T751" i="1"/>
  <c r="U751" i="1"/>
  <c r="X751" i="1"/>
  <c r="Y751" i="1"/>
  <c r="AA751" i="1"/>
  <c r="AC751" i="1"/>
  <c r="AD751" i="1"/>
  <c r="O752" i="1"/>
  <c r="P752" i="1"/>
  <c r="S752" i="1"/>
  <c r="T752" i="1"/>
  <c r="U752" i="1"/>
  <c r="X752" i="1"/>
  <c r="Y752" i="1"/>
  <c r="AA752" i="1"/>
  <c r="AC752" i="1"/>
  <c r="AD752" i="1"/>
  <c r="O753" i="1"/>
  <c r="P753" i="1"/>
  <c r="S753" i="1"/>
  <c r="T753" i="1"/>
  <c r="U753" i="1"/>
  <c r="X753" i="1"/>
  <c r="Y753" i="1"/>
  <c r="AA753" i="1"/>
  <c r="AC753" i="1"/>
  <c r="AD753" i="1"/>
  <c r="O754" i="1"/>
  <c r="P754" i="1"/>
  <c r="S754" i="1"/>
  <c r="T754" i="1"/>
  <c r="U754" i="1"/>
  <c r="X754" i="1"/>
  <c r="Y754" i="1"/>
  <c r="AA754" i="1"/>
  <c r="AC754" i="1"/>
  <c r="AD754" i="1"/>
  <c r="O755" i="1"/>
  <c r="P755" i="1"/>
  <c r="S755" i="1"/>
  <c r="T755" i="1"/>
  <c r="U755" i="1"/>
  <c r="X755" i="1"/>
  <c r="Y755" i="1"/>
  <c r="AA755" i="1"/>
  <c r="AC755" i="1"/>
  <c r="AD755" i="1"/>
  <c r="O756" i="1"/>
  <c r="P756" i="1"/>
  <c r="S756" i="1"/>
  <c r="T756" i="1"/>
  <c r="U756" i="1"/>
  <c r="X756" i="1"/>
  <c r="Y756" i="1"/>
  <c r="AA756" i="1"/>
  <c r="AC756" i="1"/>
  <c r="AD756" i="1"/>
  <c r="O757" i="1"/>
  <c r="P757" i="1"/>
  <c r="S757" i="1"/>
  <c r="T757" i="1"/>
  <c r="U757" i="1"/>
  <c r="X757" i="1"/>
  <c r="Y757" i="1"/>
  <c r="AA757" i="1"/>
  <c r="AC757" i="1"/>
  <c r="AD757" i="1"/>
  <c r="O758" i="1"/>
  <c r="P758" i="1"/>
  <c r="S758" i="1"/>
  <c r="T758" i="1"/>
  <c r="U758" i="1"/>
  <c r="X758" i="1"/>
  <c r="Y758" i="1"/>
  <c r="AA758" i="1"/>
  <c r="AC758" i="1"/>
  <c r="AD758" i="1"/>
  <c r="O759" i="1"/>
  <c r="P759" i="1"/>
  <c r="S759" i="1"/>
  <c r="T759" i="1"/>
  <c r="U759" i="1"/>
  <c r="X759" i="1"/>
  <c r="Y759" i="1"/>
  <c r="AA759" i="1"/>
  <c r="AC759" i="1"/>
  <c r="AD759" i="1"/>
  <c r="O760" i="1"/>
  <c r="P760" i="1"/>
  <c r="S760" i="1"/>
  <c r="T760" i="1"/>
  <c r="U760" i="1"/>
  <c r="X760" i="1"/>
  <c r="Y760" i="1"/>
  <c r="AA760" i="1"/>
  <c r="AC760" i="1"/>
  <c r="AD760" i="1"/>
  <c r="O761" i="1"/>
  <c r="P761" i="1"/>
  <c r="S761" i="1"/>
  <c r="T761" i="1"/>
  <c r="U761" i="1"/>
  <c r="X761" i="1"/>
  <c r="Y761" i="1"/>
  <c r="AA761" i="1"/>
  <c r="AC761" i="1"/>
  <c r="AD761" i="1"/>
  <c r="O762" i="1"/>
  <c r="P762" i="1"/>
  <c r="S762" i="1"/>
  <c r="T762" i="1"/>
  <c r="U762" i="1"/>
  <c r="X762" i="1"/>
  <c r="Y762" i="1"/>
  <c r="AA762" i="1"/>
  <c r="AC762" i="1"/>
  <c r="AD762" i="1"/>
  <c r="O763" i="1"/>
  <c r="P763" i="1"/>
  <c r="S763" i="1"/>
  <c r="T763" i="1"/>
  <c r="U763" i="1"/>
  <c r="X763" i="1"/>
  <c r="Y763" i="1"/>
  <c r="AA763" i="1"/>
  <c r="AC763" i="1"/>
  <c r="AD763" i="1"/>
  <c r="O764" i="1"/>
  <c r="P764" i="1"/>
  <c r="S764" i="1"/>
  <c r="T764" i="1"/>
  <c r="U764" i="1"/>
  <c r="X764" i="1"/>
  <c r="Y764" i="1"/>
  <c r="AA764" i="1"/>
  <c r="AC764" i="1"/>
  <c r="AD764" i="1"/>
  <c r="O765" i="1"/>
  <c r="P765" i="1"/>
  <c r="S765" i="1"/>
  <c r="T765" i="1"/>
  <c r="U765" i="1"/>
  <c r="X765" i="1"/>
  <c r="Y765" i="1"/>
  <c r="AA765" i="1"/>
  <c r="AC765" i="1"/>
  <c r="AD765" i="1"/>
  <c r="O766" i="1"/>
  <c r="P766" i="1"/>
  <c r="S766" i="1"/>
  <c r="T766" i="1"/>
  <c r="U766" i="1"/>
  <c r="X766" i="1"/>
  <c r="Y766" i="1"/>
  <c r="AA766" i="1"/>
  <c r="AC766" i="1"/>
  <c r="AD766" i="1"/>
  <c r="O767" i="1"/>
  <c r="P767" i="1"/>
  <c r="S767" i="1"/>
  <c r="T767" i="1"/>
  <c r="U767" i="1"/>
  <c r="X767" i="1"/>
  <c r="Y767" i="1"/>
  <c r="AA767" i="1"/>
  <c r="AC767" i="1"/>
  <c r="AD767" i="1"/>
  <c r="O768" i="1"/>
  <c r="P768" i="1"/>
  <c r="S768" i="1"/>
  <c r="T768" i="1"/>
  <c r="U768" i="1"/>
  <c r="X768" i="1"/>
  <c r="Y768" i="1"/>
  <c r="AA768" i="1"/>
  <c r="AC768" i="1"/>
  <c r="AD768" i="1"/>
  <c r="O769" i="1"/>
  <c r="P769" i="1"/>
  <c r="S769" i="1"/>
  <c r="T769" i="1"/>
  <c r="U769" i="1"/>
  <c r="X769" i="1"/>
  <c r="Y769" i="1"/>
  <c r="AA769" i="1"/>
  <c r="AC769" i="1"/>
  <c r="AD769" i="1"/>
  <c r="O770" i="1"/>
  <c r="P770" i="1"/>
  <c r="S770" i="1"/>
  <c r="T770" i="1"/>
  <c r="U770" i="1"/>
  <c r="X770" i="1"/>
  <c r="Y770" i="1"/>
  <c r="AA770" i="1"/>
  <c r="AC770" i="1"/>
  <c r="AD770" i="1"/>
  <c r="O771" i="1"/>
  <c r="P771" i="1"/>
  <c r="S771" i="1"/>
  <c r="T771" i="1"/>
  <c r="U771" i="1"/>
  <c r="X771" i="1"/>
  <c r="Y771" i="1"/>
  <c r="AA771" i="1"/>
  <c r="AC771" i="1"/>
  <c r="AD771" i="1"/>
  <c r="O772" i="1"/>
  <c r="P772" i="1"/>
  <c r="S772" i="1"/>
  <c r="T772" i="1"/>
  <c r="U772" i="1"/>
  <c r="X772" i="1"/>
  <c r="Y772" i="1"/>
  <c r="AA772" i="1"/>
  <c r="AC772" i="1"/>
  <c r="AD772" i="1"/>
  <c r="O773" i="1"/>
  <c r="P773" i="1"/>
  <c r="S773" i="1"/>
  <c r="T773" i="1"/>
  <c r="U773" i="1"/>
  <c r="X773" i="1"/>
  <c r="Y773" i="1"/>
  <c r="AA773" i="1"/>
  <c r="AC773" i="1"/>
  <c r="AD773" i="1"/>
  <c r="O774" i="1"/>
  <c r="P774" i="1"/>
  <c r="S774" i="1"/>
  <c r="T774" i="1"/>
  <c r="U774" i="1"/>
  <c r="X774" i="1"/>
  <c r="Y774" i="1"/>
  <c r="AA774" i="1"/>
  <c r="AC774" i="1"/>
  <c r="AD774" i="1"/>
  <c r="O775" i="1"/>
  <c r="P775" i="1"/>
  <c r="S775" i="1"/>
  <c r="T775" i="1"/>
  <c r="U775" i="1"/>
  <c r="X775" i="1"/>
  <c r="Y775" i="1"/>
  <c r="AA775" i="1"/>
  <c r="AC775" i="1"/>
  <c r="AD775" i="1"/>
  <c r="O776" i="1"/>
  <c r="P776" i="1"/>
  <c r="S776" i="1"/>
  <c r="T776" i="1"/>
  <c r="U776" i="1"/>
  <c r="X776" i="1"/>
  <c r="Y776" i="1"/>
  <c r="AA776" i="1"/>
  <c r="AC776" i="1"/>
  <c r="AD776" i="1"/>
  <c r="O777" i="1"/>
  <c r="P777" i="1"/>
  <c r="S777" i="1"/>
  <c r="T777" i="1"/>
  <c r="U777" i="1"/>
  <c r="X777" i="1"/>
  <c r="Y777" i="1"/>
  <c r="AA777" i="1"/>
  <c r="AC777" i="1"/>
  <c r="AD777" i="1"/>
  <c r="O778" i="1"/>
  <c r="P778" i="1"/>
  <c r="S778" i="1"/>
  <c r="T778" i="1"/>
  <c r="U778" i="1"/>
  <c r="X778" i="1"/>
  <c r="Y778" i="1"/>
  <c r="AA778" i="1"/>
  <c r="AC778" i="1"/>
  <c r="AD778" i="1"/>
  <c r="O779" i="1"/>
  <c r="P779" i="1"/>
  <c r="S779" i="1"/>
  <c r="T779" i="1"/>
  <c r="U779" i="1"/>
  <c r="X779" i="1"/>
  <c r="Y779" i="1"/>
  <c r="AA779" i="1"/>
  <c r="AC779" i="1"/>
  <c r="AD779" i="1"/>
  <c r="O780" i="1"/>
  <c r="P780" i="1"/>
  <c r="S780" i="1"/>
  <c r="T780" i="1"/>
  <c r="U780" i="1"/>
  <c r="X780" i="1"/>
  <c r="Y780" i="1"/>
  <c r="AA780" i="1"/>
  <c r="AC780" i="1"/>
  <c r="AD780" i="1"/>
  <c r="O781" i="1"/>
  <c r="P781" i="1"/>
  <c r="S781" i="1"/>
  <c r="T781" i="1"/>
  <c r="U781" i="1"/>
  <c r="X781" i="1"/>
  <c r="Y781" i="1"/>
  <c r="AA781" i="1"/>
  <c r="AC781" i="1"/>
  <c r="AD781" i="1"/>
  <c r="O782" i="1"/>
  <c r="P782" i="1"/>
  <c r="S782" i="1"/>
  <c r="T782" i="1"/>
  <c r="U782" i="1"/>
  <c r="X782" i="1"/>
  <c r="Y782" i="1"/>
  <c r="AA782" i="1"/>
  <c r="AC782" i="1"/>
  <c r="AD782" i="1"/>
  <c r="O783" i="1"/>
  <c r="P783" i="1"/>
  <c r="S783" i="1"/>
  <c r="T783" i="1"/>
  <c r="U783" i="1"/>
  <c r="X783" i="1"/>
  <c r="Y783" i="1"/>
  <c r="AA783" i="1"/>
  <c r="AC783" i="1"/>
  <c r="AD783" i="1"/>
  <c r="O784" i="1"/>
  <c r="P784" i="1"/>
  <c r="S784" i="1"/>
  <c r="T784" i="1"/>
  <c r="U784" i="1"/>
  <c r="X784" i="1"/>
  <c r="Y784" i="1"/>
  <c r="AA784" i="1"/>
  <c r="AC784" i="1"/>
  <c r="AD784" i="1"/>
  <c r="O785" i="1"/>
  <c r="P785" i="1"/>
  <c r="S785" i="1"/>
  <c r="T785" i="1"/>
  <c r="U785" i="1"/>
  <c r="X785" i="1"/>
  <c r="Y785" i="1"/>
  <c r="AA785" i="1"/>
  <c r="AC785" i="1"/>
  <c r="AD785" i="1"/>
  <c r="O786" i="1"/>
  <c r="P786" i="1"/>
  <c r="S786" i="1"/>
  <c r="T786" i="1"/>
  <c r="U786" i="1"/>
  <c r="X786" i="1"/>
  <c r="Y786" i="1"/>
  <c r="AA786" i="1"/>
  <c r="AC786" i="1"/>
  <c r="AD786" i="1"/>
  <c r="O787" i="1"/>
  <c r="P787" i="1"/>
  <c r="S787" i="1"/>
  <c r="T787" i="1"/>
  <c r="U787" i="1"/>
  <c r="X787" i="1"/>
  <c r="Y787" i="1"/>
  <c r="AA787" i="1"/>
  <c r="AC787" i="1"/>
  <c r="AD787" i="1"/>
  <c r="O788" i="1"/>
  <c r="P788" i="1"/>
  <c r="S788" i="1"/>
  <c r="T788" i="1"/>
  <c r="U788" i="1"/>
  <c r="X788" i="1"/>
  <c r="Y788" i="1"/>
  <c r="AA788" i="1"/>
  <c r="AC788" i="1"/>
  <c r="AD788" i="1"/>
  <c r="O789" i="1"/>
  <c r="P789" i="1"/>
  <c r="S789" i="1"/>
  <c r="T789" i="1"/>
  <c r="U789" i="1"/>
  <c r="X789" i="1"/>
  <c r="Y789" i="1"/>
  <c r="AA789" i="1"/>
  <c r="AC789" i="1"/>
  <c r="AD789" i="1"/>
  <c r="O790" i="1"/>
  <c r="P790" i="1"/>
  <c r="S790" i="1"/>
  <c r="T790" i="1"/>
  <c r="U790" i="1"/>
  <c r="X790" i="1"/>
  <c r="Y790" i="1"/>
  <c r="AA790" i="1"/>
  <c r="AC790" i="1"/>
  <c r="AD790" i="1"/>
  <c r="O791" i="1"/>
  <c r="P791" i="1"/>
  <c r="S791" i="1"/>
  <c r="T791" i="1"/>
  <c r="U791" i="1"/>
  <c r="X791" i="1"/>
  <c r="Y791" i="1"/>
  <c r="AA791" i="1"/>
  <c r="AC791" i="1"/>
  <c r="AD791" i="1"/>
  <c r="O792" i="1"/>
  <c r="P792" i="1"/>
  <c r="S792" i="1"/>
  <c r="T792" i="1"/>
  <c r="U792" i="1"/>
  <c r="X792" i="1"/>
  <c r="Y792" i="1"/>
  <c r="AA792" i="1"/>
  <c r="AC792" i="1"/>
  <c r="AD792" i="1"/>
  <c r="O793" i="1"/>
  <c r="P793" i="1"/>
  <c r="S793" i="1"/>
  <c r="T793" i="1"/>
  <c r="U793" i="1"/>
  <c r="X793" i="1"/>
  <c r="Y793" i="1"/>
  <c r="AA793" i="1"/>
  <c r="AC793" i="1"/>
  <c r="AD793" i="1"/>
  <c r="O794" i="1"/>
  <c r="P794" i="1"/>
  <c r="S794" i="1"/>
  <c r="T794" i="1"/>
  <c r="U794" i="1"/>
  <c r="X794" i="1"/>
  <c r="Y794" i="1"/>
  <c r="AA794" i="1"/>
  <c r="AC794" i="1"/>
  <c r="AD794" i="1"/>
  <c r="O795" i="1"/>
  <c r="P795" i="1"/>
  <c r="S795" i="1"/>
  <c r="T795" i="1"/>
  <c r="U795" i="1"/>
  <c r="X795" i="1"/>
  <c r="Y795" i="1"/>
  <c r="AA795" i="1"/>
  <c r="AC795" i="1"/>
  <c r="AD795" i="1"/>
  <c r="O796" i="1"/>
  <c r="P796" i="1"/>
  <c r="S796" i="1"/>
  <c r="T796" i="1"/>
  <c r="U796" i="1"/>
  <c r="X796" i="1"/>
  <c r="Y796" i="1"/>
  <c r="AA796" i="1"/>
  <c r="AC796" i="1"/>
  <c r="AD796" i="1"/>
  <c r="O797" i="1"/>
  <c r="P797" i="1"/>
  <c r="S797" i="1"/>
  <c r="T797" i="1"/>
  <c r="U797" i="1"/>
  <c r="X797" i="1"/>
  <c r="Y797" i="1"/>
  <c r="AA797" i="1"/>
  <c r="AC797" i="1"/>
  <c r="AD797" i="1"/>
  <c r="O798" i="1"/>
  <c r="P798" i="1"/>
  <c r="S798" i="1"/>
  <c r="T798" i="1"/>
  <c r="U798" i="1"/>
  <c r="X798" i="1"/>
  <c r="Y798" i="1"/>
  <c r="AA798" i="1"/>
  <c r="AC798" i="1"/>
  <c r="AD798" i="1"/>
  <c r="O799" i="1"/>
  <c r="P799" i="1"/>
  <c r="S799" i="1"/>
  <c r="T799" i="1"/>
  <c r="U799" i="1"/>
  <c r="X799" i="1"/>
  <c r="Y799" i="1"/>
  <c r="AA799" i="1"/>
  <c r="AC799" i="1"/>
  <c r="AD799" i="1"/>
  <c r="O800" i="1"/>
  <c r="P800" i="1"/>
  <c r="S800" i="1"/>
  <c r="T800" i="1"/>
  <c r="U800" i="1"/>
  <c r="X800" i="1"/>
  <c r="Y800" i="1"/>
  <c r="AA800" i="1"/>
  <c r="AC800" i="1"/>
  <c r="AD800" i="1"/>
  <c r="O801" i="1"/>
  <c r="P801" i="1"/>
  <c r="S801" i="1"/>
  <c r="T801" i="1"/>
  <c r="U801" i="1"/>
  <c r="X801" i="1"/>
  <c r="Y801" i="1"/>
  <c r="AA801" i="1"/>
  <c r="AC801" i="1"/>
  <c r="AD801" i="1"/>
  <c r="O802" i="1"/>
  <c r="P802" i="1"/>
  <c r="S802" i="1"/>
  <c r="T802" i="1"/>
  <c r="U802" i="1"/>
  <c r="X802" i="1"/>
  <c r="Y802" i="1"/>
  <c r="AA802" i="1"/>
  <c r="AC802" i="1"/>
  <c r="AD802" i="1"/>
  <c r="O803" i="1"/>
  <c r="P803" i="1"/>
  <c r="S803" i="1"/>
  <c r="T803" i="1"/>
  <c r="U803" i="1"/>
  <c r="X803" i="1"/>
  <c r="Y803" i="1"/>
  <c r="AA803" i="1"/>
  <c r="AC803" i="1"/>
  <c r="AD803" i="1"/>
  <c r="O804" i="1"/>
  <c r="P804" i="1"/>
  <c r="S804" i="1"/>
  <c r="T804" i="1"/>
  <c r="U804" i="1"/>
  <c r="X804" i="1"/>
  <c r="Y804" i="1"/>
  <c r="AA804" i="1"/>
  <c r="AC804" i="1"/>
  <c r="AD804" i="1"/>
  <c r="O805" i="1"/>
  <c r="P805" i="1"/>
  <c r="S805" i="1"/>
  <c r="T805" i="1"/>
  <c r="U805" i="1"/>
  <c r="X805" i="1"/>
  <c r="Y805" i="1"/>
  <c r="AA805" i="1"/>
  <c r="AC805" i="1"/>
  <c r="AD805" i="1"/>
  <c r="O806" i="1"/>
  <c r="P806" i="1"/>
  <c r="S806" i="1"/>
  <c r="T806" i="1"/>
  <c r="U806" i="1"/>
  <c r="X806" i="1"/>
  <c r="Y806" i="1"/>
  <c r="AA806" i="1"/>
  <c r="AC806" i="1"/>
  <c r="AD806" i="1"/>
  <c r="O807" i="1"/>
  <c r="P807" i="1"/>
  <c r="S807" i="1"/>
  <c r="T807" i="1"/>
  <c r="U807" i="1"/>
  <c r="X807" i="1"/>
  <c r="Y807" i="1"/>
  <c r="AA807" i="1"/>
  <c r="AC807" i="1"/>
  <c r="AD807" i="1"/>
  <c r="O808" i="1"/>
  <c r="P808" i="1"/>
  <c r="S808" i="1"/>
  <c r="T808" i="1"/>
  <c r="U808" i="1"/>
  <c r="X808" i="1"/>
  <c r="Y808" i="1"/>
  <c r="AA808" i="1"/>
  <c r="AC808" i="1"/>
  <c r="AD808" i="1"/>
  <c r="O809" i="1"/>
  <c r="P809" i="1"/>
  <c r="S809" i="1"/>
  <c r="T809" i="1"/>
  <c r="U809" i="1"/>
  <c r="X809" i="1"/>
  <c r="Y809" i="1"/>
  <c r="AA809" i="1"/>
  <c r="AC809" i="1"/>
  <c r="AD809" i="1"/>
  <c r="O810" i="1"/>
  <c r="P810" i="1"/>
  <c r="S810" i="1"/>
  <c r="T810" i="1"/>
  <c r="U810" i="1"/>
  <c r="X810" i="1"/>
  <c r="Y810" i="1"/>
  <c r="AA810" i="1"/>
  <c r="AC810" i="1"/>
  <c r="AD810" i="1"/>
  <c r="O811" i="1"/>
  <c r="P811" i="1"/>
  <c r="S811" i="1"/>
  <c r="T811" i="1"/>
  <c r="U811" i="1"/>
  <c r="X811" i="1"/>
  <c r="Y811" i="1"/>
  <c r="AA811" i="1"/>
  <c r="AC811" i="1"/>
  <c r="AD811" i="1"/>
  <c r="O812" i="1"/>
  <c r="P812" i="1"/>
  <c r="S812" i="1"/>
  <c r="T812" i="1"/>
  <c r="U812" i="1"/>
  <c r="X812" i="1"/>
  <c r="Y812" i="1"/>
  <c r="AA812" i="1"/>
  <c r="AC812" i="1"/>
  <c r="AD812" i="1"/>
  <c r="O813" i="1"/>
  <c r="P813" i="1"/>
  <c r="S813" i="1"/>
  <c r="T813" i="1"/>
  <c r="U813" i="1"/>
  <c r="X813" i="1"/>
  <c r="Y813" i="1"/>
  <c r="AA813" i="1"/>
  <c r="AC813" i="1"/>
  <c r="AD813" i="1"/>
  <c r="O814" i="1"/>
  <c r="P814" i="1"/>
  <c r="S814" i="1"/>
  <c r="T814" i="1"/>
  <c r="U814" i="1"/>
  <c r="X814" i="1"/>
  <c r="Y814" i="1"/>
  <c r="AA814" i="1"/>
  <c r="AC814" i="1"/>
  <c r="AD814" i="1"/>
  <c r="O815" i="1"/>
  <c r="P815" i="1"/>
  <c r="S815" i="1"/>
  <c r="T815" i="1"/>
  <c r="U815" i="1"/>
  <c r="X815" i="1"/>
  <c r="Y815" i="1"/>
  <c r="AA815" i="1"/>
  <c r="AC815" i="1"/>
  <c r="AD815" i="1"/>
  <c r="O816" i="1"/>
  <c r="P816" i="1"/>
  <c r="S816" i="1"/>
  <c r="T816" i="1"/>
  <c r="U816" i="1"/>
  <c r="X816" i="1"/>
  <c r="Y816" i="1"/>
  <c r="AA816" i="1"/>
  <c r="AC816" i="1"/>
  <c r="AD816" i="1"/>
  <c r="O817" i="1"/>
  <c r="P817" i="1"/>
  <c r="S817" i="1"/>
  <c r="T817" i="1"/>
  <c r="U817" i="1"/>
  <c r="X817" i="1"/>
  <c r="Y817" i="1"/>
  <c r="AA817" i="1"/>
  <c r="AC817" i="1"/>
  <c r="AD817" i="1"/>
  <c r="O818" i="1"/>
  <c r="P818" i="1"/>
  <c r="S818" i="1"/>
  <c r="T818" i="1"/>
  <c r="U818" i="1"/>
  <c r="X818" i="1"/>
  <c r="Y818" i="1"/>
  <c r="AA818" i="1"/>
  <c r="AC818" i="1"/>
  <c r="AD818" i="1"/>
  <c r="O819" i="1"/>
  <c r="P819" i="1"/>
  <c r="S819" i="1"/>
  <c r="T819" i="1"/>
  <c r="U819" i="1"/>
  <c r="X819" i="1"/>
  <c r="Y819" i="1"/>
  <c r="AA819" i="1"/>
  <c r="AC819" i="1"/>
  <c r="AD819" i="1"/>
  <c r="O820" i="1"/>
  <c r="P820" i="1"/>
  <c r="S820" i="1"/>
  <c r="T820" i="1"/>
  <c r="U820" i="1"/>
  <c r="X820" i="1"/>
  <c r="Y820" i="1"/>
  <c r="AA820" i="1"/>
  <c r="AC820" i="1"/>
  <c r="AD820" i="1"/>
  <c r="O821" i="1"/>
  <c r="P821" i="1"/>
  <c r="S821" i="1"/>
  <c r="T821" i="1"/>
  <c r="U821" i="1"/>
  <c r="X821" i="1"/>
  <c r="Y821" i="1"/>
  <c r="AA821" i="1"/>
  <c r="AC821" i="1"/>
  <c r="AD821" i="1"/>
  <c r="O822" i="1"/>
  <c r="P822" i="1"/>
  <c r="S822" i="1"/>
  <c r="T822" i="1"/>
  <c r="U822" i="1"/>
  <c r="X822" i="1"/>
  <c r="Y822" i="1"/>
  <c r="AA822" i="1"/>
  <c r="AC822" i="1"/>
  <c r="AD822" i="1"/>
  <c r="O823" i="1"/>
  <c r="P823" i="1"/>
  <c r="S823" i="1"/>
  <c r="T823" i="1"/>
  <c r="U823" i="1"/>
  <c r="X823" i="1"/>
  <c r="Y823" i="1"/>
  <c r="AA823" i="1"/>
  <c r="AC823" i="1"/>
  <c r="AD823" i="1"/>
  <c r="O824" i="1"/>
  <c r="P824" i="1"/>
  <c r="S824" i="1"/>
  <c r="T824" i="1"/>
  <c r="U824" i="1"/>
  <c r="X824" i="1"/>
  <c r="Y824" i="1"/>
  <c r="AA824" i="1"/>
  <c r="AC824" i="1"/>
  <c r="AD824" i="1"/>
  <c r="O825" i="1"/>
  <c r="P825" i="1"/>
  <c r="S825" i="1"/>
  <c r="T825" i="1"/>
  <c r="U825" i="1"/>
  <c r="X825" i="1"/>
  <c r="Y825" i="1"/>
  <c r="AA825" i="1"/>
  <c r="AC825" i="1"/>
  <c r="AD825" i="1"/>
  <c r="O826" i="1"/>
  <c r="P826" i="1"/>
  <c r="S826" i="1"/>
  <c r="T826" i="1"/>
  <c r="U826" i="1"/>
  <c r="X826" i="1"/>
  <c r="Y826" i="1"/>
  <c r="AA826" i="1"/>
  <c r="AC826" i="1"/>
  <c r="AD826" i="1"/>
  <c r="O827" i="1"/>
  <c r="P827" i="1"/>
  <c r="S827" i="1"/>
  <c r="T827" i="1"/>
  <c r="U827" i="1"/>
  <c r="X827" i="1"/>
  <c r="Y827" i="1"/>
  <c r="AA827" i="1"/>
  <c r="AC827" i="1"/>
  <c r="AD827" i="1"/>
  <c r="O828" i="1"/>
  <c r="P828" i="1"/>
  <c r="S828" i="1"/>
  <c r="T828" i="1"/>
  <c r="U828" i="1"/>
  <c r="X828" i="1"/>
  <c r="Y828" i="1"/>
  <c r="AA828" i="1"/>
  <c r="AC828" i="1"/>
  <c r="AD828" i="1"/>
  <c r="O829" i="1"/>
  <c r="P829" i="1"/>
  <c r="S829" i="1"/>
  <c r="T829" i="1"/>
  <c r="U829" i="1"/>
  <c r="X829" i="1"/>
  <c r="Y829" i="1"/>
  <c r="AA829" i="1"/>
  <c r="AC829" i="1"/>
  <c r="AD829" i="1"/>
  <c r="O830" i="1"/>
  <c r="P830" i="1"/>
  <c r="S830" i="1"/>
  <c r="T830" i="1"/>
  <c r="U830" i="1"/>
  <c r="X830" i="1"/>
  <c r="Y830" i="1"/>
  <c r="AA830" i="1"/>
  <c r="AC830" i="1"/>
  <c r="AD830" i="1"/>
  <c r="O831" i="1"/>
  <c r="P831" i="1"/>
  <c r="S831" i="1"/>
  <c r="T831" i="1"/>
  <c r="U831" i="1"/>
  <c r="X831" i="1"/>
  <c r="Y831" i="1"/>
  <c r="AA831" i="1"/>
  <c r="AC831" i="1"/>
  <c r="AD831" i="1"/>
  <c r="O832" i="1"/>
  <c r="P832" i="1"/>
  <c r="S832" i="1"/>
  <c r="T832" i="1"/>
  <c r="U832" i="1"/>
  <c r="X832" i="1"/>
  <c r="Y832" i="1"/>
  <c r="AA832" i="1"/>
  <c r="AC832" i="1"/>
  <c r="AD832" i="1"/>
  <c r="O833" i="1"/>
  <c r="P833" i="1"/>
  <c r="S833" i="1"/>
  <c r="T833" i="1"/>
  <c r="U833" i="1"/>
  <c r="X833" i="1"/>
  <c r="Y833" i="1"/>
  <c r="AA833" i="1"/>
  <c r="AC833" i="1"/>
  <c r="AD833" i="1"/>
  <c r="O834" i="1"/>
  <c r="P834" i="1"/>
  <c r="S834" i="1"/>
  <c r="T834" i="1"/>
  <c r="U834" i="1"/>
  <c r="X834" i="1"/>
  <c r="Y834" i="1"/>
  <c r="AA834" i="1"/>
  <c r="AC834" i="1"/>
  <c r="AD834" i="1"/>
  <c r="O835" i="1"/>
  <c r="P835" i="1"/>
  <c r="S835" i="1"/>
  <c r="T835" i="1"/>
  <c r="U835" i="1"/>
  <c r="X835" i="1"/>
  <c r="Y835" i="1"/>
  <c r="AA835" i="1"/>
  <c r="AC835" i="1"/>
  <c r="AD835" i="1"/>
  <c r="O836" i="1"/>
  <c r="P836" i="1"/>
  <c r="S836" i="1"/>
  <c r="T836" i="1"/>
  <c r="U836" i="1"/>
  <c r="X836" i="1"/>
  <c r="Y836" i="1"/>
  <c r="AA836" i="1"/>
  <c r="AC836" i="1"/>
  <c r="AD836" i="1"/>
  <c r="O837" i="1"/>
  <c r="P837" i="1"/>
  <c r="S837" i="1"/>
  <c r="T837" i="1"/>
  <c r="U837" i="1"/>
  <c r="X837" i="1"/>
  <c r="Y837" i="1"/>
  <c r="AA837" i="1"/>
  <c r="AC837" i="1"/>
  <c r="AD837" i="1"/>
  <c r="O838" i="1"/>
  <c r="P838" i="1"/>
  <c r="S838" i="1"/>
  <c r="T838" i="1"/>
  <c r="U838" i="1"/>
  <c r="Y838" i="1"/>
  <c r="AA838" i="1"/>
  <c r="AC838" i="1"/>
  <c r="AD838" i="1"/>
  <c r="O839" i="1"/>
  <c r="P839" i="1"/>
  <c r="S839" i="1"/>
  <c r="T839" i="1"/>
  <c r="U839" i="1"/>
  <c r="X839" i="1"/>
  <c r="Y839" i="1"/>
  <c r="AA839" i="1"/>
  <c r="AC839" i="1"/>
  <c r="AD839" i="1"/>
  <c r="O840" i="1"/>
  <c r="P840" i="1"/>
  <c r="S840" i="1"/>
  <c r="T840" i="1"/>
  <c r="U840" i="1"/>
  <c r="X840" i="1"/>
  <c r="Y840" i="1"/>
  <c r="AA840" i="1"/>
  <c r="AC840" i="1"/>
  <c r="AD840" i="1"/>
  <c r="O841" i="1"/>
  <c r="P841" i="1"/>
  <c r="S841" i="1"/>
  <c r="T841" i="1"/>
  <c r="U841" i="1"/>
  <c r="X841" i="1"/>
  <c r="Y841" i="1"/>
  <c r="AA841" i="1"/>
  <c r="AC841" i="1"/>
  <c r="AD841" i="1"/>
  <c r="O842" i="1"/>
  <c r="P842" i="1"/>
  <c r="S842" i="1"/>
  <c r="T842" i="1"/>
  <c r="U842" i="1"/>
  <c r="X842" i="1"/>
  <c r="Y842" i="1"/>
  <c r="AA842" i="1"/>
  <c r="AC842" i="1"/>
  <c r="AD842" i="1"/>
  <c r="O843" i="1"/>
  <c r="P843" i="1"/>
  <c r="S843" i="1"/>
  <c r="T843" i="1"/>
  <c r="U843" i="1"/>
  <c r="X843" i="1"/>
  <c r="Y843" i="1"/>
  <c r="AA843" i="1"/>
  <c r="AC843" i="1"/>
  <c r="AD843" i="1"/>
  <c r="O844" i="1"/>
  <c r="P844" i="1"/>
  <c r="S844" i="1"/>
  <c r="T844" i="1"/>
  <c r="U844" i="1"/>
  <c r="X844" i="1"/>
  <c r="Y844" i="1"/>
  <c r="AA844" i="1"/>
  <c r="AC844" i="1"/>
  <c r="AD844" i="1"/>
  <c r="O845" i="1"/>
  <c r="P845" i="1"/>
  <c r="T845" i="1"/>
  <c r="U845" i="1"/>
  <c r="Y845" i="1"/>
  <c r="AA845" i="1"/>
  <c r="AC845" i="1"/>
  <c r="AD845" i="1"/>
  <c r="O846" i="1"/>
  <c r="P846" i="1"/>
  <c r="S846" i="1"/>
  <c r="T846" i="1"/>
  <c r="U846" i="1"/>
  <c r="AA846" i="1"/>
  <c r="AC846" i="1"/>
  <c r="AD846" i="1"/>
  <c r="O847" i="1"/>
  <c r="P847" i="1"/>
  <c r="S847" i="1"/>
  <c r="T847" i="1"/>
  <c r="U847" i="1"/>
  <c r="X847" i="1"/>
  <c r="Y847" i="1"/>
  <c r="AA847" i="1"/>
  <c r="AC847" i="1"/>
  <c r="AD847" i="1"/>
  <c r="O848" i="1"/>
  <c r="P848" i="1"/>
  <c r="S848" i="1"/>
  <c r="T848" i="1"/>
  <c r="U848" i="1"/>
  <c r="X848" i="1"/>
  <c r="Y848" i="1"/>
  <c r="AA848" i="1"/>
  <c r="AC848" i="1"/>
  <c r="AD848" i="1"/>
  <c r="O849" i="1"/>
  <c r="P849" i="1"/>
  <c r="S849" i="1"/>
  <c r="T849" i="1"/>
  <c r="U849" i="1"/>
  <c r="X849" i="1"/>
  <c r="Y849" i="1"/>
  <c r="AA849" i="1"/>
  <c r="AC849" i="1"/>
  <c r="AD849" i="1"/>
  <c r="O850" i="1"/>
  <c r="P850" i="1"/>
  <c r="S850" i="1"/>
  <c r="T850" i="1"/>
  <c r="U850" i="1"/>
  <c r="X850" i="1"/>
  <c r="Y850" i="1"/>
  <c r="AA850" i="1"/>
  <c r="AC850" i="1"/>
  <c r="AD850" i="1"/>
  <c r="O851" i="1"/>
  <c r="P851" i="1"/>
  <c r="S851" i="1"/>
  <c r="T851" i="1"/>
  <c r="U851" i="1"/>
  <c r="X851" i="1"/>
  <c r="Y851" i="1"/>
  <c r="AA851" i="1"/>
  <c r="AC851" i="1"/>
  <c r="AD851" i="1"/>
  <c r="O852" i="1"/>
  <c r="P852" i="1"/>
  <c r="S852" i="1"/>
  <c r="T852" i="1"/>
  <c r="U852" i="1"/>
  <c r="X852" i="1"/>
  <c r="Y852" i="1"/>
  <c r="AA852" i="1"/>
  <c r="AC852" i="1"/>
  <c r="AD852" i="1"/>
  <c r="O853" i="1"/>
  <c r="P853" i="1"/>
  <c r="S853" i="1"/>
  <c r="T853" i="1"/>
  <c r="U853" i="1"/>
  <c r="X853" i="1"/>
  <c r="Y853" i="1"/>
  <c r="AA853" i="1"/>
  <c r="AC853" i="1"/>
  <c r="AD853" i="1"/>
  <c r="O854" i="1"/>
  <c r="P854" i="1"/>
  <c r="S854" i="1"/>
  <c r="T854" i="1"/>
  <c r="U854" i="1"/>
  <c r="X854" i="1"/>
  <c r="Y854" i="1"/>
  <c r="AA854" i="1"/>
  <c r="AC854" i="1"/>
  <c r="AD854" i="1"/>
  <c r="O855" i="1"/>
  <c r="P855" i="1"/>
  <c r="S855" i="1"/>
  <c r="T855" i="1"/>
  <c r="U855" i="1"/>
  <c r="X855" i="1"/>
  <c r="Y855" i="1"/>
  <c r="AA855" i="1"/>
  <c r="AC855" i="1"/>
  <c r="AD855" i="1"/>
  <c r="O856" i="1"/>
  <c r="P856" i="1"/>
  <c r="S856" i="1"/>
  <c r="T856" i="1"/>
  <c r="U856" i="1"/>
  <c r="X856" i="1"/>
  <c r="Y856" i="1"/>
  <c r="AA856" i="1"/>
  <c r="AC856" i="1"/>
  <c r="AD856" i="1"/>
  <c r="O857" i="1"/>
  <c r="P857" i="1"/>
  <c r="S857" i="1"/>
  <c r="T857" i="1"/>
  <c r="U857" i="1"/>
  <c r="X857" i="1"/>
  <c r="Y857" i="1"/>
  <c r="AA857" i="1"/>
  <c r="AC857" i="1"/>
  <c r="AD857" i="1"/>
  <c r="O858" i="1"/>
  <c r="P858" i="1"/>
  <c r="S858" i="1"/>
  <c r="T858" i="1"/>
  <c r="U858" i="1"/>
  <c r="X858" i="1"/>
  <c r="Y858" i="1"/>
  <c r="AA858" i="1"/>
  <c r="AC858" i="1"/>
  <c r="AD858" i="1"/>
  <c r="O859" i="1"/>
  <c r="P859" i="1"/>
  <c r="S859" i="1"/>
  <c r="T859" i="1"/>
  <c r="U859" i="1"/>
  <c r="X859" i="1"/>
  <c r="Y859" i="1"/>
  <c r="AA859" i="1"/>
  <c r="AC859" i="1"/>
  <c r="AD859" i="1"/>
  <c r="O860" i="1"/>
  <c r="P860" i="1"/>
  <c r="S860" i="1"/>
  <c r="T860" i="1"/>
  <c r="U860" i="1"/>
  <c r="X860" i="1"/>
  <c r="Y860" i="1"/>
  <c r="AA860" i="1"/>
  <c r="AC860" i="1"/>
  <c r="AD860" i="1"/>
  <c r="O861" i="1"/>
  <c r="P861" i="1"/>
  <c r="S861" i="1"/>
  <c r="T861" i="1"/>
  <c r="U861" i="1"/>
  <c r="X861" i="1"/>
  <c r="Y861" i="1"/>
  <c r="AA861" i="1"/>
  <c r="AC861" i="1"/>
  <c r="AD861" i="1"/>
  <c r="O862" i="1"/>
  <c r="P862" i="1"/>
  <c r="S862" i="1"/>
  <c r="T862" i="1"/>
  <c r="U862" i="1"/>
  <c r="X862" i="1"/>
  <c r="Y862" i="1"/>
  <c r="AA862" i="1"/>
  <c r="AC862" i="1"/>
  <c r="AD862" i="1"/>
  <c r="O863" i="1"/>
  <c r="P863" i="1"/>
  <c r="S863" i="1"/>
  <c r="T863" i="1"/>
  <c r="U863" i="1"/>
  <c r="X863" i="1"/>
  <c r="Y863" i="1"/>
  <c r="AA863" i="1"/>
  <c r="AC863" i="1"/>
  <c r="AD863" i="1"/>
  <c r="O864" i="1"/>
  <c r="P864" i="1"/>
  <c r="S864" i="1"/>
  <c r="T864" i="1"/>
  <c r="U864" i="1"/>
  <c r="X864" i="1"/>
  <c r="Y864" i="1"/>
  <c r="AA864" i="1"/>
  <c r="AC864" i="1"/>
  <c r="AD864" i="1"/>
  <c r="O865" i="1"/>
  <c r="P865" i="1"/>
  <c r="S865" i="1"/>
  <c r="T865" i="1"/>
  <c r="U865" i="1"/>
  <c r="X865" i="1"/>
  <c r="Y865" i="1"/>
  <c r="AA865" i="1"/>
  <c r="AC865" i="1"/>
  <c r="AD865" i="1"/>
  <c r="O866" i="1"/>
  <c r="P866" i="1"/>
  <c r="S866" i="1"/>
  <c r="T866" i="1"/>
  <c r="U866" i="1"/>
  <c r="X866" i="1"/>
  <c r="Y866" i="1"/>
  <c r="AA866" i="1"/>
  <c r="AC866" i="1"/>
  <c r="AD866" i="1"/>
  <c r="O867" i="1"/>
  <c r="P867" i="1"/>
  <c r="S867" i="1"/>
  <c r="T867" i="1"/>
  <c r="U867" i="1"/>
  <c r="X867" i="1"/>
  <c r="Y867" i="1"/>
  <c r="AA867" i="1"/>
  <c r="AC867" i="1"/>
  <c r="AD867" i="1"/>
  <c r="O868" i="1"/>
  <c r="P868" i="1"/>
  <c r="S868" i="1"/>
  <c r="T868" i="1"/>
  <c r="U868" i="1"/>
  <c r="X868" i="1"/>
  <c r="Y868" i="1"/>
  <c r="AA868" i="1"/>
  <c r="AC868" i="1"/>
  <c r="AD868" i="1"/>
  <c r="O869" i="1"/>
  <c r="P869" i="1"/>
  <c r="S869" i="1"/>
  <c r="T869" i="1"/>
  <c r="U869" i="1"/>
  <c r="X869" i="1"/>
  <c r="Y869" i="1"/>
  <c r="AA869" i="1"/>
  <c r="AC869" i="1"/>
  <c r="AD869" i="1"/>
  <c r="O870" i="1"/>
  <c r="P870" i="1"/>
  <c r="S870" i="1"/>
  <c r="T870" i="1"/>
  <c r="U870" i="1"/>
  <c r="X870" i="1"/>
  <c r="Y870" i="1"/>
  <c r="AA870" i="1"/>
  <c r="AC870" i="1"/>
  <c r="AD870" i="1"/>
  <c r="O871" i="1"/>
  <c r="P871" i="1"/>
  <c r="S871" i="1"/>
  <c r="T871" i="1"/>
  <c r="U871" i="1"/>
  <c r="X871" i="1"/>
  <c r="Y871" i="1"/>
  <c r="AA871" i="1"/>
  <c r="AC871" i="1"/>
  <c r="AD871" i="1"/>
  <c r="O872" i="1"/>
  <c r="P872" i="1"/>
  <c r="S872" i="1"/>
  <c r="T872" i="1"/>
  <c r="U872" i="1"/>
  <c r="X872" i="1"/>
  <c r="Y872" i="1"/>
  <c r="AA872" i="1"/>
  <c r="AC872" i="1"/>
  <c r="AD872" i="1"/>
  <c r="O873" i="1"/>
  <c r="P873" i="1"/>
  <c r="S873" i="1"/>
  <c r="T873" i="1"/>
  <c r="U873" i="1"/>
  <c r="X873" i="1"/>
  <c r="Y873" i="1"/>
  <c r="AA873" i="1"/>
  <c r="AC873" i="1"/>
  <c r="AD873" i="1"/>
  <c r="O874" i="1"/>
  <c r="P874" i="1"/>
  <c r="S874" i="1"/>
  <c r="T874" i="1"/>
  <c r="U874" i="1"/>
  <c r="X874" i="1"/>
  <c r="Y874" i="1"/>
  <c r="AA874" i="1"/>
  <c r="AC874" i="1"/>
  <c r="AD874" i="1"/>
  <c r="O875" i="1"/>
  <c r="P875" i="1"/>
  <c r="S875" i="1"/>
  <c r="T875" i="1"/>
  <c r="U875" i="1"/>
  <c r="X875" i="1"/>
  <c r="Y875" i="1"/>
  <c r="AA875" i="1"/>
  <c r="AC875" i="1"/>
  <c r="AD875" i="1"/>
  <c r="O876" i="1"/>
  <c r="P876" i="1"/>
  <c r="S876" i="1"/>
  <c r="T876" i="1"/>
  <c r="U876" i="1"/>
  <c r="X876" i="1"/>
  <c r="Y876" i="1"/>
  <c r="AA876" i="1"/>
  <c r="AC876" i="1"/>
  <c r="AD876" i="1"/>
  <c r="O877" i="1"/>
  <c r="P877" i="1"/>
  <c r="S877" i="1"/>
  <c r="T877" i="1"/>
  <c r="U877" i="1"/>
  <c r="X877" i="1"/>
  <c r="Y877" i="1"/>
  <c r="AA877" i="1"/>
  <c r="AC877" i="1"/>
  <c r="AD877" i="1"/>
  <c r="O878" i="1"/>
  <c r="P878" i="1"/>
  <c r="S878" i="1"/>
  <c r="T878" i="1"/>
  <c r="U878" i="1"/>
  <c r="X878" i="1"/>
  <c r="Y878" i="1"/>
  <c r="AA878" i="1"/>
  <c r="AC878" i="1"/>
  <c r="AD878" i="1"/>
  <c r="O879" i="1"/>
  <c r="P879" i="1"/>
  <c r="S879" i="1"/>
  <c r="T879" i="1"/>
  <c r="U879" i="1"/>
  <c r="X879" i="1"/>
  <c r="Y879" i="1"/>
  <c r="AA879" i="1"/>
  <c r="AC879" i="1"/>
  <c r="AD879" i="1"/>
  <c r="O880" i="1"/>
  <c r="P880" i="1"/>
  <c r="S880" i="1"/>
  <c r="T880" i="1"/>
  <c r="U880" i="1"/>
  <c r="X880" i="1"/>
  <c r="Y880" i="1"/>
  <c r="AA880" i="1"/>
  <c r="AC880" i="1"/>
  <c r="AD880" i="1"/>
  <c r="O881" i="1"/>
  <c r="P881" i="1"/>
  <c r="S881" i="1"/>
  <c r="T881" i="1"/>
  <c r="U881" i="1"/>
  <c r="X881" i="1"/>
  <c r="Y881" i="1"/>
  <c r="AA881" i="1"/>
  <c r="AC881" i="1"/>
  <c r="AD881" i="1"/>
  <c r="O882" i="1"/>
  <c r="P882" i="1"/>
  <c r="S882" i="1"/>
  <c r="T882" i="1"/>
  <c r="U882" i="1"/>
  <c r="X882" i="1"/>
  <c r="Y882" i="1"/>
  <c r="AA882" i="1"/>
  <c r="AC882" i="1"/>
  <c r="AD882" i="1"/>
  <c r="O883" i="1"/>
  <c r="P883" i="1"/>
  <c r="S883" i="1"/>
  <c r="T883" i="1"/>
  <c r="U883" i="1"/>
  <c r="X883" i="1"/>
  <c r="Y883" i="1"/>
  <c r="AA883" i="1"/>
  <c r="AC883" i="1"/>
  <c r="AD883" i="1"/>
  <c r="O884" i="1"/>
  <c r="P884" i="1"/>
  <c r="S884" i="1"/>
  <c r="T884" i="1"/>
  <c r="U884" i="1"/>
  <c r="X884" i="1"/>
  <c r="Y884" i="1"/>
  <c r="AA884" i="1"/>
  <c r="AC884" i="1"/>
  <c r="AD884" i="1"/>
  <c r="O885" i="1"/>
  <c r="P885" i="1"/>
  <c r="S885" i="1"/>
  <c r="T885" i="1"/>
  <c r="U885" i="1"/>
  <c r="X885" i="1"/>
  <c r="Y885" i="1"/>
  <c r="AA885" i="1"/>
  <c r="AC885" i="1"/>
  <c r="AD885" i="1"/>
  <c r="O886" i="1"/>
  <c r="P886" i="1"/>
  <c r="S886" i="1"/>
  <c r="T886" i="1"/>
  <c r="U886" i="1"/>
  <c r="X886" i="1"/>
  <c r="Y886" i="1"/>
  <c r="AA886" i="1"/>
  <c r="AC886" i="1"/>
  <c r="AD886" i="1"/>
  <c r="O887" i="1"/>
  <c r="P887" i="1"/>
  <c r="S887" i="1"/>
  <c r="T887" i="1"/>
  <c r="U887" i="1"/>
  <c r="X887" i="1"/>
  <c r="Y887" i="1"/>
  <c r="AA887" i="1"/>
  <c r="AC887" i="1"/>
  <c r="AD887" i="1"/>
  <c r="O888" i="1"/>
  <c r="P888" i="1"/>
  <c r="S888" i="1"/>
  <c r="T888" i="1"/>
  <c r="U888" i="1"/>
  <c r="X888" i="1"/>
  <c r="Y888" i="1"/>
  <c r="AA888" i="1"/>
  <c r="AC888" i="1"/>
  <c r="AD888" i="1"/>
  <c r="O889" i="1"/>
  <c r="P889" i="1"/>
  <c r="S889" i="1"/>
  <c r="T889" i="1"/>
  <c r="U889" i="1"/>
  <c r="X889" i="1"/>
  <c r="Y889" i="1"/>
  <c r="AA889" i="1"/>
  <c r="AC889" i="1"/>
  <c r="AD889" i="1"/>
  <c r="O890" i="1"/>
  <c r="P890" i="1"/>
  <c r="S890" i="1"/>
  <c r="T890" i="1"/>
  <c r="U890" i="1"/>
  <c r="X890" i="1"/>
  <c r="Y890" i="1"/>
  <c r="AA890" i="1"/>
  <c r="AC890" i="1"/>
  <c r="AD890" i="1"/>
  <c r="O891" i="1"/>
  <c r="P891" i="1"/>
  <c r="S891" i="1"/>
  <c r="T891" i="1"/>
  <c r="U891" i="1"/>
  <c r="X891" i="1"/>
  <c r="Y891" i="1"/>
  <c r="AA891" i="1"/>
  <c r="AC891" i="1"/>
  <c r="AD891" i="1"/>
  <c r="O892" i="1"/>
  <c r="P892" i="1"/>
  <c r="S892" i="1"/>
  <c r="T892" i="1"/>
  <c r="U892" i="1"/>
  <c r="X892" i="1"/>
  <c r="Y892" i="1"/>
  <c r="AA892" i="1"/>
  <c r="AC892" i="1"/>
  <c r="AD892" i="1"/>
  <c r="O893" i="1"/>
  <c r="P893" i="1"/>
  <c r="S893" i="1"/>
  <c r="T893" i="1"/>
  <c r="U893" i="1"/>
  <c r="X893" i="1"/>
  <c r="Y893" i="1"/>
  <c r="AA893" i="1"/>
  <c r="AC893" i="1"/>
  <c r="AD893" i="1"/>
  <c r="O894" i="1"/>
  <c r="P894" i="1"/>
  <c r="S894" i="1"/>
  <c r="T894" i="1"/>
  <c r="U894" i="1"/>
  <c r="X894" i="1"/>
  <c r="Y894" i="1"/>
  <c r="AA894" i="1"/>
  <c r="AC894" i="1"/>
  <c r="AD894" i="1"/>
  <c r="O895" i="1"/>
  <c r="P895" i="1"/>
  <c r="S895" i="1"/>
  <c r="T895" i="1"/>
  <c r="U895" i="1"/>
  <c r="X895" i="1"/>
  <c r="Y895" i="1"/>
  <c r="AA895" i="1"/>
  <c r="AC895" i="1"/>
  <c r="AD895" i="1"/>
  <c r="O896" i="1"/>
  <c r="P896" i="1"/>
  <c r="S896" i="1"/>
  <c r="T896" i="1"/>
  <c r="U896" i="1"/>
  <c r="X896" i="1"/>
  <c r="Y896" i="1"/>
  <c r="AA896" i="1"/>
  <c r="AC896" i="1"/>
  <c r="AD896" i="1"/>
  <c r="O897" i="1"/>
  <c r="P897" i="1"/>
  <c r="S897" i="1"/>
  <c r="T897" i="1"/>
  <c r="U897" i="1"/>
  <c r="X897" i="1"/>
  <c r="Y897" i="1"/>
  <c r="AA897" i="1"/>
  <c r="AC897" i="1"/>
  <c r="AD897" i="1"/>
  <c r="O898" i="1"/>
  <c r="P898" i="1"/>
  <c r="S898" i="1"/>
  <c r="T898" i="1"/>
  <c r="U898" i="1"/>
  <c r="X898" i="1"/>
  <c r="Y898" i="1"/>
  <c r="AA898" i="1"/>
  <c r="AC898" i="1"/>
  <c r="AD898" i="1"/>
  <c r="O899" i="1"/>
  <c r="P899" i="1"/>
  <c r="S899" i="1"/>
  <c r="T899" i="1"/>
  <c r="U899" i="1"/>
  <c r="X899" i="1"/>
  <c r="Y899" i="1"/>
  <c r="AA899" i="1"/>
  <c r="AC899" i="1"/>
  <c r="AD899" i="1"/>
  <c r="O900" i="1"/>
  <c r="P900" i="1"/>
  <c r="S900" i="1"/>
  <c r="T900" i="1"/>
  <c r="U900" i="1"/>
  <c r="X900" i="1"/>
  <c r="Y900" i="1"/>
  <c r="AA900" i="1"/>
  <c r="AC900" i="1"/>
  <c r="AD900" i="1"/>
  <c r="O901" i="1"/>
  <c r="P901" i="1"/>
  <c r="S901" i="1"/>
  <c r="T901" i="1"/>
  <c r="U901" i="1"/>
  <c r="X901" i="1"/>
  <c r="Y901" i="1"/>
  <c r="AA901" i="1"/>
  <c r="AC901" i="1"/>
  <c r="AD901" i="1"/>
  <c r="O902" i="1"/>
  <c r="P902" i="1"/>
  <c r="S902" i="1"/>
  <c r="T902" i="1"/>
  <c r="U902" i="1"/>
  <c r="X902" i="1"/>
  <c r="Y902" i="1"/>
  <c r="AA902" i="1"/>
  <c r="AC902" i="1"/>
  <c r="AD902" i="1"/>
  <c r="O903" i="1"/>
  <c r="P903" i="1"/>
  <c r="S903" i="1"/>
  <c r="T903" i="1"/>
  <c r="U903" i="1"/>
  <c r="X903" i="1"/>
  <c r="Y903" i="1"/>
  <c r="AA903" i="1"/>
  <c r="AC903" i="1"/>
  <c r="AD903" i="1"/>
  <c r="O904" i="1"/>
  <c r="P904" i="1"/>
  <c r="S904" i="1"/>
  <c r="T904" i="1"/>
  <c r="U904" i="1"/>
  <c r="X904" i="1"/>
  <c r="Y904" i="1"/>
  <c r="AA904" i="1"/>
  <c r="AC904" i="1"/>
  <c r="AD904" i="1"/>
  <c r="O905" i="1"/>
  <c r="P905" i="1"/>
  <c r="S905" i="1"/>
  <c r="T905" i="1"/>
  <c r="U905" i="1"/>
  <c r="X905" i="1"/>
  <c r="Y905" i="1"/>
  <c r="AA905" i="1"/>
  <c r="AC905" i="1"/>
  <c r="AD905" i="1"/>
  <c r="O906" i="1"/>
  <c r="P906" i="1"/>
  <c r="S906" i="1"/>
  <c r="T906" i="1"/>
  <c r="U906" i="1"/>
  <c r="X906" i="1"/>
  <c r="Y906" i="1"/>
  <c r="AA906" i="1"/>
  <c r="AC906" i="1"/>
  <c r="AD906" i="1"/>
  <c r="O907" i="1"/>
  <c r="P907" i="1"/>
  <c r="S907" i="1"/>
  <c r="T907" i="1"/>
  <c r="U907" i="1"/>
  <c r="X907" i="1"/>
  <c r="Y907" i="1"/>
  <c r="AA907" i="1"/>
  <c r="AC907" i="1"/>
  <c r="AD907" i="1"/>
  <c r="O908" i="1"/>
  <c r="P908" i="1"/>
  <c r="S908" i="1"/>
  <c r="T908" i="1"/>
  <c r="U908" i="1"/>
  <c r="X908" i="1"/>
  <c r="Y908" i="1"/>
  <c r="AA908" i="1"/>
  <c r="AC908" i="1"/>
  <c r="AD908" i="1"/>
  <c r="O909" i="1"/>
  <c r="P909" i="1"/>
  <c r="S909" i="1"/>
  <c r="T909" i="1"/>
  <c r="U909" i="1"/>
  <c r="X909" i="1"/>
  <c r="Y909" i="1"/>
  <c r="AA909" i="1"/>
  <c r="AC909" i="1"/>
  <c r="AD909" i="1"/>
  <c r="O910" i="1"/>
  <c r="P910" i="1"/>
  <c r="S910" i="1"/>
  <c r="T910" i="1"/>
  <c r="U910" i="1"/>
  <c r="X910" i="1"/>
  <c r="Y910" i="1"/>
  <c r="AA910" i="1"/>
  <c r="AC910" i="1"/>
  <c r="AD910" i="1"/>
  <c r="O911" i="1"/>
  <c r="P911" i="1"/>
  <c r="S911" i="1"/>
  <c r="T911" i="1"/>
  <c r="U911" i="1"/>
  <c r="X911" i="1"/>
  <c r="Y911" i="1"/>
  <c r="AA911" i="1"/>
  <c r="AC911" i="1"/>
  <c r="AD911" i="1"/>
  <c r="O912" i="1"/>
  <c r="P912" i="1"/>
  <c r="S912" i="1"/>
  <c r="T912" i="1"/>
  <c r="U912" i="1"/>
  <c r="X912" i="1"/>
  <c r="Y912" i="1"/>
  <c r="AA912" i="1"/>
  <c r="AC912" i="1"/>
  <c r="AD912" i="1"/>
  <c r="O913" i="1"/>
  <c r="P913" i="1"/>
  <c r="S913" i="1"/>
  <c r="T913" i="1"/>
  <c r="U913" i="1"/>
  <c r="X913" i="1"/>
  <c r="Y913" i="1"/>
  <c r="AA913" i="1"/>
  <c r="AC913" i="1"/>
  <c r="AD913" i="1"/>
  <c r="O914" i="1"/>
  <c r="P914" i="1"/>
  <c r="S914" i="1"/>
  <c r="T914" i="1"/>
  <c r="U914" i="1"/>
  <c r="X914" i="1"/>
  <c r="Y914" i="1"/>
  <c r="AA914" i="1"/>
  <c r="AC914" i="1"/>
  <c r="AD914" i="1"/>
  <c r="O915" i="1"/>
  <c r="P915" i="1"/>
  <c r="S915" i="1"/>
  <c r="T915" i="1"/>
  <c r="U915" i="1"/>
  <c r="X915" i="1"/>
  <c r="Y915" i="1"/>
  <c r="AA915" i="1"/>
  <c r="AC915" i="1"/>
  <c r="AD915" i="1"/>
  <c r="O916" i="1"/>
  <c r="P916" i="1"/>
  <c r="S916" i="1"/>
  <c r="T916" i="1"/>
  <c r="U916" i="1"/>
  <c r="X916" i="1"/>
  <c r="Y916" i="1"/>
  <c r="AA916" i="1"/>
  <c r="AC916" i="1"/>
  <c r="AD916" i="1"/>
  <c r="O917" i="1"/>
  <c r="P917" i="1"/>
  <c r="S917" i="1"/>
  <c r="T917" i="1"/>
  <c r="U917" i="1"/>
  <c r="X917" i="1"/>
  <c r="Y917" i="1"/>
  <c r="AA917" i="1"/>
  <c r="AC917" i="1"/>
  <c r="AD917" i="1"/>
  <c r="O918" i="1"/>
  <c r="P918" i="1"/>
  <c r="S918" i="1"/>
  <c r="T918" i="1"/>
  <c r="U918" i="1"/>
  <c r="X918" i="1"/>
  <c r="Y918" i="1"/>
  <c r="AA918" i="1"/>
  <c r="AC918" i="1"/>
  <c r="AD918" i="1"/>
  <c r="O919" i="1"/>
  <c r="P919" i="1"/>
  <c r="S919" i="1"/>
  <c r="T919" i="1"/>
  <c r="U919" i="1"/>
  <c r="X919" i="1"/>
  <c r="Y919" i="1"/>
  <c r="AA919" i="1"/>
  <c r="AC919" i="1"/>
  <c r="AD919" i="1"/>
  <c r="O920" i="1"/>
  <c r="P920" i="1"/>
  <c r="S920" i="1"/>
  <c r="T920" i="1"/>
  <c r="U920" i="1"/>
  <c r="X920" i="1"/>
  <c r="Y920" i="1"/>
  <c r="AA920" i="1"/>
  <c r="AC920" i="1"/>
  <c r="AD920" i="1"/>
  <c r="O921" i="1"/>
  <c r="P921" i="1"/>
  <c r="S921" i="1"/>
  <c r="T921" i="1"/>
  <c r="U921" i="1"/>
  <c r="X921" i="1"/>
  <c r="Y921" i="1"/>
  <c r="AA921" i="1"/>
  <c r="AC921" i="1"/>
  <c r="AD921" i="1"/>
  <c r="O922" i="1"/>
  <c r="P922" i="1"/>
  <c r="S922" i="1"/>
  <c r="T922" i="1"/>
  <c r="U922" i="1"/>
  <c r="X922" i="1"/>
  <c r="Y922" i="1"/>
  <c r="AA922" i="1"/>
  <c r="AC922" i="1"/>
  <c r="AD922" i="1"/>
  <c r="O923" i="1"/>
  <c r="P923" i="1"/>
  <c r="S923" i="1"/>
  <c r="T923" i="1"/>
  <c r="U923" i="1"/>
  <c r="X923" i="1"/>
  <c r="Y923" i="1"/>
  <c r="AA923" i="1"/>
  <c r="AC923" i="1"/>
  <c r="AD923" i="1"/>
  <c r="O924" i="1"/>
  <c r="P924" i="1"/>
  <c r="S924" i="1"/>
  <c r="T924" i="1"/>
  <c r="U924" i="1"/>
  <c r="X924" i="1"/>
  <c r="Y924" i="1"/>
  <c r="AA924" i="1"/>
  <c r="AC924" i="1"/>
  <c r="AD924" i="1"/>
  <c r="O925" i="1"/>
  <c r="P925" i="1"/>
  <c r="S925" i="1"/>
  <c r="T925" i="1"/>
  <c r="U925" i="1"/>
  <c r="X925" i="1"/>
  <c r="Y925" i="1"/>
  <c r="AA925" i="1"/>
  <c r="AC925" i="1"/>
  <c r="AD925" i="1"/>
  <c r="O926" i="1"/>
  <c r="P926" i="1"/>
  <c r="S926" i="1"/>
  <c r="T926" i="1"/>
  <c r="U926" i="1"/>
  <c r="X926" i="1"/>
  <c r="Y926" i="1"/>
  <c r="AA926" i="1"/>
  <c r="AC926" i="1"/>
  <c r="AD926" i="1"/>
  <c r="O927" i="1"/>
  <c r="P927" i="1"/>
  <c r="S927" i="1"/>
  <c r="T927" i="1"/>
  <c r="U927" i="1"/>
  <c r="X927" i="1"/>
  <c r="Y927" i="1"/>
  <c r="AA927" i="1"/>
  <c r="AC927" i="1"/>
  <c r="AD927" i="1"/>
  <c r="O928" i="1"/>
  <c r="P928" i="1"/>
  <c r="S928" i="1"/>
  <c r="T928" i="1"/>
  <c r="U928" i="1"/>
  <c r="X928" i="1"/>
  <c r="Y928" i="1"/>
  <c r="AA928" i="1"/>
  <c r="AC928" i="1"/>
  <c r="AD928" i="1"/>
  <c r="O929" i="1"/>
  <c r="P929" i="1"/>
  <c r="S929" i="1"/>
  <c r="T929" i="1"/>
  <c r="U929" i="1"/>
  <c r="X929" i="1"/>
  <c r="Y929" i="1"/>
  <c r="AA929" i="1"/>
  <c r="AC929" i="1"/>
  <c r="AD929" i="1"/>
  <c r="O930" i="1"/>
  <c r="P930" i="1"/>
  <c r="S930" i="1"/>
  <c r="T930" i="1"/>
  <c r="U930" i="1"/>
  <c r="X930" i="1"/>
  <c r="Y930" i="1"/>
  <c r="AA930" i="1"/>
  <c r="AC930" i="1"/>
  <c r="AD930" i="1"/>
  <c r="O931" i="1"/>
  <c r="P931" i="1"/>
  <c r="S931" i="1"/>
  <c r="T931" i="1"/>
  <c r="U931" i="1"/>
  <c r="X931" i="1"/>
  <c r="Y931" i="1"/>
  <c r="AA931" i="1"/>
  <c r="AC931" i="1"/>
  <c r="AD931" i="1"/>
  <c r="O932" i="1"/>
  <c r="P932" i="1"/>
  <c r="S932" i="1"/>
  <c r="T932" i="1"/>
  <c r="U932" i="1"/>
  <c r="X932" i="1"/>
  <c r="Y932" i="1"/>
  <c r="AA932" i="1"/>
  <c r="AC932" i="1"/>
  <c r="AD932" i="1"/>
  <c r="O933" i="1"/>
  <c r="P933" i="1"/>
  <c r="S933" i="1"/>
  <c r="T933" i="1"/>
  <c r="U933" i="1"/>
  <c r="X933" i="1"/>
  <c r="Y933" i="1"/>
  <c r="AA933" i="1"/>
  <c r="AC933" i="1"/>
  <c r="AD933" i="1"/>
  <c r="O934" i="1"/>
  <c r="P934" i="1"/>
  <c r="S934" i="1"/>
  <c r="T934" i="1"/>
  <c r="U934" i="1"/>
  <c r="X934" i="1"/>
  <c r="Y934" i="1"/>
  <c r="AA934" i="1"/>
  <c r="AC934" i="1"/>
  <c r="AD934" i="1"/>
  <c r="O935" i="1"/>
  <c r="P935" i="1"/>
  <c r="S935" i="1"/>
  <c r="T935" i="1"/>
  <c r="U935" i="1"/>
  <c r="X935" i="1"/>
  <c r="Y935" i="1"/>
  <c r="AA935" i="1"/>
  <c r="AC935" i="1"/>
  <c r="AD935" i="1"/>
  <c r="O936" i="1"/>
  <c r="P936" i="1"/>
  <c r="S936" i="1"/>
  <c r="T936" i="1"/>
  <c r="U936" i="1"/>
  <c r="X936" i="1"/>
  <c r="Y936" i="1"/>
  <c r="AA936" i="1"/>
  <c r="AC936" i="1"/>
  <c r="AD936" i="1"/>
  <c r="O937" i="1"/>
  <c r="P937" i="1"/>
  <c r="S937" i="1"/>
  <c r="T937" i="1"/>
  <c r="U937" i="1"/>
  <c r="X937" i="1"/>
  <c r="Y937" i="1"/>
  <c r="AA937" i="1"/>
  <c r="AC937" i="1"/>
  <c r="AD937" i="1"/>
  <c r="O938" i="1"/>
  <c r="P938" i="1"/>
  <c r="S938" i="1"/>
  <c r="T938" i="1"/>
  <c r="U938" i="1"/>
  <c r="X938" i="1"/>
  <c r="Y938" i="1"/>
  <c r="AA938" i="1"/>
  <c r="AC938" i="1"/>
  <c r="AD938" i="1"/>
  <c r="O939" i="1"/>
  <c r="P939" i="1"/>
  <c r="S939" i="1"/>
  <c r="T939" i="1"/>
  <c r="U939" i="1"/>
  <c r="X939" i="1"/>
  <c r="Y939" i="1"/>
  <c r="AA939" i="1"/>
  <c r="AC939" i="1"/>
  <c r="AD939" i="1"/>
  <c r="O940" i="1"/>
  <c r="P940" i="1"/>
  <c r="S940" i="1"/>
  <c r="T940" i="1"/>
  <c r="U940" i="1"/>
  <c r="X940" i="1"/>
  <c r="Y940" i="1"/>
  <c r="AA940" i="1"/>
  <c r="AC940" i="1"/>
  <c r="AD940" i="1"/>
  <c r="O941" i="1"/>
  <c r="P941" i="1"/>
  <c r="S941" i="1"/>
  <c r="T941" i="1"/>
  <c r="U941" i="1"/>
  <c r="X941" i="1"/>
  <c r="Y941" i="1"/>
  <c r="AA941" i="1"/>
  <c r="AC941" i="1"/>
  <c r="AD941" i="1"/>
  <c r="O942" i="1"/>
  <c r="P942" i="1"/>
  <c r="S942" i="1"/>
  <c r="T942" i="1"/>
  <c r="U942" i="1"/>
  <c r="X942" i="1"/>
  <c r="Y942" i="1"/>
  <c r="AA942" i="1"/>
  <c r="AC942" i="1"/>
  <c r="AD942" i="1"/>
  <c r="O943" i="1"/>
  <c r="P943" i="1"/>
  <c r="S943" i="1"/>
  <c r="T943" i="1"/>
  <c r="U943" i="1"/>
  <c r="X943" i="1"/>
  <c r="Y943" i="1"/>
  <c r="AA943" i="1"/>
  <c r="AC943" i="1"/>
  <c r="AD943" i="1"/>
  <c r="O944" i="1"/>
  <c r="P944" i="1"/>
  <c r="S944" i="1"/>
  <c r="T944" i="1"/>
  <c r="U944" i="1"/>
  <c r="X944" i="1"/>
  <c r="Y944" i="1"/>
  <c r="AA944" i="1"/>
  <c r="AC944" i="1"/>
  <c r="AD944" i="1"/>
  <c r="O945" i="1"/>
  <c r="P945" i="1"/>
  <c r="S945" i="1"/>
  <c r="T945" i="1"/>
  <c r="U945" i="1"/>
  <c r="X945" i="1"/>
  <c r="Y945" i="1"/>
  <c r="AA945" i="1"/>
  <c r="AC945" i="1"/>
  <c r="AD945" i="1"/>
  <c r="O946" i="1"/>
  <c r="P946" i="1"/>
  <c r="S946" i="1"/>
  <c r="T946" i="1"/>
  <c r="U946" i="1"/>
  <c r="X946" i="1"/>
  <c r="Y946" i="1"/>
  <c r="AA946" i="1"/>
  <c r="AC946" i="1"/>
  <c r="AD946" i="1"/>
  <c r="O947" i="1"/>
  <c r="P947" i="1"/>
  <c r="S947" i="1"/>
  <c r="T947" i="1"/>
  <c r="U947" i="1"/>
  <c r="X947" i="1"/>
  <c r="Y947" i="1"/>
  <c r="AA947" i="1"/>
  <c r="AC947" i="1"/>
  <c r="AD947" i="1"/>
  <c r="O948" i="1"/>
  <c r="P948" i="1"/>
  <c r="S948" i="1"/>
  <c r="T948" i="1"/>
  <c r="U948" i="1"/>
  <c r="X948" i="1"/>
  <c r="Y948" i="1"/>
  <c r="AA948" i="1"/>
  <c r="AC948" i="1"/>
  <c r="AD948" i="1"/>
  <c r="O949" i="1"/>
  <c r="P949" i="1"/>
  <c r="S949" i="1"/>
  <c r="T949" i="1"/>
  <c r="U949" i="1"/>
  <c r="X949" i="1"/>
  <c r="Y949" i="1"/>
  <c r="AA949" i="1"/>
  <c r="AC949" i="1"/>
  <c r="AD949" i="1"/>
  <c r="O950" i="1"/>
  <c r="P950" i="1"/>
  <c r="S950" i="1"/>
  <c r="T950" i="1"/>
  <c r="U950" i="1"/>
  <c r="X950" i="1"/>
  <c r="Y950" i="1"/>
  <c r="AA950" i="1"/>
  <c r="AC950" i="1"/>
  <c r="AD950" i="1"/>
  <c r="O951" i="1"/>
  <c r="P951" i="1"/>
  <c r="S951" i="1"/>
  <c r="T951" i="1"/>
  <c r="U951" i="1"/>
  <c r="X951" i="1"/>
  <c r="Y951" i="1"/>
  <c r="AA951" i="1"/>
  <c r="AC951" i="1"/>
  <c r="AD951" i="1"/>
  <c r="O952" i="1"/>
  <c r="P952" i="1"/>
  <c r="S952" i="1"/>
  <c r="T952" i="1"/>
  <c r="U952" i="1"/>
  <c r="X952" i="1"/>
  <c r="Y952" i="1"/>
  <c r="AA952" i="1"/>
  <c r="AC952" i="1"/>
  <c r="AD952" i="1"/>
  <c r="O953" i="1"/>
  <c r="P953" i="1"/>
  <c r="S953" i="1"/>
  <c r="T953" i="1"/>
  <c r="U953" i="1"/>
  <c r="X953" i="1"/>
  <c r="Y953" i="1"/>
  <c r="AA953" i="1"/>
  <c r="AC953" i="1"/>
  <c r="AD953" i="1"/>
  <c r="O954" i="1"/>
  <c r="P954" i="1"/>
  <c r="S954" i="1"/>
  <c r="T954" i="1"/>
  <c r="U954" i="1"/>
  <c r="X954" i="1"/>
  <c r="Y954" i="1"/>
  <c r="AA954" i="1"/>
  <c r="AC954" i="1"/>
  <c r="AD954" i="1"/>
  <c r="O955" i="1"/>
  <c r="P955" i="1"/>
  <c r="S955" i="1"/>
  <c r="T955" i="1"/>
  <c r="U955" i="1"/>
  <c r="X955" i="1"/>
  <c r="Y955" i="1"/>
  <c r="AA955" i="1"/>
  <c r="AC955" i="1"/>
  <c r="AD955" i="1"/>
  <c r="O956" i="1"/>
  <c r="P956" i="1"/>
  <c r="S956" i="1"/>
  <c r="T956" i="1"/>
  <c r="U956" i="1"/>
  <c r="X956" i="1"/>
  <c r="Y956" i="1"/>
  <c r="AA956" i="1"/>
  <c r="AC956" i="1"/>
  <c r="AD956" i="1"/>
  <c r="O957" i="1"/>
  <c r="P957" i="1"/>
  <c r="S957" i="1"/>
  <c r="T957" i="1"/>
  <c r="U957" i="1"/>
  <c r="X957" i="1"/>
  <c r="Y957" i="1"/>
  <c r="AA957" i="1"/>
  <c r="AC957" i="1"/>
  <c r="AD957" i="1"/>
  <c r="O958" i="1"/>
  <c r="P958" i="1"/>
  <c r="S958" i="1"/>
  <c r="T958" i="1"/>
  <c r="U958" i="1"/>
  <c r="X958" i="1"/>
  <c r="Y958" i="1"/>
  <c r="AA958" i="1"/>
  <c r="AC958" i="1"/>
  <c r="AD958" i="1"/>
  <c r="O959" i="1"/>
  <c r="P959" i="1"/>
  <c r="S959" i="1"/>
  <c r="T959" i="1"/>
  <c r="U959" i="1"/>
  <c r="X959" i="1"/>
  <c r="Y959" i="1"/>
  <c r="AA959" i="1"/>
  <c r="AC959" i="1"/>
  <c r="AD959" i="1"/>
  <c r="O960" i="1"/>
  <c r="P960" i="1"/>
  <c r="S960" i="1"/>
  <c r="T960" i="1"/>
  <c r="U960" i="1"/>
  <c r="X960" i="1"/>
  <c r="Y960" i="1"/>
  <c r="AA960" i="1"/>
  <c r="AC960" i="1"/>
  <c r="AD960" i="1"/>
  <c r="O961" i="1"/>
  <c r="P961" i="1"/>
  <c r="S961" i="1"/>
  <c r="T961" i="1"/>
  <c r="U961" i="1"/>
  <c r="X961" i="1"/>
  <c r="Y961" i="1"/>
  <c r="AA961" i="1"/>
  <c r="AC961" i="1"/>
  <c r="AD961" i="1"/>
  <c r="O962" i="1"/>
  <c r="P962" i="1"/>
  <c r="S962" i="1"/>
  <c r="T962" i="1"/>
  <c r="U962" i="1"/>
  <c r="X962" i="1"/>
  <c r="Y962" i="1"/>
  <c r="AA962" i="1"/>
  <c r="AC962" i="1"/>
  <c r="AD962" i="1"/>
  <c r="O963" i="1"/>
  <c r="P963" i="1"/>
  <c r="S963" i="1"/>
  <c r="T963" i="1"/>
  <c r="U963" i="1"/>
  <c r="X963" i="1"/>
  <c r="Y963" i="1"/>
  <c r="AA963" i="1"/>
  <c r="AC963" i="1"/>
  <c r="AD963" i="1"/>
  <c r="O964" i="1"/>
  <c r="P964" i="1"/>
  <c r="S964" i="1"/>
  <c r="T964" i="1"/>
  <c r="U964" i="1"/>
  <c r="X964" i="1"/>
  <c r="Y964" i="1"/>
  <c r="AA964" i="1"/>
  <c r="AC964" i="1"/>
  <c r="AD964" i="1"/>
  <c r="O965" i="1"/>
  <c r="P965" i="1"/>
  <c r="S965" i="1"/>
  <c r="T965" i="1"/>
  <c r="U965" i="1"/>
  <c r="X965" i="1"/>
  <c r="Y965" i="1"/>
  <c r="AA965" i="1"/>
  <c r="AC965" i="1"/>
  <c r="AD965" i="1"/>
  <c r="O966" i="1"/>
  <c r="P966" i="1"/>
  <c r="S966" i="1"/>
  <c r="T966" i="1"/>
  <c r="U966" i="1"/>
  <c r="X966" i="1"/>
  <c r="Y966" i="1"/>
  <c r="AA966" i="1"/>
  <c r="AC966" i="1"/>
  <c r="AD966" i="1"/>
  <c r="O967" i="1"/>
  <c r="P967" i="1"/>
  <c r="S967" i="1"/>
  <c r="T967" i="1"/>
  <c r="U967" i="1"/>
  <c r="X967" i="1"/>
  <c r="Y967" i="1"/>
  <c r="AA967" i="1"/>
  <c r="AC967" i="1"/>
  <c r="AD967" i="1"/>
  <c r="O968" i="1"/>
  <c r="P968" i="1"/>
  <c r="S968" i="1"/>
  <c r="T968" i="1"/>
  <c r="U968" i="1"/>
  <c r="X968" i="1"/>
  <c r="Y968" i="1"/>
  <c r="AA968" i="1"/>
  <c r="AC968" i="1"/>
  <c r="AD968" i="1"/>
  <c r="O969" i="1"/>
  <c r="P969" i="1"/>
  <c r="S969" i="1"/>
  <c r="T969" i="1"/>
  <c r="U969" i="1"/>
  <c r="X969" i="1"/>
  <c r="Y969" i="1"/>
  <c r="AA969" i="1"/>
  <c r="AC969" i="1"/>
  <c r="AD969" i="1"/>
  <c r="O970" i="1"/>
  <c r="P970" i="1"/>
  <c r="S970" i="1"/>
  <c r="T970" i="1"/>
  <c r="U970" i="1"/>
  <c r="X970" i="1"/>
  <c r="Y970" i="1"/>
  <c r="AA970" i="1"/>
  <c r="AC970" i="1"/>
  <c r="AD970" i="1"/>
  <c r="O971" i="1"/>
  <c r="P971" i="1"/>
  <c r="S971" i="1"/>
  <c r="T971" i="1"/>
  <c r="U971" i="1"/>
  <c r="X971" i="1"/>
  <c r="Y971" i="1"/>
  <c r="AA971" i="1"/>
  <c r="AC971" i="1"/>
  <c r="AD971" i="1"/>
  <c r="O972" i="1"/>
  <c r="P972" i="1"/>
  <c r="S972" i="1"/>
  <c r="T972" i="1"/>
  <c r="U972" i="1"/>
  <c r="X972" i="1"/>
  <c r="Y972" i="1"/>
  <c r="AA972" i="1"/>
  <c r="AC972" i="1"/>
  <c r="AD972" i="1"/>
  <c r="O973" i="1"/>
  <c r="P973" i="1"/>
  <c r="S973" i="1"/>
  <c r="T973" i="1"/>
  <c r="U973" i="1"/>
  <c r="X973" i="1"/>
  <c r="Y973" i="1"/>
  <c r="AA973" i="1"/>
  <c r="AC973" i="1"/>
  <c r="AD973" i="1"/>
  <c r="O974" i="1"/>
  <c r="P974" i="1"/>
  <c r="S974" i="1"/>
  <c r="T974" i="1"/>
  <c r="U974" i="1"/>
  <c r="X974" i="1"/>
  <c r="Y974" i="1"/>
  <c r="AA974" i="1"/>
  <c r="AC974" i="1"/>
  <c r="AD974" i="1"/>
  <c r="O975" i="1"/>
  <c r="P975" i="1"/>
  <c r="S975" i="1"/>
  <c r="T975" i="1"/>
  <c r="U975" i="1"/>
  <c r="X975" i="1"/>
  <c r="Y975" i="1"/>
  <c r="AA975" i="1"/>
  <c r="AC975" i="1"/>
  <c r="AD975" i="1"/>
  <c r="O976" i="1"/>
  <c r="P976" i="1"/>
  <c r="S976" i="1"/>
  <c r="T976" i="1"/>
  <c r="U976" i="1"/>
  <c r="X976" i="1"/>
  <c r="Y976" i="1"/>
  <c r="AA976" i="1"/>
  <c r="AC976" i="1"/>
  <c r="AD976" i="1"/>
  <c r="O977" i="1"/>
  <c r="P977" i="1"/>
  <c r="S977" i="1"/>
  <c r="T977" i="1"/>
  <c r="U977" i="1"/>
  <c r="X977" i="1"/>
  <c r="Y977" i="1"/>
  <c r="AA977" i="1"/>
  <c r="AC977" i="1"/>
  <c r="AD977" i="1"/>
  <c r="O978" i="1"/>
  <c r="P978" i="1"/>
  <c r="S978" i="1"/>
  <c r="T978" i="1"/>
  <c r="U978" i="1"/>
  <c r="X978" i="1"/>
  <c r="Y978" i="1"/>
  <c r="AA978" i="1"/>
  <c r="AC978" i="1"/>
  <c r="AD978" i="1"/>
  <c r="O979" i="1"/>
  <c r="P979" i="1"/>
  <c r="S979" i="1"/>
  <c r="T979" i="1"/>
  <c r="U979" i="1"/>
  <c r="X979" i="1"/>
  <c r="Y979" i="1"/>
  <c r="AA979" i="1"/>
  <c r="AC979" i="1"/>
  <c r="AD979" i="1"/>
  <c r="O980" i="1"/>
  <c r="P980" i="1"/>
  <c r="S980" i="1"/>
  <c r="T980" i="1"/>
  <c r="U980" i="1"/>
  <c r="X980" i="1"/>
  <c r="Y980" i="1"/>
  <c r="AA980" i="1"/>
  <c r="AC980" i="1"/>
  <c r="AD980" i="1"/>
  <c r="O981" i="1"/>
  <c r="P981" i="1"/>
  <c r="S981" i="1"/>
  <c r="T981" i="1"/>
  <c r="U981" i="1"/>
  <c r="X981" i="1"/>
  <c r="Y981" i="1"/>
  <c r="AA981" i="1"/>
  <c r="AC981" i="1"/>
  <c r="AD981" i="1"/>
  <c r="O982" i="1"/>
  <c r="P982" i="1"/>
  <c r="S982" i="1"/>
  <c r="T982" i="1"/>
  <c r="U982" i="1"/>
  <c r="X982" i="1"/>
  <c r="Y982" i="1"/>
  <c r="AA982" i="1"/>
  <c r="AC982" i="1"/>
  <c r="AD982" i="1"/>
  <c r="O983" i="1"/>
  <c r="P983" i="1"/>
  <c r="S983" i="1"/>
  <c r="T983" i="1"/>
  <c r="U983" i="1"/>
  <c r="X983" i="1"/>
  <c r="Y983" i="1"/>
  <c r="AA983" i="1"/>
  <c r="AC983" i="1"/>
  <c r="AD983" i="1"/>
  <c r="O984" i="1"/>
  <c r="P984" i="1"/>
  <c r="S984" i="1"/>
  <c r="T984" i="1"/>
  <c r="U984" i="1"/>
  <c r="X984" i="1"/>
  <c r="Y984" i="1"/>
  <c r="AA984" i="1"/>
  <c r="AC984" i="1"/>
  <c r="AD984" i="1"/>
  <c r="O985" i="1"/>
  <c r="P985" i="1"/>
  <c r="S985" i="1"/>
  <c r="T985" i="1"/>
  <c r="U985" i="1"/>
  <c r="X985" i="1"/>
  <c r="Y985" i="1"/>
  <c r="AA985" i="1"/>
  <c r="AC985" i="1"/>
  <c r="AD985" i="1"/>
  <c r="O986" i="1"/>
  <c r="P986" i="1"/>
  <c r="S986" i="1"/>
  <c r="T986" i="1"/>
  <c r="U986" i="1"/>
  <c r="X986" i="1"/>
  <c r="Y986" i="1"/>
  <c r="AA986" i="1"/>
  <c r="AC986" i="1"/>
  <c r="AD986" i="1"/>
  <c r="O987" i="1"/>
  <c r="P987" i="1"/>
  <c r="S987" i="1"/>
  <c r="T987" i="1"/>
  <c r="U987" i="1"/>
  <c r="X987" i="1"/>
  <c r="Y987" i="1"/>
  <c r="AA987" i="1"/>
  <c r="AC987" i="1"/>
  <c r="AD987" i="1"/>
  <c r="O988" i="1"/>
  <c r="P988" i="1"/>
  <c r="S988" i="1"/>
  <c r="T988" i="1"/>
  <c r="U988" i="1"/>
  <c r="X988" i="1"/>
  <c r="Y988" i="1"/>
  <c r="AA988" i="1"/>
  <c r="AC988" i="1"/>
  <c r="AD988" i="1"/>
  <c r="O989" i="1"/>
  <c r="P989" i="1"/>
  <c r="S989" i="1"/>
  <c r="T989" i="1"/>
  <c r="U989" i="1"/>
  <c r="X989" i="1"/>
  <c r="Y989" i="1"/>
  <c r="AA989" i="1"/>
  <c r="AC989" i="1"/>
  <c r="AD989" i="1"/>
  <c r="O990" i="1"/>
  <c r="P990" i="1"/>
  <c r="S990" i="1"/>
  <c r="T990" i="1"/>
  <c r="U990" i="1"/>
  <c r="X990" i="1"/>
  <c r="Y990" i="1"/>
  <c r="AA990" i="1"/>
  <c r="AC990" i="1"/>
  <c r="AD990" i="1"/>
  <c r="O991" i="1"/>
  <c r="P991" i="1"/>
  <c r="S991" i="1"/>
  <c r="T991" i="1"/>
  <c r="U991" i="1"/>
  <c r="X991" i="1"/>
  <c r="Y991" i="1"/>
  <c r="AA991" i="1"/>
  <c r="AC991" i="1"/>
  <c r="AD991" i="1"/>
  <c r="O992" i="1"/>
  <c r="P992" i="1"/>
  <c r="S992" i="1"/>
  <c r="T992" i="1"/>
  <c r="U992" i="1"/>
  <c r="X992" i="1"/>
  <c r="Y992" i="1"/>
  <c r="AA992" i="1"/>
  <c r="AC992" i="1"/>
  <c r="AD992" i="1"/>
  <c r="O993" i="1"/>
  <c r="P993" i="1"/>
  <c r="S993" i="1"/>
  <c r="T993" i="1"/>
  <c r="U993" i="1"/>
  <c r="X993" i="1"/>
  <c r="Y993" i="1"/>
  <c r="AA993" i="1"/>
  <c r="AC993" i="1"/>
  <c r="AD993" i="1"/>
  <c r="O994" i="1"/>
  <c r="P994" i="1"/>
  <c r="S994" i="1"/>
  <c r="T994" i="1"/>
  <c r="U994" i="1"/>
  <c r="X994" i="1"/>
  <c r="Y994" i="1"/>
  <c r="AA994" i="1"/>
  <c r="AC994" i="1"/>
  <c r="AD994" i="1"/>
  <c r="O995" i="1"/>
  <c r="P995" i="1"/>
  <c r="S995" i="1"/>
  <c r="T995" i="1"/>
  <c r="U995" i="1"/>
  <c r="X995" i="1"/>
  <c r="Y995" i="1"/>
  <c r="AA995" i="1"/>
  <c r="AC995" i="1"/>
  <c r="AD995" i="1"/>
  <c r="O996" i="1"/>
  <c r="P996" i="1"/>
  <c r="S996" i="1"/>
  <c r="T996" i="1"/>
  <c r="U996" i="1"/>
  <c r="X996" i="1"/>
  <c r="Y996" i="1"/>
  <c r="AA996" i="1"/>
  <c r="AC996" i="1"/>
  <c r="AD996" i="1"/>
  <c r="O997" i="1"/>
  <c r="P997" i="1"/>
  <c r="S997" i="1"/>
  <c r="T997" i="1"/>
  <c r="U997" i="1"/>
  <c r="X997" i="1"/>
  <c r="Y997" i="1"/>
  <c r="AA997" i="1"/>
  <c r="AC997" i="1"/>
  <c r="AD997" i="1"/>
  <c r="O998" i="1"/>
  <c r="P998" i="1"/>
  <c r="S998" i="1"/>
  <c r="T998" i="1"/>
  <c r="U998" i="1"/>
  <c r="X998" i="1"/>
  <c r="Y998" i="1"/>
  <c r="AA998" i="1"/>
  <c r="AC998" i="1"/>
  <c r="AD998" i="1"/>
  <c r="O999" i="1"/>
  <c r="P999" i="1"/>
  <c r="S999" i="1"/>
  <c r="T999" i="1"/>
  <c r="U999" i="1"/>
  <c r="X999" i="1"/>
  <c r="Y999" i="1"/>
  <c r="AA999" i="1"/>
  <c r="AC999" i="1"/>
  <c r="AD999" i="1"/>
  <c r="O1000" i="1"/>
  <c r="P1000" i="1"/>
  <c r="S1000" i="1"/>
  <c r="T1000" i="1"/>
  <c r="U1000" i="1"/>
  <c r="X1000" i="1"/>
  <c r="Y1000" i="1"/>
  <c r="AA1000" i="1"/>
  <c r="AC1000" i="1"/>
  <c r="AD1000" i="1"/>
  <c r="O1001" i="1"/>
  <c r="P1001" i="1"/>
  <c r="S1001" i="1"/>
  <c r="T1001" i="1"/>
  <c r="U1001" i="1"/>
  <c r="X1001" i="1"/>
  <c r="Y1001" i="1"/>
  <c r="AA1001" i="1"/>
  <c r="AC1001" i="1"/>
  <c r="AD1001" i="1"/>
  <c r="O1002" i="1"/>
  <c r="P1002" i="1"/>
  <c r="S1002" i="1"/>
  <c r="T1002" i="1"/>
  <c r="U1002" i="1"/>
  <c r="X1002" i="1"/>
  <c r="Y1002" i="1"/>
  <c r="AA1002" i="1"/>
  <c r="AC1002" i="1"/>
  <c r="AD1002" i="1"/>
  <c r="O1003" i="1"/>
  <c r="P1003" i="1"/>
  <c r="S1003" i="1"/>
  <c r="T1003" i="1"/>
  <c r="U1003" i="1"/>
  <c r="X1003" i="1"/>
  <c r="Y1003" i="1"/>
  <c r="AA1003" i="1"/>
  <c r="AC1003" i="1"/>
  <c r="AD1003" i="1"/>
  <c r="O1004" i="1"/>
  <c r="P1004" i="1"/>
  <c r="S1004" i="1"/>
  <c r="T1004" i="1"/>
  <c r="U1004" i="1"/>
  <c r="X1004" i="1"/>
  <c r="Y1004" i="1"/>
  <c r="AA1004" i="1"/>
  <c r="AC1004" i="1"/>
  <c r="AD1004" i="1"/>
  <c r="O1005" i="1"/>
  <c r="P1005" i="1"/>
  <c r="S1005" i="1"/>
  <c r="T1005" i="1"/>
  <c r="U1005" i="1"/>
  <c r="X1005" i="1"/>
  <c r="Y1005" i="1"/>
  <c r="AA1005" i="1"/>
  <c r="AC1005" i="1"/>
  <c r="AD1005" i="1"/>
  <c r="O1006" i="1"/>
  <c r="P1006" i="1"/>
  <c r="S1006" i="1"/>
  <c r="T1006" i="1"/>
  <c r="U1006" i="1"/>
  <c r="X1006" i="1"/>
  <c r="Y1006" i="1"/>
  <c r="AA1006" i="1"/>
  <c r="AC1006" i="1"/>
  <c r="AD1006" i="1"/>
  <c r="O1007" i="1"/>
  <c r="P1007" i="1"/>
  <c r="S1007" i="1"/>
  <c r="T1007" i="1"/>
  <c r="U1007" i="1"/>
  <c r="X1007" i="1"/>
  <c r="Y1007" i="1"/>
  <c r="AA1007" i="1"/>
  <c r="AC1007" i="1"/>
  <c r="AD1007" i="1"/>
  <c r="O1008" i="1"/>
  <c r="P1008" i="1"/>
  <c r="S1008" i="1"/>
  <c r="T1008" i="1"/>
  <c r="U1008" i="1"/>
  <c r="X1008" i="1"/>
  <c r="Y1008" i="1"/>
  <c r="AA1008" i="1"/>
  <c r="AC1008" i="1"/>
  <c r="AD1008" i="1"/>
  <c r="O1009" i="1"/>
  <c r="P1009" i="1"/>
  <c r="S1009" i="1"/>
  <c r="T1009" i="1"/>
  <c r="U1009" i="1"/>
  <c r="X1009" i="1"/>
  <c r="Y1009" i="1"/>
  <c r="AA1009" i="1"/>
  <c r="AC1009" i="1"/>
  <c r="AD1009" i="1"/>
  <c r="O1010" i="1"/>
  <c r="P1010" i="1"/>
  <c r="S1010" i="1"/>
  <c r="T1010" i="1"/>
  <c r="U1010" i="1"/>
  <c r="X1010" i="1"/>
  <c r="Y1010" i="1"/>
  <c r="AA1010" i="1"/>
  <c r="AC1010" i="1"/>
  <c r="AD1010" i="1"/>
  <c r="O1011" i="1"/>
  <c r="P1011" i="1"/>
  <c r="S1011" i="1"/>
  <c r="T1011" i="1"/>
  <c r="U1011" i="1"/>
  <c r="X1011" i="1"/>
  <c r="Y1011" i="1"/>
  <c r="AA1011" i="1"/>
  <c r="AC1011" i="1"/>
  <c r="AD1011" i="1"/>
  <c r="O1012" i="1"/>
  <c r="P1012" i="1"/>
  <c r="S1012" i="1"/>
  <c r="T1012" i="1"/>
  <c r="U1012" i="1"/>
  <c r="X1012" i="1"/>
  <c r="Y1012" i="1"/>
  <c r="AA1012" i="1"/>
  <c r="AC1012" i="1"/>
  <c r="AD1012" i="1"/>
  <c r="O1013" i="1"/>
  <c r="P1013" i="1"/>
  <c r="S1013" i="1"/>
  <c r="T1013" i="1"/>
  <c r="U1013" i="1"/>
  <c r="X1013" i="1"/>
  <c r="Y1013" i="1"/>
  <c r="AA1013" i="1"/>
  <c r="AC1013" i="1"/>
  <c r="AD1013" i="1"/>
  <c r="O1014" i="1"/>
  <c r="P1014" i="1"/>
  <c r="S1014" i="1"/>
  <c r="T1014" i="1"/>
  <c r="U1014" i="1"/>
  <c r="X1014" i="1"/>
  <c r="Y1014" i="1"/>
  <c r="AA1014" i="1"/>
  <c r="AC1014" i="1"/>
  <c r="AD1014" i="1"/>
  <c r="O1015" i="1"/>
  <c r="P1015" i="1"/>
  <c r="S1015" i="1"/>
  <c r="T1015" i="1"/>
  <c r="U1015" i="1"/>
  <c r="X1015" i="1"/>
  <c r="Y1015" i="1"/>
  <c r="AA1015" i="1"/>
  <c r="AC1015" i="1"/>
  <c r="AD1015" i="1"/>
  <c r="O1016" i="1"/>
  <c r="P1016" i="1"/>
  <c r="S1016" i="1"/>
  <c r="T1016" i="1"/>
  <c r="U1016" i="1"/>
  <c r="X1016" i="1"/>
  <c r="Y1016" i="1"/>
  <c r="AA1016" i="1"/>
  <c r="AC1016" i="1"/>
  <c r="AD1016" i="1"/>
  <c r="O1017" i="1"/>
  <c r="P1017" i="1"/>
  <c r="S1017" i="1"/>
  <c r="T1017" i="1"/>
  <c r="U1017" i="1"/>
  <c r="X1017" i="1"/>
  <c r="Y1017" i="1"/>
  <c r="AA1017" i="1"/>
  <c r="AC1017" i="1"/>
  <c r="AD1017" i="1"/>
  <c r="O1018" i="1"/>
  <c r="P1018" i="1"/>
  <c r="S1018" i="1"/>
  <c r="T1018" i="1"/>
  <c r="U1018" i="1"/>
  <c r="X1018" i="1"/>
  <c r="Y1018" i="1"/>
  <c r="AA1018" i="1"/>
  <c r="AC1018" i="1"/>
  <c r="AD1018" i="1"/>
  <c r="O1019" i="1"/>
  <c r="P1019" i="1"/>
  <c r="S1019" i="1"/>
  <c r="T1019" i="1"/>
  <c r="U1019" i="1"/>
  <c r="X1019" i="1"/>
  <c r="Y1019" i="1"/>
  <c r="AA1019" i="1"/>
  <c r="AC1019" i="1"/>
  <c r="AD1019" i="1"/>
  <c r="O1020" i="1"/>
  <c r="P1020" i="1"/>
  <c r="S1020" i="1"/>
  <c r="T1020" i="1"/>
  <c r="U1020" i="1"/>
  <c r="X1020" i="1"/>
  <c r="Y1020" i="1"/>
  <c r="AA1020" i="1"/>
  <c r="AC1020" i="1"/>
  <c r="AD1020" i="1"/>
  <c r="O1021" i="1"/>
  <c r="P1021" i="1"/>
  <c r="S1021" i="1"/>
  <c r="T1021" i="1"/>
  <c r="U1021" i="1"/>
  <c r="X1021" i="1"/>
  <c r="Y1021" i="1"/>
  <c r="AA1021" i="1"/>
  <c r="AC1021" i="1"/>
  <c r="AD1021" i="1"/>
  <c r="O1022" i="1"/>
  <c r="P1022" i="1"/>
  <c r="S1022" i="1"/>
  <c r="T1022" i="1"/>
  <c r="U1022" i="1"/>
  <c r="X1022" i="1"/>
  <c r="Y1022" i="1"/>
  <c r="AA1022" i="1"/>
  <c r="AC1022" i="1"/>
  <c r="AD1022" i="1"/>
  <c r="O1023" i="1"/>
  <c r="P1023" i="1"/>
  <c r="S1023" i="1"/>
  <c r="T1023" i="1"/>
  <c r="U1023" i="1"/>
  <c r="X1023" i="1"/>
  <c r="Y1023" i="1"/>
  <c r="AA1023" i="1"/>
  <c r="AC1023" i="1"/>
  <c r="AD1023" i="1"/>
  <c r="O1024" i="1"/>
  <c r="P1024" i="1"/>
  <c r="S1024" i="1"/>
  <c r="T1024" i="1"/>
  <c r="U1024" i="1"/>
  <c r="X1024" i="1"/>
  <c r="Y1024" i="1"/>
  <c r="AA1024" i="1"/>
  <c r="AC1024" i="1"/>
  <c r="AD1024" i="1"/>
  <c r="O1025" i="1"/>
  <c r="P1025" i="1"/>
  <c r="S1025" i="1"/>
  <c r="T1025" i="1"/>
  <c r="U1025" i="1"/>
  <c r="X1025" i="1"/>
  <c r="Y1025" i="1"/>
  <c r="AA1025" i="1"/>
  <c r="AC1025" i="1"/>
  <c r="AD1025" i="1"/>
  <c r="O1026" i="1"/>
  <c r="P1026" i="1"/>
  <c r="S1026" i="1"/>
  <c r="T1026" i="1"/>
  <c r="U1026" i="1"/>
  <c r="X1026" i="1"/>
  <c r="Y1026" i="1"/>
  <c r="AA1026" i="1"/>
  <c r="AC1026" i="1"/>
  <c r="AD1026" i="1"/>
  <c r="O1027" i="1"/>
  <c r="P1027" i="1"/>
  <c r="S1027" i="1"/>
  <c r="T1027" i="1"/>
  <c r="U1027" i="1"/>
  <c r="X1027" i="1"/>
  <c r="Y1027" i="1"/>
  <c r="AA1027" i="1"/>
  <c r="AC1027" i="1"/>
  <c r="AD1027" i="1"/>
  <c r="O1028" i="1"/>
  <c r="P1028" i="1"/>
  <c r="S1028" i="1"/>
  <c r="T1028" i="1"/>
  <c r="U1028" i="1"/>
  <c r="X1028" i="1"/>
  <c r="Y1028" i="1"/>
  <c r="AA1028" i="1"/>
  <c r="AC1028" i="1"/>
  <c r="AD1028" i="1"/>
  <c r="O1029" i="1"/>
  <c r="P1029" i="1"/>
  <c r="S1029" i="1"/>
  <c r="T1029" i="1"/>
  <c r="U1029" i="1"/>
  <c r="X1029" i="1"/>
  <c r="Y1029" i="1"/>
  <c r="AA1029" i="1"/>
  <c r="AC1029" i="1"/>
  <c r="AD1029" i="1"/>
  <c r="O1030" i="1"/>
  <c r="P1030" i="1"/>
  <c r="S1030" i="1"/>
  <c r="T1030" i="1"/>
  <c r="U1030" i="1"/>
  <c r="X1030" i="1"/>
  <c r="Y1030" i="1"/>
  <c r="AA1030" i="1"/>
  <c r="AC1030" i="1"/>
  <c r="AD1030" i="1"/>
  <c r="O1031" i="1"/>
  <c r="P1031" i="1"/>
  <c r="S1031" i="1"/>
  <c r="T1031" i="1"/>
  <c r="U1031" i="1"/>
  <c r="X1031" i="1"/>
  <c r="Y1031" i="1"/>
  <c r="AA1031" i="1"/>
  <c r="AC1031" i="1"/>
  <c r="AD1031" i="1"/>
  <c r="O1032" i="1"/>
  <c r="P1032" i="1"/>
  <c r="S1032" i="1"/>
  <c r="T1032" i="1"/>
  <c r="U1032" i="1"/>
  <c r="X1032" i="1"/>
  <c r="Y1032" i="1"/>
  <c r="AA1032" i="1"/>
  <c r="AC1032" i="1"/>
  <c r="AD1032" i="1"/>
  <c r="O1033" i="1"/>
  <c r="P1033" i="1"/>
  <c r="S1033" i="1"/>
  <c r="T1033" i="1"/>
  <c r="U1033" i="1"/>
  <c r="X1033" i="1"/>
  <c r="Y1033" i="1"/>
  <c r="AA1033" i="1"/>
  <c r="AC1033" i="1"/>
  <c r="AD1033" i="1"/>
  <c r="O1034" i="1"/>
  <c r="P1034" i="1"/>
  <c r="S1034" i="1"/>
  <c r="T1034" i="1"/>
  <c r="U1034" i="1"/>
  <c r="X1034" i="1"/>
  <c r="Y1034" i="1"/>
  <c r="AA1034" i="1"/>
  <c r="AC1034" i="1"/>
  <c r="AD1034" i="1"/>
  <c r="O1035" i="1"/>
  <c r="P1035" i="1"/>
  <c r="S1035" i="1"/>
  <c r="T1035" i="1"/>
  <c r="U1035" i="1"/>
  <c r="X1035" i="1"/>
  <c r="Y1035" i="1"/>
  <c r="AA1035" i="1"/>
  <c r="AC1035" i="1"/>
  <c r="AD1035" i="1"/>
  <c r="O1036" i="1"/>
  <c r="P1036" i="1"/>
  <c r="S1036" i="1"/>
  <c r="T1036" i="1"/>
  <c r="U1036" i="1"/>
  <c r="X1036" i="1"/>
  <c r="Y1036" i="1"/>
  <c r="AA1036" i="1"/>
  <c r="AC1036" i="1"/>
  <c r="AD1036" i="1"/>
  <c r="O1037" i="1"/>
  <c r="P1037" i="1"/>
  <c r="S1037" i="1"/>
  <c r="T1037" i="1"/>
  <c r="U1037" i="1"/>
  <c r="X1037" i="1"/>
  <c r="Y1037" i="1"/>
  <c r="AA1037" i="1"/>
  <c r="AC1037" i="1"/>
  <c r="AD1037" i="1"/>
  <c r="O1038" i="1"/>
  <c r="P1038" i="1"/>
  <c r="S1038" i="1"/>
  <c r="T1038" i="1"/>
  <c r="U1038" i="1"/>
  <c r="X1038" i="1"/>
  <c r="Y1038" i="1"/>
  <c r="AA1038" i="1"/>
  <c r="AC1038" i="1"/>
  <c r="AD1038" i="1"/>
  <c r="O1039" i="1"/>
  <c r="P1039" i="1"/>
  <c r="S1039" i="1"/>
  <c r="T1039" i="1"/>
  <c r="U1039" i="1"/>
  <c r="X1039" i="1"/>
  <c r="Y1039" i="1"/>
  <c r="AA1039" i="1"/>
  <c r="AC1039" i="1"/>
  <c r="AD1039" i="1"/>
  <c r="O1040" i="1"/>
  <c r="P1040" i="1"/>
  <c r="S1040" i="1"/>
  <c r="T1040" i="1"/>
  <c r="U1040" i="1"/>
  <c r="X1040" i="1"/>
  <c r="Y1040" i="1"/>
  <c r="AA1040" i="1"/>
  <c r="AC1040" i="1"/>
  <c r="AD1040" i="1"/>
  <c r="O1041" i="1"/>
  <c r="P1041" i="1"/>
  <c r="S1041" i="1"/>
  <c r="T1041" i="1"/>
  <c r="U1041" i="1"/>
  <c r="X1041" i="1"/>
  <c r="Y1041" i="1"/>
  <c r="AA1041" i="1"/>
  <c r="AC1041" i="1"/>
  <c r="AD1041" i="1"/>
  <c r="O1042" i="1"/>
  <c r="P1042" i="1"/>
  <c r="S1042" i="1"/>
  <c r="T1042" i="1"/>
  <c r="U1042" i="1"/>
  <c r="X1042" i="1"/>
  <c r="Y1042" i="1"/>
  <c r="AA1042" i="1"/>
  <c r="AC1042" i="1"/>
  <c r="AD1042" i="1"/>
  <c r="O1043" i="1"/>
  <c r="P1043" i="1"/>
  <c r="S1043" i="1"/>
  <c r="T1043" i="1"/>
  <c r="U1043" i="1"/>
  <c r="X1043" i="1"/>
  <c r="Y1043" i="1"/>
  <c r="AA1043" i="1"/>
  <c r="AC1043" i="1"/>
  <c r="AD1043" i="1"/>
  <c r="O1044" i="1"/>
  <c r="P1044" i="1"/>
  <c r="S1044" i="1"/>
  <c r="T1044" i="1"/>
  <c r="U1044" i="1"/>
  <c r="X1044" i="1"/>
  <c r="Y1044" i="1"/>
  <c r="AA1044" i="1"/>
  <c r="AC1044" i="1"/>
  <c r="AD1044" i="1"/>
  <c r="O1045" i="1"/>
  <c r="P1045" i="1"/>
  <c r="S1045" i="1"/>
  <c r="T1045" i="1"/>
  <c r="U1045" i="1"/>
  <c r="X1045" i="1"/>
  <c r="Y1045" i="1"/>
  <c r="AA1045" i="1"/>
  <c r="AC1045" i="1"/>
  <c r="AD1045" i="1"/>
  <c r="O1046" i="1"/>
  <c r="P1046" i="1"/>
  <c r="S1046" i="1"/>
  <c r="T1046" i="1"/>
  <c r="U1046" i="1"/>
  <c r="X1046" i="1"/>
  <c r="Y1046" i="1"/>
  <c r="AA1046" i="1"/>
  <c r="AC1046" i="1"/>
  <c r="AD1046" i="1"/>
  <c r="O1047" i="1"/>
  <c r="P1047" i="1"/>
  <c r="S1047" i="1"/>
  <c r="T1047" i="1"/>
  <c r="U1047" i="1"/>
  <c r="X1047" i="1"/>
  <c r="Y1047" i="1"/>
  <c r="AA1047" i="1"/>
  <c r="AC1047" i="1"/>
  <c r="AD1047" i="1"/>
  <c r="O1048" i="1"/>
  <c r="P1048" i="1"/>
  <c r="S1048" i="1"/>
  <c r="T1048" i="1"/>
  <c r="U1048" i="1"/>
  <c r="X1048" i="1"/>
  <c r="Y1048" i="1"/>
  <c r="AA1048" i="1"/>
  <c r="AC1048" i="1"/>
  <c r="AD1048" i="1"/>
  <c r="O1049" i="1"/>
  <c r="P1049" i="1"/>
  <c r="S1049" i="1"/>
  <c r="T1049" i="1"/>
  <c r="U1049" i="1"/>
  <c r="X1049" i="1"/>
  <c r="Y1049" i="1"/>
  <c r="AA1049" i="1"/>
  <c r="AC1049" i="1"/>
  <c r="AD1049" i="1"/>
  <c r="O1050" i="1"/>
  <c r="P1050" i="1"/>
  <c r="S1050" i="1"/>
  <c r="T1050" i="1"/>
  <c r="U1050" i="1"/>
  <c r="X1050" i="1"/>
  <c r="Y1050" i="1"/>
  <c r="AA1050" i="1"/>
  <c r="AC1050" i="1"/>
  <c r="AD1050" i="1"/>
  <c r="O1051" i="1"/>
  <c r="P1051" i="1"/>
  <c r="S1051" i="1"/>
  <c r="T1051" i="1"/>
  <c r="U1051" i="1"/>
  <c r="X1051" i="1"/>
  <c r="Y1051" i="1"/>
  <c r="AA1051" i="1"/>
  <c r="AC1051" i="1"/>
  <c r="AD1051" i="1"/>
  <c r="O1052" i="1"/>
  <c r="P1052" i="1"/>
  <c r="S1052" i="1"/>
  <c r="T1052" i="1"/>
  <c r="U1052" i="1"/>
  <c r="X1052" i="1"/>
  <c r="Y1052" i="1"/>
  <c r="AA1052" i="1"/>
  <c r="AC1052" i="1"/>
  <c r="AD1052" i="1"/>
  <c r="O1053" i="1"/>
  <c r="P1053" i="1"/>
  <c r="S1053" i="1"/>
  <c r="T1053" i="1"/>
  <c r="U1053" i="1"/>
  <c r="X1053" i="1"/>
  <c r="Y1053" i="1"/>
  <c r="AA1053" i="1"/>
  <c r="AC1053" i="1"/>
  <c r="AD1053" i="1"/>
  <c r="O1054" i="1"/>
  <c r="P1054" i="1"/>
  <c r="S1054" i="1"/>
  <c r="T1054" i="1"/>
  <c r="U1054" i="1"/>
  <c r="X1054" i="1"/>
  <c r="Y1054" i="1"/>
  <c r="AA1054" i="1"/>
  <c r="AC1054" i="1"/>
  <c r="AD1054" i="1"/>
  <c r="O1055" i="1"/>
  <c r="P1055" i="1"/>
  <c r="S1055" i="1"/>
  <c r="T1055" i="1"/>
  <c r="U1055" i="1"/>
  <c r="X1055" i="1"/>
  <c r="Y1055" i="1"/>
  <c r="AA1055" i="1"/>
  <c r="AC1055" i="1"/>
  <c r="AD1055" i="1"/>
  <c r="O1056" i="1"/>
  <c r="P1056" i="1"/>
  <c r="S1056" i="1"/>
  <c r="T1056" i="1"/>
  <c r="U1056" i="1"/>
  <c r="X1056" i="1"/>
  <c r="Y1056" i="1"/>
  <c r="AA1056" i="1"/>
  <c r="AC1056" i="1"/>
  <c r="AD1056" i="1"/>
  <c r="O1057" i="1"/>
  <c r="P1057" i="1"/>
  <c r="S1057" i="1"/>
  <c r="T1057" i="1"/>
  <c r="U1057" i="1"/>
  <c r="X1057" i="1"/>
  <c r="Y1057" i="1"/>
  <c r="AA1057" i="1"/>
  <c r="AC1057" i="1"/>
  <c r="AD1057" i="1"/>
  <c r="O1058" i="1"/>
  <c r="P1058" i="1"/>
  <c r="S1058" i="1"/>
  <c r="T1058" i="1"/>
  <c r="U1058" i="1"/>
  <c r="X1058" i="1"/>
  <c r="Y1058" i="1"/>
  <c r="AA1058" i="1"/>
  <c r="AC1058" i="1"/>
  <c r="AD1058" i="1"/>
  <c r="O1059" i="1"/>
  <c r="P1059" i="1"/>
  <c r="S1059" i="1"/>
  <c r="T1059" i="1"/>
  <c r="U1059" i="1"/>
  <c r="X1059" i="1"/>
  <c r="Y1059" i="1"/>
  <c r="AA1059" i="1"/>
  <c r="AC1059" i="1"/>
  <c r="AD1059" i="1"/>
  <c r="O1060" i="1"/>
  <c r="P1060" i="1"/>
  <c r="S1060" i="1"/>
  <c r="T1060" i="1"/>
  <c r="U1060" i="1"/>
  <c r="X1060" i="1"/>
  <c r="Y1060" i="1"/>
  <c r="AA1060" i="1"/>
  <c r="AC1060" i="1"/>
  <c r="AD1060" i="1"/>
  <c r="O1061" i="1"/>
  <c r="P1061" i="1"/>
  <c r="S1061" i="1"/>
  <c r="T1061" i="1"/>
  <c r="U1061" i="1"/>
  <c r="X1061" i="1"/>
  <c r="Y1061" i="1"/>
  <c r="AA1061" i="1"/>
  <c r="AC1061" i="1"/>
  <c r="AD1061" i="1"/>
  <c r="O1062" i="1"/>
  <c r="P1062" i="1"/>
  <c r="S1062" i="1"/>
  <c r="T1062" i="1"/>
  <c r="U1062" i="1"/>
  <c r="X1062" i="1"/>
  <c r="Y1062" i="1"/>
  <c r="AA1062" i="1"/>
  <c r="AC1062" i="1"/>
  <c r="AD1062" i="1"/>
  <c r="O1063" i="1"/>
  <c r="P1063" i="1"/>
  <c r="S1063" i="1"/>
  <c r="T1063" i="1"/>
  <c r="U1063" i="1"/>
  <c r="X1063" i="1"/>
  <c r="Y1063" i="1"/>
  <c r="AA1063" i="1"/>
  <c r="AC1063" i="1"/>
  <c r="AD1063" i="1"/>
  <c r="O1064" i="1"/>
  <c r="P1064" i="1"/>
  <c r="S1064" i="1"/>
  <c r="T1064" i="1"/>
  <c r="U1064" i="1"/>
  <c r="X1064" i="1"/>
  <c r="Y1064" i="1"/>
  <c r="AA1064" i="1"/>
  <c r="AC1064" i="1"/>
  <c r="AD1064" i="1"/>
  <c r="O1065" i="1"/>
  <c r="P1065" i="1"/>
  <c r="S1065" i="1"/>
  <c r="T1065" i="1"/>
  <c r="U1065" i="1"/>
  <c r="X1065" i="1"/>
  <c r="Y1065" i="1"/>
  <c r="AA1065" i="1"/>
  <c r="AC1065" i="1"/>
  <c r="AD1065" i="1"/>
  <c r="O1066" i="1"/>
  <c r="P1066" i="1"/>
  <c r="S1066" i="1"/>
  <c r="T1066" i="1"/>
  <c r="U1066" i="1"/>
  <c r="X1066" i="1"/>
  <c r="Y1066" i="1"/>
  <c r="AA1066" i="1"/>
  <c r="AC1066" i="1"/>
  <c r="AD1066" i="1"/>
  <c r="O1067" i="1"/>
  <c r="P1067" i="1"/>
  <c r="S1067" i="1"/>
  <c r="T1067" i="1"/>
  <c r="U1067" i="1"/>
  <c r="X1067" i="1"/>
  <c r="Y1067" i="1"/>
  <c r="AA1067" i="1"/>
  <c r="AC1067" i="1"/>
  <c r="AD1067" i="1"/>
  <c r="O1068" i="1"/>
  <c r="P1068" i="1"/>
  <c r="S1068" i="1"/>
  <c r="T1068" i="1"/>
  <c r="U1068" i="1"/>
  <c r="X1068" i="1"/>
  <c r="Y1068" i="1"/>
  <c r="AA1068" i="1"/>
  <c r="AC1068" i="1"/>
  <c r="AD1068" i="1"/>
  <c r="O1069" i="1"/>
  <c r="P1069" i="1"/>
  <c r="S1069" i="1"/>
  <c r="T1069" i="1"/>
  <c r="U1069" i="1"/>
  <c r="X1069" i="1"/>
  <c r="Y1069" i="1"/>
  <c r="AA1069" i="1"/>
  <c r="AC1069" i="1"/>
  <c r="AD1069" i="1"/>
  <c r="O1070" i="1"/>
  <c r="P1070" i="1"/>
  <c r="S1070" i="1"/>
  <c r="T1070" i="1"/>
  <c r="U1070" i="1"/>
  <c r="X1070" i="1"/>
  <c r="Y1070" i="1"/>
  <c r="AA1070" i="1"/>
  <c r="AC1070" i="1"/>
  <c r="AD1070" i="1"/>
  <c r="O1071" i="1"/>
  <c r="P1071" i="1"/>
  <c r="S1071" i="1"/>
  <c r="T1071" i="1"/>
  <c r="U1071" i="1"/>
  <c r="X1071" i="1"/>
  <c r="Y1071" i="1"/>
  <c r="AA1071" i="1"/>
  <c r="AC1071" i="1"/>
  <c r="AD1071" i="1"/>
  <c r="O1072" i="1"/>
  <c r="P1072" i="1"/>
  <c r="S1072" i="1"/>
  <c r="T1072" i="1"/>
  <c r="U1072" i="1"/>
  <c r="X1072" i="1"/>
  <c r="Y1072" i="1"/>
  <c r="AA1072" i="1"/>
  <c r="AC1072" i="1"/>
  <c r="AD1072" i="1"/>
  <c r="O1073" i="1"/>
  <c r="P1073" i="1"/>
  <c r="S1073" i="1"/>
  <c r="T1073" i="1"/>
  <c r="U1073" i="1"/>
  <c r="X1073" i="1"/>
  <c r="Y1073" i="1"/>
  <c r="AA1073" i="1"/>
  <c r="AC1073" i="1"/>
  <c r="AD1073" i="1"/>
  <c r="O1074" i="1"/>
  <c r="P1074" i="1"/>
  <c r="S1074" i="1"/>
  <c r="T1074" i="1"/>
  <c r="U1074" i="1"/>
  <c r="X1074" i="1"/>
  <c r="Y1074" i="1"/>
  <c r="AA1074" i="1"/>
  <c r="AC1074" i="1"/>
  <c r="AD1074" i="1"/>
  <c r="O1075" i="1"/>
  <c r="P1075" i="1"/>
  <c r="S1075" i="1"/>
  <c r="T1075" i="1"/>
  <c r="U1075" i="1"/>
  <c r="X1075" i="1"/>
  <c r="Y1075" i="1"/>
  <c r="AA1075" i="1"/>
  <c r="AC1075" i="1"/>
  <c r="AD1075" i="1"/>
  <c r="O1076" i="1"/>
  <c r="P1076" i="1"/>
  <c r="S1076" i="1"/>
  <c r="T1076" i="1"/>
  <c r="U1076" i="1"/>
  <c r="X1076" i="1"/>
  <c r="Y1076" i="1"/>
  <c r="AA1076" i="1"/>
  <c r="AC1076" i="1"/>
  <c r="AD1076" i="1"/>
  <c r="O1077" i="1"/>
  <c r="P1077" i="1"/>
  <c r="S1077" i="1"/>
  <c r="T1077" i="1"/>
  <c r="U1077" i="1"/>
  <c r="X1077" i="1"/>
  <c r="Y1077" i="1"/>
  <c r="AA1077" i="1"/>
  <c r="AC1077" i="1"/>
  <c r="AD1077" i="1"/>
  <c r="O1078" i="1"/>
  <c r="P1078" i="1"/>
  <c r="S1078" i="1"/>
  <c r="T1078" i="1"/>
  <c r="U1078" i="1"/>
  <c r="X1078" i="1"/>
  <c r="Y1078" i="1"/>
  <c r="AA1078" i="1"/>
  <c r="AC1078" i="1"/>
  <c r="AD1078" i="1"/>
  <c r="O1079" i="1"/>
  <c r="P1079" i="1"/>
  <c r="S1079" i="1"/>
  <c r="T1079" i="1"/>
  <c r="U1079" i="1"/>
  <c r="X1079" i="1"/>
  <c r="Y1079" i="1"/>
  <c r="AA1079" i="1"/>
  <c r="AC1079" i="1"/>
  <c r="AD1079" i="1"/>
  <c r="O1080" i="1"/>
  <c r="P1080" i="1"/>
  <c r="S1080" i="1"/>
  <c r="T1080" i="1"/>
  <c r="U1080" i="1"/>
  <c r="X1080" i="1"/>
  <c r="Y1080" i="1"/>
  <c r="AA1080" i="1"/>
  <c r="AC1080" i="1"/>
  <c r="AD1080" i="1"/>
  <c r="O1081" i="1"/>
  <c r="P1081" i="1"/>
  <c r="S1081" i="1"/>
  <c r="T1081" i="1"/>
  <c r="U1081" i="1"/>
  <c r="X1081" i="1"/>
  <c r="Y1081" i="1"/>
  <c r="AA1081" i="1"/>
  <c r="AC1081" i="1"/>
  <c r="AD1081" i="1"/>
  <c r="O1082" i="1"/>
  <c r="P1082" i="1"/>
  <c r="S1082" i="1"/>
  <c r="T1082" i="1"/>
  <c r="U1082" i="1"/>
  <c r="X1082" i="1"/>
  <c r="Y1082" i="1"/>
  <c r="AA1082" i="1"/>
  <c r="AC1082" i="1"/>
  <c r="AD1082" i="1"/>
  <c r="O1083" i="1"/>
  <c r="P1083" i="1"/>
  <c r="S1083" i="1"/>
  <c r="T1083" i="1"/>
  <c r="U1083" i="1"/>
  <c r="X1083" i="1"/>
  <c r="Y1083" i="1"/>
  <c r="AA1083" i="1"/>
  <c r="AC1083" i="1"/>
  <c r="AD1083" i="1"/>
  <c r="O1084" i="1"/>
  <c r="P1084" i="1"/>
  <c r="S1084" i="1"/>
  <c r="T1084" i="1"/>
  <c r="U1084" i="1"/>
  <c r="X1084" i="1"/>
  <c r="Y1084" i="1"/>
  <c r="AA1084" i="1"/>
  <c r="AC1084" i="1"/>
  <c r="AD1084" i="1"/>
  <c r="O1085" i="1"/>
  <c r="P1085" i="1"/>
  <c r="S1085" i="1"/>
  <c r="T1085" i="1"/>
  <c r="U1085" i="1"/>
  <c r="X1085" i="1"/>
  <c r="Y1085" i="1"/>
  <c r="AA1085" i="1"/>
  <c r="AC1085" i="1"/>
  <c r="AD1085" i="1"/>
  <c r="O1086" i="1"/>
  <c r="P1086" i="1"/>
  <c r="S1086" i="1"/>
  <c r="T1086" i="1"/>
  <c r="U1086" i="1"/>
  <c r="X1086" i="1"/>
  <c r="Y1086" i="1"/>
  <c r="AA1086" i="1"/>
  <c r="AC1086" i="1"/>
  <c r="AD1086" i="1"/>
  <c r="O1087" i="1"/>
  <c r="P1087" i="1"/>
  <c r="S1087" i="1"/>
  <c r="T1087" i="1"/>
  <c r="U1087" i="1"/>
  <c r="X1087" i="1"/>
  <c r="Y1087" i="1"/>
  <c r="AA1087" i="1"/>
  <c r="AC1087" i="1"/>
  <c r="AD1087" i="1"/>
  <c r="O1088" i="1"/>
  <c r="P1088" i="1"/>
  <c r="S1088" i="1"/>
  <c r="T1088" i="1"/>
  <c r="U1088" i="1"/>
  <c r="X1088" i="1"/>
  <c r="Y1088" i="1"/>
  <c r="AA1088" i="1"/>
  <c r="AC1088" i="1"/>
  <c r="AD1088" i="1"/>
  <c r="O1089" i="1"/>
  <c r="P1089" i="1"/>
  <c r="S1089" i="1"/>
  <c r="T1089" i="1"/>
  <c r="U1089" i="1"/>
  <c r="X1089" i="1"/>
  <c r="Y1089" i="1"/>
  <c r="AA1089" i="1"/>
  <c r="AC1089" i="1"/>
  <c r="AD1089" i="1"/>
  <c r="O1090" i="1"/>
  <c r="P1090" i="1"/>
  <c r="S1090" i="1"/>
  <c r="T1090" i="1"/>
  <c r="U1090" i="1"/>
  <c r="X1090" i="1"/>
  <c r="Y1090" i="1"/>
  <c r="AA1090" i="1"/>
  <c r="AC1090" i="1"/>
  <c r="AD1090" i="1"/>
  <c r="O1091" i="1"/>
  <c r="P1091" i="1"/>
  <c r="S1091" i="1"/>
  <c r="T1091" i="1"/>
  <c r="U1091" i="1"/>
  <c r="X1091" i="1"/>
  <c r="Y1091" i="1"/>
  <c r="AA1091" i="1"/>
  <c r="AC1091" i="1"/>
  <c r="AD1091" i="1"/>
  <c r="O1092" i="1"/>
  <c r="P1092" i="1"/>
  <c r="S1092" i="1"/>
  <c r="T1092" i="1"/>
  <c r="U1092" i="1"/>
  <c r="X1092" i="1"/>
  <c r="Y1092" i="1"/>
  <c r="AA1092" i="1"/>
  <c r="AC1092" i="1"/>
  <c r="AD1092" i="1"/>
  <c r="O1093" i="1"/>
  <c r="P1093" i="1"/>
  <c r="S1093" i="1"/>
  <c r="T1093" i="1"/>
  <c r="U1093" i="1"/>
  <c r="X1093" i="1"/>
  <c r="Y1093" i="1"/>
  <c r="AA1093" i="1"/>
  <c r="AC1093" i="1"/>
  <c r="AD1093" i="1"/>
  <c r="O1094" i="1"/>
  <c r="P1094" i="1"/>
  <c r="S1094" i="1"/>
  <c r="T1094" i="1"/>
  <c r="U1094" i="1"/>
  <c r="X1094" i="1"/>
  <c r="Y1094" i="1"/>
  <c r="AA1094" i="1"/>
  <c r="AC1094" i="1"/>
  <c r="AD1094" i="1"/>
  <c r="O1095" i="1"/>
  <c r="P1095" i="1"/>
  <c r="S1095" i="1"/>
  <c r="T1095" i="1"/>
  <c r="U1095" i="1"/>
  <c r="X1095" i="1"/>
  <c r="Y1095" i="1"/>
  <c r="AA1095" i="1"/>
  <c r="AC1095" i="1"/>
  <c r="AD1095" i="1"/>
  <c r="O1096" i="1"/>
  <c r="P1096" i="1"/>
  <c r="S1096" i="1"/>
  <c r="T1096" i="1"/>
  <c r="U1096" i="1"/>
  <c r="X1096" i="1"/>
  <c r="Y1096" i="1"/>
  <c r="AA1096" i="1"/>
  <c r="AC1096" i="1"/>
  <c r="AD1096" i="1"/>
  <c r="O1097" i="1"/>
  <c r="P1097" i="1"/>
  <c r="S1097" i="1"/>
  <c r="T1097" i="1"/>
  <c r="U1097" i="1"/>
  <c r="X1097" i="1"/>
  <c r="Y1097" i="1"/>
  <c r="AA1097" i="1"/>
  <c r="AC1097" i="1"/>
  <c r="AD1097" i="1"/>
  <c r="O1098" i="1"/>
  <c r="P1098" i="1"/>
  <c r="S1098" i="1"/>
  <c r="T1098" i="1"/>
  <c r="U1098" i="1"/>
  <c r="X1098" i="1"/>
  <c r="Y1098" i="1"/>
  <c r="AA1098" i="1"/>
  <c r="AC1098" i="1"/>
  <c r="AD1098" i="1"/>
  <c r="O1099" i="1"/>
  <c r="P1099" i="1"/>
  <c r="S1099" i="1"/>
  <c r="T1099" i="1"/>
  <c r="U1099" i="1"/>
  <c r="X1099" i="1"/>
  <c r="Y1099" i="1"/>
  <c r="AA1099" i="1"/>
  <c r="AC1099" i="1"/>
  <c r="AD1099" i="1"/>
  <c r="O1100" i="1"/>
  <c r="P1100" i="1"/>
  <c r="S1100" i="1"/>
  <c r="T1100" i="1"/>
  <c r="U1100" i="1"/>
  <c r="X1100" i="1"/>
  <c r="Y1100" i="1"/>
  <c r="AA1100" i="1"/>
  <c r="AC1100" i="1"/>
  <c r="AD1100" i="1"/>
  <c r="O1101" i="1"/>
  <c r="P1101" i="1"/>
  <c r="S1101" i="1"/>
  <c r="T1101" i="1"/>
  <c r="U1101" i="1"/>
  <c r="X1101" i="1"/>
  <c r="Y1101" i="1"/>
  <c r="AA1101" i="1"/>
  <c r="AC1101" i="1"/>
  <c r="AD1101" i="1"/>
  <c r="O1102" i="1"/>
  <c r="P1102" i="1"/>
  <c r="S1102" i="1"/>
  <c r="T1102" i="1"/>
  <c r="U1102" i="1"/>
  <c r="X1102" i="1"/>
  <c r="Y1102" i="1"/>
  <c r="AA1102" i="1"/>
  <c r="AC1102" i="1"/>
  <c r="AD1102" i="1"/>
  <c r="O1103" i="1"/>
  <c r="P1103" i="1"/>
  <c r="S1103" i="1"/>
  <c r="T1103" i="1"/>
  <c r="U1103" i="1"/>
  <c r="X1103" i="1"/>
  <c r="Y1103" i="1"/>
  <c r="AA1103" i="1"/>
  <c r="AC1103" i="1"/>
  <c r="AD1103" i="1"/>
  <c r="O1104" i="1"/>
  <c r="P1104" i="1"/>
  <c r="S1104" i="1"/>
  <c r="T1104" i="1"/>
  <c r="U1104" i="1"/>
  <c r="X1104" i="1"/>
  <c r="Y1104" i="1"/>
  <c r="AA1104" i="1"/>
  <c r="AC1104" i="1"/>
  <c r="AD1104" i="1"/>
  <c r="O1105" i="1"/>
  <c r="P1105" i="1"/>
  <c r="S1105" i="1"/>
  <c r="T1105" i="1"/>
  <c r="U1105" i="1"/>
  <c r="X1105" i="1"/>
  <c r="Y1105" i="1"/>
  <c r="AA1105" i="1"/>
  <c r="AC1105" i="1"/>
  <c r="AD1105" i="1"/>
  <c r="O1106" i="1"/>
  <c r="P1106" i="1"/>
  <c r="S1106" i="1"/>
  <c r="T1106" i="1"/>
  <c r="U1106" i="1"/>
  <c r="X1106" i="1"/>
  <c r="Y1106" i="1"/>
  <c r="AA1106" i="1"/>
  <c r="AC1106" i="1"/>
  <c r="AD1106" i="1"/>
  <c r="O1107" i="1"/>
  <c r="P1107" i="1"/>
  <c r="S1107" i="1"/>
  <c r="T1107" i="1"/>
  <c r="U1107" i="1"/>
  <c r="X1107" i="1"/>
  <c r="Y1107" i="1"/>
  <c r="AA1107" i="1"/>
  <c r="AC1107" i="1"/>
  <c r="AD1107" i="1"/>
  <c r="O1108" i="1"/>
  <c r="P1108" i="1"/>
  <c r="S1108" i="1"/>
  <c r="T1108" i="1"/>
  <c r="U1108" i="1"/>
  <c r="X1108" i="1"/>
  <c r="Y1108" i="1"/>
  <c r="AA1108" i="1"/>
  <c r="AC1108" i="1"/>
  <c r="AD1108" i="1"/>
  <c r="O1109" i="1"/>
  <c r="P1109" i="1"/>
  <c r="S1109" i="1"/>
  <c r="T1109" i="1"/>
  <c r="U1109" i="1"/>
  <c r="X1109" i="1"/>
  <c r="Y1109" i="1"/>
  <c r="AA1109" i="1"/>
  <c r="AC1109" i="1"/>
  <c r="AD1109" i="1"/>
  <c r="O1110" i="1"/>
  <c r="P1110" i="1"/>
  <c r="S1110" i="1"/>
  <c r="T1110" i="1"/>
  <c r="U1110" i="1"/>
  <c r="X1110" i="1"/>
  <c r="Y1110" i="1"/>
  <c r="AA1110" i="1"/>
  <c r="AC1110" i="1"/>
  <c r="AD1110" i="1"/>
  <c r="O1111" i="1"/>
  <c r="P1111" i="1"/>
  <c r="S1111" i="1"/>
  <c r="T1111" i="1"/>
  <c r="U1111" i="1"/>
  <c r="X1111" i="1"/>
  <c r="Y1111" i="1"/>
  <c r="AA1111" i="1"/>
  <c r="AC1111" i="1"/>
  <c r="AD1111" i="1"/>
  <c r="O1112" i="1"/>
  <c r="P1112" i="1"/>
  <c r="S1112" i="1"/>
  <c r="T1112" i="1"/>
  <c r="U1112" i="1"/>
  <c r="X1112" i="1"/>
  <c r="Y1112" i="1"/>
  <c r="AA1112" i="1"/>
  <c r="AC1112" i="1"/>
  <c r="AD1112" i="1"/>
  <c r="O1113" i="1"/>
  <c r="P1113" i="1"/>
  <c r="S1113" i="1"/>
  <c r="T1113" i="1"/>
  <c r="U1113" i="1"/>
  <c r="X1113" i="1"/>
  <c r="Y1113" i="1"/>
  <c r="AA1113" i="1"/>
  <c r="AC1113" i="1"/>
  <c r="AD1113" i="1"/>
  <c r="O1114" i="1"/>
  <c r="P1114" i="1"/>
  <c r="S1114" i="1"/>
  <c r="T1114" i="1"/>
  <c r="U1114" i="1"/>
  <c r="X1114" i="1"/>
  <c r="Y1114" i="1"/>
  <c r="AA1114" i="1"/>
  <c r="AC1114" i="1"/>
  <c r="AD1114" i="1"/>
  <c r="O1115" i="1"/>
  <c r="P1115" i="1"/>
  <c r="S1115" i="1"/>
  <c r="T1115" i="1"/>
  <c r="U1115" i="1"/>
  <c r="X1115" i="1"/>
  <c r="Y1115" i="1"/>
  <c r="AA1115" i="1"/>
  <c r="AC1115" i="1"/>
  <c r="AD1115" i="1"/>
  <c r="O1116" i="1"/>
  <c r="P1116" i="1"/>
  <c r="S1116" i="1"/>
  <c r="T1116" i="1"/>
  <c r="U1116" i="1"/>
  <c r="X1116" i="1"/>
  <c r="Y1116" i="1"/>
  <c r="AA1116" i="1"/>
  <c r="AC1116" i="1"/>
  <c r="AD1116" i="1"/>
  <c r="O1117" i="1"/>
  <c r="P1117" i="1"/>
  <c r="S1117" i="1"/>
  <c r="T1117" i="1"/>
  <c r="U1117" i="1"/>
  <c r="X1117" i="1"/>
  <c r="Y1117" i="1"/>
  <c r="AA1117" i="1"/>
  <c r="AC1117" i="1"/>
  <c r="AD1117" i="1"/>
  <c r="O1118" i="1"/>
  <c r="P1118" i="1"/>
  <c r="S1118" i="1"/>
  <c r="T1118" i="1"/>
  <c r="U1118" i="1"/>
  <c r="X1118" i="1"/>
  <c r="Y1118" i="1"/>
  <c r="AA1118" i="1"/>
  <c r="AC1118" i="1"/>
  <c r="AD1118" i="1"/>
  <c r="O1119" i="1"/>
  <c r="P1119" i="1"/>
  <c r="S1119" i="1"/>
  <c r="T1119" i="1"/>
  <c r="U1119" i="1"/>
  <c r="X1119" i="1"/>
  <c r="Y1119" i="1"/>
  <c r="AA1119" i="1"/>
  <c r="AC1119" i="1"/>
  <c r="AD1119" i="1"/>
  <c r="O1120" i="1"/>
  <c r="P1120" i="1"/>
  <c r="S1120" i="1"/>
  <c r="T1120" i="1"/>
  <c r="U1120" i="1"/>
  <c r="X1120" i="1"/>
  <c r="Y1120" i="1"/>
  <c r="AA1120" i="1"/>
  <c r="AC1120" i="1"/>
  <c r="AD1120" i="1"/>
  <c r="O1121" i="1"/>
  <c r="P1121" i="1"/>
  <c r="S1121" i="1"/>
  <c r="T1121" i="1"/>
  <c r="U1121" i="1"/>
  <c r="X1121" i="1"/>
  <c r="Y1121" i="1"/>
  <c r="AA1121" i="1"/>
  <c r="AC1121" i="1"/>
  <c r="AD1121" i="1"/>
  <c r="O1122" i="1"/>
  <c r="P1122" i="1"/>
  <c r="S1122" i="1"/>
  <c r="T1122" i="1"/>
  <c r="U1122" i="1"/>
  <c r="X1122" i="1"/>
  <c r="Y1122" i="1"/>
  <c r="AA1122" i="1"/>
  <c r="AC1122" i="1"/>
  <c r="AD1122" i="1"/>
  <c r="O1123" i="1"/>
  <c r="P1123" i="1"/>
  <c r="S1123" i="1"/>
  <c r="T1123" i="1"/>
  <c r="U1123" i="1"/>
  <c r="X1123" i="1"/>
  <c r="Y1123" i="1"/>
  <c r="AA1123" i="1"/>
  <c r="AC1123" i="1"/>
  <c r="AD1123" i="1"/>
  <c r="O1124" i="1"/>
  <c r="P1124" i="1"/>
  <c r="S1124" i="1"/>
  <c r="T1124" i="1"/>
  <c r="U1124" i="1"/>
  <c r="X1124" i="1"/>
  <c r="Y1124" i="1"/>
  <c r="AA1124" i="1"/>
  <c r="AC1124" i="1"/>
  <c r="AD1124" i="1"/>
  <c r="O1125" i="1"/>
  <c r="P1125" i="1"/>
  <c r="S1125" i="1"/>
  <c r="T1125" i="1"/>
  <c r="U1125" i="1"/>
  <c r="X1125" i="1"/>
  <c r="Y1125" i="1"/>
  <c r="AA1125" i="1"/>
  <c r="AC1125" i="1"/>
  <c r="AD1125" i="1"/>
  <c r="O1126" i="1"/>
  <c r="P1126" i="1"/>
  <c r="S1126" i="1"/>
  <c r="T1126" i="1"/>
  <c r="U1126" i="1"/>
  <c r="X1126" i="1"/>
  <c r="Y1126" i="1"/>
  <c r="AA1126" i="1"/>
  <c r="AC1126" i="1"/>
  <c r="AD1126" i="1"/>
  <c r="O1127" i="1"/>
  <c r="P1127" i="1"/>
  <c r="S1127" i="1"/>
  <c r="T1127" i="1"/>
  <c r="U1127" i="1"/>
  <c r="X1127" i="1"/>
  <c r="Y1127" i="1"/>
  <c r="AA1127" i="1"/>
  <c r="AC1127" i="1"/>
  <c r="AD1127" i="1"/>
  <c r="O1128" i="1"/>
  <c r="P1128" i="1"/>
  <c r="S1128" i="1"/>
  <c r="T1128" i="1"/>
  <c r="U1128" i="1"/>
  <c r="X1128" i="1"/>
  <c r="Y1128" i="1"/>
  <c r="AA1128" i="1"/>
  <c r="AC1128" i="1"/>
  <c r="AD1128" i="1"/>
  <c r="O1129" i="1"/>
  <c r="P1129" i="1"/>
  <c r="S1129" i="1"/>
  <c r="T1129" i="1"/>
  <c r="U1129" i="1"/>
  <c r="X1129" i="1"/>
  <c r="Y1129" i="1"/>
  <c r="AA1129" i="1"/>
  <c r="AC1129" i="1"/>
  <c r="AD1129" i="1"/>
  <c r="O1130" i="1"/>
  <c r="P1130" i="1"/>
  <c r="S1130" i="1"/>
  <c r="T1130" i="1"/>
  <c r="U1130" i="1"/>
  <c r="X1130" i="1"/>
  <c r="Y1130" i="1"/>
  <c r="AA1130" i="1"/>
  <c r="AC1130" i="1"/>
  <c r="AD1130" i="1"/>
  <c r="O1131" i="1"/>
  <c r="P1131" i="1"/>
  <c r="S1131" i="1"/>
  <c r="T1131" i="1"/>
  <c r="U1131" i="1"/>
  <c r="X1131" i="1"/>
  <c r="Y1131" i="1"/>
  <c r="AA1131" i="1"/>
  <c r="AC1131" i="1"/>
  <c r="AD1131" i="1"/>
  <c r="O1132" i="1"/>
  <c r="P1132" i="1"/>
  <c r="S1132" i="1"/>
  <c r="T1132" i="1"/>
  <c r="U1132" i="1"/>
  <c r="X1132" i="1"/>
  <c r="Y1132" i="1"/>
  <c r="AA1132" i="1"/>
  <c r="AC1132" i="1"/>
  <c r="AD1132" i="1"/>
  <c r="O1133" i="1"/>
  <c r="P1133" i="1"/>
  <c r="S1133" i="1"/>
  <c r="T1133" i="1"/>
  <c r="U1133" i="1"/>
  <c r="X1133" i="1"/>
  <c r="Y1133" i="1"/>
  <c r="AA1133" i="1"/>
  <c r="AC1133" i="1"/>
  <c r="AD1133" i="1"/>
  <c r="O1134" i="1"/>
  <c r="P1134" i="1"/>
  <c r="S1134" i="1"/>
  <c r="T1134" i="1"/>
  <c r="U1134" i="1"/>
  <c r="X1134" i="1"/>
  <c r="Y1134" i="1"/>
  <c r="AA1134" i="1"/>
  <c r="AC1134" i="1"/>
  <c r="AD1134" i="1"/>
  <c r="O1135" i="1"/>
  <c r="P1135" i="1"/>
  <c r="S1135" i="1"/>
  <c r="T1135" i="1"/>
  <c r="U1135" i="1"/>
  <c r="X1135" i="1"/>
  <c r="Y1135" i="1"/>
  <c r="AA1135" i="1"/>
  <c r="AC1135" i="1"/>
  <c r="AD1135" i="1"/>
  <c r="O1136" i="1"/>
  <c r="P1136" i="1"/>
  <c r="S1136" i="1"/>
  <c r="T1136" i="1"/>
  <c r="U1136" i="1"/>
  <c r="X1136" i="1"/>
  <c r="Y1136" i="1"/>
  <c r="AA1136" i="1"/>
  <c r="AC1136" i="1"/>
  <c r="AD1136" i="1"/>
  <c r="O1137" i="1"/>
  <c r="P1137" i="1"/>
  <c r="S1137" i="1"/>
  <c r="T1137" i="1"/>
  <c r="U1137" i="1"/>
  <c r="X1137" i="1"/>
  <c r="Y1137" i="1"/>
  <c r="AA1137" i="1"/>
  <c r="AC1137" i="1"/>
  <c r="AD1137" i="1"/>
  <c r="O1138" i="1"/>
  <c r="P1138" i="1"/>
  <c r="S1138" i="1"/>
  <c r="T1138" i="1"/>
  <c r="U1138" i="1"/>
  <c r="X1138" i="1"/>
  <c r="Y1138" i="1"/>
  <c r="AA1138" i="1"/>
  <c r="AC1138" i="1"/>
  <c r="AD1138" i="1"/>
  <c r="O1139" i="1"/>
  <c r="P1139" i="1"/>
  <c r="S1139" i="1"/>
  <c r="T1139" i="1"/>
  <c r="U1139" i="1"/>
  <c r="X1139" i="1"/>
  <c r="Y1139" i="1"/>
  <c r="AA1139" i="1"/>
  <c r="AC1139" i="1"/>
  <c r="AD1139" i="1"/>
  <c r="O1140" i="1"/>
  <c r="P1140" i="1"/>
  <c r="S1140" i="1"/>
  <c r="T1140" i="1"/>
  <c r="U1140" i="1"/>
  <c r="X1140" i="1"/>
  <c r="Y1140" i="1"/>
  <c r="AA1140" i="1"/>
  <c r="AC1140" i="1"/>
  <c r="AD1140" i="1"/>
  <c r="O1141" i="1"/>
  <c r="P1141" i="1"/>
  <c r="S1141" i="1"/>
  <c r="T1141" i="1"/>
  <c r="U1141" i="1"/>
  <c r="X1141" i="1"/>
  <c r="Y1141" i="1"/>
  <c r="AA1141" i="1"/>
  <c r="AC1141" i="1"/>
  <c r="AD1141" i="1"/>
  <c r="O1142" i="1"/>
  <c r="P1142" i="1"/>
  <c r="S1142" i="1"/>
  <c r="T1142" i="1"/>
  <c r="U1142" i="1"/>
  <c r="X1142" i="1"/>
  <c r="Y1142" i="1"/>
  <c r="AA1142" i="1"/>
  <c r="AC1142" i="1"/>
  <c r="AD1142" i="1"/>
  <c r="O1143" i="1"/>
  <c r="P1143" i="1"/>
  <c r="S1143" i="1"/>
  <c r="T1143" i="1"/>
  <c r="U1143" i="1"/>
  <c r="X1143" i="1"/>
  <c r="Y1143" i="1"/>
  <c r="AA1143" i="1"/>
  <c r="AC1143" i="1"/>
  <c r="AD1143" i="1"/>
  <c r="O1144" i="1"/>
  <c r="P1144" i="1"/>
  <c r="S1144" i="1"/>
  <c r="T1144" i="1"/>
  <c r="U1144" i="1"/>
  <c r="X1144" i="1"/>
  <c r="Y1144" i="1"/>
  <c r="AA1144" i="1"/>
  <c r="AC1144" i="1"/>
  <c r="AD1144" i="1"/>
  <c r="O1145" i="1"/>
  <c r="P1145" i="1"/>
  <c r="S1145" i="1"/>
  <c r="T1145" i="1"/>
  <c r="U1145" i="1"/>
  <c r="X1145" i="1"/>
  <c r="Y1145" i="1"/>
  <c r="AA1145" i="1"/>
  <c r="AC1145" i="1"/>
  <c r="AD1145" i="1"/>
  <c r="O1146" i="1"/>
  <c r="P1146" i="1"/>
  <c r="S1146" i="1"/>
  <c r="T1146" i="1"/>
  <c r="U1146" i="1"/>
  <c r="X1146" i="1"/>
  <c r="Y1146" i="1"/>
  <c r="AA1146" i="1"/>
  <c r="AC1146" i="1"/>
  <c r="AD1146" i="1"/>
  <c r="O1147" i="1"/>
  <c r="P1147" i="1"/>
  <c r="S1147" i="1"/>
  <c r="T1147" i="1"/>
  <c r="U1147" i="1"/>
  <c r="X1147" i="1"/>
  <c r="Y1147" i="1"/>
  <c r="AA1147" i="1"/>
  <c r="AC1147" i="1"/>
  <c r="AD1147" i="1"/>
  <c r="O1148" i="1"/>
  <c r="P1148" i="1"/>
  <c r="S1148" i="1"/>
  <c r="T1148" i="1"/>
  <c r="U1148" i="1"/>
  <c r="X1148" i="1"/>
  <c r="Y1148" i="1"/>
  <c r="AA1148" i="1"/>
  <c r="AC1148" i="1"/>
  <c r="AD1148" i="1"/>
  <c r="O1149" i="1"/>
  <c r="P1149" i="1"/>
  <c r="S1149" i="1"/>
  <c r="T1149" i="1"/>
  <c r="U1149" i="1"/>
  <c r="X1149" i="1"/>
  <c r="Y1149" i="1"/>
  <c r="AA1149" i="1"/>
  <c r="AC1149" i="1"/>
  <c r="AD1149" i="1"/>
  <c r="O1150" i="1"/>
  <c r="P1150" i="1"/>
  <c r="S1150" i="1"/>
  <c r="T1150" i="1"/>
  <c r="U1150" i="1"/>
  <c r="X1150" i="1"/>
  <c r="Y1150" i="1"/>
  <c r="AA1150" i="1"/>
  <c r="AC1150" i="1"/>
  <c r="AD1150" i="1"/>
  <c r="O1151" i="1"/>
  <c r="P1151" i="1"/>
  <c r="S1151" i="1"/>
  <c r="T1151" i="1"/>
  <c r="U1151" i="1"/>
  <c r="X1151" i="1"/>
  <c r="Y1151" i="1"/>
  <c r="AA1151" i="1"/>
  <c r="AC1151" i="1"/>
  <c r="AD1151" i="1"/>
  <c r="O1152" i="1"/>
  <c r="P1152" i="1"/>
  <c r="S1152" i="1"/>
  <c r="T1152" i="1"/>
  <c r="U1152" i="1"/>
  <c r="X1152" i="1"/>
  <c r="Y1152" i="1"/>
  <c r="AA1152" i="1"/>
  <c r="AC1152" i="1"/>
  <c r="AD1152" i="1"/>
  <c r="O1153" i="1"/>
  <c r="P1153" i="1"/>
  <c r="S1153" i="1"/>
  <c r="T1153" i="1"/>
  <c r="U1153" i="1"/>
  <c r="X1153" i="1"/>
  <c r="Y1153" i="1"/>
  <c r="AA1153" i="1"/>
  <c r="AC1153" i="1"/>
  <c r="AD1153" i="1"/>
  <c r="O1154" i="1"/>
  <c r="P1154" i="1"/>
  <c r="S1154" i="1"/>
  <c r="T1154" i="1"/>
  <c r="U1154" i="1"/>
  <c r="X1154" i="1"/>
  <c r="Y1154" i="1"/>
  <c r="AA1154" i="1"/>
  <c r="AC1154" i="1"/>
  <c r="AD1154" i="1"/>
  <c r="O1155" i="1"/>
  <c r="P1155" i="1"/>
  <c r="S1155" i="1"/>
  <c r="T1155" i="1"/>
  <c r="U1155" i="1"/>
  <c r="X1155" i="1"/>
  <c r="Y1155" i="1"/>
  <c r="AA1155" i="1"/>
  <c r="AC1155" i="1"/>
  <c r="AD1155" i="1"/>
  <c r="O1156" i="1"/>
  <c r="P1156" i="1"/>
  <c r="S1156" i="1"/>
  <c r="T1156" i="1"/>
  <c r="U1156" i="1"/>
  <c r="X1156" i="1"/>
  <c r="Y1156" i="1"/>
  <c r="AA1156" i="1"/>
  <c r="AC1156" i="1"/>
  <c r="AD1156" i="1"/>
  <c r="O1157" i="1"/>
  <c r="P1157" i="1"/>
  <c r="S1157" i="1"/>
  <c r="T1157" i="1"/>
  <c r="U1157" i="1"/>
  <c r="X1157" i="1"/>
  <c r="Y1157" i="1"/>
  <c r="AA1157" i="1"/>
  <c r="AC1157" i="1"/>
  <c r="AD1157" i="1"/>
  <c r="O1158" i="1"/>
  <c r="P1158" i="1"/>
  <c r="S1158" i="1"/>
  <c r="T1158" i="1"/>
  <c r="U1158" i="1"/>
  <c r="X1158" i="1"/>
  <c r="Y1158" i="1"/>
  <c r="AA1158" i="1"/>
  <c r="AC1158" i="1"/>
  <c r="AD1158" i="1"/>
  <c r="O1159" i="1"/>
  <c r="P1159" i="1"/>
  <c r="S1159" i="1"/>
  <c r="T1159" i="1"/>
  <c r="U1159" i="1"/>
  <c r="X1159" i="1"/>
  <c r="Y1159" i="1"/>
  <c r="AA1159" i="1"/>
  <c r="AC1159" i="1"/>
  <c r="AD1159" i="1"/>
  <c r="O1160" i="1"/>
  <c r="P1160" i="1"/>
  <c r="S1160" i="1"/>
  <c r="T1160" i="1"/>
  <c r="U1160" i="1"/>
  <c r="X1160" i="1"/>
  <c r="Y1160" i="1"/>
  <c r="AA1160" i="1"/>
  <c r="AC1160" i="1"/>
  <c r="AD1160" i="1"/>
  <c r="O1161" i="1"/>
  <c r="P1161" i="1"/>
  <c r="S1161" i="1"/>
  <c r="T1161" i="1"/>
  <c r="U1161" i="1"/>
  <c r="X1161" i="1"/>
  <c r="Y1161" i="1"/>
  <c r="AA1161" i="1"/>
  <c r="AC1161" i="1"/>
  <c r="AD1161" i="1"/>
  <c r="O1162" i="1"/>
  <c r="P1162" i="1"/>
  <c r="S1162" i="1"/>
  <c r="T1162" i="1"/>
  <c r="U1162" i="1"/>
  <c r="X1162" i="1"/>
  <c r="Y1162" i="1"/>
  <c r="AA1162" i="1"/>
  <c r="AC1162" i="1"/>
  <c r="AD1162" i="1"/>
  <c r="O1163" i="1"/>
  <c r="P1163" i="1"/>
  <c r="S1163" i="1"/>
  <c r="T1163" i="1"/>
  <c r="U1163" i="1"/>
  <c r="X1163" i="1"/>
  <c r="Y1163" i="1"/>
  <c r="AA1163" i="1"/>
  <c r="AC1163" i="1"/>
  <c r="AD1163" i="1"/>
  <c r="O1164" i="1"/>
  <c r="P1164" i="1"/>
  <c r="S1164" i="1"/>
  <c r="T1164" i="1"/>
  <c r="U1164" i="1"/>
  <c r="X1164" i="1"/>
  <c r="Y1164" i="1"/>
  <c r="AA1164" i="1"/>
  <c r="AC1164" i="1"/>
  <c r="AD1164" i="1"/>
  <c r="O1165" i="1"/>
  <c r="P1165" i="1"/>
  <c r="S1165" i="1"/>
  <c r="T1165" i="1"/>
  <c r="U1165" i="1"/>
  <c r="X1165" i="1"/>
  <c r="Y1165" i="1"/>
  <c r="AA1165" i="1"/>
  <c r="AC1165" i="1"/>
  <c r="AD1165" i="1"/>
  <c r="O1166" i="1"/>
  <c r="P1166" i="1"/>
  <c r="S1166" i="1"/>
  <c r="T1166" i="1"/>
  <c r="U1166" i="1"/>
  <c r="X1166" i="1"/>
  <c r="Y1166" i="1"/>
  <c r="AA1166" i="1"/>
  <c r="AC1166" i="1"/>
  <c r="AD1166" i="1"/>
  <c r="O1167" i="1"/>
  <c r="P1167" i="1"/>
  <c r="S1167" i="1"/>
  <c r="T1167" i="1"/>
  <c r="U1167" i="1"/>
  <c r="X1167" i="1"/>
  <c r="Y1167" i="1"/>
  <c r="AA1167" i="1"/>
  <c r="AC1167" i="1"/>
  <c r="AD1167" i="1"/>
  <c r="O1168" i="1"/>
  <c r="P1168" i="1"/>
  <c r="S1168" i="1"/>
  <c r="T1168" i="1"/>
  <c r="U1168" i="1"/>
  <c r="X1168" i="1"/>
  <c r="Y1168" i="1"/>
  <c r="AA1168" i="1"/>
  <c r="AC1168" i="1"/>
  <c r="AD1168" i="1"/>
  <c r="O1169" i="1"/>
  <c r="P1169" i="1"/>
  <c r="S1169" i="1"/>
  <c r="T1169" i="1"/>
  <c r="U1169" i="1"/>
  <c r="X1169" i="1"/>
  <c r="Y1169" i="1"/>
  <c r="AA1169" i="1"/>
  <c r="AC1169" i="1"/>
  <c r="AD1169" i="1"/>
  <c r="O1170" i="1"/>
  <c r="P1170" i="1"/>
  <c r="S1170" i="1"/>
  <c r="T1170" i="1"/>
  <c r="U1170" i="1"/>
  <c r="X1170" i="1"/>
  <c r="Y1170" i="1"/>
  <c r="AA1170" i="1"/>
  <c r="AC1170" i="1"/>
  <c r="AD1170" i="1"/>
  <c r="O1171" i="1"/>
  <c r="P1171" i="1"/>
  <c r="S1171" i="1"/>
  <c r="T1171" i="1"/>
  <c r="U1171" i="1"/>
  <c r="X1171" i="1"/>
  <c r="Y1171" i="1"/>
  <c r="AA1171" i="1"/>
  <c r="AC1171" i="1"/>
  <c r="AD1171" i="1"/>
  <c r="O1172" i="1"/>
  <c r="P1172" i="1"/>
  <c r="S1172" i="1"/>
  <c r="T1172" i="1"/>
  <c r="U1172" i="1"/>
  <c r="X1172" i="1"/>
  <c r="Y1172" i="1"/>
  <c r="AA1172" i="1"/>
  <c r="AC1172" i="1"/>
  <c r="AD1172" i="1"/>
  <c r="O1173" i="1"/>
  <c r="P1173" i="1"/>
  <c r="S1173" i="1"/>
  <c r="T1173" i="1"/>
  <c r="U1173" i="1"/>
  <c r="X1173" i="1"/>
  <c r="Y1173" i="1"/>
  <c r="AA1173" i="1"/>
  <c r="AC1173" i="1"/>
  <c r="AD1173" i="1"/>
  <c r="O1174" i="1"/>
  <c r="P1174" i="1"/>
  <c r="S1174" i="1"/>
  <c r="T1174" i="1"/>
  <c r="U1174" i="1"/>
  <c r="X1174" i="1"/>
  <c r="Y1174" i="1"/>
  <c r="AA1174" i="1"/>
  <c r="AC1174" i="1"/>
  <c r="AD1174" i="1"/>
  <c r="O1175" i="1"/>
  <c r="P1175" i="1"/>
  <c r="S1175" i="1"/>
  <c r="T1175" i="1"/>
  <c r="U1175" i="1"/>
  <c r="X1175" i="1"/>
  <c r="Y1175" i="1"/>
  <c r="AA1175" i="1"/>
  <c r="AC1175" i="1"/>
  <c r="AD1175" i="1"/>
  <c r="O1176" i="1"/>
  <c r="P1176" i="1"/>
  <c r="S1176" i="1"/>
  <c r="T1176" i="1"/>
  <c r="U1176" i="1"/>
  <c r="X1176" i="1"/>
  <c r="Y1176" i="1"/>
  <c r="AA1176" i="1"/>
  <c r="AC1176" i="1"/>
  <c r="AD1176" i="1"/>
  <c r="O1177" i="1"/>
  <c r="P1177" i="1"/>
  <c r="S1177" i="1"/>
  <c r="T1177" i="1"/>
  <c r="U1177" i="1"/>
  <c r="X1177" i="1"/>
  <c r="Y1177" i="1"/>
  <c r="AA1177" i="1"/>
  <c r="AC1177" i="1"/>
  <c r="AD1177" i="1"/>
  <c r="O1178" i="1"/>
  <c r="P1178" i="1"/>
  <c r="S1178" i="1"/>
  <c r="T1178" i="1"/>
  <c r="U1178" i="1"/>
  <c r="X1178" i="1"/>
  <c r="Y1178" i="1"/>
  <c r="AA1178" i="1"/>
  <c r="AC1178" i="1"/>
  <c r="AD1178" i="1"/>
  <c r="O1179" i="1"/>
  <c r="P1179" i="1"/>
  <c r="S1179" i="1"/>
  <c r="T1179" i="1"/>
  <c r="U1179" i="1"/>
  <c r="X1179" i="1"/>
  <c r="Y1179" i="1"/>
  <c r="AA1179" i="1"/>
  <c r="AC1179" i="1"/>
  <c r="AD1179" i="1"/>
  <c r="O1180" i="1"/>
  <c r="P1180" i="1"/>
  <c r="S1180" i="1"/>
  <c r="T1180" i="1"/>
  <c r="U1180" i="1"/>
  <c r="X1180" i="1"/>
  <c r="Y1180" i="1"/>
  <c r="AA1180" i="1"/>
  <c r="AC1180" i="1"/>
  <c r="AD1180" i="1"/>
  <c r="O1181" i="1"/>
  <c r="P1181" i="1"/>
  <c r="S1181" i="1"/>
  <c r="T1181" i="1"/>
  <c r="U1181" i="1"/>
  <c r="X1181" i="1"/>
  <c r="Y1181" i="1"/>
  <c r="AA1181" i="1"/>
  <c r="AC1181" i="1"/>
  <c r="AD1181" i="1"/>
  <c r="O1182" i="1"/>
  <c r="P1182" i="1"/>
  <c r="S1182" i="1"/>
  <c r="T1182" i="1"/>
  <c r="U1182" i="1"/>
  <c r="X1182" i="1"/>
  <c r="Y1182" i="1"/>
  <c r="AA1182" i="1"/>
  <c r="AC1182" i="1"/>
  <c r="AD1182" i="1"/>
  <c r="O1183" i="1"/>
  <c r="P1183" i="1"/>
  <c r="S1183" i="1"/>
  <c r="T1183" i="1"/>
  <c r="U1183" i="1"/>
  <c r="X1183" i="1"/>
  <c r="Y1183" i="1"/>
  <c r="AA1183" i="1"/>
  <c r="AC1183" i="1"/>
  <c r="AD1183" i="1"/>
  <c r="O1184" i="1"/>
  <c r="P1184" i="1"/>
  <c r="S1184" i="1"/>
  <c r="T1184" i="1"/>
  <c r="U1184" i="1"/>
  <c r="X1184" i="1"/>
  <c r="Y1184" i="1"/>
  <c r="AA1184" i="1"/>
  <c r="AC1184" i="1"/>
  <c r="AD1184" i="1"/>
  <c r="O1185" i="1"/>
  <c r="P1185" i="1"/>
  <c r="S1185" i="1"/>
  <c r="T1185" i="1"/>
  <c r="U1185" i="1"/>
  <c r="X1185" i="1"/>
  <c r="Y1185" i="1"/>
  <c r="AA1185" i="1"/>
  <c r="AC1185" i="1"/>
  <c r="AD1185" i="1"/>
  <c r="O1186" i="1"/>
  <c r="P1186" i="1"/>
  <c r="S1186" i="1"/>
  <c r="T1186" i="1"/>
  <c r="U1186" i="1"/>
  <c r="X1186" i="1"/>
  <c r="Y1186" i="1"/>
  <c r="AA1186" i="1"/>
  <c r="AC1186" i="1"/>
  <c r="AD1186" i="1"/>
  <c r="O1187" i="1"/>
  <c r="P1187" i="1"/>
  <c r="S1187" i="1"/>
  <c r="T1187" i="1"/>
  <c r="U1187" i="1"/>
  <c r="X1187" i="1"/>
  <c r="Y1187" i="1"/>
  <c r="AA1187" i="1"/>
  <c r="AC1187" i="1"/>
  <c r="AD1187" i="1"/>
  <c r="O1188" i="1"/>
  <c r="P1188" i="1"/>
  <c r="S1188" i="1"/>
  <c r="T1188" i="1"/>
  <c r="U1188" i="1"/>
  <c r="X1188" i="1"/>
  <c r="Y1188" i="1"/>
  <c r="AA1188" i="1"/>
  <c r="AC1188" i="1"/>
  <c r="AD1188" i="1"/>
  <c r="O1189" i="1"/>
  <c r="P1189" i="1"/>
  <c r="S1189" i="1"/>
  <c r="T1189" i="1"/>
  <c r="U1189" i="1"/>
  <c r="X1189" i="1"/>
  <c r="Y1189" i="1"/>
  <c r="AA1189" i="1"/>
  <c r="AC1189" i="1"/>
  <c r="AD1189" i="1"/>
  <c r="O1190" i="1"/>
  <c r="P1190" i="1"/>
  <c r="S1190" i="1"/>
  <c r="T1190" i="1"/>
  <c r="U1190" i="1"/>
  <c r="X1190" i="1"/>
  <c r="Y1190" i="1"/>
  <c r="AA1190" i="1"/>
  <c r="AC1190" i="1"/>
  <c r="AD1190" i="1"/>
  <c r="O1191" i="1"/>
  <c r="P1191" i="1"/>
  <c r="S1191" i="1"/>
  <c r="T1191" i="1"/>
  <c r="U1191" i="1"/>
  <c r="X1191" i="1"/>
  <c r="Y1191" i="1"/>
  <c r="AA1191" i="1"/>
  <c r="AC1191" i="1"/>
  <c r="AD1191" i="1"/>
  <c r="O1192" i="1"/>
  <c r="P1192" i="1"/>
  <c r="S1192" i="1"/>
  <c r="T1192" i="1"/>
  <c r="U1192" i="1"/>
  <c r="X1192" i="1"/>
  <c r="Y1192" i="1"/>
  <c r="AA1192" i="1"/>
  <c r="AC1192" i="1"/>
  <c r="AD1192" i="1"/>
  <c r="O1193" i="1"/>
  <c r="P1193" i="1"/>
  <c r="S1193" i="1"/>
  <c r="T1193" i="1"/>
  <c r="U1193" i="1"/>
  <c r="X1193" i="1"/>
  <c r="Y1193" i="1"/>
  <c r="AA1193" i="1"/>
  <c r="AC1193" i="1"/>
  <c r="AD1193" i="1"/>
  <c r="O1194" i="1"/>
  <c r="P1194" i="1"/>
  <c r="S1194" i="1"/>
  <c r="T1194" i="1"/>
  <c r="U1194" i="1"/>
  <c r="X1194" i="1"/>
  <c r="Y1194" i="1"/>
  <c r="AA1194" i="1"/>
  <c r="AC1194" i="1"/>
  <c r="AD1194" i="1"/>
  <c r="O1195" i="1"/>
  <c r="P1195" i="1"/>
  <c r="S1195" i="1"/>
  <c r="T1195" i="1"/>
  <c r="U1195" i="1"/>
  <c r="X1195" i="1"/>
  <c r="Y1195" i="1"/>
  <c r="AA1195" i="1"/>
  <c r="AC1195" i="1"/>
  <c r="AD1195" i="1"/>
  <c r="O1196" i="1"/>
  <c r="P1196" i="1"/>
  <c r="S1196" i="1"/>
  <c r="T1196" i="1"/>
  <c r="U1196" i="1"/>
  <c r="X1196" i="1"/>
  <c r="Y1196" i="1"/>
  <c r="AA1196" i="1"/>
  <c r="AC1196" i="1"/>
  <c r="AD1196" i="1"/>
  <c r="O1197" i="1"/>
  <c r="P1197" i="1"/>
  <c r="S1197" i="1"/>
  <c r="T1197" i="1"/>
  <c r="U1197" i="1"/>
  <c r="X1197" i="1"/>
  <c r="Y1197" i="1"/>
  <c r="AA1197" i="1"/>
  <c r="AC1197" i="1"/>
  <c r="AD1197" i="1"/>
  <c r="O1198" i="1"/>
  <c r="P1198" i="1"/>
  <c r="S1198" i="1"/>
  <c r="T1198" i="1"/>
  <c r="U1198" i="1"/>
  <c r="X1198" i="1"/>
  <c r="Y1198" i="1"/>
  <c r="AA1198" i="1"/>
  <c r="AC1198" i="1"/>
  <c r="AD1198" i="1"/>
  <c r="O1199" i="1"/>
  <c r="P1199" i="1"/>
  <c r="S1199" i="1"/>
  <c r="T1199" i="1"/>
  <c r="U1199" i="1"/>
  <c r="X1199" i="1"/>
  <c r="Y1199" i="1"/>
  <c r="AA1199" i="1"/>
  <c r="AC1199" i="1"/>
  <c r="AD1199" i="1"/>
  <c r="O1200" i="1"/>
  <c r="P1200" i="1"/>
  <c r="S1200" i="1"/>
  <c r="T1200" i="1"/>
  <c r="U1200" i="1"/>
  <c r="X1200" i="1"/>
  <c r="Y1200" i="1"/>
  <c r="AA1200" i="1"/>
  <c r="AC1200" i="1"/>
  <c r="AD1200" i="1"/>
  <c r="O1201" i="1"/>
  <c r="P1201" i="1"/>
  <c r="S1201" i="1"/>
  <c r="T1201" i="1"/>
  <c r="U1201" i="1"/>
  <c r="X1201" i="1"/>
  <c r="Y1201" i="1"/>
  <c r="AA1201" i="1"/>
  <c r="AC1201" i="1"/>
  <c r="AD1201" i="1"/>
  <c r="O1202" i="1"/>
  <c r="P1202" i="1"/>
  <c r="S1202" i="1"/>
  <c r="T1202" i="1"/>
  <c r="U1202" i="1"/>
  <c r="X1202" i="1"/>
  <c r="Y1202" i="1"/>
  <c r="AA1202" i="1"/>
  <c r="AC1202" i="1"/>
  <c r="AD1202" i="1"/>
  <c r="O1203" i="1"/>
  <c r="P1203" i="1"/>
  <c r="S1203" i="1"/>
  <c r="T1203" i="1"/>
  <c r="U1203" i="1"/>
  <c r="X1203" i="1"/>
  <c r="Y1203" i="1"/>
  <c r="AA1203" i="1"/>
  <c r="AC1203" i="1"/>
  <c r="AD1203" i="1"/>
  <c r="O1204" i="1"/>
  <c r="P1204" i="1"/>
  <c r="S1204" i="1"/>
  <c r="T1204" i="1"/>
  <c r="U1204" i="1"/>
  <c r="X1204" i="1"/>
  <c r="Y1204" i="1"/>
  <c r="AA1204" i="1"/>
  <c r="AC1204" i="1"/>
  <c r="AD1204" i="1"/>
  <c r="O1205" i="1"/>
  <c r="P1205" i="1"/>
  <c r="S1205" i="1"/>
  <c r="T1205" i="1"/>
  <c r="U1205" i="1"/>
  <c r="X1205" i="1"/>
  <c r="Y1205" i="1"/>
  <c r="AA1205" i="1"/>
  <c r="AC1205" i="1"/>
  <c r="AD1205" i="1"/>
  <c r="O1206" i="1"/>
  <c r="P1206" i="1"/>
  <c r="S1206" i="1"/>
  <c r="T1206" i="1"/>
  <c r="U1206" i="1"/>
  <c r="X1206" i="1"/>
  <c r="Y1206" i="1"/>
  <c r="AA1206" i="1"/>
  <c r="AC1206" i="1"/>
  <c r="AD1206" i="1"/>
  <c r="O1207" i="1"/>
  <c r="P1207" i="1"/>
  <c r="S1207" i="1"/>
  <c r="T1207" i="1"/>
  <c r="U1207" i="1"/>
  <c r="X1207" i="1"/>
  <c r="Y1207" i="1"/>
  <c r="AA1207" i="1"/>
  <c r="AC1207" i="1"/>
  <c r="AD1207" i="1"/>
  <c r="O1208" i="1"/>
  <c r="P1208" i="1"/>
  <c r="S1208" i="1"/>
  <c r="T1208" i="1"/>
  <c r="U1208" i="1"/>
  <c r="X1208" i="1"/>
  <c r="Y1208" i="1"/>
  <c r="AA1208" i="1"/>
  <c r="AC1208" i="1"/>
  <c r="AD1208" i="1"/>
  <c r="O1209" i="1"/>
  <c r="P1209" i="1"/>
  <c r="S1209" i="1"/>
  <c r="T1209" i="1"/>
  <c r="U1209" i="1"/>
  <c r="X1209" i="1"/>
  <c r="Y1209" i="1"/>
  <c r="AA1209" i="1"/>
  <c r="AC1209" i="1"/>
  <c r="AD1209" i="1"/>
  <c r="O1210" i="1"/>
  <c r="P1210" i="1"/>
  <c r="S1210" i="1"/>
  <c r="T1210" i="1"/>
  <c r="U1210" i="1"/>
  <c r="X1210" i="1"/>
  <c r="Y1210" i="1"/>
  <c r="AA1210" i="1"/>
  <c r="AC1210" i="1"/>
  <c r="AD1210" i="1"/>
  <c r="O1211" i="1"/>
  <c r="P1211" i="1"/>
  <c r="S1211" i="1"/>
  <c r="T1211" i="1"/>
  <c r="U1211" i="1"/>
  <c r="X1211" i="1"/>
  <c r="Y1211" i="1"/>
  <c r="AA1211" i="1"/>
  <c r="AC1211" i="1"/>
  <c r="AD1211" i="1"/>
  <c r="O1212" i="1"/>
  <c r="P1212" i="1"/>
  <c r="S1212" i="1"/>
  <c r="T1212" i="1"/>
  <c r="U1212" i="1"/>
  <c r="X1212" i="1"/>
  <c r="Y1212" i="1"/>
  <c r="AA1212" i="1"/>
  <c r="AC1212" i="1"/>
  <c r="AD1212" i="1"/>
  <c r="O1213" i="1"/>
  <c r="P1213" i="1"/>
  <c r="S1213" i="1"/>
  <c r="T1213" i="1"/>
  <c r="U1213" i="1"/>
  <c r="X1213" i="1"/>
  <c r="Y1213" i="1"/>
  <c r="AA1213" i="1"/>
  <c r="AC1213" i="1"/>
  <c r="AD1213" i="1"/>
  <c r="O1214" i="1"/>
  <c r="P1214" i="1"/>
  <c r="S1214" i="1"/>
  <c r="T1214" i="1"/>
  <c r="U1214" i="1"/>
  <c r="X1214" i="1"/>
  <c r="Y1214" i="1"/>
  <c r="AA1214" i="1"/>
  <c r="AC1214" i="1"/>
  <c r="AD1214" i="1"/>
  <c r="O1215" i="1"/>
  <c r="P1215" i="1"/>
  <c r="S1215" i="1"/>
  <c r="T1215" i="1"/>
  <c r="U1215" i="1"/>
  <c r="X1215" i="1"/>
  <c r="Y1215" i="1"/>
  <c r="AA1215" i="1"/>
  <c r="AC1215" i="1"/>
  <c r="AD1215" i="1"/>
  <c r="O1216" i="1"/>
  <c r="P1216" i="1"/>
  <c r="S1216" i="1"/>
  <c r="T1216" i="1"/>
  <c r="U1216" i="1"/>
  <c r="X1216" i="1"/>
  <c r="Y1216" i="1"/>
  <c r="AA1216" i="1"/>
  <c r="AC1216" i="1"/>
  <c r="AD1216" i="1"/>
  <c r="O1217" i="1"/>
  <c r="P1217" i="1"/>
  <c r="S1217" i="1"/>
  <c r="T1217" i="1"/>
  <c r="U1217" i="1"/>
  <c r="X1217" i="1"/>
  <c r="Y1217" i="1"/>
  <c r="AA1217" i="1"/>
  <c r="AC1217" i="1"/>
  <c r="AD1217" i="1"/>
  <c r="O1218" i="1"/>
  <c r="P1218" i="1"/>
  <c r="S1218" i="1"/>
  <c r="T1218" i="1"/>
  <c r="U1218" i="1"/>
  <c r="X1218" i="1"/>
  <c r="Y1218" i="1"/>
  <c r="AA1218" i="1"/>
  <c r="AC1218" i="1"/>
  <c r="AD1218" i="1"/>
  <c r="O1219" i="1"/>
  <c r="P1219" i="1"/>
  <c r="S1219" i="1"/>
  <c r="T1219" i="1"/>
  <c r="U1219" i="1"/>
  <c r="X1219" i="1"/>
  <c r="Y1219" i="1"/>
  <c r="AA1219" i="1"/>
  <c r="AC1219" i="1"/>
  <c r="AD1219" i="1"/>
  <c r="O1220" i="1"/>
  <c r="P1220" i="1"/>
  <c r="S1220" i="1"/>
  <c r="T1220" i="1"/>
  <c r="U1220" i="1"/>
  <c r="X1220" i="1"/>
  <c r="Y1220" i="1"/>
  <c r="AA1220" i="1"/>
  <c r="AC1220" i="1"/>
  <c r="AD1220" i="1"/>
  <c r="O1221" i="1"/>
  <c r="P1221" i="1"/>
  <c r="S1221" i="1"/>
  <c r="T1221" i="1"/>
  <c r="U1221" i="1"/>
  <c r="X1221" i="1"/>
  <c r="Y1221" i="1"/>
  <c r="AA1221" i="1"/>
  <c r="AC1221" i="1"/>
  <c r="AD1221" i="1"/>
  <c r="O1222" i="1"/>
  <c r="P1222" i="1"/>
  <c r="S1222" i="1"/>
  <c r="T1222" i="1"/>
  <c r="U1222" i="1"/>
  <c r="X1222" i="1"/>
  <c r="Y1222" i="1"/>
  <c r="AA1222" i="1"/>
  <c r="AC1222" i="1"/>
  <c r="AD1222" i="1"/>
  <c r="O1223" i="1"/>
  <c r="P1223" i="1"/>
  <c r="S1223" i="1"/>
  <c r="T1223" i="1"/>
  <c r="U1223" i="1"/>
  <c r="X1223" i="1"/>
  <c r="Y1223" i="1"/>
  <c r="AA1223" i="1"/>
  <c r="AC1223" i="1"/>
  <c r="AD1223" i="1"/>
  <c r="O1224" i="1"/>
  <c r="P1224" i="1"/>
  <c r="S1224" i="1"/>
  <c r="T1224" i="1"/>
  <c r="U1224" i="1"/>
  <c r="X1224" i="1"/>
  <c r="Y1224" i="1"/>
  <c r="AA1224" i="1"/>
  <c r="AC1224" i="1"/>
  <c r="AD1224" i="1"/>
  <c r="O1225" i="1"/>
  <c r="P1225" i="1"/>
  <c r="S1225" i="1"/>
  <c r="T1225" i="1"/>
  <c r="U1225" i="1"/>
  <c r="X1225" i="1"/>
  <c r="Y1225" i="1"/>
  <c r="AA1225" i="1"/>
  <c r="AC1225" i="1"/>
  <c r="AD1225" i="1"/>
  <c r="O1226" i="1"/>
  <c r="P1226" i="1"/>
  <c r="S1226" i="1"/>
  <c r="T1226" i="1"/>
  <c r="U1226" i="1"/>
  <c r="X1226" i="1"/>
  <c r="Y1226" i="1"/>
  <c r="AA1226" i="1"/>
  <c r="AC1226" i="1"/>
  <c r="AD1226" i="1"/>
  <c r="O1227" i="1"/>
  <c r="P1227" i="1"/>
  <c r="S1227" i="1"/>
  <c r="T1227" i="1"/>
  <c r="U1227" i="1"/>
  <c r="X1227" i="1"/>
  <c r="Y1227" i="1"/>
  <c r="AA1227" i="1"/>
  <c r="AC1227" i="1"/>
  <c r="AD1227" i="1"/>
  <c r="O1228" i="1"/>
  <c r="P1228" i="1"/>
  <c r="S1228" i="1"/>
  <c r="T1228" i="1"/>
  <c r="U1228" i="1"/>
  <c r="X1228" i="1"/>
  <c r="Y1228" i="1"/>
  <c r="AA1228" i="1"/>
  <c r="AC1228" i="1"/>
  <c r="AD1228" i="1"/>
  <c r="O1229" i="1"/>
  <c r="P1229" i="1"/>
  <c r="S1229" i="1"/>
  <c r="T1229" i="1"/>
  <c r="U1229" i="1"/>
  <c r="X1229" i="1"/>
  <c r="Y1229" i="1"/>
  <c r="AA1229" i="1"/>
  <c r="AC1229" i="1"/>
  <c r="AD1229" i="1"/>
  <c r="O1230" i="1"/>
  <c r="P1230" i="1"/>
  <c r="S1230" i="1"/>
  <c r="T1230" i="1"/>
  <c r="U1230" i="1"/>
  <c r="X1230" i="1"/>
  <c r="Y1230" i="1"/>
  <c r="AA1230" i="1"/>
  <c r="AC1230" i="1"/>
  <c r="AD1230" i="1"/>
  <c r="O1231" i="1"/>
  <c r="P1231" i="1"/>
  <c r="S1231" i="1"/>
  <c r="T1231" i="1"/>
  <c r="U1231" i="1"/>
  <c r="X1231" i="1"/>
  <c r="Y1231" i="1"/>
  <c r="AA1231" i="1"/>
  <c r="AC1231" i="1"/>
  <c r="AD1231" i="1"/>
  <c r="O1232" i="1"/>
  <c r="P1232" i="1"/>
  <c r="S1232" i="1"/>
  <c r="T1232" i="1"/>
  <c r="U1232" i="1"/>
  <c r="X1232" i="1"/>
  <c r="Y1232" i="1"/>
  <c r="AA1232" i="1"/>
  <c r="AC1232" i="1"/>
  <c r="AD1232" i="1"/>
  <c r="O1233" i="1"/>
  <c r="P1233" i="1"/>
  <c r="S1233" i="1"/>
  <c r="T1233" i="1"/>
  <c r="U1233" i="1"/>
  <c r="X1233" i="1"/>
  <c r="Y1233" i="1"/>
  <c r="AA1233" i="1"/>
  <c r="AC1233" i="1"/>
  <c r="AD1233" i="1"/>
  <c r="O1234" i="1"/>
  <c r="P1234" i="1"/>
  <c r="S1234" i="1"/>
  <c r="T1234" i="1"/>
  <c r="U1234" i="1"/>
  <c r="X1234" i="1"/>
  <c r="Y1234" i="1"/>
  <c r="AA1234" i="1"/>
  <c r="AC1234" i="1"/>
  <c r="AD1234" i="1"/>
  <c r="O1235" i="1"/>
  <c r="P1235" i="1"/>
  <c r="S1235" i="1"/>
  <c r="T1235" i="1"/>
  <c r="U1235" i="1"/>
  <c r="X1235" i="1"/>
  <c r="Y1235" i="1"/>
  <c r="AA1235" i="1"/>
  <c r="AC1235" i="1"/>
  <c r="AD1235" i="1"/>
  <c r="O1236" i="1"/>
  <c r="P1236" i="1"/>
  <c r="S1236" i="1"/>
  <c r="T1236" i="1"/>
  <c r="U1236" i="1"/>
  <c r="X1236" i="1"/>
  <c r="Y1236" i="1"/>
  <c r="AA1236" i="1"/>
  <c r="AC1236" i="1"/>
  <c r="AD1236" i="1"/>
  <c r="O1237" i="1"/>
  <c r="P1237" i="1"/>
  <c r="S1237" i="1"/>
  <c r="T1237" i="1"/>
  <c r="U1237" i="1"/>
  <c r="X1237" i="1"/>
  <c r="Y1237" i="1"/>
  <c r="AA1237" i="1"/>
  <c r="AC1237" i="1"/>
  <c r="AD1237" i="1"/>
  <c r="O1238" i="1"/>
  <c r="P1238" i="1"/>
  <c r="S1238" i="1"/>
  <c r="T1238" i="1"/>
  <c r="U1238" i="1"/>
  <c r="X1238" i="1"/>
  <c r="Y1238" i="1"/>
  <c r="AA1238" i="1"/>
  <c r="AC1238" i="1"/>
  <c r="AD1238" i="1"/>
  <c r="O1239" i="1"/>
  <c r="P1239" i="1"/>
  <c r="S1239" i="1"/>
  <c r="T1239" i="1"/>
  <c r="U1239" i="1"/>
  <c r="X1239" i="1"/>
  <c r="Y1239" i="1"/>
  <c r="AA1239" i="1"/>
  <c r="AC1239" i="1"/>
  <c r="AD1239" i="1"/>
  <c r="O1240" i="1"/>
  <c r="P1240" i="1"/>
  <c r="S1240" i="1"/>
  <c r="T1240" i="1"/>
  <c r="U1240" i="1"/>
  <c r="X1240" i="1"/>
  <c r="Y1240" i="1"/>
  <c r="AA1240" i="1"/>
  <c r="AC1240" i="1"/>
  <c r="AD1240" i="1"/>
  <c r="O1241" i="1"/>
  <c r="P1241" i="1"/>
  <c r="S1241" i="1"/>
  <c r="T1241" i="1"/>
  <c r="U1241" i="1"/>
  <c r="X1241" i="1"/>
  <c r="Y1241" i="1"/>
  <c r="AA1241" i="1"/>
  <c r="AC1241" i="1"/>
  <c r="AD1241" i="1"/>
  <c r="O1242" i="1"/>
  <c r="P1242" i="1"/>
  <c r="S1242" i="1"/>
  <c r="T1242" i="1"/>
  <c r="U1242" i="1"/>
  <c r="X1242" i="1"/>
  <c r="Y1242" i="1"/>
  <c r="AA1242" i="1"/>
  <c r="AC1242" i="1"/>
  <c r="AD1242" i="1"/>
  <c r="O1243" i="1"/>
  <c r="P1243" i="1"/>
  <c r="S1243" i="1"/>
  <c r="T1243" i="1"/>
  <c r="U1243" i="1"/>
  <c r="X1243" i="1"/>
  <c r="Y1243" i="1"/>
  <c r="AA1243" i="1"/>
  <c r="AC1243" i="1"/>
  <c r="AD1243" i="1"/>
  <c r="O1244" i="1"/>
  <c r="P1244" i="1"/>
  <c r="S1244" i="1"/>
  <c r="T1244" i="1"/>
  <c r="U1244" i="1"/>
  <c r="X1244" i="1"/>
  <c r="Y1244" i="1"/>
  <c r="AA1244" i="1"/>
  <c r="AC1244" i="1"/>
  <c r="AD1244" i="1"/>
  <c r="O1245" i="1"/>
  <c r="P1245" i="1"/>
  <c r="S1245" i="1"/>
  <c r="T1245" i="1"/>
  <c r="U1245" i="1"/>
  <c r="X1245" i="1"/>
  <c r="Y1245" i="1"/>
  <c r="AA1245" i="1"/>
  <c r="AC1245" i="1"/>
  <c r="AD1245" i="1"/>
  <c r="O1246" i="1"/>
  <c r="P1246" i="1"/>
  <c r="S1246" i="1"/>
  <c r="T1246" i="1"/>
  <c r="U1246" i="1"/>
  <c r="X1246" i="1"/>
  <c r="Y1246" i="1"/>
  <c r="AA1246" i="1"/>
  <c r="AC1246" i="1"/>
  <c r="AD1246" i="1"/>
  <c r="O1247" i="1"/>
  <c r="P1247" i="1"/>
  <c r="S1247" i="1"/>
  <c r="T1247" i="1"/>
  <c r="U1247" i="1"/>
  <c r="X1247" i="1"/>
  <c r="Y1247" i="1"/>
  <c r="AA1247" i="1"/>
  <c r="AC1247" i="1"/>
  <c r="AD1247" i="1"/>
  <c r="O1248" i="1"/>
  <c r="P1248" i="1"/>
  <c r="S1248" i="1"/>
  <c r="T1248" i="1"/>
  <c r="U1248" i="1"/>
  <c r="X1248" i="1"/>
  <c r="Y1248" i="1"/>
  <c r="AA1248" i="1"/>
  <c r="AC1248" i="1"/>
  <c r="AD1248" i="1"/>
  <c r="O1249" i="1"/>
  <c r="P1249" i="1"/>
  <c r="S1249" i="1"/>
  <c r="T1249" i="1"/>
  <c r="U1249" i="1"/>
  <c r="X1249" i="1"/>
  <c r="Y1249" i="1"/>
  <c r="AA1249" i="1"/>
  <c r="AC1249" i="1"/>
  <c r="AD1249" i="1"/>
  <c r="O1250" i="1"/>
  <c r="P1250" i="1"/>
  <c r="S1250" i="1"/>
  <c r="T1250" i="1"/>
  <c r="U1250" i="1"/>
  <c r="X1250" i="1"/>
  <c r="Y1250" i="1"/>
  <c r="AA1250" i="1"/>
  <c r="AC1250" i="1"/>
  <c r="AD1250" i="1"/>
  <c r="O1251" i="1"/>
  <c r="P1251" i="1"/>
  <c r="S1251" i="1"/>
  <c r="T1251" i="1"/>
  <c r="U1251" i="1"/>
  <c r="X1251" i="1"/>
  <c r="Y1251" i="1"/>
  <c r="AA1251" i="1"/>
  <c r="AC1251" i="1"/>
  <c r="AD1251" i="1"/>
  <c r="O1252" i="1"/>
  <c r="P1252" i="1"/>
  <c r="S1252" i="1"/>
  <c r="T1252" i="1"/>
  <c r="U1252" i="1"/>
  <c r="X1252" i="1"/>
  <c r="Y1252" i="1"/>
  <c r="AA1252" i="1"/>
  <c r="AC1252" i="1"/>
  <c r="AD1252" i="1"/>
  <c r="O1253" i="1"/>
  <c r="P1253" i="1"/>
  <c r="S1253" i="1"/>
  <c r="T1253" i="1"/>
  <c r="U1253" i="1"/>
  <c r="X1253" i="1"/>
  <c r="Y1253" i="1"/>
  <c r="AA1253" i="1"/>
  <c r="AC1253" i="1"/>
  <c r="AD1253" i="1"/>
  <c r="O1254" i="1"/>
  <c r="P1254" i="1"/>
  <c r="S1254" i="1"/>
  <c r="T1254" i="1"/>
  <c r="U1254" i="1"/>
  <c r="X1254" i="1"/>
  <c r="Y1254" i="1"/>
  <c r="AA1254" i="1"/>
  <c r="AC1254" i="1"/>
  <c r="AD1254" i="1"/>
  <c r="O1255" i="1"/>
  <c r="P1255" i="1"/>
  <c r="S1255" i="1"/>
  <c r="T1255" i="1"/>
  <c r="U1255" i="1"/>
  <c r="X1255" i="1"/>
  <c r="Y1255" i="1"/>
  <c r="AA1255" i="1"/>
  <c r="AC1255" i="1"/>
  <c r="AD1255" i="1"/>
  <c r="O1256" i="1"/>
  <c r="P1256" i="1"/>
  <c r="S1256" i="1"/>
  <c r="T1256" i="1"/>
  <c r="U1256" i="1"/>
  <c r="X1256" i="1"/>
  <c r="Y1256" i="1"/>
  <c r="AA1256" i="1"/>
  <c r="AC1256" i="1"/>
  <c r="AD1256" i="1"/>
  <c r="O1257" i="1"/>
  <c r="P1257" i="1"/>
  <c r="S1257" i="1"/>
  <c r="T1257" i="1"/>
  <c r="U1257" i="1"/>
  <c r="X1257" i="1"/>
  <c r="Y1257" i="1"/>
  <c r="AA1257" i="1"/>
  <c r="AC1257" i="1"/>
  <c r="AD1257" i="1"/>
  <c r="O1258" i="1"/>
  <c r="P1258" i="1"/>
  <c r="S1258" i="1"/>
  <c r="T1258" i="1"/>
  <c r="U1258" i="1"/>
  <c r="X1258" i="1"/>
  <c r="Y1258" i="1"/>
  <c r="AA1258" i="1"/>
  <c r="AC1258" i="1"/>
  <c r="AD1258" i="1"/>
  <c r="O1259" i="1"/>
  <c r="P1259" i="1"/>
  <c r="S1259" i="1"/>
  <c r="T1259" i="1"/>
  <c r="U1259" i="1"/>
  <c r="X1259" i="1"/>
  <c r="Y1259" i="1"/>
  <c r="AA1259" i="1"/>
  <c r="AC1259" i="1"/>
  <c r="AD1259" i="1"/>
  <c r="O1260" i="1"/>
  <c r="P1260" i="1"/>
  <c r="S1260" i="1"/>
  <c r="T1260" i="1"/>
  <c r="U1260" i="1"/>
  <c r="X1260" i="1"/>
  <c r="Y1260" i="1"/>
  <c r="AA1260" i="1"/>
  <c r="AC1260" i="1"/>
  <c r="AD1260" i="1"/>
  <c r="O1261" i="1"/>
  <c r="P1261" i="1"/>
  <c r="S1261" i="1"/>
  <c r="T1261" i="1"/>
  <c r="U1261" i="1"/>
  <c r="X1261" i="1"/>
  <c r="Y1261" i="1"/>
  <c r="AA1261" i="1"/>
  <c r="AC1261" i="1"/>
  <c r="AD1261" i="1"/>
  <c r="O1262" i="1"/>
  <c r="P1262" i="1"/>
  <c r="S1262" i="1"/>
  <c r="T1262" i="1"/>
  <c r="U1262" i="1"/>
  <c r="X1262" i="1"/>
  <c r="Y1262" i="1"/>
  <c r="AA1262" i="1"/>
  <c r="AC1262" i="1"/>
  <c r="AD1262" i="1"/>
  <c r="O1263" i="1"/>
  <c r="P1263" i="1"/>
  <c r="S1263" i="1"/>
  <c r="T1263" i="1"/>
  <c r="U1263" i="1"/>
  <c r="X1263" i="1"/>
  <c r="Y1263" i="1"/>
  <c r="AA1263" i="1"/>
  <c r="AC1263" i="1"/>
  <c r="AD1263" i="1"/>
  <c r="O1264" i="1"/>
  <c r="P1264" i="1"/>
  <c r="S1264" i="1"/>
  <c r="T1264" i="1"/>
  <c r="U1264" i="1"/>
  <c r="X1264" i="1"/>
  <c r="Y1264" i="1"/>
  <c r="AA1264" i="1"/>
  <c r="AC1264" i="1"/>
  <c r="AD1264" i="1"/>
  <c r="O1265" i="1"/>
  <c r="P1265" i="1"/>
  <c r="S1265" i="1"/>
  <c r="T1265" i="1"/>
  <c r="U1265" i="1"/>
  <c r="X1265" i="1"/>
  <c r="Y1265" i="1"/>
  <c r="AA1265" i="1"/>
  <c r="AC1265" i="1"/>
  <c r="AD1265" i="1"/>
  <c r="O1266" i="1"/>
  <c r="P1266" i="1"/>
  <c r="S1266" i="1"/>
  <c r="T1266" i="1"/>
  <c r="U1266" i="1"/>
  <c r="X1266" i="1"/>
  <c r="Y1266" i="1"/>
  <c r="AA1266" i="1"/>
  <c r="AC1266" i="1"/>
  <c r="AD1266" i="1"/>
  <c r="O1267" i="1"/>
  <c r="P1267" i="1"/>
  <c r="S1267" i="1"/>
  <c r="T1267" i="1"/>
  <c r="U1267" i="1"/>
  <c r="X1267" i="1"/>
  <c r="Y1267" i="1"/>
  <c r="AA1267" i="1"/>
  <c r="AC1267" i="1"/>
  <c r="AD1267" i="1"/>
  <c r="O1268" i="1"/>
  <c r="P1268" i="1"/>
  <c r="S1268" i="1"/>
  <c r="T1268" i="1"/>
  <c r="U1268" i="1"/>
  <c r="X1268" i="1"/>
  <c r="Y1268" i="1"/>
  <c r="AA1268" i="1"/>
  <c r="AC1268" i="1"/>
  <c r="AD1268" i="1"/>
  <c r="O1269" i="1"/>
  <c r="P1269" i="1"/>
  <c r="S1269" i="1"/>
  <c r="T1269" i="1"/>
  <c r="U1269" i="1"/>
  <c r="X1269" i="1"/>
  <c r="Y1269" i="1"/>
  <c r="AA1269" i="1"/>
  <c r="AC1269" i="1"/>
  <c r="AD1269" i="1"/>
  <c r="O1270" i="1"/>
  <c r="P1270" i="1"/>
  <c r="S1270" i="1"/>
  <c r="T1270" i="1"/>
  <c r="U1270" i="1"/>
  <c r="X1270" i="1"/>
  <c r="Y1270" i="1"/>
  <c r="AA1270" i="1"/>
  <c r="AC1270" i="1"/>
  <c r="AD1270" i="1"/>
  <c r="O1271" i="1"/>
  <c r="P1271" i="1"/>
  <c r="S1271" i="1"/>
  <c r="T1271" i="1"/>
  <c r="U1271" i="1"/>
  <c r="X1271" i="1"/>
  <c r="Y1271" i="1"/>
  <c r="AA1271" i="1"/>
  <c r="AC1271" i="1"/>
  <c r="AD1271" i="1"/>
  <c r="O1272" i="1"/>
  <c r="P1272" i="1"/>
  <c r="S1272" i="1"/>
  <c r="T1272" i="1"/>
  <c r="U1272" i="1"/>
  <c r="X1272" i="1"/>
  <c r="Y1272" i="1"/>
  <c r="AA1272" i="1"/>
  <c r="AC1272" i="1"/>
  <c r="AD1272" i="1"/>
  <c r="O1273" i="1"/>
  <c r="P1273" i="1"/>
  <c r="S1273" i="1"/>
  <c r="T1273" i="1"/>
  <c r="U1273" i="1"/>
  <c r="X1273" i="1"/>
  <c r="Y1273" i="1"/>
  <c r="AA1273" i="1"/>
  <c r="AC1273" i="1"/>
  <c r="AD1273" i="1"/>
  <c r="O1274" i="1"/>
  <c r="P1274" i="1"/>
  <c r="S1274" i="1"/>
  <c r="T1274" i="1"/>
  <c r="U1274" i="1"/>
  <c r="X1274" i="1"/>
  <c r="Y1274" i="1"/>
  <c r="AA1274" i="1"/>
  <c r="AC1274" i="1"/>
  <c r="AD1274" i="1"/>
  <c r="O1275" i="1"/>
  <c r="P1275" i="1"/>
  <c r="S1275" i="1"/>
  <c r="T1275" i="1"/>
  <c r="U1275" i="1"/>
  <c r="X1275" i="1"/>
  <c r="Y1275" i="1"/>
  <c r="AA1275" i="1"/>
  <c r="AC1275" i="1"/>
  <c r="AD1275" i="1"/>
  <c r="O1276" i="1"/>
  <c r="P1276" i="1"/>
  <c r="S1276" i="1"/>
  <c r="T1276" i="1"/>
  <c r="U1276" i="1"/>
  <c r="X1276" i="1"/>
  <c r="Y1276" i="1"/>
  <c r="AA1276" i="1"/>
  <c r="AC1276" i="1"/>
  <c r="AD1276" i="1"/>
  <c r="O1277" i="1"/>
  <c r="P1277" i="1"/>
  <c r="S1277" i="1"/>
  <c r="T1277" i="1"/>
  <c r="U1277" i="1"/>
  <c r="X1277" i="1"/>
  <c r="Y1277" i="1"/>
  <c r="AA1277" i="1"/>
  <c r="AC1277" i="1"/>
  <c r="AD1277" i="1"/>
  <c r="O1278" i="1"/>
  <c r="P1278" i="1"/>
  <c r="S1278" i="1"/>
  <c r="T1278" i="1"/>
  <c r="U1278" i="1"/>
  <c r="X1278" i="1"/>
  <c r="Y1278" i="1"/>
  <c r="AA1278" i="1"/>
  <c r="AC1278" i="1"/>
  <c r="AD1278" i="1"/>
  <c r="O1279" i="1"/>
  <c r="P1279" i="1"/>
  <c r="S1279" i="1"/>
  <c r="T1279" i="1"/>
  <c r="U1279" i="1"/>
  <c r="X1279" i="1"/>
  <c r="Y1279" i="1"/>
  <c r="AA1279" i="1"/>
  <c r="AC1279" i="1"/>
  <c r="AD1279" i="1"/>
  <c r="O1280" i="1"/>
  <c r="P1280" i="1"/>
  <c r="S1280" i="1"/>
  <c r="T1280" i="1"/>
  <c r="U1280" i="1"/>
  <c r="X1280" i="1"/>
  <c r="Y1280" i="1"/>
  <c r="AA1280" i="1"/>
  <c r="AC1280" i="1"/>
  <c r="AD1280" i="1"/>
  <c r="O1281" i="1"/>
  <c r="P1281" i="1"/>
  <c r="S1281" i="1"/>
  <c r="T1281" i="1"/>
  <c r="U1281" i="1"/>
  <c r="X1281" i="1"/>
  <c r="Y1281" i="1"/>
  <c r="AA1281" i="1"/>
  <c r="AC1281" i="1"/>
  <c r="AD1281" i="1"/>
  <c r="O1282" i="1"/>
  <c r="P1282" i="1"/>
  <c r="S1282" i="1"/>
  <c r="T1282" i="1"/>
  <c r="U1282" i="1"/>
  <c r="X1282" i="1"/>
  <c r="Y1282" i="1"/>
  <c r="AA1282" i="1"/>
  <c r="AC1282" i="1"/>
  <c r="AD1282" i="1"/>
  <c r="O1283" i="1"/>
  <c r="P1283" i="1"/>
  <c r="S1283" i="1"/>
  <c r="T1283" i="1"/>
  <c r="U1283" i="1"/>
  <c r="X1283" i="1"/>
  <c r="Y1283" i="1"/>
  <c r="AA1283" i="1"/>
  <c r="AC1283" i="1"/>
  <c r="AD1283" i="1"/>
  <c r="O1284" i="1"/>
  <c r="P1284" i="1"/>
  <c r="S1284" i="1"/>
  <c r="T1284" i="1"/>
  <c r="U1284" i="1"/>
  <c r="X1284" i="1"/>
  <c r="Y1284" i="1"/>
  <c r="AA1284" i="1"/>
  <c r="AC1284" i="1"/>
  <c r="AD1284" i="1"/>
  <c r="O1285" i="1"/>
  <c r="P1285" i="1"/>
  <c r="S1285" i="1"/>
  <c r="T1285" i="1"/>
  <c r="U1285" i="1"/>
  <c r="X1285" i="1"/>
  <c r="Y1285" i="1"/>
  <c r="AA1285" i="1"/>
  <c r="AC1285" i="1"/>
  <c r="AD1285" i="1"/>
  <c r="O1286" i="1"/>
  <c r="P1286" i="1"/>
  <c r="S1286" i="1"/>
  <c r="T1286" i="1"/>
  <c r="U1286" i="1"/>
  <c r="X1286" i="1"/>
  <c r="Y1286" i="1"/>
  <c r="AA1286" i="1"/>
  <c r="AC1286" i="1"/>
  <c r="AD1286" i="1"/>
  <c r="O1287" i="1"/>
  <c r="P1287" i="1"/>
  <c r="S1287" i="1"/>
  <c r="T1287" i="1"/>
  <c r="U1287" i="1"/>
  <c r="X1287" i="1"/>
  <c r="Y1287" i="1"/>
  <c r="AA1287" i="1"/>
  <c r="AC1287" i="1"/>
  <c r="AD1287" i="1"/>
  <c r="O1288" i="1"/>
  <c r="P1288" i="1"/>
  <c r="S1288" i="1"/>
  <c r="T1288" i="1"/>
  <c r="U1288" i="1"/>
  <c r="X1288" i="1"/>
  <c r="Y1288" i="1"/>
  <c r="AA1288" i="1"/>
  <c r="AC1288" i="1"/>
  <c r="AD1288" i="1"/>
  <c r="O1289" i="1"/>
  <c r="P1289" i="1"/>
  <c r="S1289" i="1"/>
  <c r="T1289" i="1"/>
  <c r="U1289" i="1"/>
  <c r="X1289" i="1"/>
  <c r="Y1289" i="1"/>
  <c r="AA1289" i="1"/>
  <c r="AC1289" i="1"/>
  <c r="AD1289" i="1"/>
  <c r="O1290" i="1"/>
  <c r="P1290" i="1"/>
  <c r="S1290" i="1"/>
  <c r="T1290" i="1"/>
  <c r="U1290" i="1"/>
  <c r="X1290" i="1"/>
  <c r="Y1290" i="1"/>
  <c r="AA1290" i="1"/>
  <c r="AC1290" i="1"/>
  <c r="AD1290" i="1"/>
  <c r="O1291" i="1"/>
  <c r="P1291" i="1"/>
  <c r="S1291" i="1"/>
  <c r="T1291" i="1"/>
  <c r="U1291" i="1"/>
  <c r="X1291" i="1"/>
  <c r="Y1291" i="1"/>
  <c r="AA1291" i="1"/>
  <c r="AC1291" i="1"/>
  <c r="AD1291" i="1"/>
  <c r="O1292" i="1"/>
  <c r="P1292" i="1"/>
  <c r="S1292" i="1"/>
  <c r="T1292" i="1"/>
  <c r="U1292" i="1"/>
  <c r="X1292" i="1"/>
  <c r="Y1292" i="1"/>
  <c r="AA1292" i="1"/>
  <c r="AC1292" i="1"/>
  <c r="AD1292" i="1"/>
  <c r="O1293" i="1"/>
  <c r="P1293" i="1"/>
  <c r="S1293" i="1"/>
  <c r="T1293" i="1"/>
  <c r="U1293" i="1"/>
  <c r="X1293" i="1"/>
  <c r="Y1293" i="1"/>
  <c r="AA1293" i="1"/>
  <c r="AC1293" i="1"/>
  <c r="AD1293" i="1"/>
  <c r="O1294" i="1"/>
  <c r="P1294" i="1"/>
  <c r="S1294" i="1"/>
  <c r="T1294" i="1"/>
  <c r="U1294" i="1"/>
  <c r="X1294" i="1"/>
  <c r="Y1294" i="1"/>
  <c r="AA1294" i="1"/>
  <c r="AC1294" i="1"/>
  <c r="AD1294" i="1"/>
  <c r="O1295" i="1"/>
  <c r="P1295" i="1"/>
  <c r="S1295" i="1"/>
  <c r="T1295" i="1"/>
  <c r="U1295" i="1"/>
  <c r="X1295" i="1"/>
  <c r="Y1295" i="1"/>
  <c r="AA1295" i="1"/>
  <c r="AC1295" i="1"/>
  <c r="AD1295" i="1"/>
  <c r="O1296" i="1"/>
  <c r="P1296" i="1"/>
  <c r="S1296" i="1"/>
  <c r="T1296" i="1"/>
  <c r="U1296" i="1"/>
  <c r="X1296" i="1"/>
  <c r="Y1296" i="1"/>
  <c r="AA1296" i="1"/>
  <c r="AC1296" i="1"/>
  <c r="AD1296" i="1"/>
  <c r="O1297" i="1"/>
  <c r="P1297" i="1"/>
  <c r="S1297" i="1"/>
  <c r="T1297" i="1"/>
  <c r="U1297" i="1"/>
  <c r="X1297" i="1"/>
  <c r="Y1297" i="1"/>
  <c r="AA1297" i="1"/>
  <c r="AC1297" i="1"/>
  <c r="AD1297" i="1"/>
  <c r="O1298" i="1"/>
  <c r="P1298" i="1"/>
  <c r="S1298" i="1"/>
  <c r="T1298" i="1"/>
  <c r="U1298" i="1"/>
  <c r="X1298" i="1"/>
  <c r="Y1298" i="1"/>
  <c r="AA1298" i="1"/>
  <c r="AC1298" i="1"/>
  <c r="AD1298" i="1"/>
  <c r="O1299" i="1"/>
  <c r="P1299" i="1"/>
  <c r="S1299" i="1"/>
  <c r="T1299" i="1"/>
  <c r="U1299" i="1"/>
  <c r="X1299" i="1"/>
  <c r="Y1299" i="1"/>
  <c r="AA1299" i="1"/>
  <c r="AC1299" i="1"/>
  <c r="AD1299" i="1"/>
  <c r="O1300" i="1"/>
  <c r="P1300" i="1"/>
  <c r="S1300" i="1"/>
  <c r="T1300" i="1"/>
  <c r="U1300" i="1"/>
  <c r="X1300" i="1"/>
  <c r="Y1300" i="1"/>
  <c r="AA1300" i="1"/>
  <c r="AC1300" i="1"/>
  <c r="AD1300" i="1"/>
  <c r="O1301" i="1"/>
  <c r="P1301" i="1"/>
  <c r="S1301" i="1"/>
  <c r="T1301" i="1"/>
  <c r="U1301" i="1"/>
  <c r="X1301" i="1"/>
  <c r="Y1301" i="1"/>
  <c r="AA1301" i="1"/>
  <c r="AC1301" i="1"/>
  <c r="AD1301" i="1"/>
  <c r="O1302" i="1"/>
  <c r="P1302" i="1"/>
  <c r="S1302" i="1"/>
  <c r="T1302" i="1"/>
  <c r="U1302" i="1"/>
  <c r="X1302" i="1"/>
  <c r="Y1302" i="1"/>
  <c r="AA1302" i="1"/>
  <c r="AC1302" i="1"/>
  <c r="AD1302" i="1"/>
  <c r="O1303" i="1"/>
  <c r="P1303" i="1"/>
  <c r="S1303" i="1"/>
  <c r="T1303" i="1"/>
  <c r="U1303" i="1"/>
  <c r="X1303" i="1"/>
  <c r="Y1303" i="1"/>
  <c r="AA1303" i="1"/>
  <c r="AC1303" i="1"/>
  <c r="AD1303" i="1"/>
  <c r="O1304" i="1"/>
  <c r="P1304" i="1"/>
  <c r="S1304" i="1"/>
  <c r="T1304" i="1"/>
  <c r="U1304" i="1"/>
  <c r="X1304" i="1"/>
  <c r="Y1304" i="1"/>
  <c r="AA1304" i="1"/>
  <c r="AC1304" i="1"/>
  <c r="AD1304" i="1"/>
  <c r="O1305" i="1"/>
  <c r="P1305" i="1"/>
  <c r="S1305" i="1"/>
  <c r="T1305" i="1"/>
  <c r="U1305" i="1"/>
  <c r="X1305" i="1"/>
  <c r="Y1305" i="1"/>
  <c r="AA1305" i="1"/>
  <c r="AC1305" i="1"/>
  <c r="AD1305" i="1"/>
  <c r="O1306" i="1"/>
  <c r="P1306" i="1"/>
  <c r="S1306" i="1"/>
  <c r="T1306" i="1"/>
  <c r="U1306" i="1"/>
  <c r="X1306" i="1"/>
  <c r="Y1306" i="1"/>
  <c r="AA1306" i="1"/>
  <c r="AC1306" i="1"/>
  <c r="AD1306" i="1"/>
  <c r="O1307" i="1"/>
  <c r="P1307" i="1"/>
  <c r="S1307" i="1"/>
  <c r="T1307" i="1"/>
  <c r="U1307" i="1"/>
  <c r="X1307" i="1"/>
  <c r="Y1307" i="1"/>
  <c r="AA1307" i="1"/>
  <c r="AC1307" i="1"/>
  <c r="AD1307" i="1"/>
  <c r="O1308" i="1"/>
  <c r="P1308" i="1"/>
  <c r="S1308" i="1"/>
  <c r="T1308" i="1"/>
  <c r="U1308" i="1"/>
  <c r="X1308" i="1"/>
  <c r="Y1308" i="1"/>
  <c r="AA1308" i="1"/>
  <c r="AC1308" i="1"/>
  <c r="AD1308" i="1"/>
  <c r="O1309" i="1"/>
  <c r="P1309" i="1"/>
  <c r="S1309" i="1"/>
  <c r="T1309" i="1"/>
  <c r="U1309" i="1"/>
  <c r="X1309" i="1"/>
  <c r="Y1309" i="1"/>
  <c r="AA1309" i="1"/>
  <c r="AC1309" i="1"/>
  <c r="AD1309" i="1"/>
  <c r="O1310" i="1"/>
  <c r="P1310" i="1"/>
  <c r="S1310" i="1"/>
  <c r="T1310" i="1"/>
  <c r="U1310" i="1"/>
  <c r="X1310" i="1"/>
  <c r="Y1310" i="1"/>
  <c r="AA1310" i="1"/>
  <c r="AC1310" i="1"/>
  <c r="AD1310" i="1"/>
  <c r="O1311" i="1"/>
  <c r="P1311" i="1"/>
  <c r="S1311" i="1"/>
  <c r="T1311" i="1"/>
  <c r="U1311" i="1"/>
  <c r="X1311" i="1"/>
  <c r="Y1311" i="1"/>
  <c r="AA1311" i="1"/>
  <c r="AC1311" i="1"/>
  <c r="AD1311" i="1"/>
  <c r="O1312" i="1"/>
  <c r="P1312" i="1"/>
  <c r="S1312" i="1"/>
  <c r="T1312" i="1"/>
  <c r="U1312" i="1"/>
  <c r="X1312" i="1"/>
  <c r="Y1312" i="1"/>
  <c r="AA1312" i="1"/>
  <c r="AC1312" i="1"/>
  <c r="AD1312" i="1"/>
  <c r="O1313" i="1"/>
  <c r="P1313" i="1"/>
  <c r="S1313" i="1"/>
  <c r="T1313" i="1"/>
  <c r="U1313" i="1"/>
  <c r="X1313" i="1"/>
  <c r="Y1313" i="1"/>
  <c r="AA1313" i="1"/>
  <c r="AC1313" i="1"/>
  <c r="AD1313" i="1"/>
  <c r="O1314" i="1"/>
  <c r="P1314" i="1"/>
  <c r="S1314" i="1"/>
  <c r="T1314" i="1"/>
  <c r="U1314" i="1"/>
  <c r="X1314" i="1"/>
  <c r="Y1314" i="1"/>
  <c r="AA1314" i="1"/>
  <c r="AC1314" i="1"/>
  <c r="AD1314" i="1"/>
  <c r="O1315" i="1"/>
  <c r="P1315" i="1"/>
  <c r="S1315" i="1"/>
  <c r="T1315" i="1"/>
  <c r="U1315" i="1"/>
  <c r="X1315" i="1"/>
  <c r="Y1315" i="1"/>
  <c r="AA1315" i="1"/>
  <c r="AC1315" i="1"/>
  <c r="AD1315" i="1"/>
  <c r="O1316" i="1"/>
  <c r="P1316" i="1"/>
  <c r="S1316" i="1"/>
  <c r="T1316" i="1"/>
  <c r="U1316" i="1"/>
  <c r="X1316" i="1"/>
  <c r="Y1316" i="1"/>
  <c r="AA1316" i="1"/>
  <c r="AC1316" i="1"/>
  <c r="AD1316" i="1"/>
  <c r="O1317" i="1"/>
  <c r="P1317" i="1"/>
  <c r="S1317" i="1"/>
  <c r="T1317" i="1"/>
  <c r="U1317" i="1"/>
  <c r="X1317" i="1"/>
  <c r="Y1317" i="1"/>
  <c r="AA1317" i="1"/>
  <c r="AC1317" i="1"/>
  <c r="AD1317" i="1"/>
  <c r="O1318" i="1"/>
  <c r="P1318" i="1"/>
  <c r="S1318" i="1"/>
  <c r="T1318" i="1"/>
  <c r="U1318" i="1"/>
  <c r="X1318" i="1"/>
  <c r="Y1318" i="1"/>
  <c r="AA1318" i="1"/>
  <c r="AC1318" i="1"/>
  <c r="AD1318" i="1"/>
  <c r="O1319" i="1"/>
  <c r="P1319" i="1"/>
  <c r="S1319" i="1"/>
  <c r="T1319" i="1"/>
  <c r="U1319" i="1"/>
  <c r="X1319" i="1"/>
  <c r="Y1319" i="1"/>
  <c r="AA1319" i="1"/>
  <c r="AC1319" i="1"/>
  <c r="AD1319" i="1"/>
  <c r="O1320" i="1"/>
  <c r="P1320" i="1"/>
  <c r="S1320" i="1"/>
  <c r="T1320" i="1"/>
  <c r="U1320" i="1"/>
  <c r="X1320" i="1"/>
  <c r="Y1320" i="1"/>
  <c r="AA1320" i="1"/>
  <c r="AC1320" i="1"/>
  <c r="AD1320" i="1"/>
  <c r="O1321" i="1"/>
  <c r="P1321" i="1"/>
  <c r="S1321" i="1"/>
  <c r="T1321" i="1"/>
  <c r="U1321" i="1"/>
  <c r="X1321" i="1"/>
  <c r="Y1321" i="1"/>
  <c r="AA1321" i="1"/>
  <c r="AC1321" i="1"/>
  <c r="AD1321" i="1"/>
  <c r="O1322" i="1"/>
  <c r="P1322" i="1"/>
  <c r="S1322" i="1"/>
  <c r="T1322" i="1"/>
  <c r="U1322" i="1"/>
  <c r="X1322" i="1"/>
  <c r="Y1322" i="1"/>
  <c r="AA1322" i="1"/>
  <c r="AC1322" i="1"/>
  <c r="AD1322" i="1"/>
  <c r="O1323" i="1"/>
  <c r="P1323" i="1"/>
  <c r="S1323" i="1"/>
  <c r="T1323" i="1"/>
  <c r="U1323" i="1"/>
  <c r="X1323" i="1"/>
  <c r="Y1323" i="1"/>
  <c r="AA1323" i="1"/>
  <c r="AC1323" i="1"/>
  <c r="AD1323" i="1"/>
  <c r="O1324" i="1"/>
  <c r="P1324" i="1"/>
  <c r="S1324" i="1"/>
  <c r="T1324" i="1"/>
  <c r="U1324" i="1"/>
  <c r="X1324" i="1"/>
  <c r="Y1324" i="1"/>
  <c r="AA1324" i="1"/>
  <c r="AC1324" i="1"/>
  <c r="AD1324" i="1"/>
  <c r="O1325" i="1"/>
  <c r="P1325" i="1"/>
  <c r="S1325" i="1"/>
  <c r="T1325" i="1"/>
  <c r="U1325" i="1"/>
  <c r="X1325" i="1"/>
  <c r="Y1325" i="1"/>
  <c r="AA1325" i="1"/>
  <c r="AC1325" i="1"/>
  <c r="AD1325" i="1"/>
  <c r="O1326" i="1"/>
  <c r="P1326" i="1"/>
  <c r="S1326" i="1"/>
  <c r="T1326" i="1"/>
  <c r="U1326" i="1"/>
  <c r="X1326" i="1"/>
  <c r="Y1326" i="1"/>
  <c r="AA1326" i="1"/>
  <c r="AC1326" i="1"/>
  <c r="AD1326" i="1"/>
  <c r="O1327" i="1"/>
  <c r="P1327" i="1"/>
  <c r="S1327" i="1"/>
  <c r="T1327" i="1"/>
  <c r="U1327" i="1"/>
  <c r="X1327" i="1"/>
  <c r="Y1327" i="1"/>
  <c r="AA1327" i="1"/>
  <c r="AC1327" i="1"/>
  <c r="AD1327" i="1"/>
  <c r="O1328" i="1"/>
  <c r="P1328" i="1"/>
  <c r="S1328" i="1"/>
  <c r="T1328" i="1"/>
  <c r="U1328" i="1"/>
  <c r="X1328" i="1"/>
  <c r="Y1328" i="1"/>
  <c r="AA1328" i="1"/>
  <c r="AC1328" i="1"/>
  <c r="AD1328" i="1"/>
  <c r="O1329" i="1"/>
  <c r="P1329" i="1"/>
  <c r="S1329" i="1"/>
  <c r="T1329" i="1"/>
  <c r="U1329" i="1"/>
  <c r="X1329" i="1"/>
  <c r="Y1329" i="1"/>
  <c r="AA1329" i="1"/>
  <c r="AC1329" i="1"/>
  <c r="AD1329" i="1"/>
  <c r="O1330" i="1"/>
  <c r="P1330" i="1"/>
  <c r="S1330" i="1"/>
  <c r="T1330" i="1"/>
  <c r="U1330" i="1"/>
  <c r="X1330" i="1"/>
  <c r="Y1330" i="1"/>
  <c r="AA1330" i="1"/>
  <c r="AC1330" i="1"/>
  <c r="AD1330" i="1"/>
  <c r="O1331" i="1"/>
  <c r="P1331" i="1"/>
  <c r="S1331" i="1"/>
  <c r="T1331" i="1"/>
  <c r="U1331" i="1"/>
  <c r="X1331" i="1"/>
  <c r="Y1331" i="1"/>
  <c r="AA1331" i="1"/>
  <c r="AC1331" i="1"/>
  <c r="AD1331" i="1"/>
  <c r="O1332" i="1"/>
  <c r="P1332" i="1"/>
  <c r="S1332" i="1"/>
  <c r="T1332" i="1"/>
  <c r="U1332" i="1"/>
  <c r="X1332" i="1"/>
  <c r="Y1332" i="1"/>
  <c r="AA1332" i="1"/>
  <c r="AC1332" i="1"/>
  <c r="AD1332" i="1"/>
  <c r="O1333" i="1"/>
  <c r="P1333" i="1"/>
  <c r="S1333" i="1"/>
  <c r="T1333" i="1"/>
  <c r="U1333" i="1"/>
  <c r="X1333" i="1"/>
  <c r="Y1333" i="1"/>
  <c r="AA1333" i="1"/>
  <c r="AC1333" i="1"/>
  <c r="AD1333" i="1"/>
  <c r="O1334" i="1"/>
  <c r="P1334" i="1"/>
  <c r="S1334" i="1"/>
  <c r="T1334" i="1"/>
  <c r="U1334" i="1"/>
  <c r="X1334" i="1"/>
  <c r="Y1334" i="1"/>
  <c r="AA1334" i="1"/>
  <c r="AC1334" i="1"/>
  <c r="AD1334" i="1"/>
  <c r="O1335" i="1"/>
  <c r="P1335" i="1"/>
  <c r="S1335" i="1"/>
  <c r="T1335" i="1"/>
  <c r="U1335" i="1"/>
  <c r="X1335" i="1"/>
  <c r="Y1335" i="1"/>
  <c r="AA1335" i="1"/>
  <c r="AC1335" i="1"/>
  <c r="AD1335" i="1"/>
  <c r="O1336" i="1"/>
  <c r="P1336" i="1"/>
  <c r="S1336" i="1"/>
  <c r="T1336" i="1"/>
  <c r="U1336" i="1"/>
  <c r="X1336" i="1"/>
  <c r="Y1336" i="1"/>
  <c r="AA1336" i="1"/>
  <c r="AC1336" i="1"/>
  <c r="AD1336" i="1"/>
  <c r="O1337" i="1"/>
  <c r="P1337" i="1"/>
  <c r="S1337" i="1"/>
  <c r="T1337" i="1"/>
  <c r="U1337" i="1"/>
  <c r="X1337" i="1"/>
  <c r="Y1337" i="1"/>
  <c r="AA1337" i="1"/>
  <c r="AC1337" i="1"/>
  <c r="AD1337" i="1"/>
  <c r="O1338" i="1"/>
  <c r="P1338" i="1"/>
  <c r="S1338" i="1"/>
  <c r="T1338" i="1"/>
  <c r="U1338" i="1"/>
  <c r="X1338" i="1"/>
  <c r="Y1338" i="1"/>
  <c r="AA1338" i="1"/>
  <c r="AC1338" i="1"/>
  <c r="AD1338" i="1"/>
  <c r="O1339" i="1"/>
  <c r="P1339" i="1"/>
  <c r="S1339" i="1"/>
  <c r="T1339" i="1"/>
  <c r="U1339" i="1"/>
  <c r="X1339" i="1"/>
  <c r="Y1339" i="1"/>
  <c r="AA1339" i="1"/>
  <c r="AC1339" i="1"/>
  <c r="AD1339" i="1"/>
  <c r="O1340" i="1"/>
  <c r="P1340" i="1"/>
  <c r="S1340" i="1"/>
  <c r="T1340" i="1"/>
  <c r="U1340" i="1"/>
  <c r="X1340" i="1"/>
  <c r="Y1340" i="1"/>
  <c r="AA1340" i="1"/>
  <c r="AC1340" i="1"/>
  <c r="AD1340" i="1"/>
  <c r="O1341" i="1"/>
  <c r="P1341" i="1"/>
  <c r="S1341" i="1"/>
  <c r="T1341" i="1"/>
  <c r="U1341" i="1"/>
  <c r="X1341" i="1"/>
  <c r="Y1341" i="1"/>
  <c r="AA1341" i="1"/>
  <c r="AC1341" i="1"/>
  <c r="AD1341" i="1"/>
  <c r="O1342" i="1"/>
  <c r="P1342" i="1"/>
  <c r="S1342" i="1"/>
  <c r="T1342" i="1"/>
  <c r="U1342" i="1"/>
  <c r="X1342" i="1"/>
  <c r="Y1342" i="1"/>
  <c r="AA1342" i="1"/>
  <c r="AC1342" i="1"/>
  <c r="AD1342" i="1"/>
  <c r="O1343" i="1"/>
  <c r="P1343" i="1"/>
  <c r="S1343" i="1"/>
  <c r="T1343" i="1"/>
  <c r="U1343" i="1"/>
  <c r="X1343" i="1"/>
  <c r="Y1343" i="1"/>
  <c r="AA1343" i="1"/>
  <c r="AC1343" i="1"/>
  <c r="AD1343" i="1"/>
  <c r="O1344" i="1"/>
  <c r="P1344" i="1"/>
  <c r="S1344" i="1"/>
  <c r="T1344" i="1"/>
  <c r="U1344" i="1"/>
  <c r="X1344" i="1"/>
  <c r="Y1344" i="1"/>
  <c r="AA1344" i="1"/>
  <c r="AC1344" i="1"/>
  <c r="AD1344" i="1"/>
  <c r="O1345" i="1"/>
  <c r="P1345" i="1"/>
  <c r="S1345" i="1"/>
  <c r="T1345" i="1"/>
  <c r="U1345" i="1"/>
  <c r="X1345" i="1"/>
  <c r="Y1345" i="1"/>
  <c r="AA1345" i="1"/>
  <c r="AC1345" i="1"/>
  <c r="AD1345" i="1"/>
  <c r="O1346" i="1"/>
  <c r="P1346" i="1"/>
  <c r="S1346" i="1"/>
  <c r="T1346" i="1"/>
  <c r="U1346" i="1"/>
  <c r="X1346" i="1"/>
  <c r="Y1346" i="1"/>
  <c r="AA1346" i="1"/>
  <c r="AC1346" i="1"/>
  <c r="AD1346" i="1"/>
  <c r="O1347" i="1"/>
  <c r="P1347" i="1"/>
  <c r="S1347" i="1"/>
  <c r="T1347" i="1"/>
  <c r="U1347" i="1"/>
  <c r="X1347" i="1"/>
  <c r="Y1347" i="1"/>
  <c r="AA1347" i="1"/>
  <c r="AC1347" i="1"/>
  <c r="AD1347" i="1"/>
  <c r="O1348" i="1"/>
  <c r="P1348" i="1"/>
  <c r="S1348" i="1"/>
  <c r="T1348" i="1"/>
  <c r="U1348" i="1"/>
  <c r="X1348" i="1"/>
  <c r="Y1348" i="1"/>
  <c r="AA1348" i="1"/>
  <c r="AC1348" i="1"/>
  <c r="AD1348" i="1"/>
  <c r="O1349" i="1"/>
  <c r="P1349" i="1"/>
  <c r="S1349" i="1"/>
  <c r="T1349" i="1"/>
  <c r="U1349" i="1"/>
  <c r="X1349" i="1"/>
  <c r="Y1349" i="1"/>
  <c r="AA1349" i="1"/>
  <c r="AC1349" i="1"/>
  <c r="AD1349" i="1"/>
  <c r="O1350" i="1"/>
  <c r="P1350" i="1"/>
  <c r="S1350" i="1"/>
  <c r="T1350" i="1"/>
  <c r="U1350" i="1"/>
  <c r="X1350" i="1"/>
  <c r="Y1350" i="1"/>
  <c r="AA1350" i="1"/>
  <c r="AC1350" i="1"/>
  <c r="AD1350" i="1"/>
  <c r="O1351" i="1"/>
  <c r="P1351" i="1"/>
  <c r="S1351" i="1"/>
  <c r="T1351" i="1"/>
  <c r="U1351" i="1"/>
  <c r="X1351" i="1"/>
  <c r="Y1351" i="1"/>
  <c r="AA1351" i="1"/>
  <c r="AC1351" i="1"/>
  <c r="AD1351" i="1"/>
  <c r="O1352" i="1"/>
  <c r="P1352" i="1"/>
  <c r="S1352" i="1"/>
  <c r="T1352" i="1"/>
  <c r="U1352" i="1"/>
  <c r="X1352" i="1"/>
  <c r="Y1352" i="1"/>
  <c r="AA1352" i="1"/>
  <c r="AC1352" i="1"/>
  <c r="AD1352" i="1"/>
  <c r="O1353" i="1"/>
  <c r="P1353" i="1"/>
  <c r="S1353" i="1"/>
  <c r="T1353" i="1"/>
  <c r="U1353" i="1"/>
  <c r="X1353" i="1"/>
  <c r="Y1353" i="1"/>
  <c r="AA1353" i="1"/>
  <c r="AC1353" i="1"/>
  <c r="AD1353" i="1"/>
  <c r="O1354" i="1"/>
  <c r="P1354" i="1"/>
  <c r="S1354" i="1"/>
  <c r="T1354" i="1"/>
  <c r="U1354" i="1"/>
  <c r="X1354" i="1"/>
  <c r="Y1354" i="1"/>
  <c r="AA1354" i="1"/>
  <c r="AC1354" i="1"/>
  <c r="AD1354" i="1"/>
  <c r="O1355" i="1"/>
  <c r="P1355" i="1"/>
  <c r="S1355" i="1"/>
  <c r="T1355" i="1"/>
  <c r="U1355" i="1"/>
  <c r="X1355" i="1"/>
  <c r="Y1355" i="1"/>
  <c r="AA1355" i="1"/>
  <c r="AC1355" i="1"/>
  <c r="AD1355" i="1"/>
  <c r="O1356" i="1"/>
  <c r="P1356" i="1"/>
  <c r="S1356" i="1"/>
  <c r="T1356" i="1"/>
  <c r="U1356" i="1"/>
  <c r="X1356" i="1"/>
  <c r="Y1356" i="1"/>
  <c r="AA1356" i="1"/>
  <c r="AC1356" i="1"/>
  <c r="AD1356" i="1"/>
  <c r="O1357" i="1"/>
  <c r="P1357" i="1"/>
  <c r="S1357" i="1"/>
  <c r="T1357" i="1"/>
  <c r="U1357" i="1"/>
  <c r="X1357" i="1"/>
  <c r="Y1357" i="1"/>
  <c r="AA1357" i="1"/>
  <c r="AC1357" i="1"/>
  <c r="AD1357" i="1"/>
  <c r="O1358" i="1"/>
  <c r="P1358" i="1"/>
  <c r="S1358" i="1"/>
  <c r="T1358" i="1"/>
  <c r="U1358" i="1"/>
  <c r="X1358" i="1"/>
  <c r="Y1358" i="1"/>
  <c r="AA1358" i="1"/>
  <c r="AC1358" i="1"/>
  <c r="AD1358" i="1"/>
  <c r="O1359" i="1"/>
  <c r="P1359" i="1"/>
  <c r="S1359" i="1"/>
  <c r="T1359" i="1"/>
  <c r="U1359" i="1"/>
  <c r="X1359" i="1"/>
  <c r="Y1359" i="1"/>
  <c r="AA1359" i="1"/>
  <c r="AC1359" i="1"/>
  <c r="AD1359" i="1"/>
  <c r="O1360" i="1"/>
  <c r="P1360" i="1"/>
  <c r="S1360" i="1"/>
  <c r="T1360" i="1"/>
  <c r="U1360" i="1"/>
  <c r="X1360" i="1"/>
  <c r="Y1360" i="1"/>
  <c r="AA1360" i="1"/>
  <c r="AC1360" i="1"/>
  <c r="AD1360" i="1"/>
  <c r="O1361" i="1"/>
  <c r="P1361" i="1"/>
  <c r="S1361" i="1"/>
  <c r="T1361" i="1"/>
  <c r="U1361" i="1"/>
  <c r="X1361" i="1"/>
  <c r="Y1361" i="1"/>
  <c r="AA1361" i="1"/>
  <c r="AC1361" i="1"/>
  <c r="AD1361" i="1"/>
  <c r="O1362" i="1"/>
  <c r="P1362" i="1"/>
  <c r="S1362" i="1"/>
  <c r="T1362" i="1"/>
  <c r="U1362" i="1"/>
  <c r="X1362" i="1"/>
  <c r="Y1362" i="1"/>
  <c r="AA1362" i="1"/>
  <c r="AC1362" i="1"/>
  <c r="AD1362" i="1"/>
  <c r="O1363" i="1"/>
  <c r="P1363" i="1"/>
  <c r="S1363" i="1"/>
  <c r="T1363" i="1"/>
  <c r="U1363" i="1"/>
  <c r="X1363" i="1"/>
  <c r="Y1363" i="1"/>
  <c r="AA1363" i="1"/>
  <c r="AC1363" i="1"/>
  <c r="AD1363" i="1"/>
  <c r="O1364" i="1"/>
  <c r="P1364" i="1"/>
  <c r="S1364" i="1"/>
  <c r="T1364" i="1"/>
  <c r="U1364" i="1"/>
  <c r="X1364" i="1"/>
  <c r="Y1364" i="1"/>
  <c r="AA1364" i="1"/>
  <c r="AC1364" i="1"/>
  <c r="AD1364" i="1"/>
  <c r="O1365" i="1"/>
  <c r="P1365" i="1"/>
  <c r="S1365" i="1"/>
  <c r="T1365" i="1"/>
  <c r="U1365" i="1"/>
  <c r="X1365" i="1"/>
  <c r="Y1365" i="1"/>
  <c r="AA1365" i="1"/>
  <c r="AC1365" i="1"/>
  <c r="AD1365" i="1"/>
  <c r="O1366" i="1"/>
  <c r="P1366" i="1"/>
  <c r="S1366" i="1"/>
  <c r="T1366" i="1"/>
  <c r="U1366" i="1"/>
  <c r="X1366" i="1"/>
  <c r="Y1366" i="1"/>
  <c r="AA1366" i="1"/>
  <c r="AC1366" i="1"/>
  <c r="AD1366" i="1"/>
  <c r="O1367" i="1"/>
  <c r="P1367" i="1"/>
  <c r="S1367" i="1"/>
  <c r="T1367" i="1"/>
  <c r="U1367" i="1"/>
  <c r="X1367" i="1"/>
  <c r="Y1367" i="1"/>
  <c r="AA1367" i="1"/>
  <c r="AC1367" i="1"/>
  <c r="AD1367" i="1"/>
  <c r="O1368" i="1"/>
  <c r="P1368" i="1"/>
  <c r="S1368" i="1"/>
  <c r="T1368" i="1"/>
  <c r="U1368" i="1"/>
  <c r="X1368" i="1"/>
  <c r="Y1368" i="1"/>
  <c r="AA1368" i="1"/>
  <c r="AC1368" i="1"/>
  <c r="AD1368" i="1"/>
  <c r="O1369" i="1"/>
  <c r="P1369" i="1"/>
  <c r="S1369" i="1"/>
  <c r="T1369" i="1"/>
  <c r="U1369" i="1"/>
  <c r="X1369" i="1"/>
  <c r="Y1369" i="1"/>
  <c r="AA1369" i="1"/>
  <c r="AC1369" i="1"/>
  <c r="AD1369" i="1"/>
  <c r="O1370" i="1"/>
  <c r="P1370" i="1"/>
  <c r="S1370" i="1"/>
  <c r="T1370" i="1"/>
  <c r="U1370" i="1"/>
  <c r="X1370" i="1"/>
  <c r="Y1370" i="1"/>
  <c r="AA1370" i="1"/>
  <c r="AC1370" i="1"/>
  <c r="AD1370" i="1"/>
  <c r="O1371" i="1"/>
  <c r="P1371" i="1"/>
  <c r="S1371" i="1"/>
  <c r="T1371" i="1"/>
  <c r="U1371" i="1"/>
  <c r="X1371" i="1"/>
  <c r="Y1371" i="1"/>
  <c r="AA1371" i="1"/>
  <c r="AC1371" i="1"/>
  <c r="AD1371" i="1"/>
  <c r="O1372" i="1"/>
  <c r="P1372" i="1"/>
  <c r="S1372" i="1"/>
  <c r="T1372" i="1"/>
  <c r="U1372" i="1"/>
  <c r="X1372" i="1"/>
  <c r="Y1372" i="1"/>
  <c r="AA1372" i="1"/>
  <c r="AC1372" i="1"/>
  <c r="AD1372" i="1"/>
  <c r="O1373" i="1"/>
  <c r="P1373" i="1"/>
  <c r="S1373" i="1"/>
  <c r="T1373" i="1"/>
  <c r="U1373" i="1"/>
  <c r="X1373" i="1"/>
  <c r="Y1373" i="1"/>
  <c r="AA1373" i="1"/>
  <c r="AC1373" i="1"/>
  <c r="AD1373" i="1"/>
  <c r="O1374" i="1"/>
  <c r="P1374" i="1"/>
  <c r="S1374" i="1"/>
  <c r="T1374" i="1"/>
  <c r="U1374" i="1"/>
  <c r="X1374" i="1"/>
  <c r="Y1374" i="1"/>
  <c r="AA1374" i="1"/>
  <c r="AC1374" i="1"/>
  <c r="AD1374" i="1"/>
  <c r="O1375" i="1"/>
  <c r="P1375" i="1"/>
  <c r="S1375" i="1"/>
  <c r="T1375" i="1"/>
  <c r="U1375" i="1"/>
  <c r="X1375" i="1"/>
  <c r="Y1375" i="1"/>
  <c r="AA1375" i="1"/>
  <c r="AC1375" i="1"/>
  <c r="AD1375" i="1"/>
  <c r="O1376" i="1"/>
  <c r="P1376" i="1"/>
  <c r="S1376" i="1"/>
  <c r="T1376" i="1"/>
  <c r="U1376" i="1"/>
  <c r="X1376" i="1"/>
  <c r="Y1376" i="1"/>
  <c r="AA1376" i="1"/>
  <c r="AC1376" i="1"/>
  <c r="AD1376" i="1"/>
  <c r="O1377" i="1"/>
  <c r="P1377" i="1"/>
  <c r="S1377" i="1"/>
  <c r="T1377" i="1"/>
  <c r="U1377" i="1"/>
  <c r="X1377" i="1"/>
  <c r="Y1377" i="1"/>
  <c r="AA1377" i="1"/>
  <c r="AC1377" i="1"/>
  <c r="AD1377" i="1"/>
  <c r="O1378" i="1"/>
  <c r="P1378" i="1"/>
  <c r="S1378" i="1"/>
  <c r="T1378" i="1"/>
  <c r="U1378" i="1"/>
  <c r="X1378" i="1"/>
  <c r="Y1378" i="1"/>
  <c r="AA1378" i="1"/>
  <c r="AC1378" i="1"/>
  <c r="AD1378" i="1"/>
  <c r="O1379" i="1"/>
  <c r="P1379" i="1"/>
  <c r="S1379" i="1"/>
  <c r="T1379" i="1"/>
  <c r="U1379" i="1"/>
  <c r="X1379" i="1"/>
  <c r="Y1379" i="1"/>
  <c r="AA1379" i="1"/>
  <c r="AC1379" i="1"/>
  <c r="AD1379" i="1"/>
  <c r="O1380" i="1"/>
  <c r="P1380" i="1"/>
  <c r="S1380" i="1"/>
  <c r="T1380" i="1"/>
  <c r="U1380" i="1"/>
  <c r="X1380" i="1"/>
  <c r="Y1380" i="1"/>
  <c r="AA1380" i="1"/>
  <c r="AC1380" i="1"/>
  <c r="AD1380" i="1"/>
  <c r="O1381" i="1"/>
  <c r="P1381" i="1"/>
  <c r="S1381" i="1"/>
  <c r="T1381" i="1"/>
  <c r="U1381" i="1"/>
  <c r="X1381" i="1"/>
  <c r="Y1381" i="1"/>
  <c r="AA1381" i="1"/>
  <c r="AC1381" i="1"/>
  <c r="AD1381" i="1"/>
  <c r="O1382" i="1"/>
  <c r="P1382" i="1"/>
  <c r="S1382" i="1"/>
  <c r="T1382" i="1"/>
  <c r="U1382" i="1"/>
  <c r="X1382" i="1"/>
  <c r="Y1382" i="1"/>
  <c r="AA1382" i="1"/>
  <c r="AC1382" i="1"/>
  <c r="AD1382" i="1"/>
  <c r="O1383" i="1"/>
  <c r="P1383" i="1"/>
  <c r="S1383" i="1"/>
  <c r="T1383" i="1"/>
  <c r="U1383" i="1"/>
  <c r="X1383" i="1"/>
  <c r="Y1383" i="1"/>
  <c r="AA1383" i="1"/>
  <c r="AC1383" i="1"/>
  <c r="AD1383" i="1"/>
  <c r="O1384" i="1"/>
  <c r="P1384" i="1"/>
  <c r="S1384" i="1"/>
  <c r="T1384" i="1"/>
  <c r="U1384" i="1"/>
  <c r="X1384" i="1"/>
  <c r="Y1384" i="1"/>
  <c r="AA1384" i="1"/>
  <c r="AC1384" i="1"/>
  <c r="AD1384" i="1"/>
  <c r="O1385" i="1"/>
  <c r="P1385" i="1"/>
  <c r="S1385" i="1"/>
  <c r="T1385" i="1"/>
  <c r="U1385" i="1"/>
  <c r="X1385" i="1"/>
  <c r="Y1385" i="1"/>
  <c r="AA1385" i="1"/>
  <c r="AC1385" i="1"/>
  <c r="AD1385" i="1"/>
  <c r="O1386" i="1"/>
  <c r="P1386" i="1"/>
  <c r="S1386" i="1"/>
  <c r="T1386" i="1"/>
  <c r="U1386" i="1"/>
  <c r="X1386" i="1"/>
  <c r="Y1386" i="1"/>
  <c r="AA1386" i="1"/>
  <c r="AC1386" i="1"/>
  <c r="AD1386" i="1"/>
  <c r="O1387" i="1"/>
  <c r="P1387" i="1"/>
  <c r="S1387" i="1"/>
  <c r="T1387" i="1"/>
  <c r="U1387" i="1"/>
  <c r="X1387" i="1"/>
  <c r="Y1387" i="1"/>
  <c r="AA1387" i="1"/>
  <c r="AC1387" i="1"/>
  <c r="AD1387" i="1"/>
  <c r="O1388" i="1"/>
  <c r="P1388" i="1"/>
  <c r="S1388" i="1"/>
  <c r="T1388" i="1"/>
  <c r="U1388" i="1"/>
  <c r="X1388" i="1"/>
  <c r="Y1388" i="1"/>
  <c r="AA1388" i="1"/>
  <c r="AC1388" i="1"/>
  <c r="AD1388" i="1"/>
  <c r="O1389" i="1"/>
  <c r="P1389" i="1"/>
  <c r="S1389" i="1"/>
  <c r="T1389" i="1"/>
  <c r="U1389" i="1"/>
  <c r="X1389" i="1"/>
  <c r="Y1389" i="1"/>
  <c r="AA1389" i="1"/>
  <c r="AC1389" i="1"/>
  <c r="AD1389" i="1"/>
  <c r="O1390" i="1"/>
  <c r="P1390" i="1"/>
  <c r="S1390" i="1"/>
  <c r="T1390" i="1"/>
  <c r="U1390" i="1"/>
  <c r="X1390" i="1"/>
  <c r="Y1390" i="1"/>
  <c r="AA1390" i="1"/>
  <c r="AC1390" i="1"/>
  <c r="AD1390" i="1"/>
  <c r="O1391" i="1"/>
  <c r="P1391" i="1"/>
  <c r="S1391" i="1"/>
  <c r="T1391" i="1"/>
  <c r="U1391" i="1"/>
  <c r="X1391" i="1"/>
  <c r="Y1391" i="1"/>
  <c r="AA1391" i="1"/>
  <c r="AC1391" i="1"/>
  <c r="AD1391" i="1"/>
  <c r="O1392" i="1"/>
  <c r="P1392" i="1"/>
  <c r="S1392" i="1"/>
  <c r="T1392" i="1"/>
  <c r="U1392" i="1"/>
  <c r="X1392" i="1"/>
  <c r="Y1392" i="1"/>
  <c r="AA1392" i="1"/>
  <c r="AC1392" i="1"/>
  <c r="AD1392" i="1"/>
  <c r="O1393" i="1"/>
  <c r="P1393" i="1"/>
  <c r="S1393" i="1"/>
  <c r="T1393" i="1"/>
  <c r="U1393" i="1"/>
  <c r="X1393" i="1"/>
  <c r="Y1393" i="1"/>
  <c r="AA1393" i="1"/>
  <c r="AC1393" i="1"/>
  <c r="AD1393" i="1"/>
  <c r="O1394" i="1"/>
  <c r="P1394" i="1"/>
  <c r="S1394" i="1"/>
  <c r="T1394" i="1"/>
  <c r="U1394" i="1"/>
  <c r="X1394" i="1"/>
  <c r="Y1394" i="1"/>
  <c r="AA1394" i="1"/>
  <c r="AC1394" i="1"/>
  <c r="AD1394" i="1"/>
  <c r="O1395" i="1"/>
  <c r="P1395" i="1"/>
  <c r="S1395" i="1"/>
  <c r="T1395" i="1"/>
  <c r="U1395" i="1"/>
  <c r="X1395" i="1"/>
  <c r="Y1395" i="1"/>
  <c r="AA1395" i="1"/>
  <c r="AC1395" i="1"/>
  <c r="AD1395" i="1"/>
  <c r="O1396" i="1"/>
  <c r="P1396" i="1"/>
  <c r="S1396" i="1"/>
  <c r="T1396" i="1"/>
  <c r="U1396" i="1"/>
  <c r="X1396" i="1"/>
  <c r="Y1396" i="1"/>
  <c r="AA1396" i="1"/>
  <c r="AC1396" i="1"/>
  <c r="AD1396" i="1"/>
  <c r="O1397" i="1"/>
  <c r="P1397" i="1"/>
  <c r="S1397" i="1"/>
  <c r="T1397" i="1"/>
  <c r="U1397" i="1"/>
  <c r="X1397" i="1"/>
  <c r="Y1397" i="1"/>
  <c r="AA1397" i="1"/>
  <c r="AC1397" i="1"/>
  <c r="AD1397" i="1"/>
  <c r="O1398" i="1"/>
  <c r="P1398" i="1"/>
  <c r="S1398" i="1"/>
  <c r="T1398" i="1"/>
  <c r="U1398" i="1"/>
  <c r="X1398" i="1"/>
  <c r="Y1398" i="1"/>
  <c r="AA1398" i="1"/>
  <c r="AC1398" i="1"/>
  <c r="AD1398" i="1"/>
  <c r="O1399" i="1"/>
  <c r="P1399" i="1"/>
  <c r="S1399" i="1"/>
  <c r="T1399" i="1"/>
  <c r="U1399" i="1"/>
  <c r="X1399" i="1"/>
  <c r="Y1399" i="1"/>
  <c r="AA1399" i="1"/>
  <c r="AC1399" i="1"/>
  <c r="AD1399" i="1"/>
  <c r="O1400" i="1"/>
  <c r="P1400" i="1"/>
  <c r="S1400" i="1"/>
  <c r="T1400" i="1"/>
  <c r="U1400" i="1"/>
  <c r="X1400" i="1"/>
  <c r="Y1400" i="1"/>
  <c r="AA1400" i="1"/>
  <c r="AC1400" i="1"/>
  <c r="AD1400" i="1"/>
  <c r="O1401" i="1"/>
  <c r="P1401" i="1"/>
  <c r="S1401" i="1"/>
  <c r="T1401" i="1"/>
  <c r="U1401" i="1"/>
  <c r="X1401" i="1"/>
  <c r="Y1401" i="1"/>
  <c r="AA1401" i="1"/>
  <c r="AC1401" i="1"/>
  <c r="AD1401" i="1"/>
  <c r="O1402" i="1"/>
  <c r="P1402" i="1"/>
  <c r="S1402" i="1"/>
  <c r="T1402" i="1"/>
  <c r="U1402" i="1"/>
  <c r="X1402" i="1"/>
  <c r="Y1402" i="1"/>
  <c r="AA1402" i="1"/>
  <c r="AC1402" i="1"/>
  <c r="AD1402" i="1"/>
  <c r="O1403" i="1"/>
  <c r="P1403" i="1"/>
  <c r="S1403" i="1"/>
  <c r="T1403" i="1"/>
  <c r="U1403" i="1"/>
  <c r="X1403" i="1"/>
  <c r="Y1403" i="1"/>
  <c r="AA1403" i="1"/>
  <c r="AC1403" i="1"/>
  <c r="AD1403" i="1"/>
  <c r="O1404" i="1"/>
  <c r="P1404" i="1"/>
  <c r="S1404" i="1"/>
  <c r="T1404" i="1"/>
  <c r="U1404" i="1"/>
  <c r="X1404" i="1"/>
  <c r="Y1404" i="1"/>
  <c r="AA1404" i="1"/>
  <c r="AC1404" i="1"/>
  <c r="AD1404" i="1"/>
  <c r="O1405" i="1"/>
  <c r="P1405" i="1"/>
  <c r="S1405" i="1"/>
  <c r="T1405" i="1"/>
  <c r="U1405" i="1"/>
  <c r="X1405" i="1"/>
  <c r="Y1405" i="1"/>
  <c r="AA1405" i="1"/>
  <c r="AC1405" i="1"/>
  <c r="AD1405" i="1"/>
  <c r="O1406" i="1"/>
  <c r="P1406" i="1"/>
  <c r="S1406" i="1"/>
  <c r="T1406" i="1"/>
  <c r="U1406" i="1"/>
  <c r="X1406" i="1"/>
  <c r="Y1406" i="1"/>
  <c r="AA1406" i="1"/>
  <c r="AC1406" i="1"/>
  <c r="AD1406" i="1"/>
  <c r="O1407" i="1"/>
  <c r="P1407" i="1"/>
  <c r="S1407" i="1"/>
  <c r="T1407" i="1"/>
  <c r="U1407" i="1"/>
  <c r="X1407" i="1"/>
  <c r="Y1407" i="1"/>
  <c r="AA1407" i="1"/>
  <c r="AC1407" i="1"/>
  <c r="AD1407" i="1"/>
  <c r="O1408" i="1"/>
  <c r="P1408" i="1"/>
  <c r="S1408" i="1"/>
  <c r="T1408" i="1"/>
  <c r="U1408" i="1"/>
  <c r="X1408" i="1"/>
  <c r="Y1408" i="1"/>
  <c r="AA1408" i="1"/>
  <c r="AC1408" i="1"/>
  <c r="AD1408" i="1"/>
  <c r="O1409" i="1"/>
  <c r="P1409" i="1"/>
  <c r="S1409" i="1"/>
  <c r="T1409" i="1"/>
  <c r="U1409" i="1"/>
  <c r="X1409" i="1"/>
  <c r="Y1409" i="1"/>
  <c r="AA1409" i="1"/>
  <c r="AC1409" i="1"/>
  <c r="AD1409" i="1"/>
  <c r="O1410" i="1"/>
  <c r="P1410" i="1"/>
  <c r="S1410" i="1"/>
  <c r="T1410" i="1"/>
  <c r="U1410" i="1"/>
  <c r="X1410" i="1"/>
  <c r="Y1410" i="1"/>
  <c r="AA1410" i="1"/>
  <c r="AC1410" i="1"/>
  <c r="AD1410" i="1"/>
  <c r="O1411" i="1"/>
  <c r="P1411" i="1"/>
  <c r="S1411" i="1"/>
  <c r="T1411" i="1"/>
  <c r="U1411" i="1"/>
  <c r="X1411" i="1"/>
  <c r="Y1411" i="1"/>
  <c r="AA1411" i="1"/>
  <c r="AC1411" i="1"/>
  <c r="AD1411" i="1"/>
  <c r="O1412" i="1"/>
  <c r="P1412" i="1"/>
  <c r="S1412" i="1"/>
  <c r="T1412" i="1"/>
  <c r="U1412" i="1"/>
  <c r="X1412" i="1"/>
  <c r="Y1412" i="1"/>
  <c r="AA1412" i="1"/>
  <c r="AC1412" i="1"/>
  <c r="AD1412" i="1"/>
  <c r="O1413" i="1"/>
  <c r="P1413" i="1"/>
  <c r="S1413" i="1"/>
  <c r="T1413" i="1"/>
  <c r="U1413" i="1"/>
  <c r="X1413" i="1"/>
  <c r="Y1413" i="1"/>
  <c r="AA1413" i="1"/>
  <c r="AC1413" i="1"/>
  <c r="AD1413" i="1"/>
  <c r="O1414" i="1"/>
  <c r="P1414" i="1"/>
  <c r="S1414" i="1"/>
  <c r="T1414" i="1"/>
  <c r="U1414" i="1"/>
  <c r="X1414" i="1"/>
  <c r="Y1414" i="1"/>
  <c r="AA1414" i="1"/>
  <c r="AC1414" i="1"/>
  <c r="AD1414" i="1"/>
  <c r="O1415" i="1"/>
  <c r="P1415" i="1"/>
  <c r="S1415" i="1"/>
  <c r="T1415" i="1"/>
  <c r="U1415" i="1"/>
  <c r="X1415" i="1"/>
  <c r="Y1415" i="1"/>
  <c r="AA1415" i="1"/>
  <c r="AC1415" i="1"/>
  <c r="AD1415" i="1"/>
  <c r="O1416" i="1"/>
  <c r="P1416" i="1"/>
  <c r="S1416" i="1"/>
  <c r="T1416" i="1"/>
  <c r="U1416" i="1"/>
  <c r="X1416" i="1"/>
  <c r="Y1416" i="1"/>
  <c r="AA1416" i="1"/>
  <c r="AC1416" i="1"/>
  <c r="AD1416" i="1"/>
  <c r="O1417" i="1"/>
  <c r="P1417" i="1"/>
  <c r="S1417" i="1"/>
  <c r="T1417" i="1"/>
  <c r="U1417" i="1"/>
  <c r="X1417" i="1"/>
  <c r="Y1417" i="1"/>
  <c r="AA1417" i="1"/>
  <c r="AC1417" i="1"/>
  <c r="AD1417" i="1"/>
  <c r="O1418" i="1"/>
  <c r="P1418" i="1"/>
  <c r="S1418" i="1"/>
  <c r="T1418" i="1"/>
  <c r="U1418" i="1"/>
  <c r="X1418" i="1"/>
  <c r="Y1418" i="1"/>
  <c r="AA1418" i="1"/>
  <c r="AC1418" i="1"/>
  <c r="AD1418" i="1"/>
  <c r="O1419" i="1"/>
  <c r="P1419" i="1"/>
  <c r="S1419" i="1"/>
  <c r="T1419" i="1"/>
  <c r="U1419" i="1"/>
  <c r="X1419" i="1"/>
  <c r="Y1419" i="1"/>
  <c r="AA1419" i="1"/>
  <c r="AC1419" i="1"/>
  <c r="AD1419" i="1"/>
  <c r="O1420" i="1"/>
  <c r="P1420" i="1"/>
  <c r="S1420" i="1"/>
  <c r="T1420" i="1"/>
  <c r="U1420" i="1"/>
  <c r="X1420" i="1"/>
  <c r="Y1420" i="1"/>
  <c r="AA1420" i="1"/>
  <c r="AC1420" i="1"/>
  <c r="AD1420" i="1"/>
  <c r="O1421" i="1"/>
  <c r="P1421" i="1"/>
  <c r="S1421" i="1"/>
  <c r="T1421" i="1"/>
  <c r="U1421" i="1"/>
  <c r="X1421" i="1"/>
  <c r="Y1421" i="1"/>
  <c r="AA1421" i="1"/>
  <c r="AC1421" i="1"/>
  <c r="AD1421" i="1"/>
  <c r="O1422" i="1"/>
  <c r="P1422" i="1"/>
  <c r="S1422" i="1"/>
  <c r="T1422" i="1"/>
  <c r="U1422" i="1"/>
  <c r="X1422" i="1"/>
  <c r="Y1422" i="1"/>
  <c r="AA1422" i="1"/>
  <c r="AC1422" i="1"/>
  <c r="AD1422" i="1"/>
  <c r="O1423" i="1"/>
  <c r="P1423" i="1"/>
  <c r="S1423" i="1"/>
  <c r="T1423" i="1"/>
  <c r="U1423" i="1"/>
  <c r="X1423" i="1"/>
  <c r="Y1423" i="1"/>
  <c r="AA1423" i="1"/>
  <c r="AC1423" i="1"/>
  <c r="AD1423" i="1"/>
  <c r="O1424" i="1"/>
  <c r="P1424" i="1"/>
  <c r="S1424" i="1"/>
  <c r="T1424" i="1"/>
  <c r="U1424" i="1"/>
  <c r="X1424" i="1"/>
  <c r="Y1424" i="1"/>
  <c r="AA1424" i="1"/>
  <c r="AC1424" i="1"/>
  <c r="AD1424" i="1"/>
  <c r="O1425" i="1"/>
  <c r="P1425" i="1"/>
  <c r="S1425" i="1"/>
  <c r="T1425" i="1"/>
  <c r="U1425" i="1"/>
  <c r="X1425" i="1"/>
  <c r="Y1425" i="1"/>
  <c r="AA1425" i="1"/>
  <c r="AC1425" i="1"/>
  <c r="AD1425" i="1"/>
  <c r="O1426" i="1"/>
  <c r="P1426" i="1"/>
  <c r="S1426" i="1"/>
  <c r="T1426" i="1"/>
  <c r="U1426" i="1"/>
  <c r="X1426" i="1"/>
  <c r="Y1426" i="1"/>
  <c r="AA1426" i="1"/>
  <c r="AC1426" i="1"/>
  <c r="AD1426" i="1"/>
  <c r="O1427" i="1"/>
  <c r="P1427" i="1"/>
  <c r="S1427" i="1"/>
  <c r="T1427" i="1"/>
  <c r="U1427" i="1"/>
  <c r="X1427" i="1"/>
  <c r="Y1427" i="1"/>
  <c r="AA1427" i="1"/>
  <c r="AC1427" i="1"/>
  <c r="AD1427" i="1"/>
  <c r="O1428" i="1"/>
  <c r="P1428" i="1"/>
  <c r="S1428" i="1"/>
  <c r="T1428" i="1"/>
  <c r="U1428" i="1"/>
  <c r="X1428" i="1"/>
  <c r="Y1428" i="1"/>
  <c r="AA1428" i="1"/>
  <c r="AC1428" i="1"/>
  <c r="AD1428" i="1"/>
  <c r="O1429" i="1"/>
  <c r="P1429" i="1"/>
  <c r="S1429" i="1"/>
  <c r="T1429" i="1"/>
  <c r="U1429" i="1"/>
  <c r="X1429" i="1"/>
  <c r="Y1429" i="1"/>
  <c r="AA1429" i="1"/>
  <c r="AC1429" i="1"/>
  <c r="AD1429" i="1"/>
  <c r="O1430" i="1"/>
  <c r="P1430" i="1"/>
  <c r="S1430" i="1"/>
  <c r="T1430" i="1"/>
  <c r="U1430" i="1"/>
  <c r="X1430" i="1"/>
  <c r="Y1430" i="1"/>
  <c r="AA1430" i="1"/>
  <c r="AC1430" i="1"/>
  <c r="AD1430" i="1"/>
  <c r="O1431" i="1"/>
  <c r="P1431" i="1"/>
  <c r="S1431" i="1"/>
  <c r="T1431" i="1"/>
  <c r="U1431" i="1"/>
  <c r="X1431" i="1"/>
  <c r="Y1431" i="1"/>
  <c r="AA1431" i="1"/>
  <c r="AC1431" i="1"/>
  <c r="AD1431" i="1"/>
  <c r="O1432" i="1"/>
  <c r="P1432" i="1"/>
  <c r="S1432" i="1"/>
  <c r="T1432" i="1"/>
  <c r="U1432" i="1"/>
  <c r="X1432" i="1"/>
  <c r="Y1432" i="1"/>
  <c r="AA1432" i="1"/>
  <c r="AC1432" i="1"/>
  <c r="AD1432" i="1"/>
  <c r="O1433" i="1"/>
  <c r="P1433" i="1"/>
  <c r="S1433" i="1"/>
  <c r="T1433" i="1"/>
  <c r="U1433" i="1"/>
  <c r="X1433" i="1"/>
  <c r="Y1433" i="1"/>
  <c r="AA1433" i="1"/>
  <c r="AC1433" i="1"/>
  <c r="AD1433" i="1"/>
  <c r="O1434" i="1"/>
  <c r="P1434" i="1"/>
  <c r="S1434" i="1"/>
  <c r="T1434" i="1"/>
  <c r="U1434" i="1"/>
  <c r="X1434" i="1"/>
  <c r="Y1434" i="1"/>
  <c r="AA1434" i="1"/>
  <c r="AC1434" i="1"/>
  <c r="AD1434" i="1"/>
  <c r="O1435" i="1"/>
  <c r="P1435" i="1"/>
  <c r="S1435" i="1"/>
  <c r="T1435" i="1"/>
  <c r="U1435" i="1"/>
  <c r="X1435" i="1"/>
  <c r="Y1435" i="1"/>
  <c r="AA1435" i="1"/>
  <c r="AC1435" i="1"/>
  <c r="AD1435" i="1"/>
  <c r="O1436" i="1"/>
  <c r="P1436" i="1"/>
  <c r="S1436" i="1"/>
  <c r="T1436" i="1"/>
  <c r="U1436" i="1"/>
  <c r="X1436" i="1"/>
  <c r="Y1436" i="1"/>
  <c r="AA1436" i="1"/>
  <c r="AC1436" i="1"/>
  <c r="AD1436" i="1"/>
  <c r="O1437" i="1"/>
  <c r="P1437" i="1"/>
  <c r="S1437" i="1"/>
  <c r="T1437" i="1"/>
  <c r="U1437" i="1"/>
  <c r="X1437" i="1"/>
  <c r="Y1437" i="1"/>
  <c r="AA1437" i="1"/>
  <c r="AC1437" i="1"/>
  <c r="AD1437" i="1"/>
  <c r="O1438" i="1"/>
  <c r="P1438" i="1"/>
  <c r="S1438" i="1"/>
  <c r="T1438" i="1"/>
  <c r="U1438" i="1"/>
  <c r="X1438" i="1"/>
  <c r="Y1438" i="1"/>
  <c r="AA1438" i="1"/>
  <c r="AC1438" i="1"/>
  <c r="AD1438" i="1"/>
  <c r="O1439" i="1"/>
  <c r="P1439" i="1"/>
  <c r="S1439" i="1"/>
  <c r="T1439" i="1"/>
  <c r="U1439" i="1"/>
  <c r="X1439" i="1"/>
  <c r="Y1439" i="1"/>
  <c r="AA1439" i="1"/>
  <c r="AC1439" i="1"/>
  <c r="AD1439" i="1"/>
  <c r="O1440" i="1"/>
  <c r="P1440" i="1"/>
  <c r="S1440" i="1"/>
  <c r="T1440" i="1"/>
  <c r="U1440" i="1"/>
  <c r="X1440" i="1"/>
  <c r="Y1440" i="1"/>
  <c r="AA1440" i="1"/>
  <c r="AC1440" i="1"/>
  <c r="AD1440" i="1"/>
  <c r="O1441" i="1"/>
  <c r="P1441" i="1"/>
  <c r="S1441" i="1"/>
  <c r="T1441" i="1"/>
  <c r="U1441" i="1"/>
  <c r="X1441" i="1"/>
  <c r="Y1441" i="1"/>
  <c r="AA1441" i="1"/>
  <c r="AC1441" i="1"/>
  <c r="AD1441" i="1"/>
  <c r="O1442" i="1"/>
  <c r="P1442" i="1"/>
  <c r="S1442" i="1"/>
  <c r="T1442" i="1"/>
  <c r="U1442" i="1"/>
  <c r="X1442" i="1"/>
  <c r="Y1442" i="1"/>
  <c r="AA1442" i="1"/>
  <c r="AC1442" i="1"/>
  <c r="AD1442" i="1"/>
  <c r="O1443" i="1"/>
  <c r="P1443" i="1"/>
  <c r="S1443" i="1"/>
  <c r="T1443" i="1"/>
  <c r="U1443" i="1"/>
  <c r="X1443" i="1"/>
  <c r="Y1443" i="1"/>
  <c r="AA1443" i="1"/>
  <c r="AC1443" i="1"/>
  <c r="AD1443" i="1"/>
  <c r="O1444" i="1"/>
  <c r="P1444" i="1"/>
  <c r="S1444" i="1"/>
  <c r="T1444" i="1"/>
  <c r="U1444" i="1"/>
  <c r="X1444" i="1"/>
  <c r="Y1444" i="1"/>
  <c r="AA1444" i="1"/>
  <c r="AC1444" i="1"/>
  <c r="AD1444" i="1"/>
  <c r="O1445" i="1"/>
  <c r="P1445" i="1"/>
  <c r="S1445" i="1"/>
  <c r="T1445" i="1"/>
  <c r="U1445" i="1"/>
  <c r="X1445" i="1"/>
  <c r="Y1445" i="1"/>
  <c r="AA1445" i="1"/>
  <c r="AC1445" i="1"/>
  <c r="AD1445" i="1"/>
  <c r="O1446" i="1"/>
  <c r="P1446" i="1"/>
  <c r="S1446" i="1"/>
  <c r="T1446" i="1"/>
  <c r="U1446" i="1"/>
  <c r="X1446" i="1"/>
  <c r="Y1446" i="1"/>
  <c r="AA1446" i="1"/>
  <c r="AC1446" i="1"/>
  <c r="AD1446" i="1"/>
  <c r="O1447" i="1"/>
  <c r="P1447" i="1"/>
  <c r="S1447" i="1"/>
  <c r="T1447" i="1"/>
  <c r="U1447" i="1"/>
  <c r="X1447" i="1"/>
  <c r="Y1447" i="1"/>
  <c r="AA1447" i="1"/>
  <c r="AC1447" i="1"/>
  <c r="AD1447" i="1"/>
  <c r="O1448" i="1"/>
  <c r="P1448" i="1"/>
  <c r="S1448" i="1"/>
  <c r="T1448" i="1"/>
  <c r="U1448" i="1"/>
  <c r="X1448" i="1"/>
  <c r="Y1448" i="1"/>
  <c r="AA1448" i="1"/>
  <c r="AC1448" i="1"/>
  <c r="AD1448" i="1"/>
  <c r="O1449" i="1"/>
  <c r="P1449" i="1"/>
  <c r="S1449" i="1"/>
  <c r="T1449" i="1"/>
  <c r="U1449" i="1"/>
  <c r="X1449" i="1"/>
  <c r="Y1449" i="1"/>
  <c r="AA1449" i="1"/>
  <c r="AC1449" i="1"/>
  <c r="AD1449" i="1"/>
  <c r="O1450" i="1"/>
  <c r="P1450" i="1"/>
  <c r="S1450" i="1"/>
  <c r="T1450" i="1"/>
  <c r="U1450" i="1"/>
  <c r="X1450" i="1"/>
  <c r="Y1450" i="1"/>
  <c r="AA1450" i="1"/>
  <c r="AC1450" i="1"/>
  <c r="AD1450" i="1"/>
  <c r="O1451" i="1"/>
  <c r="P1451" i="1"/>
  <c r="S1451" i="1"/>
  <c r="T1451" i="1"/>
  <c r="U1451" i="1"/>
  <c r="X1451" i="1"/>
  <c r="Y1451" i="1"/>
  <c r="AA1451" i="1"/>
  <c r="AC1451" i="1"/>
  <c r="AD1451" i="1"/>
  <c r="O1452" i="1"/>
  <c r="P1452" i="1"/>
  <c r="S1452" i="1"/>
  <c r="T1452" i="1"/>
  <c r="U1452" i="1"/>
  <c r="X1452" i="1"/>
  <c r="Y1452" i="1"/>
  <c r="AA1452" i="1"/>
  <c r="AC1452" i="1"/>
  <c r="AD1452" i="1"/>
  <c r="O1453" i="1"/>
  <c r="P1453" i="1"/>
  <c r="S1453" i="1"/>
  <c r="T1453" i="1"/>
  <c r="U1453" i="1"/>
  <c r="X1453" i="1"/>
  <c r="Y1453" i="1"/>
  <c r="AA1453" i="1"/>
  <c r="AC1453" i="1"/>
  <c r="AD1453" i="1"/>
  <c r="O1454" i="1"/>
  <c r="P1454" i="1"/>
  <c r="S1454" i="1"/>
  <c r="T1454" i="1"/>
  <c r="U1454" i="1"/>
  <c r="X1454" i="1"/>
  <c r="Y1454" i="1"/>
  <c r="AA1454" i="1"/>
  <c r="AC1454" i="1"/>
  <c r="AD1454" i="1"/>
  <c r="O1455" i="1"/>
  <c r="P1455" i="1"/>
  <c r="S1455" i="1"/>
  <c r="T1455" i="1"/>
  <c r="U1455" i="1"/>
  <c r="X1455" i="1"/>
  <c r="Y1455" i="1"/>
  <c r="AA1455" i="1"/>
  <c r="AC1455" i="1"/>
  <c r="AD1455" i="1"/>
  <c r="O1456" i="1"/>
  <c r="P1456" i="1"/>
  <c r="S1456" i="1"/>
  <c r="T1456" i="1"/>
  <c r="U1456" i="1"/>
  <c r="X1456" i="1"/>
  <c r="Y1456" i="1"/>
  <c r="AA1456" i="1"/>
  <c r="AC1456" i="1"/>
  <c r="AD1456" i="1"/>
  <c r="O1457" i="1"/>
  <c r="P1457" i="1"/>
  <c r="S1457" i="1"/>
  <c r="T1457" i="1"/>
  <c r="U1457" i="1"/>
  <c r="X1457" i="1"/>
  <c r="Y1457" i="1"/>
  <c r="AA1457" i="1"/>
  <c r="AC1457" i="1"/>
  <c r="AD1457" i="1"/>
  <c r="O1458" i="1"/>
  <c r="P1458" i="1"/>
  <c r="S1458" i="1"/>
  <c r="T1458" i="1"/>
  <c r="U1458" i="1"/>
  <c r="X1458" i="1"/>
  <c r="Y1458" i="1"/>
  <c r="AA1458" i="1"/>
  <c r="AC1458" i="1"/>
  <c r="AD1458" i="1"/>
  <c r="O1459" i="1"/>
  <c r="P1459" i="1"/>
  <c r="S1459" i="1"/>
  <c r="T1459" i="1"/>
  <c r="U1459" i="1"/>
  <c r="X1459" i="1"/>
  <c r="Y1459" i="1"/>
  <c r="AA1459" i="1"/>
  <c r="AC1459" i="1"/>
  <c r="AD1459" i="1"/>
  <c r="O1460" i="1"/>
  <c r="P1460" i="1"/>
  <c r="S1460" i="1"/>
  <c r="T1460" i="1"/>
  <c r="U1460" i="1"/>
  <c r="X1460" i="1"/>
  <c r="Y1460" i="1"/>
  <c r="AA1460" i="1"/>
  <c r="AC1460" i="1"/>
  <c r="AD1460" i="1"/>
  <c r="O1461" i="1"/>
  <c r="P1461" i="1"/>
  <c r="S1461" i="1"/>
  <c r="T1461" i="1"/>
  <c r="U1461" i="1"/>
  <c r="X1461" i="1"/>
  <c r="Y1461" i="1"/>
  <c r="AA1461" i="1"/>
  <c r="AC1461" i="1"/>
  <c r="AD1461" i="1"/>
  <c r="O1462" i="1"/>
  <c r="P1462" i="1"/>
  <c r="S1462" i="1"/>
  <c r="T1462" i="1"/>
  <c r="U1462" i="1"/>
  <c r="X1462" i="1"/>
  <c r="Y1462" i="1"/>
  <c r="AA1462" i="1"/>
  <c r="AC1462" i="1"/>
  <c r="AD1462" i="1"/>
  <c r="N2" i="1"/>
  <c r="O2" i="1"/>
  <c r="P2" i="1"/>
  <c r="Q2" i="1"/>
  <c r="R2" i="1"/>
  <c r="S2" i="1"/>
  <c r="T2" i="1"/>
  <c r="U2" i="1"/>
  <c r="X2" i="1"/>
  <c r="Y2" i="1"/>
  <c r="AA2" i="1"/>
  <c r="AC2" i="1"/>
  <c r="AD2" i="1"/>
  <c r="E4" i="5"/>
  <c r="D4" i="5"/>
  <c r="C4" i="5"/>
  <c r="W2" i="2" l="1"/>
  <c r="A2" i="3" l="1"/>
  <c r="P2" i="2"/>
  <c r="N2" i="2"/>
  <c r="K2" i="2"/>
</calcChain>
</file>

<file path=xl/sharedStrings.xml><?xml version="1.0" encoding="utf-8"?>
<sst xmlns="http://schemas.openxmlformats.org/spreadsheetml/2006/main" count="14758" uniqueCount="1823">
  <si>
    <t>PROCUREMENT &amp; INVOICE MONITORING DASHBOARD</t>
  </si>
  <si>
    <t>Total PO Value</t>
  </si>
  <si>
    <t>Total Invoice Value</t>
  </si>
  <si>
    <t>Pending Invoice Value</t>
  </si>
  <si>
    <t>Pending Quantity</t>
  </si>
  <si>
    <t>Sum of PO Value</t>
  </si>
  <si>
    <t>Sum of Invoice Value</t>
  </si>
  <si>
    <t>Sum of Pending Invoice Value</t>
  </si>
  <si>
    <t>Tender Ref. No.</t>
  </si>
  <si>
    <t>Product Code</t>
  </si>
  <si>
    <t>HSN Code</t>
  </si>
  <si>
    <t>Product Name</t>
  </si>
  <si>
    <t>Packing Size</t>
  </si>
  <si>
    <t>Minimum Labeled Shelf Life (Months) as per Tender</t>
  </si>
  <si>
    <t>Tender Quantity</t>
  </si>
  <si>
    <t>L O A %</t>
  </si>
  <si>
    <t>Approve Rate</t>
  </si>
  <si>
    <t>Name Of Company</t>
  </si>
  <si>
    <t>Tax Rate</t>
  </si>
  <si>
    <t>PO No.</t>
  </si>
  <si>
    <t>PO Date</t>
  </si>
  <si>
    <t>PO Quantity</t>
  </si>
  <si>
    <t>Drug Value</t>
  </si>
  <si>
    <t>PO Value</t>
  </si>
  <si>
    <t>Invoice Qty.</t>
  </si>
  <si>
    <t>Active Quantity in SPDR</t>
  </si>
  <si>
    <t>Pending Invoice Qty</t>
  </si>
  <si>
    <t>Invoice Value</t>
  </si>
  <si>
    <t>Schedule Days on PO Copy</t>
  </si>
  <si>
    <t>Schedule Date</t>
  </si>
  <si>
    <t>Penalty / Late Delivery Charges</t>
  </si>
  <si>
    <t>Remaining Days  in Schedule Date</t>
  </si>
  <si>
    <t>File No.</t>
  </si>
  <si>
    <t>Invoice Summit for this PO</t>
  </si>
  <si>
    <t xml:space="preserve">Amount Pass This P O </t>
  </si>
  <si>
    <t>% of supply</t>
  </si>
  <si>
    <t>O/s to RMSCL</t>
  </si>
  <si>
    <t>Remark</t>
  </si>
  <si>
    <t>For Checking 0 Value</t>
  </si>
  <si>
    <t>Date of Invoice Submission</t>
  </si>
  <si>
    <t>Date of Payment Sanction</t>
  </si>
  <si>
    <t>Difference C=AF-AG</t>
  </si>
  <si>
    <t>Placebo Required (Yes/No)</t>
  </si>
  <si>
    <t>D&amp;M Tender 2023/03</t>
  </si>
  <si>
    <t>Framycetin Sulphate Cream 1% 100gm Pack</t>
  </si>
  <si>
    <t>100gm Pack</t>
  </si>
  <si>
    <t>Encube Ethicals Pvt. Ltd.</t>
  </si>
  <si>
    <t>No</t>
  </si>
  <si>
    <t>DeltaMed Tender 2011/02</t>
  </si>
  <si>
    <t>Doxycycline Capsules 250 mg 20 Capsules Pack</t>
  </si>
  <si>
    <t>20 Capsules</t>
  </si>
  <si>
    <t>Lupin</t>
  </si>
  <si>
    <t>OmegaGenix Tender 2011/06</t>
  </si>
  <si>
    <t>Ceftriaxone Injection 250 mg 10 ml Vial</t>
  </si>
  <si>
    <t>10 ml</t>
  </si>
  <si>
    <t>Zydus Lifesciences</t>
  </si>
  <si>
    <t>CoreHealthcare Tender 2002/10</t>
  </si>
  <si>
    <t>Vitamin B Complex Syrup 250 mg/5 ml 100 ml Bottle</t>
  </si>
  <si>
    <t>100 ml</t>
  </si>
  <si>
    <t>Arvion Healthcare</t>
  </si>
  <si>
    <t>Yes</t>
  </si>
  <si>
    <t>OmegaCure Tender 2012/03</t>
  </si>
  <si>
    <t>Atorvastatin Tablets 650 mg 15 Tablets Pack</t>
  </si>
  <si>
    <t>15 Tablets</t>
  </si>
  <si>
    <t>Crestline Biotech</t>
  </si>
  <si>
    <t>RegenSciences Tender 2006/05</t>
  </si>
  <si>
    <t>Metformin Tablets 250 mg 20 Tablets Pack</t>
  </si>
  <si>
    <t>20 Tablets</t>
  </si>
  <si>
    <t>Helixora Healthcare</t>
  </si>
  <si>
    <t>UniSciences Tender 2000/11</t>
  </si>
  <si>
    <t>Gentamicin Injection 500 mg 5 ml Vial</t>
  </si>
  <si>
    <t>5 ml</t>
  </si>
  <si>
    <t>Medvanta Pharma</t>
  </si>
  <si>
    <t>PharmaBiotech Tender 2008/08</t>
  </si>
  <si>
    <t>Cough Suppressant Syrup 125 mg/5 ml 60 ml Bottle</t>
  </si>
  <si>
    <t>60 ml</t>
  </si>
  <si>
    <t>Intas Pharmaceuticals</t>
  </si>
  <si>
    <t>PrimeMed Tender 2024/10</t>
  </si>
  <si>
    <t>Framycetin Sulphate Cream 0.5% 30 gm Tube</t>
  </si>
  <si>
    <t>30 gm</t>
  </si>
  <si>
    <t>Oxyvera Pharmaceuticals</t>
  </si>
  <si>
    <t>NexaSciences Tender 2020/10</t>
  </si>
  <si>
    <t>Fluconazole Capsules 100 mg 10 Capsules Pack</t>
  </si>
  <si>
    <t>10 Capsules</t>
  </si>
  <si>
    <t>Corvixa Pharmaceuticals</t>
  </si>
  <si>
    <t>NeuroThera Tender 2015/05</t>
  </si>
  <si>
    <t>Vitamin B Complex Syrup 125 mg/5 ml 100 ml Bottle</t>
  </si>
  <si>
    <t>Biosynex Healthcare</t>
  </si>
  <si>
    <t>ZenHealthcare Tender 2014/07</t>
  </si>
  <si>
    <t>Diclofenac Injection 250 mg 5 ml Vial</t>
  </si>
  <si>
    <t>Dr Reddy’s Laboratories</t>
  </si>
  <si>
    <t>NovaSciences Tender 2019/04</t>
  </si>
  <si>
    <t>Mupirocin Cream 0.5% 10 gm Tube</t>
  </si>
  <si>
    <t>10 gm</t>
  </si>
  <si>
    <t>Aximed Pharma</t>
  </si>
  <si>
    <t>CortexNova Tender 2009/07</t>
  </si>
  <si>
    <t>Fluconazole Capsules 200 mg 15 Capsules Pack</t>
  </si>
  <si>
    <t>15 Capsules</t>
  </si>
  <si>
    <t>Veriton Pharma</t>
  </si>
  <si>
    <t>AxisLabs Tender 2016/07</t>
  </si>
  <si>
    <t>Atorvastatin Tablets 250 mg 15 Tablets Pack</t>
  </si>
  <si>
    <t>Aurobindo Pharma</t>
  </si>
  <si>
    <t>AlphaThera Tender 2024/11</t>
  </si>
  <si>
    <t>Cough Suppressant Syrup 250 mg/5 ml 100 ml Bottle</t>
  </si>
  <si>
    <t>Ardentis Biotech</t>
  </si>
  <si>
    <t>PrimeThera Tender 2000/11</t>
  </si>
  <si>
    <t>Ketoconazole Cream 2% 20 gm Tube</t>
  </si>
  <si>
    <t>20 gm</t>
  </si>
  <si>
    <t>EvoLabs Tender 2009/04</t>
  </si>
  <si>
    <t>Framycetin Sulphate Cream 2% 30 gm Tube</t>
  </si>
  <si>
    <t>NexaBiotech Tender 2017/03</t>
  </si>
  <si>
    <t>Mupirocin Cream 2% 30 gm Tube</t>
  </si>
  <si>
    <t>Novacrest Pharma</t>
  </si>
  <si>
    <t>HelioBiosystems Tender 2018/06</t>
  </si>
  <si>
    <t>Diclofenac Injection 500 mg 10 ml Vial</t>
  </si>
  <si>
    <t>Velcura Pharma</t>
  </si>
  <si>
    <t>TriMed Tender 2017/10</t>
  </si>
  <si>
    <t>Paracetamol Tablets 500 mg 15 Tablets Pack</t>
  </si>
  <si>
    <t>GenoLifeX Tender 2006/02</t>
  </si>
  <si>
    <t>Gentamicin Injection 250 mg 10 ml Vial</t>
  </si>
  <si>
    <t>VertexPharma Tender 2024/06</t>
  </si>
  <si>
    <t>Ketoconazole Cream 2% 10 gm Tube</t>
  </si>
  <si>
    <t>TruMed Lifesciences</t>
  </si>
  <si>
    <t>UniPharma Tender 2004/01</t>
  </si>
  <si>
    <t>Azithromycin Tablets 500 mg 10 Tablets Pack</t>
  </si>
  <si>
    <t>10 Tablets</t>
  </si>
  <si>
    <t>Zyphera Lifesciences</t>
  </si>
  <si>
    <t>KronoSciences Tender 2011/11</t>
  </si>
  <si>
    <t>Omeprazole Capsules 100 mg 20 Capsules Pack</t>
  </si>
  <si>
    <t>Cenvora Pharma</t>
  </si>
  <si>
    <t>JetaMed Tender 2011/08</t>
  </si>
  <si>
    <t>Paracetamol Syrup 250 mg/5 ml 60 ml Bottle</t>
  </si>
  <si>
    <t>VertexLabs Tender 2013/05</t>
  </si>
  <si>
    <t>Omeprazole Capsules 100 mg 15 Capsules Pack</t>
  </si>
  <si>
    <t>FarmaNova Tender 2016/06</t>
  </si>
  <si>
    <t>GenoMed Tender 2018/12</t>
  </si>
  <si>
    <t>Ceftriaxone Injection 500 mg 10 ml Vial</t>
  </si>
  <si>
    <t>Nexwell Pharma</t>
  </si>
  <si>
    <t>DynaHealthcare Tender 2000/05</t>
  </si>
  <si>
    <t>Atorvastatin Tablets 650 mg 20 Tablets Pack</t>
  </si>
  <si>
    <t>GenoNova Tender 2019/06</t>
  </si>
  <si>
    <t>Ketoconazole Cream 0.5% 10 gm Tube</t>
  </si>
  <si>
    <t>BetaCure Tender 2020/07</t>
  </si>
  <si>
    <t>Omeprazole Capsules 250 mg 10 Capsules Pack</t>
  </si>
  <si>
    <t>Corentis Lifesciences</t>
  </si>
  <si>
    <t>MediBiotech Tender 2008/09</t>
  </si>
  <si>
    <t>Vitamin B Complex Syrup 125 mg/5 ml 150 ml Bottle</t>
  </si>
  <si>
    <t>150 ml</t>
  </si>
  <si>
    <t>OptiCure Tender 2016/01</t>
  </si>
  <si>
    <t>Vitamin B Complex Syrup 250 mg/5 ml 60 ml Bottle</t>
  </si>
  <si>
    <t>RegenSciences Tender 2002/07</t>
  </si>
  <si>
    <t>Doxycycline Capsules 250 mg 15 Capsules Pack</t>
  </si>
  <si>
    <t>CuraPharmatech Tender 2012/01</t>
  </si>
  <si>
    <t>Mupirocin Cream 2% 20 gm Tube</t>
  </si>
  <si>
    <t>NovaMed Tender 2011/02</t>
  </si>
  <si>
    <t>Fluconazole Capsules 200 mg 20 Capsules Pack</t>
  </si>
  <si>
    <t>Alkem Laboratories</t>
  </si>
  <si>
    <t>AlphaGenix Tender 2021/06</t>
  </si>
  <si>
    <t>Fluconazole Capsules 200 mg 10 Capsules Pack</t>
  </si>
  <si>
    <t>Veltrix Pharmaceuticals</t>
  </si>
  <si>
    <t>OmegaSciences Tender 2010/12</t>
  </si>
  <si>
    <t>Ceftriaxone Injection 250 mg 5 ml Vial</t>
  </si>
  <si>
    <t>VertexCure Tender 2000/08</t>
  </si>
  <si>
    <t>Doxycycline Capsules 200 mg 10 Capsules Pack</t>
  </si>
  <si>
    <t>ImmunoPharmatech Tender 2020/04</t>
  </si>
  <si>
    <t>Paracetamol Tablets 650 mg 15 Tablets Pack</t>
  </si>
  <si>
    <t>Therovia Pharma</t>
  </si>
  <si>
    <t>CortexLifecare Tender 2019/10</t>
  </si>
  <si>
    <t>Iron Syrup 100 mg/5 ml 60 ml Bottle</t>
  </si>
  <si>
    <t>VitaLifeX Tender 2015/10</t>
  </si>
  <si>
    <t>Paracetamol Syrup 250 mg/5 ml 150 ml Bottle</t>
  </si>
  <si>
    <t>LifeMed Tender 2008/12</t>
  </si>
  <si>
    <t>Mupirocin Cream 1% 10 gm Tube</t>
  </si>
  <si>
    <t>Axentra Lifesciences</t>
  </si>
  <si>
    <t>CuraBiotech Tender 2021/08</t>
  </si>
  <si>
    <t>Omeprazole Capsules 200 mg 20 Capsules Pack</t>
  </si>
  <si>
    <t>Biocon</t>
  </si>
  <si>
    <t>WellLifeX Tender 2024/12</t>
  </si>
  <si>
    <t>Metformin Tablets 650 mg 15 Tablets Pack</t>
  </si>
  <si>
    <t>EvoBiotech Tender 2004/02</t>
  </si>
  <si>
    <t>Clotrimazole Cream 0.5% 10 gm Tube</t>
  </si>
  <si>
    <t>Zerion Biotech</t>
  </si>
  <si>
    <t>OmegaGenix Tender 2020/06</t>
  </si>
  <si>
    <t>Framycetin Sulphate Cream 0.5% 10 gm Tube</t>
  </si>
  <si>
    <t>Crestiva Pharmaceuticals</t>
  </si>
  <si>
    <t>FarmaMed Tender 2014/06</t>
  </si>
  <si>
    <t>Omeprazole Capsules 200 mg 10 Capsules Pack</t>
  </si>
  <si>
    <t>Lifegenix Pharma</t>
  </si>
  <si>
    <t>FarmaNova Tender 2014/02</t>
  </si>
  <si>
    <t>Mupirocin Cream 2% 10 gm Tube</t>
  </si>
  <si>
    <t>Cipla</t>
  </si>
  <si>
    <t>HelioCore Tender 2002/04</t>
  </si>
  <si>
    <t>KronoHealthcare Tender 2015/07</t>
  </si>
  <si>
    <t>Gentamicin Injection 500 mg 10 ml Vial</t>
  </si>
  <si>
    <t>Elaris Biotech</t>
  </si>
  <si>
    <t>EvoPharma Tender 2007/11</t>
  </si>
  <si>
    <t>Doxycycline Capsules 250 mg 10 Capsules Pack</t>
  </si>
  <si>
    <t>Heliosyn Pharma</t>
  </si>
  <si>
    <t>YottaHealthcare Tender 2021/03</t>
  </si>
  <si>
    <t>BetaMed Tender 2017/05</t>
  </si>
  <si>
    <t>AuroBiotech Tender 2006/07</t>
  </si>
  <si>
    <t>Doxycycline Capsules 100 mg 10 Capsules Pack</t>
  </si>
  <si>
    <t>Mediora Healthcare</t>
  </si>
  <si>
    <t>XenoCore Tender 2008/04</t>
  </si>
  <si>
    <t>Lumeris Healthcare</t>
  </si>
  <si>
    <t>NovaGenix Tender 2012/03</t>
  </si>
  <si>
    <t>Ceftriaxone Injection 1 g 10 ml Vial</t>
  </si>
  <si>
    <t>1 g</t>
  </si>
  <si>
    <t>Medisphere Pharmaceuticals</t>
  </si>
  <si>
    <t>NeuroPharmatech Tender 2011/08</t>
  </si>
  <si>
    <t>Diclofenac Injection 250 mg 2 ml Vial</t>
  </si>
  <si>
    <t>2 ml</t>
  </si>
  <si>
    <t>BetaPharmatech Tender 2017/12</t>
  </si>
  <si>
    <t>CoreMed Tender 2000/05</t>
  </si>
  <si>
    <t>Iron Syrup 250 mg/5 ml 60 ml Bottle</t>
  </si>
  <si>
    <t>BioGenix Tender 2009/04</t>
  </si>
  <si>
    <t>Framycetin Sulphate Cream 1% 20 gm Tube</t>
  </si>
  <si>
    <t>UltraPharmatech Tender 2007/07</t>
  </si>
  <si>
    <t>Mupirocin Cream 0.5% 20 gm Tube</t>
  </si>
  <si>
    <t>UniGenix Tender 2022/01</t>
  </si>
  <si>
    <t>ZenPharma Tender 2012/01</t>
  </si>
  <si>
    <t>Aventra Healthcare</t>
  </si>
  <si>
    <t>BioLifeX Tender 2021/11</t>
  </si>
  <si>
    <t>UniMed Tender 2014/08</t>
  </si>
  <si>
    <t>Ceftriaxone Injection 500 mg 5 ml Vial</t>
  </si>
  <si>
    <t>PrimeSciences Tender 2013/07</t>
  </si>
  <si>
    <t>Doxycycline Capsules 200 mg 15 Capsules Pack</t>
  </si>
  <si>
    <t>AuroHealthcare Tender 2009/09</t>
  </si>
  <si>
    <t>OptiLabs Tender 2012/06</t>
  </si>
  <si>
    <t>Metformin Tablets 650 mg 10 Tablets Pack</t>
  </si>
  <si>
    <t>Clariwell Biotech</t>
  </si>
  <si>
    <t>GenoBiotech Tender 2014/06</t>
  </si>
  <si>
    <t>Primexa Healthcare</t>
  </si>
  <si>
    <t>PharmaCore Tender 2024/12</t>
  </si>
  <si>
    <t>NovaBiotech Tender 2014/02</t>
  </si>
  <si>
    <t>Fluconazole Capsules 250 mg 10 Capsules Pack</t>
  </si>
  <si>
    <t>Curelia Lifesciences</t>
  </si>
  <si>
    <t>AuroPharma Tender 2005/01</t>
  </si>
  <si>
    <t>CuraMed Tender 2010/07</t>
  </si>
  <si>
    <t>Trivanta Pharma</t>
  </si>
  <si>
    <t>MediCure Tender 2006/06</t>
  </si>
  <si>
    <t>Omeprazole Capsules 250 mg 20 Capsules Pack</t>
  </si>
  <si>
    <t>Medinex Biotech</t>
  </si>
  <si>
    <t>QuantumLabs Tender 2010/04</t>
  </si>
  <si>
    <t>Metformin Tablets 650 mg 20 Tablets Pack</t>
  </si>
  <si>
    <t>MediNova Tender 2008/02</t>
  </si>
  <si>
    <t>Fluconazole Capsules 100 mg 20 Capsules Pack</t>
  </si>
  <si>
    <t>VitaPharma Tender 2015/12</t>
  </si>
  <si>
    <t>Vitamin B Complex Syrup 250 mg/5 ml 150 ml Bottle</t>
  </si>
  <si>
    <t>UniThera Tender 2023/06</t>
  </si>
  <si>
    <t>GenoPharma Tender 2018/08</t>
  </si>
  <si>
    <t>Doxycycline Capsules 100 mg 20 Capsules Pack</t>
  </si>
  <si>
    <t>CuraPharma Tender 2018/11</t>
  </si>
  <si>
    <t>PharmaHealthcare Tender 2019/11</t>
  </si>
  <si>
    <t>EvoBiosystems Tender 2006/06</t>
  </si>
  <si>
    <t>VertexLifecare Tender 2018/11</t>
  </si>
  <si>
    <t>Metformin Tablets 500 mg 15 Tablets Pack</t>
  </si>
  <si>
    <t>LifePharmatech Tender 2006/09</t>
  </si>
  <si>
    <t>CortexPharma Tender 2023/10</t>
  </si>
  <si>
    <t>Ibuprofen Tablets 650 mg 15 Tablets Pack</t>
  </si>
  <si>
    <t>NovaGenix Tender 2014/02</t>
  </si>
  <si>
    <t>NeuroBiosystems Tender 2011/02</t>
  </si>
  <si>
    <t>KronoLabs Tender 2004/09</t>
  </si>
  <si>
    <t>NovaLabs Tender 2000/10</t>
  </si>
  <si>
    <t>Fluconazole Capsules 100 mg 15 Capsules Pack</t>
  </si>
  <si>
    <t>Zenvia Biotech</t>
  </si>
  <si>
    <t>AuroNova Tender 2005/10</t>
  </si>
  <si>
    <t>Amikacin Injection 250 mg 5 ml Vial</t>
  </si>
  <si>
    <t>DeltaPharma Tender 2006/02</t>
  </si>
  <si>
    <t>Fluconazole Capsules 250 mg 15 Capsules Pack</t>
  </si>
  <si>
    <t>AxisBiotech Tender 2017/07</t>
  </si>
  <si>
    <t>Diclofenac Injection 250 mg 10 ml Vial</t>
  </si>
  <si>
    <t>Alvion Pharma</t>
  </si>
  <si>
    <t>KronoLabs Tender 2009/07</t>
  </si>
  <si>
    <t>CortexLifecare Tender 2016/05</t>
  </si>
  <si>
    <t>Paracetamol Syrup 100 mg/5 ml 150 ml Bottle</t>
  </si>
  <si>
    <t>Bioventra Healthcare</t>
  </si>
  <si>
    <t>GammaLifeX Tender 2003/05</t>
  </si>
  <si>
    <t>Cough Suppressant Syrup 250 mg/5 ml 60 ml Bottle</t>
  </si>
  <si>
    <t>CortexLifecare Tender 2004/11</t>
  </si>
  <si>
    <t>Iron Syrup 100 mg/5 ml 150 ml Bottle</t>
  </si>
  <si>
    <t>SynCore Tender 2007/09</t>
  </si>
  <si>
    <t>Fluconazole Capsules 250 mg 20 Capsules Pack</t>
  </si>
  <si>
    <t>AlphaLabs Tender 2018/09</t>
  </si>
  <si>
    <t>AlphaLabs Tender 2004/03</t>
  </si>
  <si>
    <t>Vitamin B Complex Syrup 100 mg/5 ml 150 ml Bottle</t>
  </si>
  <si>
    <t>RegenCore Tender 2023/11</t>
  </si>
  <si>
    <t>Gentamicin Injection 1 g 5 ml Vial</t>
  </si>
  <si>
    <t>QuantumMed Tender 2005/09</t>
  </si>
  <si>
    <t>TriLifecare Tender 2002/01</t>
  </si>
  <si>
    <t>TriBiosystems Tender 2007/04</t>
  </si>
  <si>
    <t>Iron Syrup 250 mg/5 ml 100 ml Bottle</t>
  </si>
  <si>
    <t>RegenCore Tender 2017/10</t>
  </si>
  <si>
    <t>Paracetamol Tablets 250 mg 15 Tablets Pack</t>
  </si>
  <si>
    <t>CortexLabs Tender 2005/01</t>
  </si>
  <si>
    <t>Ibuprofen Tablets 500 mg 15 Tablets Pack</t>
  </si>
  <si>
    <t>AxisPharmatech Tender 2002/04</t>
  </si>
  <si>
    <t>Mupirocin Cream 1% 30 gm Tube</t>
  </si>
  <si>
    <t>HelioGenix Tender 2022/02</t>
  </si>
  <si>
    <t>Omeprazole Capsules 100 mg 10 Capsules Pack</t>
  </si>
  <si>
    <t>NexaGenix Tender 2005/10</t>
  </si>
  <si>
    <t>GenoCore Tender 2007/10</t>
  </si>
  <si>
    <t>Iron Syrup 125 mg/5 ml 100 ml Bottle</t>
  </si>
  <si>
    <t>VertexSciences Tender 2004/04</t>
  </si>
  <si>
    <t>Ciprofloxacin Tablets 500 mg 20 Tablets Pack</t>
  </si>
  <si>
    <t>XenoBiosystems Tender 2018/10</t>
  </si>
  <si>
    <t>Nexora Lifesciences</t>
  </si>
  <si>
    <t>GammaThera Tender 2015/12</t>
  </si>
  <si>
    <t>CoreSciences Tender 2000/07</t>
  </si>
  <si>
    <t>CuraSciences Tender 2025/07</t>
  </si>
  <si>
    <t>GenoPharma Tender 2018/09</t>
  </si>
  <si>
    <t>Amikacin Injection 250 mg 10 ml Vial</t>
  </si>
  <si>
    <t>PharmaThera Tender 2004/03</t>
  </si>
  <si>
    <t>Paracetamol Tablets 500 mg 20 Tablets Pack</t>
  </si>
  <si>
    <t>HelioThera Tender 2003/11</t>
  </si>
  <si>
    <t>Sun Pharma</t>
  </si>
  <si>
    <t>WellCure Tender 2005/12</t>
  </si>
  <si>
    <t>Cough Suppressant Syrup 125 mg/5 ml 150 ml Bottle</t>
  </si>
  <si>
    <t>UniBiotech Tender 2007/08</t>
  </si>
  <si>
    <t>Ibuprofen Tablets 650 mg 20 Tablets Pack</t>
  </si>
  <si>
    <t>OmegaThera Tender 2011/05</t>
  </si>
  <si>
    <t>NeuroPharma Tender 2001/01</t>
  </si>
  <si>
    <t>Gentamicin Injection 1 g 2 ml Vial</t>
  </si>
  <si>
    <t>ZenCore Tender 2013/07</t>
  </si>
  <si>
    <t>Metformin Tablets 500 mg 10 Tablets Pack</t>
  </si>
  <si>
    <t>AxisBiotech Tender 2009/06</t>
  </si>
  <si>
    <t>Framycetin Sulphate Cream 1% 30 gm Tube</t>
  </si>
  <si>
    <t>NexaPharmatech Tender 2024/07</t>
  </si>
  <si>
    <t>Ibuprofen Tablets 500 mg 10 Tablets Pack</t>
  </si>
  <si>
    <t>YottaThera Tender 2023/08</t>
  </si>
  <si>
    <t>BioThera Tender 2016/09</t>
  </si>
  <si>
    <t>BioBiosystems Tender 2024/07</t>
  </si>
  <si>
    <t>PrimeBiotech Tender 2023/07</t>
  </si>
  <si>
    <t>TriPharma Tender 2023/02</t>
  </si>
  <si>
    <t>Ketoconazole Cream 1% 20 gm Tube</t>
  </si>
  <si>
    <t>SynSciences Tender 2018/03</t>
  </si>
  <si>
    <t>Paracetamol Syrup 125 mg/5 ml 100 ml Bottle</t>
  </si>
  <si>
    <t>PharmaSciences Tender 2006/07</t>
  </si>
  <si>
    <t>CoreThera Tender 2004/06</t>
  </si>
  <si>
    <t>Cough Suppressant Syrup 100 mg/5 ml 100 ml Bottle</t>
  </si>
  <si>
    <t>DynaLifecare Tender 2007/12</t>
  </si>
  <si>
    <t>DynaPharma Tender 2004/10</t>
  </si>
  <si>
    <t>Cough Suppressant Syrup 100 mg/5 ml 60 ml Bottle</t>
  </si>
  <si>
    <t>DeltaNova Tender 2014/02</t>
  </si>
  <si>
    <t>ZenCore Tender 2019/11</t>
  </si>
  <si>
    <t>Gentamicin Injection 1 g 10 ml Vial</t>
  </si>
  <si>
    <t>NeuroLifecare Tender 2022/01</t>
  </si>
  <si>
    <t>Clotrimazole Cream 0.5% 20 gm Tube</t>
  </si>
  <si>
    <t>NeuroMed Tender 2007/08</t>
  </si>
  <si>
    <t>AxisMed Tender 2009/11</t>
  </si>
  <si>
    <t>PrimeThera Tender 2008/04</t>
  </si>
  <si>
    <t>Ketoconazole Cream 1% 30 gm Tube</t>
  </si>
  <si>
    <t>Solvion Pharma</t>
  </si>
  <si>
    <t>RegenLifeX Tender 2020/09</t>
  </si>
  <si>
    <t>NeuroLifecare Tender 2007/12</t>
  </si>
  <si>
    <t>NeuroLifeX Tender 2010/11</t>
  </si>
  <si>
    <t>Metformin Tablets 250 mg 10 Tablets Pack</t>
  </si>
  <si>
    <t>PharmaHealthcare Tender 2012/05</t>
  </si>
  <si>
    <t>YottaHealthcare Tender 2014/06</t>
  </si>
  <si>
    <t>QuickSciences Tender 2003/01</t>
  </si>
  <si>
    <t>HelioHealthcare Tender 2025/10</t>
  </si>
  <si>
    <t>Framycetin Sulphate Cream 2% 20 gm Tube</t>
  </si>
  <si>
    <t>ImmunoSciences Tender 2022/02</t>
  </si>
  <si>
    <t>Diclofenac Injection 1 g 10 ml Vial</t>
  </si>
  <si>
    <t>PharmaThera Tender 2007/02</t>
  </si>
  <si>
    <t>Gentamicin Injection 250 mg 2 ml Vial</t>
  </si>
  <si>
    <t>UltraBiosystems Tender 2013/02</t>
  </si>
  <si>
    <t>FarmaPharmatech Tender 2020/11</t>
  </si>
  <si>
    <t>Ciprofloxacin Tablets 500 mg 10 Tablets Pack</t>
  </si>
  <si>
    <t>MediPharma Tender 2014/03</t>
  </si>
  <si>
    <t>CuraThera Tender 2010/08</t>
  </si>
  <si>
    <t>GenoSciences Tender 2012/09</t>
  </si>
  <si>
    <t>Amikacin Injection 500 mg 10 ml Vial</t>
  </si>
  <si>
    <t>NovaSciences Tender 2022/06</t>
  </si>
  <si>
    <t>AxisBiotech Tender 2012/08</t>
  </si>
  <si>
    <t>NexaPharma Tender 2014/07</t>
  </si>
  <si>
    <t>Iron Syrup 250 mg/5 ml 150 ml Bottle</t>
  </si>
  <si>
    <t>Solentra Lifesciences</t>
  </si>
  <si>
    <t>AxisLifecare Tender 2009/05</t>
  </si>
  <si>
    <t>UltraLifeX Tender 2016/06</t>
  </si>
  <si>
    <t>EvoHealthcare Tender 2022/10</t>
  </si>
  <si>
    <t>Diclofenac Injection 500 mg 2 ml Vial</t>
  </si>
  <si>
    <t>BetaLifecare Tender 2008/07</t>
  </si>
  <si>
    <t>NovaNova Tender 2010/10</t>
  </si>
  <si>
    <t>QuantumSciences Tender 2017/10</t>
  </si>
  <si>
    <t>OmegaBiotech Tender 2017/06</t>
  </si>
  <si>
    <t>Ketoconazole Cream 1% 10 gm Tube</t>
  </si>
  <si>
    <t>VertexLifecare Tender 2012/01</t>
  </si>
  <si>
    <t>LifeLifecare Tender 2011/12</t>
  </si>
  <si>
    <t>Ketoconazole Cream 2% 30 gm Tube</t>
  </si>
  <si>
    <t>VitaCore Tender 2008/12</t>
  </si>
  <si>
    <t>Iron Syrup 125 mg/5 ml 60 ml Bottle</t>
  </si>
  <si>
    <t>GammaBiotech Tender 2018/01</t>
  </si>
  <si>
    <t>HelioNova Tender 2001/12</t>
  </si>
  <si>
    <t>Clotrimazole Cream 1% 10 gm Tube</t>
  </si>
  <si>
    <t>VertexPharmatech Tender 2023/10</t>
  </si>
  <si>
    <t>Doxycycline Capsules 200 mg 20 Capsules Pack</t>
  </si>
  <si>
    <t>QuickPharmatech Tender 2005/02</t>
  </si>
  <si>
    <t>Ibuprofen Tablets 250 mg 20 Tablets Pack</t>
  </si>
  <si>
    <t>WellBiotech Tender 2012/11</t>
  </si>
  <si>
    <t>VertexCure Tender 2016/02</t>
  </si>
  <si>
    <t>CuraSciences Tender 2019/09</t>
  </si>
  <si>
    <t>Vitamin B Complex Syrup 100 mg/5 ml 60 ml Bottle</t>
  </si>
  <si>
    <t>VitaBiotech Tender 2014/10</t>
  </si>
  <si>
    <t>DynaSciences Tender 2006/03</t>
  </si>
  <si>
    <t>Clotrimazole Cream 2% 20 gm Tube</t>
  </si>
  <si>
    <t>AuroLabs Tender 2023/05</t>
  </si>
  <si>
    <t>SynHealthcare Tender 2014/07</t>
  </si>
  <si>
    <t>Cough Suppressant Syrup 250 mg/5 ml 150 ml Bottle</t>
  </si>
  <si>
    <t>UltraCure Tender 2020/04</t>
  </si>
  <si>
    <t>JetaGenix Tender 2019/11</t>
  </si>
  <si>
    <t>YottaMed Tender 2005/09</t>
  </si>
  <si>
    <t>PrimeLabs Tender 2005/04</t>
  </si>
  <si>
    <t>PrimeCore Tender 2015/06</t>
  </si>
  <si>
    <t>Azithromycin Tablets 500 mg 20 Tablets Pack</t>
  </si>
  <si>
    <t>NeuroBiosystems Tender 2018/08</t>
  </si>
  <si>
    <t>CuraLifecare Tender 2009/05</t>
  </si>
  <si>
    <t>NeuroHealthcare Tender 2023/06</t>
  </si>
  <si>
    <t>QuickCure Tender 2017/03</t>
  </si>
  <si>
    <t>OmegaCure Tender 2016/09</t>
  </si>
  <si>
    <t>YottaCure Tender 2012/08</t>
  </si>
  <si>
    <t>Atorvastatin Tablets 500 mg 20 Tablets Pack</t>
  </si>
  <si>
    <t>NexaLifecare Tender 2017/10</t>
  </si>
  <si>
    <t>Cough Suppressant Syrup 125 mg/5 ml 100 ml Bottle</t>
  </si>
  <si>
    <t>DeltaLabs Tender 2007/12</t>
  </si>
  <si>
    <t>Amikacin Injection 500 mg 5 ml Vial</t>
  </si>
  <si>
    <t>QuickCure Tender 2005/01</t>
  </si>
  <si>
    <t>BetaCore Tender 2014/03</t>
  </si>
  <si>
    <t>RegenMed Tender 2017/04</t>
  </si>
  <si>
    <t>YottaCore Tender 2025/09</t>
  </si>
  <si>
    <t>Vitamin B Complex Syrup 125 mg/5 ml 60 ml Bottle</t>
  </si>
  <si>
    <t>SynCure Tender 2005/08</t>
  </si>
  <si>
    <t>Diclofenac Injection 1 g 5 ml Vial</t>
  </si>
  <si>
    <t>VertexPharma Tender 2003/03</t>
  </si>
  <si>
    <t>Clotrimazole Cream 1% 20 gm Tube</t>
  </si>
  <si>
    <t>HelioLabs Tender 2016/07</t>
  </si>
  <si>
    <t>AlphaPharmatech Tender 2011/11</t>
  </si>
  <si>
    <t>PrimePharma Tender 2000/08</t>
  </si>
  <si>
    <t>CortexThera Tender 2006/10</t>
  </si>
  <si>
    <t>Ibuprofen Tablets 250 mg 15 Tablets Pack</t>
  </si>
  <si>
    <t>BetaPharma Tender 2021/03</t>
  </si>
  <si>
    <t>CoreLifecare Tender 2018/07</t>
  </si>
  <si>
    <t>Iron Syrup 100 mg/5 ml 100 ml Bottle</t>
  </si>
  <si>
    <t>NexaMed Tender 2024/09</t>
  </si>
  <si>
    <t>ZenCore Tender 2020/01</t>
  </si>
  <si>
    <t>Clotrimazole Cream 2% 10 gm Tube</t>
  </si>
  <si>
    <t>VitaLifeX Tender 2015/11</t>
  </si>
  <si>
    <t>BioLabs Tender 2024/11</t>
  </si>
  <si>
    <t>NovaHealthcare Tender 2009/05</t>
  </si>
  <si>
    <t>Paracetamol Tablets 500 mg 10 Tablets Pack</t>
  </si>
  <si>
    <t>ZenThera Tender 2012/09</t>
  </si>
  <si>
    <t>Ciprofloxacin Tablets 650 mg 15 Tablets Pack</t>
  </si>
  <si>
    <t>CoreMed Tender 2025/11</t>
  </si>
  <si>
    <t>GammaCore Tender 2007/05</t>
  </si>
  <si>
    <t>VitaLifecare Tender 2006/01</t>
  </si>
  <si>
    <t>NexaPharmatech Tender 2025/04</t>
  </si>
  <si>
    <t>UltraBiotech Tender 2007/06</t>
  </si>
  <si>
    <t>QuickBiotech Tender 2017/02</t>
  </si>
  <si>
    <t>Doxycycline Capsules 100 mg 15 Capsules Pack</t>
  </si>
  <si>
    <t>CuraLifecare Tender 2013/05</t>
  </si>
  <si>
    <t>Atorvastatin Tablets 650 mg 10 Tablets Pack</t>
  </si>
  <si>
    <t>AuroHealthcare Tender 2021/03</t>
  </si>
  <si>
    <t>Paracetamol Syrup 100 mg/5 ml 100 ml Bottle</t>
  </si>
  <si>
    <t>GenoNova Tender 2021/09</t>
  </si>
  <si>
    <t>BetaNova Tender 2012/08</t>
  </si>
  <si>
    <t>OptiCore Tender 2020/05</t>
  </si>
  <si>
    <t>Iron Syrup 125 mg/5 ml 150 ml Bottle</t>
  </si>
  <si>
    <t>AlphaCore Tender 2011/11</t>
  </si>
  <si>
    <t>NeuroSciences Tender 2000/08</t>
  </si>
  <si>
    <t>Vitamin B Complex Syrup 100 mg/5 ml 100 ml Bottle</t>
  </si>
  <si>
    <t>QuickLabs Tender 2004/07</t>
  </si>
  <si>
    <t>SynGenix Tender 2013/03</t>
  </si>
  <si>
    <t>QuickLabs Tender 2020/09</t>
  </si>
  <si>
    <t>Ciprofloxacin Tablets 650 mg 20 Tablets Pack</t>
  </si>
  <si>
    <t>KronoMed Tender 2025/12</t>
  </si>
  <si>
    <t>QuantumLifecare Tender 2010/07</t>
  </si>
  <si>
    <t>Amikacin Injection 1 g 2 ml Vial</t>
  </si>
  <si>
    <t>WellBiosystems Tender 2007/03</t>
  </si>
  <si>
    <t>HelioGenix Tender 2017/07</t>
  </si>
  <si>
    <t>BioCure Tender 2015/08</t>
  </si>
  <si>
    <t>XenoLabs Tender 2022/12</t>
  </si>
  <si>
    <t>BioBiosystems Tender 2016/08</t>
  </si>
  <si>
    <t>Paracetamol Tablets 650 mg 20 Tablets Pack</t>
  </si>
  <si>
    <t>GammaThera Tender 2023/11</t>
  </si>
  <si>
    <t>PrimeLifeX Tender 2013/06</t>
  </si>
  <si>
    <t>Ceftriaxone Injection 1 g 5 ml Vial</t>
  </si>
  <si>
    <t>RegenBiotech Tender 2001/12</t>
  </si>
  <si>
    <t>Gentamicin Injection 250 mg 5 ml Vial</t>
  </si>
  <si>
    <t>VitaCore Tender 2020/06</t>
  </si>
  <si>
    <t>Ciprofloxacin Tablets 500 mg 15 Tablets Pack</t>
  </si>
  <si>
    <t>VertexGenix Tender 2022/08</t>
  </si>
  <si>
    <t>DeltaThera Tender 2014/06</t>
  </si>
  <si>
    <t>NexaLifecare Tender 2002/08</t>
  </si>
  <si>
    <t>ZenCure Tender 2008/04</t>
  </si>
  <si>
    <t>NovaCore Tender 2001/06</t>
  </si>
  <si>
    <t>LifeNova Tender 2011/01</t>
  </si>
  <si>
    <t>AlphaGenix Tender 2008/04</t>
  </si>
  <si>
    <t>LifeCure Tender 2002/10</t>
  </si>
  <si>
    <t>LifeCore Tender 2001/03</t>
  </si>
  <si>
    <t>AlphaCure Tender 2005/03</t>
  </si>
  <si>
    <t>UltraBiosystems Tender 2008/01</t>
  </si>
  <si>
    <t>Clotrimazole Cream 2% 30 gm Tube</t>
  </si>
  <si>
    <t>NeuroNova Tender 2009/08</t>
  </si>
  <si>
    <t>GenoThera Tender 2011/03</t>
  </si>
  <si>
    <t>GammaBiosystems Tender 2014/11</t>
  </si>
  <si>
    <t>PrimeNova Tender 2011/08</t>
  </si>
  <si>
    <t>NovaNova Tender 2009/03</t>
  </si>
  <si>
    <t>Azithromycin Tablets 250 mg 15 Tablets Pack</t>
  </si>
  <si>
    <t>TriLabs Tender 2022/04</t>
  </si>
  <si>
    <t>Paracetamol Syrup 250 mg/5 ml 100 ml Bottle</t>
  </si>
  <si>
    <t>AuroBiosystems Tender 2012/08</t>
  </si>
  <si>
    <t>Ketoconazole Cream 0.5% 30 gm Tube</t>
  </si>
  <si>
    <t>VertexNova Tender 2025/03</t>
  </si>
  <si>
    <t>YottaBiotech Tender 2018/09</t>
  </si>
  <si>
    <t>LifePharma Tender 2024/11</t>
  </si>
  <si>
    <t>ZenGenix Tender 2002/11</t>
  </si>
  <si>
    <t>NexaBiosystems Tender 2015/08</t>
  </si>
  <si>
    <t>MediPharma Tender 2014/12</t>
  </si>
  <si>
    <t>VitaGenix Tender 2020/04</t>
  </si>
  <si>
    <t>Atorvastatin Tablets 250 mg 20 Tablets Pack</t>
  </si>
  <si>
    <t>NeuroBiotech Tender 2000/07</t>
  </si>
  <si>
    <t>Torrent Pharmaceuticals</t>
  </si>
  <si>
    <t>NeuroLabs Tender 2013/10</t>
  </si>
  <si>
    <t>ImmunoSciences Tender 2005/03</t>
  </si>
  <si>
    <t>VertexLifeX Tender 2023/01</t>
  </si>
  <si>
    <t>Amikacin Injection 500 mg 2 ml Vial</t>
  </si>
  <si>
    <t>AuroBiosystems Tender 2004/08</t>
  </si>
  <si>
    <t>UltraPharmatech Tender 2012/10</t>
  </si>
  <si>
    <t>XenoLifecare Tender 2021/11</t>
  </si>
  <si>
    <t>Gentamicin Injection 500 mg 2 ml Vial</t>
  </si>
  <si>
    <t>EvoCure Tender 2004/07</t>
  </si>
  <si>
    <t>KronoMed Tender 2010/08</t>
  </si>
  <si>
    <t>HelioSciences Tender 2022/09</t>
  </si>
  <si>
    <t>FarmaCore Tender 2015/01</t>
  </si>
  <si>
    <t>GammaPharmatech Tender 2017/03</t>
  </si>
  <si>
    <t>VitaSciences Tender 2012/02</t>
  </si>
  <si>
    <t>Framycetin Sulphate Cream 1% 10 gm Tube</t>
  </si>
  <si>
    <t>AuroBiotech Tender 2004/07</t>
  </si>
  <si>
    <t>Amikacin Injection 250 mg 2 ml Vial</t>
  </si>
  <si>
    <t>KronoNova Tender 2022/07</t>
  </si>
  <si>
    <t>HelioLifeX Tender 2014/04</t>
  </si>
  <si>
    <t>ImmunoThera Tender 2020/09</t>
  </si>
  <si>
    <t>TriCore Tender 2001/01</t>
  </si>
  <si>
    <t>KronoMed Tender 2023/09</t>
  </si>
  <si>
    <t>QuickSciences Tender 2019/04</t>
  </si>
  <si>
    <t>Ketoconazole Cream 0.5% 20 gm Tube</t>
  </si>
  <si>
    <t>WellBiotech Tender 2016/02</t>
  </si>
  <si>
    <t>NexaThera Tender 2000/07</t>
  </si>
  <si>
    <t>KronoPharma Tender 2003/10</t>
  </si>
  <si>
    <t>NovaCure Tender 2014/10</t>
  </si>
  <si>
    <t>DeltaMed Tender 2009/12</t>
  </si>
  <si>
    <t>CoreLabs Tender 2007/10</t>
  </si>
  <si>
    <t>AlphaLabs Tender 2023/02</t>
  </si>
  <si>
    <t>OptiNova Tender 2013/12</t>
  </si>
  <si>
    <t>GenoLifeX Tender 2013/08</t>
  </si>
  <si>
    <t>UltraBiotech Tender 2001/06</t>
  </si>
  <si>
    <t>LifePharmatech Tender 2013/05</t>
  </si>
  <si>
    <t>PrimeBiotech Tender 2006/07</t>
  </si>
  <si>
    <t>KronoLifecare Tender 2023/03</t>
  </si>
  <si>
    <t>PharmaLifeX Tender 2007/05</t>
  </si>
  <si>
    <t>PharmaLifeX Tender 2019/10</t>
  </si>
  <si>
    <t>AlphaThera Tender 2013/07</t>
  </si>
  <si>
    <t>PharmaCore Tender 2004/08</t>
  </si>
  <si>
    <t>NovaHealthcare Tender 2025/07</t>
  </si>
  <si>
    <t>Omeprazole Capsules 200 mg 15 Capsules Pack</t>
  </si>
  <si>
    <t>KronoHealthcare Tender 2020/11</t>
  </si>
  <si>
    <t>FarmaGenix Tender 2019/10</t>
  </si>
  <si>
    <t>BioBiosystems Tender 2006/01</t>
  </si>
  <si>
    <t>Ciprofloxacin Tablets 250 mg 20 Tablets Pack</t>
  </si>
  <si>
    <t>LifeSciences Tender 2022/04</t>
  </si>
  <si>
    <t>OptiPharmatech Tender 2004/02</t>
  </si>
  <si>
    <t>JetaNova Tender 2012/01</t>
  </si>
  <si>
    <t>PharmaPharma Tender 2010/05</t>
  </si>
  <si>
    <t>HelioLabs Tender 2003/04</t>
  </si>
  <si>
    <t>PharmaLifeX Tender 2004/07</t>
  </si>
  <si>
    <t>FarmaPharmatech Tender 2021/04</t>
  </si>
  <si>
    <t>ZenHealthcare Tender 2018/11</t>
  </si>
  <si>
    <t>SynPharmatech Tender 2024/06</t>
  </si>
  <si>
    <t>QuickGenix Tender 2025/08</t>
  </si>
  <si>
    <t>PharmaHealthcare Tender 2016/08</t>
  </si>
  <si>
    <t>QuantumGenix Tender 2005/02</t>
  </si>
  <si>
    <t>Paracetamol Syrup 100 mg/5 ml 60 ml Bottle</t>
  </si>
  <si>
    <t>RegenCure Tender 2013/04</t>
  </si>
  <si>
    <t>Ibuprofen Tablets 650 mg 10 Tablets Pack</t>
  </si>
  <si>
    <t>AuroPharma Tender 2013/04</t>
  </si>
  <si>
    <t>JetaHealthcare Tender 2004/07</t>
  </si>
  <si>
    <t>MediLifeX Tender 2014/04</t>
  </si>
  <si>
    <t>NexaLifeX Tender 2003/02</t>
  </si>
  <si>
    <t>XenoLifeX Tender 2018/05</t>
  </si>
  <si>
    <t>DeltaLabs Tender 2000/01</t>
  </si>
  <si>
    <t>YottaLifeX Tender 2007/12</t>
  </si>
  <si>
    <t>WellBiotech Tender 2003/01</t>
  </si>
  <si>
    <t>Clotrimazole Cream 0.5% 30 gm Tube</t>
  </si>
  <si>
    <t>NeuroMed Tender 2021/12</t>
  </si>
  <si>
    <t>QuickLabs Tender 2014/04</t>
  </si>
  <si>
    <t>CoreThera Tender 2009/09</t>
  </si>
  <si>
    <t>YottaNova Tender 2016/10</t>
  </si>
  <si>
    <t>VertexThera Tender 2017/05</t>
  </si>
  <si>
    <t>QuantumPharmatech Tender 2000/06</t>
  </si>
  <si>
    <t>Paracetamol Tablets 250 mg 20 Tablets Pack</t>
  </si>
  <si>
    <t>ZenBiosystems Tender 2004/12</t>
  </si>
  <si>
    <t>AxisCure Tender 2009/05</t>
  </si>
  <si>
    <t>Ciprofloxacin Tablets 650 mg 10 Tablets Pack</t>
  </si>
  <si>
    <t>SynBiotech Tender 2019/07</t>
  </si>
  <si>
    <t>Ibuprofen Tablets 250 mg 10 Tablets Pack</t>
  </si>
  <si>
    <t>NeuroLifecare Tender 2003/07</t>
  </si>
  <si>
    <t>PrimeCore Tender 2014/09</t>
  </si>
  <si>
    <t>EvoNova Tender 2003/12</t>
  </si>
  <si>
    <t>OptiBiosystems Tender 2016/08</t>
  </si>
  <si>
    <t>NexaPharmatech Tender 2008/03</t>
  </si>
  <si>
    <t>Ceftriaxone Injection 250 mg 2 ml Vial</t>
  </si>
  <si>
    <t>WellPharmatech Tender 2007/05</t>
  </si>
  <si>
    <t>Diclofenac Injection 500 mg 5 ml Vial</t>
  </si>
  <si>
    <t>PrimeCure Tender 2012/06</t>
  </si>
  <si>
    <t>VertexCore Tender 2010/04</t>
  </si>
  <si>
    <t>Clotrimazole Cream 1% 30 gm Tube</t>
  </si>
  <si>
    <t>OmegaGenix Tender 2025/09</t>
  </si>
  <si>
    <t>RegenBiotech Tender 2019/11</t>
  </si>
  <si>
    <t>WellPharmatech Tender 2002/08</t>
  </si>
  <si>
    <t>Azithromycin Tablets 650 mg 10 Tablets Pack</t>
  </si>
  <si>
    <t>LifeMed Tender 2004/11</t>
  </si>
  <si>
    <t>XenoLabs Tender 2002/06</t>
  </si>
  <si>
    <t>AuroBiotech Tender 2020/08</t>
  </si>
  <si>
    <t>Ceftriaxone Injection 500 mg 2 ml Vial</t>
  </si>
  <si>
    <t>NeuroHealthcare Tender 2015/11</t>
  </si>
  <si>
    <t>PharmaCore Tender 2012/03</t>
  </si>
  <si>
    <t>WellMed Tender 2002/07</t>
  </si>
  <si>
    <t>PharmaPharmatech Tender 2002/04</t>
  </si>
  <si>
    <t>Mupirocin Cream 1% 20 gm Tube</t>
  </si>
  <si>
    <t>VitaPharmatech Tender 2025/08</t>
  </si>
  <si>
    <t>JetaLifeX Tender 2020/04</t>
  </si>
  <si>
    <t>LifeLifecare Tender 2014/07</t>
  </si>
  <si>
    <t>MediLifeX Tender 2024/11</t>
  </si>
  <si>
    <t>DynaCore Tender 2020/07</t>
  </si>
  <si>
    <t>VitaPharmatech Tender 2000/12</t>
  </si>
  <si>
    <t>UniLifeX Tender 2014/01</t>
  </si>
  <si>
    <t>CuraCore Tender 2024/02</t>
  </si>
  <si>
    <t>Azithromycin Tablets 250 mg 20 Tablets Pack</t>
  </si>
  <si>
    <t>AxisCore Tender 2013/04</t>
  </si>
  <si>
    <t>SynThera Tender 2025/12</t>
  </si>
  <si>
    <t>AlphaSciences Tender 2012/02</t>
  </si>
  <si>
    <t>UniPharmatech Tender 2003/01</t>
  </si>
  <si>
    <t>DeltaLifeX Tender 2023/07</t>
  </si>
  <si>
    <t>DeltaLifecare Tender 2012/01</t>
  </si>
  <si>
    <t>VitaLabs Tender 2022/04</t>
  </si>
  <si>
    <t>QuickThera Tender 2019/10</t>
  </si>
  <si>
    <t>EvoHealthcare Tender 2021/04</t>
  </si>
  <si>
    <t>ImmunoGenix Tender 2001/11</t>
  </si>
  <si>
    <t>YottaNova Tender 2003/03</t>
  </si>
  <si>
    <t>CuraBiosystems Tender 2005/05</t>
  </si>
  <si>
    <t>KronoThera Tender 2003/09</t>
  </si>
  <si>
    <t>VitaNova Tender 2011/12</t>
  </si>
  <si>
    <t>Framycetin Sulphate Cream 2% 10 gm Tube</t>
  </si>
  <si>
    <t>NexaLifeX Tender 2024/07</t>
  </si>
  <si>
    <t>CortexPharmatech Tender 2014/04</t>
  </si>
  <si>
    <t>JetaBiotech Tender 2017/05</t>
  </si>
  <si>
    <t>DynaCure Tender 2009/02</t>
  </si>
  <si>
    <t>WellLabs Tender 2008/09</t>
  </si>
  <si>
    <t>ImmunoThera Tender 2012/01</t>
  </si>
  <si>
    <t>GammaNova Tender 2008/07</t>
  </si>
  <si>
    <t>GammaThera Tender 2024/07</t>
  </si>
  <si>
    <t>Azithromycin Tablets 250 mg 10 Tablets Pack</t>
  </si>
  <si>
    <t>XenoPharmatech Tender 2003/05</t>
  </si>
  <si>
    <t>FarmaPharma Tender 2002/07</t>
  </si>
  <si>
    <t>VertexSciences Tender 2009/04</t>
  </si>
  <si>
    <t>XenoLifeX Tender 2003/06</t>
  </si>
  <si>
    <t>PharmaNova Tender 2024/03</t>
  </si>
  <si>
    <t>QuantumLabs Tender 2003/09</t>
  </si>
  <si>
    <t>AxisThera Tender 2017/11</t>
  </si>
  <si>
    <t>DynaThera Tender 2025/08</t>
  </si>
  <si>
    <t>WellSciences Tender 2010/09</t>
  </si>
  <si>
    <t>NovaLifecare Tender 2024/05</t>
  </si>
  <si>
    <t>AxisPharmatech Tender 2016/03</t>
  </si>
  <si>
    <t>Omeprazole Capsules 250 mg 15 Capsules Pack</t>
  </si>
  <si>
    <t>VitaMed Tender 2006/07</t>
  </si>
  <si>
    <t>CuraSciences Tender 2015/08</t>
  </si>
  <si>
    <t>TriLifeX Tender 2016/07</t>
  </si>
  <si>
    <t>AlphaNova Tender 2024/05</t>
  </si>
  <si>
    <t>DeltaThera Tender 2007/06</t>
  </si>
  <si>
    <t>UniBiosystems Tender 2009/11</t>
  </si>
  <si>
    <t>MediPharma Tender 2003/02</t>
  </si>
  <si>
    <t>KronoCure Tender 2016/05</t>
  </si>
  <si>
    <t>GammaBiotech Tender 2023/09</t>
  </si>
  <si>
    <t>JetaSciences Tender 2010/08</t>
  </si>
  <si>
    <t>RegenLifecare Tender 2007/02</t>
  </si>
  <si>
    <t>GammaLifeX Tender 2001/02</t>
  </si>
  <si>
    <t>DynaLifecare Tender 2002/05</t>
  </si>
  <si>
    <t>TriPharmatech Tender 2019/06</t>
  </si>
  <si>
    <t>GammaNova Tender 2012/06</t>
  </si>
  <si>
    <t>LifeGenix Tender 2025/08</t>
  </si>
  <si>
    <t>DynaLifeX Tender 2006/08</t>
  </si>
  <si>
    <t>ImmunoGenix Tender 2000/04</t>
  </si>
  <si>
    <t>RegenPharma Tender 2023/10</t>
  </si>
  <si>
    <t>TriBiotech Tender 2002/04</t>
  </si>
  <si>
    <t>GammaLabs Tender 2006/03</t>
  </si>
  <si>
    <t>AxisHealthcare Tender 2022/11</t>
  </si>
  <si>
    <t>CoreNova Tender 2025/02</t>
  </si>
  <si>
    <t>BetaLifeX Tender 2005/12</t>
  </si>
  <si>
    <t>JetaCure Tender 2023/07</t>
  </si>
  <si>
    <t>VitaNova Tender 2003/02</t>
  </si>
  <si>
    <t>OmegaCore Tender 2024/11</t>
  </si>
  <si>
    <t>HelioBiotech Tender 2007/03</t>
  </si>
  <si>
    <t>Ceftriaxone Injection 1 g 2 ml Vial</t>
  </si>
  <si>
    <t>UniCore Tender 2020/07</t>
  </si>
  <si>
    <t>OmegaLifecare Tender 2002/08</t>
  </si>
  <si>
    <t>PrimeBiotech Tender 2017/02</t>
  </si>
  <si>
    <t>OptiBiotech Tender 2024/09</t>
  </si>
  <si>
    <t>BioHealthcare Tender 2018/09</t>
  </si>
  <si>
    <t>Ciprofloxacin Tablets 250 mg 10 Tablets Pack</t>
  </si>
  <si>
    <t>UniBiotech Tender 2006/11</t>
  </si>
  <si>
    <t>OmegaMed Tender 2020/03</t>
  </si>
  <si>
    <t>PharmaLabs Tender 2023/07</t>
  </si>
  <si>
    <t>UniLifeX Tender 2021/01</t>
  </si>
  <si>
    <t>CortexThera Tender 2007/04</t>
  </si>
  <si>
    <t>SynGenix Tender 2025/05</t>
  </si>
  <si>
    <t>DeltaBiosystems Tender 2005/05</t>
  </si>
  <si>
    <t>TriCore Tender 2016/03</t>
  </si>
  <si>
    <t>BioPharmatech Tender 2009/07</t>
  </si>
  <si>
    <t>TriBiotech Tender 2022/03</t>
  </si>
  <si>
    <t>PharmaSciences Tender 2018/03</t>
  </si>
  <si>
    <t>WellPharmatech Tender 2012/09</t>
  </si>
  <si>
    <t>RegenMed Tender 2005/02</t>
  </si>
  <si>
    <t>OptiBiosystems Tender 2003/11</t>
  </si>
  <si>
    <t>ImmunoLifeX Tender 2000/02</t>
  </si>
  <si>
    <t>ImmunoLifeX Tender 2017/11</t>
  </si>
  <si>
    <t>SynGenix Tender 2003/12</t>
  </si>
  <si>
    <t>AxisBiosystems Tender 2019/07</t>
  </si>
  <si>
    <t>EvoLifecare Tender 2025/09</t>
  </si>
  <si>
    <t>Diclofenac Injection 1 g 2 ml Vial</t>
  </si>
  <si>
    <t>MediMed Tender 2025/05</t>
  </si>
  <si>
    <t>DeltaCure Tender 2022/12</t>
  </si>
  <si>
    <t>TriThera Tender 2021/02</t>
  </si>
  <si>
    <t>NovaThera Tender 2011/01</t>
  </si>
  <si>
    <t>FarmaLifeX Tender 2009/07</t>
  </si>
  <si>
    <t>AxisPharma Tender 2014/06</t>
  </si>
  <si>
    <t>BioGenix Tender 2021/01</t>
  </si>
  <si>
    <t>PrimeLabs Tender 2017/10</t>
  </si>
  <si>
    <t>KronoMed Tender 2003/10</t>
  </si>
  <si>
    <t>QuickLabs Tender 2004/04</t>
  </si>
  <si>
    <t>KronoBiotech Tender 2001/11</t>
  </si>
  <si>
    <t>TriGenix Tender 2007/06</t>
  </si>
  <si>
    <t>CuraHealthcare Tender 2017/02</t>
  </si>
  <si>
    <t>OmegaThera Tender 2024/05</t>
  </si>
  <si>
    <t>RegenMed Tender 2001/12</t>
  </si>
  <si>
    <t>GammaPharma Tender 2009/12</t>
  </si>
  <si>
    <t>UltraHealthcare Tender 2006/12</t>
  </si>
  <si>
    <t>PrimePharma Tender 2009/01</t>
  </si>
  <si>
    <t>BioNova Tender 2002/08</t>
  </si>
  <si>
    <t>MediLifecare Tender 2020/05</t>
  </si>
  <si>
    <t>DeltaCore Tender 2018/04</t>
  </si>
  <si>
    <t>TriThera Tender 2005/10</t>
  </si>
  <si>
    <t>ZenLabs Tender 2015/10</t>
  </si>
  <si>
    <t>WellLifecare Tender 2000/12</t>
  </si>
  <si>
    <t>LifeCure Tender 2004/04</t>
  </si>
  <si>
    <t>Cough Suppressant Syrup 100 mg/5 ml 150 ml Bottle</t>
  </si>
  <si>
    <t>PharmaLifecare Tender 2000/03</t>
  </si>
  <si>
    <t>AxisGenix Tender 2008/11</t>
  </si>
  <si>
    <t>HelioMed Tender 2020/03</t>
  </si>
  <si>
    <t>FarmaMed Tender 2014/01</t>
  </si>
  <si>
    <t>CortexBiosystems Tender 2013/11</t>
  </si>
  <si>
    <t>PrimeBiosystems Tender 2024/10</t>
  </si>
  <si>
    <t>UniBiosystems Tender 2003/10</t>
  </si>
  <si>
    <t>DynaGenix Tender 2025/12</t>
  </si>
  <si>
    <t>KronoLifecare Tender 2024/02</t>
  </si>
  <si>
    <t>PrimeNova Tender 2007/02</t>
  </si>
  <si>
    <t>Amikacin Injection 1 g 5 ml Vial</t>
  </si>
  <si>
    <t>ImmunoLabs Tender 2000/09</t>
  </si>
  <si>
    <t>XenoCure Tender 2000/05</t>
  </si>
  <si>
    <t>ZenLifecare Tender 2025/06</t>
  </si>
  <si>
    <t>DeltaNova Tender 2004/06</t>
  </si>
  <si>
    <t>PrimeMed Tender 2011/06</t>
  </si>
  <si>
    <t>PrimeThera Tender 2020/10</t>
  </si>
  <si>
    <t>ImmunoLifeX Tender 2006/01</t>
  </si>
  <si>
    <t>ZenBiosystems Tender 2019/02</t>
  </si>
  <si>
    <t>PharmaSciences Tender 2008/08</t>
  </si>
  <si>
    <t>UltraHealthcare Tender 2014/06</t>
  </si>
  <si>
    <t>NexaLabs Tender 2012/03</t>
  </si>
  <si>
    <t>DeltaNova Tender 2021/05</t>
  </si>
  <si>
    <t>ImmunoCore Tender 2012/09</t>
  </si>
  <si>
    <t>OmegaHealthcare Tender 2020/05</t>
  </si>
  <si>
    <t>AlphaBiosystems Tender 2001/10</t>
  </si>
  <si>
    <t>AxisBiosystems Tender 2018/09</t>
  </si>
  <si>
    <t>UniCure Tender 2018/05</t>
  </si>
  <si>
    <t>OptiCore Tender 2002/01</t>
  </si>
  <si>
    <t>EvoThera Tender 2017/07</t>
  </si>
  <si>
    <t>SynPharmatech Tender 2010/04</t>
  </si>
  <si>
    <t>EvoPharmatech Tender 2004/07</t>
  </si>
  <si>
    <t>YottaMed Tender 2017/03</t>
  </si>
  <si>
    <t>EvoLabs Tender 2022/12</t>
  </si>
  <si>
    <t>Ciprofloxacin Tablets 250 mg 15 Tablets Pack</t>
  </si>
  <si>
    <t>NeuroSciences Tender 2011/11</t>
  </si>
  <si>
    <t>AlphaCure Tender 2012/08</t>
  </si>
  <si>
    <t>AxisGenix Tender 2005/01</t>
  </si>
  <si>
    <t>MediCure Tender 2022/12</t>
  </si>
  <si>
    <t>KronoNova Tender 2024/08</t>
  </si>
  <si>
    <t>VertexGenix Tender 2024/03</t>
  </si>
  <si>
    <t>GenoGenix Tender 2025/10</t>
  </si>
  <si>
    <t>FarmaGenix Tender 2001/02</t>
  </si>
  <si>
    <t>SynThera Tender 2000/06</t>
  </si>
  <si>
    <t>CuraHealthcare Tender 2016/06</t>
  </si>
  <si>
    <t>AlphaHealthcare Tender 2001/06</t>
  </si>
  <si>
    <t>NovaHealthcare Tender 2024/01</t>
  </si>
  <si>
    <t>CuraLabs Tender 2005/09</t>
  </si>
  <si>
    <t>RegenSciences Tender 2008/06</t>
  </si>
  <si>
    <t>AxisNova Tender 2009/09</t>
  </si>
  <si>
    <t>YottaSciences Tender 2023/04</t>
  </si>
  <si>
    <t>UniLifeX Tender 2025/04</t>
  </si>
  <si>
    <t>QuantumCore Tender 2019/10</t>
  </si>
  <si>
    <t>BetaCore Tender 2011/05</t>
  </si>
  <si>
    <t>EvoLifecare Tender 2010/11</t>
  </si>
  <si>
    <t>XenoGenix Tender 2018/04</t>
  </si>
  <si>
    <t>TriMed Tender 2016/01</t>
  </si>
  <si>
    <t>WellHealthcare Tender 2012/01</t>
  </si>
  <si>
    <t>DeltaSciences Tender 2004/05</t>
  </si>
  <si>
    <t>OptiCore Tender 2012/01</t>
  </si>
  <si>
    <t>YottaBiosystems Tender 2009/02</t>
  </si>
  <si>
    <t>AxisCure Tender 2022/08</t>
  </si>
  <si>
    <t>NexaThera Tender 2008/03</t>
  </si>
  <si>
    <t>CoreLabs Tender 2023/04</t>
  </si>
  <si>
    <t>HelioLifeX Tender 2011/01</t>
  </si>
  <si>
    <t>LifePharmatech Tender 2008/03</t>
  </si>
  <si>
    <t>ImmunoMed Tender 2003/04</t>
  </si>
  <si>
    <t>SynMed Tender 2013/11</t>
  </si>
  <si>
    <t>CuraCure Tender 2009/03</t>
  </si>
  <si>
    <t>Paracetamol Syrup 125 mg/5 ml 150 ml Bottle</t>
  </si>
  <si>
    <t>GammaCore Tender 2004/11</t>
  </si>
  <si>
    <t>CuraGenix Tender 2022/03</t>
  </si>
  <si>
    <t>EvoMed Tender 2000/08</t>
  </si>
  <si>
    <t>BetaNova Tender 2018/01</t>
  </si>
  <si>
    <t>SynCore Tender 2008/06</t>
  </si>
  <si>
    <t>HelioMed Tender 2019/11</t>
  </si>
  <si>
    <t>NexaNova Tender 2018/03</t>
  </si>
  <si>
    <t>BetaHealthcare Tender 2024/05</t>
  </si>
  <si>
    <t>VertexNova Tender 2021/12</t>
  </si>
  <si>
    <t>SynBiosystems Tender 2007/11</t>
  </si>
  <si>
    <t>TriLifecare Tender 2007/06</t>
  </si>
  <si>
    <t>CoreLabs Tender 2015/04</t>
  </si>
  <si>
    <t>TriLifecare Tender 2011/05</t>
  </si>
  <si>
    <t>OmegaBiotech Tender 2024/04</t>
  </si>
  <si>
    <t>CuraBiotech Tender 2022/03</t>
  </si>
  <si>
    <t>GammaBiotech Tender 2017/12</t>
  </si>
  <si>
    <t>HelioHealthcare Tender 2024/10</t>
  </si>
  <si>
    <t>BetaSciences Tender 2022/05</t>
  </si>
  <si>
    <t>GenoPharma Tender 2023/02</t>
  </si>
  <si>
    <t>CuraCure Tender 2011/07</t>
  </si>
  <si>
    <t>OmegaBiosystems Tender 2022/01</t>
  </si>
  <si>
    <t>DynaCure Tender 2014/02</t>
  </si>
  <si>
    <t>ImmunoLifeX Tender 2018/07</t>
  </si>
  <si>
    <t>SynLabs Tender 2022/01</t>
  </si>
  <si>
    <t>LifeThera Tender 2023/01</t>
  </si>
  <si>
    <t>EvoBiosystems Tender 2020/01</t>
  </si>
  <si>
    <t>UltraLabs Tender 2004/05</t>
  </si>
  <si>
    <t>BioPharma Tender 2013/07</t>
  </si>
  <si>
    <t>ImmunoThera Tender 2012/04</t>
  </si>
  <si>
    <t>PharmaLabs Tender 2014/05</t>
  </si>
  <si>
    <t>AlphaPharma Tender 2023/04</t>
  </si>
  <si>
    <t>AxisCore Tender 2009/10</t>
  </si>
  <si>
    <t>FarmaGenix Tender 2017/06</t>
  </si>
  <si>
    <t>BioPharmatech Tender 2001/07</t>
  </si>
  <si>
    <t>GenoBiosystems Tender 2017/07</t>
  </si>
  <si>
    <t>GenoMed Tender 2005/08</t>
  </si>
  <si>
    <t>QuantumGenix Tender 2003/09</t>
  </si>
  <si>
    <t>ImmunoBiotech Tender 2012/01</t>
  </si>
  <si>
    <t>ZenBiosystems Tender 2012/12</t>
  </si>
  <si>
    <t>VitaCore Tender 2002/01</t>
  </si>
  <si>
    <t>SynLifecare Tender 2016/07</t>
  </si>
  <si>
    <t>AuroNova Tender 2005/12</t>
  </si>
  <si>
    <t>GammaMed Tender 2023/09</t>
  </si>
  <si>
    <t>BetaHealthcare Tender 2008/10</t>
  </si>
  <si>
    <t>Framycetin Sulphate Cream 0.5% 20 gm Tube</t>
  </si>
  <si>
    <t>OmegaMed Tender 2003/06</t>
  </si>
  <si>
    <t>HelioPharmatech Tender 2001/10</t>
  </si>
  <si>
    <t>Metformin Tablets 250 mg 15 Tablets Pack</t>
  </si>
  <si>
    <t>CuraCure Tender 2011/05</t>
  </si>
  <si>
    <t>BetaCore Tender 2015/02</t>
  </si>
  <si>
    <t>OmegaPharmatech Tender 2007/08</t>
  </si>
  <si>
    <t>SynPharma Tender 2007/08</t>
  </si>
  <si>
    <t>XenoSciences Tender 2020/01</t>
  </si>
  <si>
    <t>RegenNova Tender 2006/03</t>
  </si>
  <si>
    <t>NexaHealthcare Tender 2000/07</t>
  </si>
  <si>
    <t>VitaPharmatech Tender 2014/12</t>
  </si>
  <si>
    <t>SynGenix Tender 2021/07</t>
  </si>
  <si>
    <t>PharmaHealthcare Tender 2000/04</t>
  </si>
  <si>
    <t>AlphaPharma Tender 2006/05</t>
  </si>
  <si>
    <t>XenoNova Tender 2009/03</t>
  </si>
  <si>
    <t>ZenCure Tender 2020/02</t>
  </si>
  <si>
    <t>QuantumLabs Tender 2017/12</t>
  </si>
  <si>
    <t>XenoLifecare Tender 2014/01</t>
  </si>
  <si>
    <t>OmegaSciences Tender 2008/12</t>
  </si>
  <si>
    <t>PharmaThera Tender 2022/02</t>
  </si>
  <si>
    <t>DynaCure Tender 2019/08</t>
  </si>
  <si>
    <t>TriLifeX Tender 2010/04</t>
  </si>
  <si>
    <t>NovaPharmatech Tender 2023/03</t>
  </si>
  <si>
    <t>BioPharma Tender 2023/01</t>
  </si>
  <si>
    <t>PrimeSciences Tender 2019/06</t>
  </si>
  <si>
    <t>HelioPharma Tender 2018/04</t>
  </si>
  <si>
    <t>Amikacin Injection 1 g 10 ml Vial</t>
  </si>
  <si>
    <t>MediThera Tender 2021/04</t>
  </si>
  <si>
    <t>NexaHealthcare Tender 2013/01</t>
  </si>
  <si>
    <t>EvoLifeX Tender 2003/01</t>
  </si>
  <si>
    <t>ImmunoBiosystems Tender 2017/06</t>
  </si>
  <si>
    <t>VertexHealthcare Tender 2003/12</t>
  </si>
  <si>
    <t>FarmaLabs Tender 2004/05</t>
  </si>
  <si>
    <t>EvoLifecare Tender 2002/07</t>
  </si>
  <si>
    <t>ZenCore Tender 2002/06</t>
  </si>
  <si>
    <t>Ibuprofen Tablets 500 mg 20 Tablets Pack</t>
  </si>
  <si>
    <t>YottaThera Tender 2002/10</t>
  </si>
  <si>
    <t>AxisGenix Tender 2015/04</t>
  </si>
  <si>
    <t>AuroLifeX Tender 2003/09</t>
  </si>
  <si>
    <t>AlphaLifeX Tender 2014/06</t>
  </si>
  <si>
    <t>AlphaSciences Tender 2006/07</t>
  </si>
  <si>
    <t>DeltaPharmatech Tender 2025/10</t>
  </si>
  <si>
    <t>YottaLabs Tender 2018/02</t>
  </si>
  <si>
    <t>KronoLifeX Tender 2023/05</t>
  </si>
  <si>
    <t>BetaGenix Tender 2002/07</t>
  </si>
  <si>
    <t>AuroCore Tender 2004/01</t>
  </si>
  <si>
    <t>BetaPharma Tender 2009/05</t>
  </si>
  <si>
    <t>WellNova Tender 2007/02</t>
  </si>
  <si>
    <t>AlphaBiotech Tender 2001/05</t>
  </si>
  <si>
    <t>PharmaBiosystems Tender 2000/11</t>
  </si>
  <si>
    <t>Paracetamol Syrup 125 mg/5 ml 60 ml Bottle</t>
  </si>
  <si>
    <t>DynaLifecare Tender 2010/10</t>
  </si>
  <si>
    <t>Mupirocin Cream 0.5% 30 gm Tube</t>
  </si>
  <si>
    <t>WellLifecare Tender 2013/02</t>
  </si>
  <si>
    <t>VitaBiosystems Tender 2016/07</t>
  </si>
  <si>
    <t>JetaBiotech Tender 2000/11</t>
  </si>
  <si>
    <t>BioCore Tender 2006/02</t>
  </si>
  <si>
    <t>ZenLabs Tender 2025/09</t>
  </si>
  <si>
    <t>VitaCore Tender 2006/01</t>
  </si>
  <si>
    <t>OmegaLifecare Tender 2017/02</t>
  </si>
  <si>
    <t>ZenThera Tender 2012/01</t>
  </si>
  <si>
    <t>Atorvastatin Tablets 500 mg 15 Tablets Pack</t>
  </si>
  <si>
    <t>OptiHealthcare Tender 2015/05</t>
  </si>
  <si>
    <t>GammaGenix Tender 2005/05</t>
  </si>
  <si>
    <t>GammaCore Tender 2005/02</t>
  </si>
  <si>
    <t>AxisGenix Tender 2006/09</t>
  </si>
  <si>
    <t>AxisCure Tender 2022/09</t>
  </si>
  <si>
    <t>ImmunoHealthcare Tender 2015/06</t>
  </si>
  <si>
    <t>KronoBiosystems Tender 2024/12</t>
  </si>
  <si>
    <t>AuroGenix Tender 2023/10</t>
  </si>
  <si>
    <t>GenoHealthcare Tender 2010/09</t>
  </si>
  <si>
    <t>Azithromycin Tablets 650 mg 20 Tablets Pack</t>
  </si>
  <si>
    <t>JetaBiotech Tender 2018/11</t>
  </si>
  <si>
    <t>BetaBiosystems Tender 2009/08</t>
  </si>
  <si>
    <t>WellPharma Tender 2023/03</t>
  </si>
  <si>
    <t>XenoBiosystems Tender 2005/07</t>
  </si>
  <si>
    <t>JetaCore Tender 2002/10</t>
  </si>
  <si>
    <t>UltraMed Tender 2003/02</t>
  </si>
  <si>
    <t>QuantumHealthcare Tender 2013/08</t>
  </si>
  <si>
    <t>OptiPharma Tender 2022/06</t>
  </si>
  <si>
    <t>Azithromycin Tablets 500 mg 15 Tablets Pack</t>
  </si>
  <si>
    <t>HelioMed Tender 2015/07</t>
  </si>
  <si>
    <t>PrimeBiosystems Tender 2002/06</t>
  </si>
  <si>
    <t>VitaHealthcare Tender 2015/02</t>
  </si>
  <si>
    <t>Atorvastatin Tablets 500 mg 10 Tablets Pack</t>
  </si>
  <si>
    <t>NeuroHealthcare Tender 2022/04</t>
  </si>
  <si>
    <t>GenoSciences Tender 2022/05</t>
  </si>
  <si>
    <t>FarmaHealthcare Tender 2013/02</t>
  </si>
  <si>
    <t>UltraLabs Tender 2004/10</t>
  </si>
  <si>
    <t>UniSciences Tender 2018/08</t>
  </si>
  <si>
    <t>MediSciences Tender 2002/07</t>
  </si>
  <si>
    <t>GenoMed Tender 2021/08</t>
  </si>
  <si>
    <t>BioSciences Tender 2019/08</t>
  </si>
  <si>
    <t>XenoThera Tender 2025/04</t>
  </si>
  <si>
    <t>UltraNova Tender 2020/05</t>
  </si>
  <si>
    <t>CuraMed Tender 2020/06</t>
  </si>
  <si>
    <t>OmegaCure Tender 2007/01</t>
  </si>
  <si>
    <t>NovaHealthcare Tender 2012/12</t>
  </si>
  <si>
    <t>FarmaLifecare Tender 2010/04</t>
  </si>
  <si>
    <t>GenoBiotech Tender 2025/02</t>
  </si>
  <si>
    <t>BioPharmatech Tender 2006/03</t>
  </si>
  <si>
    <t>RegenPharma Tender 2000/04</t>
  </si>
  <si>
    <t>MediMed Tender 2003/10</t>
  </si>
  <si>
    <t>PrimeLifeX Tender 2001/06</t>
  </si>
  <si>
    <t>JetaSciences Tender 2006/09</t>
  </si>
  <si>
    <t>VertexLabs Tender 2012/11</t>
  </si>
  <si>
    <t>AuroThera Tender 2021/09</t>
  </si>
  <si>
    <t>VertexNova Tender 2010/04</t>
  </si>
  <si>
    <t>CuraLifeX Tender 2019/12</t>
  </si>
  <si>
    <t>LifeCure Tender 2014/12</t>
  </si>
  <si>
    <t>WellBiosystems Tender 2020/03</t>
  </si>
  <si>
    <t>UniGenix Tender 2015/08</t>
  </si>
  <si>
    <t>EvoLifeX Tender 2018/06</t>
  </si>
  <si>
    <t>LifeCore Tender 2010/07</t>
  </si>
  <si>
    <t>CuraGenix Tender 2013/04</t>
  </si>
  <si>
    <t>MediLifeX Tender 2001/07</t>
  </si>
  <si>
    <t>YottaLifecare Tender 2004/11</t>
  </si>
  <si>
    <t>CuraMed Tender 2005/08</t>
  </si>
  <si>
    <t>KronoHealthcare Tender 2013/01</t>
  </si>
  <si>
    <t>PharmaBiotech Tender 2001/11</t>
  </si>
  <si>
    <t>QuickLifecare Tender 2014/12</t>
  </si>
  <si>
    <t>JetaNova Tender 2024/02</t>
  </si>
  <si>
    <t>AuroLifecare Tender 2023/05</t>
  </si>
  <si>
    <t>DeltaCore Tender 2018/11</t>
  </si>
  <si>
    <t>QuantumPharma Tender 2013/07</t>
  </si>
  <si>
    <t>YottaPharmatech Tender 2008/01</t>
  </si>
  <si>
    <t>YottaBiotech Tender 2021/05</t>
  </si>
  <si>
    <t>GammaSciences Tender 2008/11</t>
  </si>
  <si>
    <t>CuraCore Tender 2018/04</t>
  </si>
  <si>
    <t>AxisSciences Tender 2022/08</t>
  </si>
  <si>
    <t>WellThera Tender 2008/01</t>
  </si>
  <si>
    <t>MediCore Tender 2006/04</t>
  </si>
  <si>
    <t>TriPharmatech Tender 2008/05</t>
  </si>
  <si>
    <t>CuraLifeX Tender 2017/02</t>
  </si>
  <si>
    <t>TriPharma Tender 2001/03</t>
  </si>
  <si>
    <t>UniNova Tender 2019/09</t>
  </si>
  <si>
    <t>EvoCore Tender 2015/09</t>
  </si>
  <si>
    <t>AuroGenix Tender 2013/07</t>
  </si>
  <si>
    <t>AuroSciences Tender 2000/02</t>
  </si>
  <si>
    <t>AlphaLifeX Tender 2024/12</t>
  </si>
  <si>
    <t>NeuroCore Tender 2025/02</t>
  </si>
  <si>
    <t>DynaPharmatech Tender 2023/10</t>
  </si>
  <si>
    <t>JetaBiotech Tender 2024/06</t>
  </si>
  <si>
    <t>CuraThera Tender 2008/10</t>
  </si>
  <si>
    <t>BetaBiotech Tender 2011/03</t>
  </si>
  <si>
    <t>GammaThera Tender 2014/08</t>
  </si>
  <si>
    <t>VertexMed Tender 2020/07</t>
  </si>
  <si>
    <t>LifeBiosystems Tender 2021/10</t>
  </si>
  <si>
    <t>GenoCore Tender 2018/01</t>
  </si>
  <si>
    <t>OptiNova Tender 2016/08</t>
  </si>
  <si>
    <t>VitaLifeX Tender 2012/06</t>
  </si>
  <si>
    <t>UniBiosystems Tender 2005/03</t>
  </si>
  <si>
    <t>UltraLifecare Tender 2017/10</t>
  </si>
  <si>
    <t>NeuroLabs Tender 2004/12</t>
  </si>
  <si>
    <t>NeuroCure Tender 2003/07</t>
  </si>
  <si>
    <t>VitaNova Tender 2016/01</t>
  </si>
  <si>
    <t>ZenNova Tender 2016/08</t>
  </si>
  <si>
    <t>NovaBiosystems Tender 2006/04</t>
  </si>
  <si>
    <t>ImmunoLabs Tender 2013/07</t>
  </si>
  <si>
    <t>UniLifecare Tender 2013/09</t>
  </si>
  <si>
    <t>CorePharmatech Tender 2006/07</t>
  </si>
  <si>
    <t>BioLifecare Tender 2008/01</t>
  </si>
  <si>
    <t>UniPharma Tender 2021/11</t>
  </si>
  <si>
    <t>AxisMed Tender 2024/03</t>
  </si>
  <si>
    <t>CortexGenix Tender 2015/08</t>
  </si>
  <si>
    <t>CuraSciences Tender 2000/09</t>
  </si>
  <si>
    <t>GammaLifecare Tender 2025/09</t>
  </si>
  <si>
    <t>VertexSciences Tender 2017/11</t>
  </si>
  <si>
    <t>PrimePharma Tender 2021/11</t>
  </si>
  <si>
    <t>MediBiosystems Tender 2003/07</t>
  </si>
  <si>
    <t>DeltaLabs Tender 2010/01</t>
  </si>
  <si>
    <t>DeltaHealthcare Tender 2021/07</t>
  </si>
  <si>
    <t>SynLabs Tender 2014/03</t>
  </si>
  <si>
    <t>LifeSciences Tender 2001/11</t>
  </si>
  <si>
    <t>DeltaBiosystems Tender 2011/05</t>
  </si>
  <si>
    <t>XenoLifecare Tender 2019/05</t>
  </si>
  <si>
    <t>XenoBiotech Tender 2004/12</t>
  </si>
  <si>
    <t>LifeCore Tender 2015/02</t>
  </si>
  <si>
    <t>QuickSciences Tender 2009/08</t>
  </si>
  <si>
    <t>DynaPharma Tender 2010/12</t>
  </si>
  <si>
    <t>FarmaSciences Tender 2013/03</t>
  </si>
  <si>
    <t>UltraMed Tender 2008/04</t>
  </si>
  <si>
    <t>CuraLifecare Tender 2011/04</t>
  </si>
  <si>
    <t>PharmaCure Tender 2018/05</t>
  </si>
  <si>
    <t>HelioLifecare Tender 2020/10</t>
  </si>
  <si>
    <t>ImmunoCore Tender 2014/03</t>
  </si>
  <si>
    <t>ImmunoGenix Tender 2001/05</t>
  </si>
  <si>
    <t>DeltaPharmatech Tender 2025/01</t>
  </si>
  <si>
    <t>Paracetamol Tablets 250 mg 10 Tablets Pack</t>
  </si>
  <si>
    <t>PrimeSciences Tender 2017/12</t>
  </si>
  <si>
    <t>GenoCure Tender 2024/10</t>
  </si>
  <si>
    <t>GenoGenix Tender 2001/10</t>
  </si>
  <si>
    <t>RegenPharma Tender 2011/03</t>
  </si>
  <si>
    <t>ZenLifecare Tender 2019/11</t>
  </si>
  <si>
    <t>NovaLabs Tender 2021/08</t>
  </si>
  <si>
    <t>NexaBiotech Tender 2000/03</t>
  </si>
  <si>
    <t>JetaLifeX Tender 2009/06</t>
  </si>
  <si>
    <t>FarmaThera Tender 2005/05</t>
  </si>
  <si>
    <t>WellGenix Tender 2022/10</t>
  </si>
  <si>
    <t>DeltaBiosystems Tender 2025/12</t>
  </si>
  <si>
    <t>MediLifeX Tender 2010/07</t>
  </si>
  <si>
    <t>WellLifeX Tender 2024/06</t>
  </si>
  <si>
    <t>UltraNova Tender 2022/08</t>
  </si>
  <si>
    <t>CoreCore Tender 2007/05</t>
  </si>
  <si>
    <t>QuantumHealthcare Tender 2016/06</t>
  </si>
  <si>
    <t>YottaSciences Tender 2009/12</t>
  </si>
  <si>
    <t>OptiBiotech Tender 2024/12</t>
  </si>
  <si>
    <t>GammaCure Tender 2004/09</t>
  </si>
  <si>
    <t>YottaMed Tender 2003/08</t>
  </si>
  <si>
    <t>PrimeCure Tender 2016/08</t>
  </si>
  <si>
    <t>GammaBiotech Tender 2004/02</t>
  </si>
  <si>
    <t>NovaSciences Tender 2004/08</t>
  </si>
  <si>
    <t>GammaSciences Tender 2012/09</t>
  </si>
  <si>
    <t>CoreHealthcare Tender 2012/08</t>
  </si>
  <si>
    <t>GammaPharma Tender 2015/04</t>
  </si>
  <si>
    <t>AlphaLifeX Tender 2021/10</t>
  </si>
  <si>
    <t>PrimeMed Tender 2022/12</t>
  </si>
  <si>
    <t>PrimeHealthcare Tender 2011/01</t>
  </si>
  <si>
    <t>RegenCore Tender 2018/12</t>
  </si>
  <si>
    <t>NovaLifecare Tender 2021/11</t>
  </si>
  <si>
    <t>CoreThera Tender 2022/10</t>
  </si>
  <si>
    <t>YottaMed Tender 2013/12</t>
  </si>
  <si>
    <t>AuroLifeX Tender 2001/03</t>
  </si>
  <si>
    <t>YottaLifecare Tender 2003/02</t>
  </si>
  <si>
    <t>QuantumPharmatech Tender 2015/05</t>
  </si>
  <si>
    <t>OptiCure Tender 2018/04</t>
  </si>
  <si>
    <t>EvoThera Tender 2023/02</t>
  </si>
  <si>
    <t>OmegaPharma Tender 2002/11</t>
  </si>
  <si>
    <t>OmegaNova Tender 2011/04</t>
  </si>
  <si>
    <t>PrimeBiotech Tender 2023/01</t>
  </si>
  <si>
    <t>KronoHealthcare Tender 2010/01</t>
  </si>
  <si>
    <t>MediGenix Tender 2024/08</t>
  </si>
  <si>
    <t>EvoMed Tender 2011/07</t>
  </si>
  <si>
    <t>YottaNova Tender 2013/05</t>
  </si>
  <si>
    <t>CoreCure Tender 2011/02</t>
  </si>
  <si>
    <t>SynSciences Tender 2023/03</t>
  </si>
  <si>
    <t>RegenHealthcare Tender 2006/06</t>
  </si>
  <si>
    <t>BetaLifecare Tender 2018/08</t>
  </si>
  <si>
    <t>KronoBiotech Tender 2002/08</t>
  </si>
  <si>
    <t>BioLabs Tender 2011/02</t>
  </si>
  <si>
    <t>NovaPharma Tender 2018/09</t>
  </si>
  <si>
    <t>YottaCore Tender 2004/02</t>
  </si>
  <si>
    <t>MediHealthcare Tender 2017/04</t>
  </si>
  <si>
    <t>AlphaThera Tender 2013/06</t>
  </si>
  <si>
    <t>ZenHealthcare Tender 2004/03</t>
  </si>
  <si>
    <t>JetaCure Tender 2008/09</t>
  </si>
  <si>
    <t>DynaLabs Tender 2010/11</t>
  </si>
  <si>
    <t>XenoBiosystems Tender 2021/09</t>
  </si>
  <si>
    <t>AxisCore Tender 2007/09</t>
  </si>
  <si>
    <t>QuickCore Tender 2011/10</t>
  </si>
  <si>
    <t>DynaNova Tender 2015/03</t>
  </si>
  <si>
    <t>UltraCure Tender 2010/09</t>
  </si>
  <si>
    <t>AlphaGenix Tender 2008/10</t>
  </si>
  <si>
    <t>QuantumPharmatech Tender 2016/11</t>
  </si>
  <si>
    <t>VitaBiotech Tender 2006/05</t>
  </si>
  <si>
    <t>KronoGenix Tender 2003/04</t>
  </si>
  <si>
    <t>CortexPharmatech Tender 2022/07</t>
  </si>
  <si>
    <t>Atorvastatin Tablets 250 mg 10 Tablets Pack</t>
  </si>
  <si>
    <t>OmegaLifecare Tender 2016/06</t>
  </si>
  <si>
    <t>BioHealthcare Tender 2004/12</t>
  </si>
  <si>
    <t>QuantumPharma Tender 2006/03</t>
  </si>
  <si>
    <t>JetaPharmatech Tender 2003/09</t>
  </si>
  <si>
    <t>VertexBiosystems Tender 2020/08</t>
  </si>
  <si>
    <t>LifeHealthcare Tender 2012/12</t>
  </si>
  <si>
    <t>NeuroPharma Tender 2016/10</t>
  </si>
  <si>
    <t>AuroSciences Tender 2003/06</t>
  </si>
  <si>
    <t>BioGenix Tender 2025/08</t>
  </si>
  <si>
    <t>FarmaLabs Tender 2020/06</t>
  </si>
  <si>
    <t>RegenHealthcare Tender 2013/03</t>
  </si>
  <si>
    <t>UltraPharmatech Tender 2019/04</t>
  </si>
  <si>
    <t>DynaBiosystems Tender 2012/11</t>
  </si>
  <si>
    <t>FarmaBiotech Tender 2007/09</t>
  </si>
  <si>
    <t>GammaLifecare Tender 2012/03</t>
  </si>
  <si>
    <t>XenoLifecare Tender 2017/11</t>
  </si>
  <si>
    <t>XenoPharma Tender 2024/09</t>
  </si>
  <si>
    <t>ZenBiotech Tender 2009/10</t>
  </si>
  <si>
    <t>Metformin Tablets 500 mg 20 Tablets Pack</t>
  </si>
  <si>
    <t>JetaGenix Tender 2003/07</t>
  </si>
  <si>
    <t>XenoSciences Tender 2017/05</t>
  </si>
  <si>
    <t>UltraCure Tender 2022/09</t>
  </si>
  <si>
    <t>LifeBiosystems Tender 2019/04</t>
  </si>
  <si>
    <t>OmegaBiotech Tender 2005/06</t>
  </si>
  <si>
    <t>AxisLifeX Tender 2025/07</t>
  </si>
  <si>
    <t>BetaLabs Tender 2022/02</t>
  </si>
  <si>
    <t>FarmaCure Tender 2003/07</t>
  </si>
  <si>
    <t>ZenSciences Tender 2010/07</t>
  </si>
  <si>
    <t>GammaLabs Tender 2022/01</t>
  </si>
  <si>
    <t>CortexBiotech Tender 2012/04</t>
  </si>
  <si>
    <t>BetaPharma Tender 2024/08</t>
  </si>
  <si>
    <t>NexaNova Tender 2006/05</t>
  </si>
  <si>
    <t>OmegaGenix Tender 2005/09</t>
  </si>
  <si>
    <t>QuantumLifeX Tender 2018/04</t>
  </si>
  <si>
    <t>GammaLabs Tender 2016/11</t>
  </si>
  <si>
    <t>YottaBiosystems Tender 2004/06</t>
  </si>
  <si>
    <t>QuantumCure Tender 2019/12</t>
  </si>
  <si>
    <t>RegenLabs Tender 2008/04</t>
  </si>
  <si>
    <t>VertexBiosystems Tender 2016/11</t>
  </si>
  <si>
    <t>RegenCore Tender 2019/07</t>
  </si>
  <si>
    <t>WellCure Tender 2013/07</t>
  </si>
  <si>
    <t>NexaBiotech Tender 2004/07</t>
  </si>
  <si>
    <t>MediPharmatech Tender 2004/02</t>
  </si>
  <si>
    <t>VitaLifecare Tender 2024/04</t>
  </si>
  <si>
    <t>DeltaLifeX Tender 2005/01</t>
  </si>
  <si>
    <t>BioCure Tender 2015/12</t>
  </si>
  <si>
    <t>HelioSciences Tender 2000/09</t>
  </si>
  <si>
    <t>LifeNova Tender 2025/06</t>
  </si>
  <si>
    <t>PharmaNova Tender 2015/04</t>
  </si>
  <si>
    <t>NovaLifecare Tender 2007/07</t>
  </si>
  <si>
    <t>AuroMed Tender 2001/07</t>
  </si>
  <si>
    <t>ZenLifeX Tender 2012/02</t>
  </si>
  <si>
    <t>GenoLifeX Tender 2017/06</t>
  </si>
  <si>
    <t>AxisCure Tender 2013/02</t>
  </si>
  <si>
    <t>PharmaCure Tender 2016/02</t>
  </si>
  <si>
    <t>NexaLabs Tender 2001/05</t>
  </si>
  <si>
    <t>NexaThera Tender 2014/12</t>
  </si>
  <si>
    <t>VertexBiotech Tender 2009/09</t>
  </si>
  <si>
    <t>OptiSciences Tender 2003/12</t>
  </si>
  <si>
    <t>HelioBiotech Tender 2017/05</t>
  </si>
  <si>
    <t>OptiLifeX Tender 2011/02</t>
  </si>
  <si>
    <t>SynBiosystems Tender 2004/01</t>
  </si>
  <si>
    <t>TriSciences Tender 2015/02</t>
  </si>
  <si>
    <t>NeuroThera Tender 2010/01</t>
  </si>
  <si>
    <t>BioThera Tender 2023/03</t>
  </si>
  <si>
    <t>DeltaCore Tender 2010/07</t>
  </si>
  <si>
    <t>CoreSciences Tender 2006/02</t>
  </si>
  <si>
    <t>PharmaCore Tender 2010/12</t>
  </si>
  <si>
    <t>GammaLifeX Tender 2019/02</t>
  </si>
  <si>
    <t>HelioNova Tender 2011/06</t>
  </si>
  <si>
    <t>WellThera Tender 2002/08</t>
  </si>
  <si>
    <t>AuroBiosystems Tender 2016/02</t>
  </si>
  <si>
    <t>BioCure Tender 2020/11</t>
  </si>
  <si>
    <t>QuantumThera Tender 2014/02</t>
  </si>
  <si>
    <t>MediMed Tender 2009/12</t>
  </si>
  <si>
    <t>VertexBiosystems Tender 2011/07</t>
  </si>
  <si>
    <t>OmegaLabs Tender 2023/05</t>
  </si>
  <si>
    <t>RegenThera Tender 2007/07</t>
  </si>
  <si>
    <t>DynaPharma Tender 2014/10</t>
  </si>
  <si>
    <t>MediCore Tender 2012/05</t>
  </si>
  <si>
    <t>JetaNova Tender 2025/07</t>
  </si>
  <si>
    <t>YottaCure Tender 2021/07</t>
  </si>
  <si>
    <t>JetaLifeX Tender 2012/06</t>
  </si>
  <si>
    <t>CorePharma Tender 2016/10</t>
  </si>
  <si>
    <t>YottaCore Tender 2007/09</t>
  </si>
  <si>
    <t>CuraNova Tender 2008/12</t>
  </si>
  <si>
    <t>AlphaNova Tender 2011/09</t>
  </si>
  <si>
    <t>RegenHealthcare Tender 2019/08</t>
  </si>
  <si>
    <t>UniPharmatech Tender 2008/04</t>
  </si>
  <si>
    <t>UltraPharma Tender 2021/09</t>
  </si>
  <si>
    <t>AuroGenix Tender 2011/11</t>
  </si>
  <si>
    <t>GammaCure Tender 2002/09</t>
  </si>
  <si>
    <t>EvoNova Tender 2009/11</t>
  </si>
  <si>
    <t>HelioBiosystems Tender 2005/06</t>
  </si>
  <si>
    <t>ZenBiosystems Tender 2007/10</t>
  </si>
  <si>
    <t>WellCore Tender 2024/04</t>
  </si>
  <si>
    <t>BetaThera Tender 2011/12</t>
  </si>
  <si>
    <t>OptiGenix Tender 2005/01</t>
  </si>
  <si>
    <t>JetaLabs Tender 2008/08</t>
  </si>
  <si>
    <t>AuroHealthcare Tender 2022/10</t>
  </si>
  <si>
    <t>LifeCore Tender 2014/04</t>
  </si>
  <si>
    <t>WellBiotech Tender 2018/02</t>
  </si>
  <si>
    <t>SynNova Tender 2003/03</t>
  </si>
  <si>
    <t>UniPharma Tender 2001/06</t>
  </si>
  <si>
    <t>NovaLifeX Tender 2016/06</t>
  </si>
  <si>
    <t>UniPharmatech Tender 2013/09</t>
  </si>
  <si>
    <t>QuickNova Tender 2012/02</t>
  </si>
  <si>
    <t>ZenPharmatech Tender 2022/12</t>
  </si>
  <si>
    <t>PrimeLabs Tender 2022/06</t>
  </si>
  <si>
    <t>SynPharma Tender 2010/05</t>
  </si>
  <si>
    <t>YottaLifecare Tender 2000/11</t>
  </si>
  <si>
    <t>LifePharmatech Tender 2017/07</t>
  </si>
  <si>
    <t>CoreThera Tender 2007/11</t>
  </si>
  <si>
    <t>EvoGenix Tender 2012/01</t>
  </si>
  <si>
    <t>KronoPharmatech Tender 2000/01</t>
  </si>
  <si>
    <t>RegenThera Tender 2014/09</t>
  </si>
  <si>
    <t>DeltaHealthcare Tender 2012/11</t>
  </si>
  <si>
    <t>BioPharmatech Tender 2007/12</t>
  </si>
  <si>
    <t>VitaGenix Tender 2004/06</t>
  </si>
  <si>
    <t>TriCure Tender 2017/03</t>
  </si>
  <si>
    <t>OmegaPharmatech Tender 2016/02</t>
  </si>
  <si>
    <t>PrimeLifeX Tender 2024/06</t>
  </si>
  <si>
    <t>CortexPharma Tender 2025/11</t>
  </si>
  <si>
    <t>VertexSciences Tender 2010/08</t>
  </si>
  <si>
    <t>CortexHealthcare Tender 2006/03</t>
  </si>
  <si>
    <t>AlphaPharmatech Tender 2006/06</t>
  </si>
  <si>
    <t>Paracetamol Tablets 650 mg 10 Tablets Pack</t>
  </si>
  <si>
    <t>XenoHealthcare Tender 2001/04</t>
  </si>
  <si>
    <t>BetaBiotech Tender 2011/08</t>
  </si>
  <si>
    <t>UniThera Tender 2022/07</t>
  </si>
  <si>
    <t>HelioLabs Tender 2011/11</t>
  </si>
  <si>
    <t>DeltaCore Tender 2021/03</t>
  </si>
  <si>
    <t>CortexPharmatech Tender 2020/01</t>
  </si>
  <si>
    <t>NovaBiotech Tender 2018/06</t>
  </si>
  <si>
    <t>NeuroBiotech Tender 2000/05</t>
  </si>
  <si>
    <t>ImmunoPharma Tender 2008/06</t>
  </si>
  <si>
    <t>ImmunoMed Tender 2023/08</t>
  </si>
  <si>
    <t>CortexLifecare Tender 2022/11</t>
  </si>
  <si>
    <t>AxisMed Tender 2015/04</t>
  </si>
  <si>
    <t>NexaNova Tender 2001/08</t>
  </si>
  <si>
    <t>BetaBiosystems Tender 2018/12</t>
  </si>
  <si>
    <t>PharmaBiotech Tender 2005/09</t>
  </si>
  <si>
    <t>VertexPharma Tender 2000/05</t>
  </si>
  <si>
    <t>ImmunoLabs Tender 2020/11</t>
  </si>
  <si>
    <t>OptiLifeX Tender 2006/09</t>
  </si>
  <si>
    <t>GammaLabs Tender 2023/12</t>
  </si>
  <si>
    <t>XenoBiotech Tender 2009/07</t>
  </si>
  <si>
    <t>ImmunoPharmatech Tender 2000/03</t>
  </si>
  <si>
    <t>QuantumMed Tender 2010/04</t>
  </si>
  <si>
    <t>EvoCure Tender 2005/05</t>
  </si>
  <si>
    <t>VitaNova Tender 2016/07</t>
  </si>
  <si>
    <t>UltraSciences Tender 2023/02</t>
  </si>
  <si>
    <t>NovaPharmatech Tender 2021/06</t>
  </si>
  <si>
    <t>BioThera Tender 2022/12</t>
  </si>
  <si>
    <t>AuroPharmatech Tender 2024/12</t>
  </si>
  <si>
    <t>Azithromycin Tablets 650 mg 15 Tablets Pack</t>
  </si>
  <si>
    <t>AxisSciences Tender 2024/04</t>
  </si>
  <si>
    <t>XenoGenix Tender 2006/07</t>
  </si>
  <si>
    <t>CortexThera Tender 2002/10</t>
  </si>
  <si>
    <t>CortexSciences Tender 2018/01</t>
  </si>
  <si>
    <t>ImmunoHealthcare Tender 2020/04</t>
  </si>
  <si>
    <t>WellGenix Tender 2013/07</t>
  </si>
  <si>
    <t>LifeCure Tender 2021/12</t>
  </si>
  <si>
    <t>EvoCure Tender 2002/09</t>
  </si>
  <si>
    <t>OmegaPharmatech Tender 2023/03</t>
  </si>
  <si>
    <t>AlphaLifecare Tender 2002/03</t>
  </si>
  <si>
    <t>ImmunoMed Tender 2007/12</t>
  </si>
  <si>
    <t>SynBiosystems Tender 2023/08</t>
  </si>
  <si>
    <t>AxisBiosystems Tender 2009/11</t>
  </si>
  <si>
    <t>OmegaBiotech Tender 2017/01</t>
  </si>
  <si>
    <t>UltraLifecare Tender 2014/04</t>
  </si>
  <si>
    <t>OptiBiosystems Tender 2019/05</t>
  </si>
  <si>
    <t>ZenMed Tender 2012/08</t>
  </si>
  <si>
    <t>AuroBiosystems Tender 2006/09</t>
  </si>
  <si>
    <t>DeltaPharmatech Tender 2003/09</t>
  </si>
  <si>
    <t>LifeLifecare Tender 2018/09</t>
  </si>
  <si>
    <t>AuroPharma Tender 2002/09</t>
  </si>
  <si>
    <t>NovaCure Tender 2007/02</t>
  </si>
  <si>
    <t>OptiLabs Tender 2023/11</t>
  </si>
  <si>
    <t>ImmunoLabs Tender 2006/06</t>
  </si>
  <si>
    <t>JetaPharma Tender 2003/12</t>
  </si>
  <si>
    <t>NeuroNova Tender 2002/05</t>
  </si>
  <si>
    <t>CoreGenix Tender 2022/11</t>
  </si>
  <si>
    <t>QuickCore Tender 2001/09</t>
  </si>
  <si>
    <t>NexaBiotech Tender 2000/12</t>
  </si>
  <si>
    <t>SynPharma Tender 2003/06</t>
  </si>
  <si>
    <t>VitaBiosystems Tender 2009/11</t>
  </si>
  <si>
    <t>YottaBiosystems Tender 2023/08</t>
  </si>
  <si>
    <t>PrimePharmatech Tender 2009/07</t>
  </si>
  <si>
    <t>KronoBiosystems Tender 2023/06</t>
  </si>
  <si>
    <t>MediLifecare Tender 2012/07</t>
  </si>
  <si>
    <t>RegenPharmatech Tender 2021/11</t>
  </si>
  <si>
    <t>DynaMed Tender 2011/05</t>
  </si>
  <si>
    <t>UltraPharma Tender 2021/01</t>
  </si>
  <si>
    <t>CortexLifeX Tender 2004/06</t>
  </si>
  <si>
    <t>MediBiosystems Tender 2003/03</t>
  </si>
  <si>
    <t>GammaBiosystems Tender 2004/05</t>
  </si>
  <si>
    <t>CoreLifeX Tender 2025/06</t>
  </si>
  <si>
    <t>NeuroThera Tender 2001/01</t>
  </si>
  <si>
    <t>VitaMed Tender 2007/07</t>
  </si>
  <si>
    <t>CoreBiotech Tender 2009/12</t>
  </si>
  <si>
    <t>AuroLifecare Tender 2025/11</t>
  </si>
  <si>
    <t>BetaBiotech Tender 2010/04</t>
  </si>
  <si>
    <t>PharmaSciences Tender 2023/02</t>
  </si>
  <si>
    <t>PharmaBiosystems Tender 2013/09</t>
  </si>
  <si>
    <t>LifeBiosystems Tender 2025/12</t>
  </si>
  <si>
    <t>SynLifeX Tender 2008/07</t>
  </si>
  <si>
    <t>QuantumLifeX Tender 2022/06</t>
  </si>
  <si>
    <t>JetaBiosystems Tender 2013/10</t>
  </si>
  <si>
    <t>CortexHealthcare Tender 2018/09</t>
  </si>
  <si>
    <t>YottaPharmatech Tender 2014/02</t>
  </si>
  <si>
    <t>CoreCure Tender 2025/03</t>
  </si>
  <si>
    <t>QuickMed Tender 2006/06</t>
  </si>
  <si>
    <t>VitaSciences Tender 2024/07</t>
  </si>
  <si>
    <t>BioThera Tender 2006/03</t>
  </si>
  <si>
    <t>NovaThera Tender 2006/03</t>
  </si>
  <si>
    <t>JetaCore Tender 2009/09</t>
  </si>
  <si>
    <t>FarmaLifeX Tender 2003/05</t>
  </si>
  <si>
    <t>PharmaGenix Tender 2014/12</t>
  </si>
  <si>
    <t>NeuroLabs Tender 2000/02</t>
  </si>
  <si>
    <t>ImmunoCore Tender 2017/08</t>
  </si>
  <si>
    <t>NeuroLifeX Tender 2022/10</t>
  </si>
  <si>
    <t>GammaGenix Tender 2019/09</t>
  </si>
  <si>
    <t>OptiCore Tender 2005/02</t>
  </si>
  <si>
    <t>GenoLifecare Tender 2016/04</t>
  </si>
  <si>
    <t>CortexSciences Tender 2006/09</t>
  </si>
  <si>
    <t>GenoLabs Tender 2003/07</t>
  </si>
  <si>
    <t>ImmunoLifecare Tender 2006/02</t>
  </si>
  <si>
    <t>MediHealthcare Tender 2010/07</t>
  </si>
  <si>
    <t>DeltaThera Tender 2001/12</t>
  </si>
  <si>
    <t>CortexBiosystems Tender 2024/08</t>
  </si>
  <si>
    <t>NovaLifecare Tender 2016/08</t>
  </si>
  <si>
    <t>VertexLifecare Tender 2004/09</t>
  </si>
  <si>
    <t>KronoPharmatech Tender 2011/08</t>
  </si>
  <si>
    <t>QuantumBiosystems Tender 2007/11</t>
  </si>
  <si>
    <t>DeltaLifeX Tender 2003/07</t>
  </si>
  <si>
    <t>CortexCure Tender 2013/01</t>
  </si>
  <si>
    <t>YottaLifecare Tender 2004/07</t>
  </si>
  <si>
    <t>QuickThera Tender 2017/06</t>
  </si>
  <si>
    <t>OptiLabs Tender 2004/11</t>
  </si>
  <si>
    <t>QuickBiosystems Tender 2005/10</t>
  </si>
  <si>
    <t>HelioLabs Tender 2007/01</t>
  </si>
  <si>
    <t>UltraMed Tender 2000/03</t>
  </si>
  <si>
    <t>CuraMed Tender 2010/02</t>
  </si>
  <si>
    <t>YottaPharmatech Tender 2021/09</t>
  </si>
  <si>
    <t>XenoPharma Tender 2017/04</t>
  </si>
  <si>
    <t>GenoBiosystems Tender 2013/07</t>
  </si>
  <si>
    <t>FarmaLifeX Tender 2017/04</t>
  </si>
  <si>
    <t>VitaLifeX Tender 2023/10</t>
  </si>
  <si>
    <t>SynCore Tender 2009/03</t>
  </si>
  <si>
    <t>PharmaLabs Tender 2025/06</t>
  </si>
  <si>
    <t>GenoLifeX Tender 2023/11</t>
  </si>
  <si>
    <t>GenoHealthcare Tender 2005/04</t>
  </si>
  <si>
    <t>AlphaCore Tender 2025/11</t>
  </si>
  <si>
    <t>ZenThera Tender 2005/11</t>
  </si>
  <si>
    <t>YottaPharma Tender 2021/03</t>
  </si>
  <si>
    <t>FarmaCure Tender 2000/03</t>
  </si>
  <si>
    <t>OmegaPharma Tender 2024/04</t>
  </si>
  <si>
    <t>VertexLifecare Tender 2013/06</t>
  </si>
  <si>
    <t>NeuroHealthcare Tender 2018/09</t>
  </si>
  <si>
    <t>OptiThera Tender 2007/06</t>
  </si>
  <si>
    <t>ZenBiotech Tender 2011/02</t>
  </si>
  <si>
    <t>YottaHealthcare Tender 2007/02</t>
  </si>
  <si>
    <t>MediPharmatech Tender 2004/03</t>
  </si>
  <si>
    <t>YottaCure Tender 2013/05</t>
  </si>
  <si>
    <t>VitaBiotech Tender 2000/08</t>
  </si>
  <si>
    <t>EvoGenix Tender 2007/08</t>
  </si>
  <si>
    <t>PrimePharmatech Tender 2012/10</t>
  </si>
  <si>
    <t>AlphaCore Tender 2004/10</t>
  </si>
  <si>
    <t>UltraNova Tender 2014/07</t>
  </si>
  <si>
    <t>FarmaLabs Tender 2018/08</t>
  </si>
  <si>
    <t>AuroSciences Tender 2000/08</t>
  </si>
  <si>
    <t>LifeNova Tender 2012/01</t>
  </si>
  <si>
    <t>SynCore Tender 2023/07</t>
  </si>
  <si>
    <t>GenoLifecare Tender 2013/08</t>
  </si>
  <si>
    <t>RegenNova Tender 2016/08</t>
  </si>
  <si>
    <t>TriLifeX Tender 2010/08</t>
  </si>
  <si>
    <t>NexaCore Tender 2010/02</t>
  </si>
  <si>
    <t>OptiMed Tender 2017/10</t>
  </si>
  <si>
    <t>WellCure Tender 2021/05</t>
  </si>
  <si>
    <t>GenoCore Tender 2019/02</t>
  </si>
  <si>
    <t>AuroNova Tender 2004/06</t>
  </si>
  <si>
    <t>NovaThera Tender 2012/04</t>
  </si>
  <si>
    <t>ImmunoBiosystems Tender 2015/10</t>
  </si>
  <si>
    <t>OmegaSciences Tender 2004/08</t>
  </si>
  <si>
    <t>SynHealthcare Tender 2000/06</t>
  </si>
  <si>
    <t>PrimeMed Tender 2008/01</t>
  </si>
  <si>
    <t>DeltaMed Tender 2001/08</t>
  </si>
  <si>
    <t>LifeMed Tender 2015/01</t>
  </si>
  <si>
    <t>NeuroCore Tender 2003/08</t>
  </si>
  <si>
    <t>WellPharmatech Tender 2021/08</t>
  </si>
  <si>
    <t>YottaCore Tender 2007/04</t>
  </si>
  <si>
    <t>QuantumBiotech Tender 2012/03</t>
  </si>
  <si>
    <t>GammaBiosystems Tender 2015/06</t>
  </si>
  <si>
    <t>GenoBiosystems Tender 2000/08</t>
  </si>
  <si>
    <t>RegenLifeX Tender 2017/02</t>
  </si>
  <si>
    <t>GammaHealthcare Tender 2004/10</t>
  </si>
  <si>
    <t>XenoBiotech Tender 2001/09</t>
  </si>
  <si>
    <t>DynaHealthcare Tender 2014/01</t>
  </si>
  <si>
    <t>MediMed Tender 2001/01</t>
  </si>
  <si>
    <t>SynThera Tender 2017/01</t>
  </si>
  <si>
    <t>PrimeGenix Tender 2014/06</t>
  </si>
  <si>
    <t>YottaThera Tender 2017/03</t>
  </si>
  <si>
    <t>PharmaCure Tender 2006/05</t>
  </si>
  <si>
    <t>BetaLifeX Tender 2025/10</t>
  </si>
  <si>
    <t>XenoSciences Tender 2023/04</t>
  </si>
  <si>
    <t>OptiBiosystems Tender 2015/08</t>
  </si>
  <si>
    <t>JetaThera Tender 2022/04</t>
  </si>
  <si>
    <t>QuickGenix Tender 2003/04</t>
  </si>
  <si>
    <t>BetaPharmatech Tender 2024/03</t>
  </si>
  <si>
    <t>CoreMed Tender 2000/07</t>
  </si>
  <si>
    <t>OptiBiotech Tender 2013/11</t>
  </si>
  <si>
    <t>NeuroLabs Tender 2022/06</t>
  </si>
  <si>
    <t>YottaBiotech Tender 2022/09</t>
  </si>
  <si>
    <t>KronoCure Tender 2024/11</t>
  </si>
  <si>
    <t>YottaLabs Tender 2011/06</t>
  </si>
  <si>
    <t>CortexSciences Tender 2011/05</t>
  </si>
  <si>
    <t>UltraLabs Tender 2007/04</t>
  </si>
  <si>
    <t>BetaNova Tender 2014/08</t>
  </si>
  <si>
    <t>AlphaHealthcare Tender 2017/05</t>
  </si>
  <si>
    <t>SynHealthcare Tender 2012/11</t>
  </si>
  <si>
    <t>CortexCore Tender 2006/12</t>
  </si>
  <si>
    <t>OptiSciences Tender 2022/01</t>
  </si>
  <si>
    <t>NexaPharmatech Tender 2009/03</t>
  </si>
  <si>
    <t>UltraGenix Tender 2011/03</t>
  </si>
  <si>
    <t>UniBiosystems Tender 2007/09</t>
  </si>
  <si>
    <t>PharmaGenix Tender 2004/09</t>
  </si>
  <si>
    <t>XenoMed Tender 2001/12</t>
  </si>
  <si>
    <t>ImmunoPharma Tender 2003/12</t>
  </si>
  <si>
    <t>TriNova Tender 2007/02</t>
  </si>
  <si>
    <t>BioHealthcare Tender 2002/03</t>
  </si>
  <si>
    <t>VitaCure Tender 2022/05</t>
  </si>
  <si>
    <t>VertexBiosystems Tender 2007/12</t>
  </si>
  <si>
    <t>DynaBiotech Tender 2001/01</t>
  </si>
  <si>
    <t>MediCure Tender 2005/02</t>
  </si>
  <si>
    <t>CoreBiosystems Tender 2019/12</t>
  </si>
  <si>
    <t>OptiLifecare Tender 2020/08</t>
  </si>
  <si>
    <t>ZenLifeX Tender 2019/05</t>
  </si>
  <si>
    <t>BioNova Tender 2012/02</t>
  </si>
  <si>
    <t>RegenGenix Tender 2022/03</t>
  </si>
  <si>
    <t>QuantumLifeX Tender 2019/02</t>
  </si>
  <si>
    <t>OptiPharmatech Tender 2021/04</t>
  </si>
  <si>
    <t>PrimeLifecare Tender 2020/08</t>
  </si>
  <si>
    <t>AuroLifecare Tender 2009/01</t>
  </si>
  <si>
    <t>GammaSciences Tender 2010/09</t>
  </si>
  <si>
    <t>ZenCure Tender 2007/09</t>
  </si>
  <si>
    <t>CortexMed Tender 2011/07</t>
  </si>
  <si>
    <t>LifeBiotech Tender 2019/12</t>
  </si>
  <si>
    <t>AlphaGenix Tender 2017/08</t>
  </si>
  <si>
    <t>CortexBiotech Tender 2002/09</t>
  </si>
  <si>
    <t>GenoBiosystems Tender 2016/07</t>
  </si>
  <si>
    <t>XenoThera Tender 2024/10</t>
  </si>
  <si>
    <t>QuantumPharmatech Tender 2012/06</t>
  </si>
  <si>
    <t>EvoHealthcare Tender 2009/07</t>
  </si>
  <si>
    <t>MediSciences Tender 2002/09</t>
  </si>
  <si>
    <t>AlphaLifeX Tender 2001/05</t>
  </si>
  <si>
    <t>PharmaGenix Tender 2007/10</t>
  </si>
  <si>
    <t>SynBiotech Tender 2015/09</t>
  </si>
  <si>
    <t>AlphaMed Tender 2021/05</t>
  </si>
  <si>
    <t>DynaLifeX Tender 2006/02</t>
  </si>
  <si>
    <t>EvoSciences Tender 2007/02</t>
  </si>
  <si>
    <t>DeltaGenix Tender 2016/10</t>
  </si>
  <si>
    <t>NovaPharma Tender 2004/09</t>
  </si>
  <si>
    <t>ZenPharma Tender 2005/07</t>
  </si>
  <si>
    <t>HelioSciences Tender 2015/06</t>
  </si>
  <si>
    <t>LifeLifeX Tender 2010/12</t>
  </si>
  <si>
    <t>NovaLifeX Tender 2017/11</t>
  </si>
  <si>
    <t>QuickMed Tender 2010/04</t>
  </si>
  <si>
    <t>SynCure Tender 2001/07</t>
  </si>
  <si>
    <t>QuantumCore Tender 2011/11</t>
  </si>
  <si>
    <t>AlphaPharma Tender 2007/09</t>
  </si>
  <si>
    <t>CortexMed Tender 2003/04</t>
  </si>
  <si>
    <t>EvoCure Tender 2001/07</t>
  </si>
  <si>
    <t>BioCore Tender 2017/08</t>
  </si>
  <si>
    <t>VertexLabs Tender 2021/01</t>
  </si>
  <si>
    <t>HelioGenix Tender 2015/04</t>
  </si>
  <si>
    <t>QuickGenix Tender 2004/04</t>
  </si>
  <si>
    <t>XenoBiosystems Tender 2019/03</t>
  </si>
  <si>
    <t>TriPharmatech Tender 2006/10</t>
  </si>
  <si>
    <t>VertexMed Tender 2004/04</t>
  </si>
  <si>
    <t>FarmaBiosystems Tender 2007/08</t>
  </si>
  <si>
    <t>DynaThera Tender 2012/10</t>
  </si>
  <si>
    <t>KronoSciences Tender 2014/04</t>
  </si>
  <si>
    <t>UniNova Tender 2004/10</t>
  </si>
  <si>
    <t>XenoCure Tender 2004/12</t>
  </si>
  <si>
    <t>QuickPharma Tender 2005/10</t>
  </si>
  <si>
    <t>JetaPharmatech Tender 2020/10</t>
  </si>
  <si>
    <t>GenoPharma Tender 2010/06</t>
  </si>
  <si>
    <t>CortexMed Tender 2007/02</t>
  </si>
  <si>
    <t>MediLabs Tender 2010/01</t>
  </si>
  <si>
    <t>CuraPharma Tender 2008/07</t>
  </si>
  <si>
    <t>BioLifeX Tender 2004/10</t>
  </si>
  <si>
    <t>BetaLabs Tender 2011/03</t>
  </si>
  <si>
    <t>NexaGenix Tender 2016/02</t>
  </si>
  <si>
    <t>HelioCure Tender 2019/07</t>
  </si>
  <si>
    <t>BetaLabs Tender 2020/05</t>
  </si>
  <si>
    <t>VertexMed Tender 2013/06</t>
  </si>
  <si>
    <t>BetaBiosystems Tender 2009/09</t>
  </si>
  <si>
    <t>DynaPharmatech Tender 2016/11</t>
  </si>
  <si>
    <t>BioLifeX Tender 2005/04</t>
  </si>
  <si>
    <t>BioSciences Tender 2017/12</t>
  </si>
  <si>
    <t>NexaThera Tender 2002/01</t>
  </si>
  <si>
    <t>WellLabs Tender 2001/02</t>
  </si>
  <si>
    <t>AlphaSciences Tender 2002/07</t>
  </si>
  <si>
    <t>GenoSciences Tender 2004/06</t>
  </si>
  <si>
    <t>OptiBiotech Tender 2018/04</t>
  </si>
  <si>
    <t>FarmaLabs Tender 2015/01</t>
  </si>
  <si>
    <t>UniHealthcare Tender 2013/08</t>
  </si>
  <si>
    <t>CoreMed Tender 2009/04</t>
  </si>
  <si>
    <t>KronoBiosystems Tender 2023/01</t>
  </si>
  <si>
    <t>VertexPharma Tender 2024/03</t>
  </si>
  <si>
    <t>AxisBiosystems Tender 2008/02</t>
  </si>
  <si>
    <t>UniThera Tender 2003/02</t>
  </si>
  <si>
    <t>QuantumCore Tender 2005/03</t>
  </si>
  <si>
    <t>PrimeCure Tender 2018/09</t>
  </si>
  <si>
    <t>SynNova Tender 2004/11</t>
  </si>
  <si>
    <t>CuraLabs Tender 2000/12</t>
  </si>
  <si>
    <t>AxisThera Tender 2008/01</t>
  </si>
  <si>
    <t>QuantumBiotech Tender 2019/08</t>
  </si>
  <si>
    <t>FarmaBiotech Tender 2009/07</t>
  </si>
  <si>
    <t>BioLifecare Tender 2006/04</t>
  </si>
  <si>
    <t>JetaNova Tender 2022/05</t>
  </si>
  <si>
    <t>VitaLabs Tender 2005/10</t>
  </si>
  <si>
    <t>GenoSciences Tender 2011/10</t>
  </si>
  <si>
    <t>GammaSciences Tender 2009/03</t>
  </si>
  <si>
    <t>AuroCore Tender 2001/09</t>
  </si>
  <si>
    <t>DeltaLifeX Tender 2009/02</t>
  </si>
  <si>
    <t>LifeSciences Tender 2016/12</t>
  </si>
  <si>
    <t>AxisBiotech Tender 2011/09</t>
  </si>
  <si>
    <t>YottaLabs Tender 2018/06</t>
  </si>
  <si>
    <t>UltraCore Tender 2015/05</t>
  </si>
  <si>
    <t>KronoNova Tender 2000/09</t>
  </si>
  <si>
    <t>TriBiosystems Tender 2009/05</t>
  </si>
  <si>
    <t>PrimeLabs Tender 2018/05</t>
  </si>
  <si>
    <t>RegenMed Tender 2000/06</t>
  </si>
  <si>
    <t>OmegaThera Tender 2003/09</t>
  </si>
  <si>
    <t>RegenLifeX Tender 2025/01</t>
  </si>
  <si>
    <t>BetaGenix Tender 2019/03</t>
  </si>
  <si>
    <t>CortexHealthcare Tender 2019/02</t>
  </si>
  <si>
    <t>UltraLifecare Tender 2004/04</t>
  </si>
  <si>
    <t>VertexBiotech Tender 2005/09</t>
  </si>
  <si>
    <t>TriNova Tender 2011/10</t>
  </si>
  <si>
    <t>AxisMed Tender 2003/09</t>
  </si>
  <si>
    <t>AuroPharmatech Tender 2002/01</t>
  </si>
  <si>
    <t>KronoCore Tender 2012/08</t>
  </si>
  <si>
    <t>OmegaPharma Tender 2011/06</t>
  </si>
  <si>
    <t>ImmunoCore Tender 2019/12</t>
  </si>
  <si>
    <t>NexaHealthcare Tender 2023/08</t>
  </si>
  <si>
    <t>DeltaNova Tender 2014/04</t>
  </si>
  <si>
    <t>BetaLabs Tender 2024/03</t>
  </si>
  <si>
    <t>BioBiosystems Tender 2002/07</t>
  </si>
  <si>
    <t>BioBiotech Tender 2018/06</t>
  </si>
  <si>
    <t>TriPharma Tender 2004/10</t>
  </si>
  <si>
    <t>TriLifecare Tender 2001/04</t>
  </si>
  <si>
    <t>JetaLabs Tender 2020/06</t>
  </si>
  <si>
    <t>ZenPharmatech Tender 2013/09</t>
  </si>
  <si>
    <t>NovaMed Tender 2010/02</t>
  </si>
  <si>
    <t>XenoBiotech Tender 2017/01</t>
  </si>
  <si>
    <t>GammaCure Tender 2016/11</t>
  </si>
  <si>
    <t>DeltaBiotech Tender 2015/06</t>
  </si>
  <si>
    <t>PrimeSciences Tender 2018/09</t>
  </si>
  <si>
    <t>DeltaGenix Tender 2015/06</t>
  </si>
  <si>
    <t>VertexBiotech Tender 2001/08</t>
  </si>
  <si>
    <t>PrimeLifeX Tender 2010/07</t>
  </si>
  <si>
    <t>AlphaNova Tender 2025/11</t>
  </si>
  <si>
    <t>TriPharma Tender 2023/08</t>
  </si>
  <si>
    <t>UniLabs Tender 2025/09</t>
  </si>
  <si>
    <t>QuantumNova Tender 2022/03</t>
  </si>
  <si>
    <t>MediCore Tender 2007/02</t>
  </si>
  <si>
    <t>FarmaPharmatech Tender 2005/01</t>
  </si>
  <si>
    <t>UltraBiotech Tender 2015/01</t>
  </si>
  <si>
    <t>HelioThera Tender 2018/06</t>
  </si>
  <si>
    <t>XenoLifeX Tender 2013/06</t>
  </si>
  <si>
    <t>QuickPharmatech Tender 2024/02</t>
  </si>
  <si>
    <t>MediCore Tender 2013/02</t>
  </si>
  <si>
    <t>ImmunoCure Tender 2022/02</t>
  </si>
  <si>
    <t>ImmunoSciences Tender 2016/11</t>
  </si>
  <si>
    <t>VitaGenix Tender 2004/01</t>
  </si>
  <si>
    <t>AxisSciences Tender 2005/11</t>
  </si>
  <si>
    <t>GenoBiotech Tender 2021/03</t>
  </si>
  <si>
    <t>NovaPharma Tender 2006/09</t>
  </si>
  <si>
    <t>YottaLabs Tender 2019/02</t>
  </si>
  <si>
    <t>AlphaCure Tender 2020/01</t>
  </si>
  <si>
    <t>QuickMed Tender 2003/08</t>
  </si>
  <si>
    <t>AuroHealthcare Tender 2012/02</t>
  </si>
  <si>
    <t>WellHealthcare Tender 2012/02</t>
  </si>
  <si>
    <t>VitaCure Tender 2008/04</t>
  </si>
  <si>
    <t>HelioSciences Tender 2013/04</t>
  </si>
  <si>
    <t>EvoHealthcare Tender 2004/06</t>
  </si>
  <si>
    <t>QuantumThera Tender 2016/08</t>
  </si>
  <si>
    <t>CortexPharmatech Tender 2017/02</t>
  </si>
  <si>
    <t>AuroGenix Tender 2015/09</t>
  </si>
  <si>
    <t>KronoPharmatech Tender 2023/09</t>
  </si>
  <si>
    <t>OmegaPharmatech Tender 2022/11</t>
  </si>
  <si>
    <t>NeuroCure Tender 2015/03</t>
  </si>
  <si>
    <t>ImmunoThera Tender 2001/12</t>
  </si>
  <si>
    <t>ImmunoPharmatech Tender 2009/01</t>
  </si>
  <si>
    <t>RegenPharma Tender 2005/01</t>
  </si>
  <si>
    <t>GammaMed Tender 2009/01</t>
  </si>
  <si>
    <t>CuraCure Tender 2004/08</t>
  </si>
  <si>
    <t>CoreLifeX Tender 2014/06</t>
  </si>
  <si>
    <t>DynaThera Tender 2000/01</t>
  </si>
  <si>
    <t>UniHealthcare Tender 2007/09</t>
  </si>
  <si>
    <t>BioMed Tender 2025/07</t>
  </si>
  <si>
    <t>ZenCure Tender 2005/09</t>
  </si>
  <si>
    <t>DeltaPharma Tender 2011/09</t>
  </si>
  <si>
    <t>JetaLifecare Tender 2024/04</t>
  </si>
  <si>
    <t>YottaCure Tender 2014/03</t>
  </si>
  <si>
    <t>ImmunoGenix Tender 2019/09</t>
  </si>
  <si>
    <t>ImmunoPharmatech Tender 2000/12</t>
  </si>
  <si>
    <t>GenoLifecare Tender 2023/06</t>
  </si>
  <si>
    <t>GenoThera Tender 2022/03</t>
  </si>
  <si>
    <t>ImmunoBiosystems Tender 2009/11</t>
  </si>
  <si>
    <t>DynaLifeX Tender 2005/02</t>
  </si>
  <si>
    <t>DeltaMed Tender 2010/11</t>
  </si>
  <si>
    <t>WellGenix Tender 2005/08</t>
  </si>
  <si>
    <t>XenoThera Tender 2001/12</t>
  </si>
  <si>
    <t>OptiThera Tender 2014/09</t>
  </si>
  <si>
    <t>ZenLifecare Tender 2019/12</t>
  </si>
  <si>
    <t>NeuroPharma Tender 2013/06</t>
  </si>
  <si>
    <t>ZenLabs Tender 2012/12</t>
  </si>
  <si>
    <t>QuantumMed Tender 2015/02</t>
  </si>
  <si>
    <t>NovaGenix Tender 2025/12</t>
  </si>
  <si>
    <t>UniNova Tender 2024/07</t>
  </si>
  <si>
    <t>DynaHealthcare Tender 2013/02</t>
  </si>
  <si>
    <t>VitaThera Tender 2017/05</t>
  </si>
  <si>
    <t>CortexCore Tender 2007/11</t>
  </si>
  <si>
    <t>DynaBiotech Tender 2003/04</t>
  </si>
  <si>
    <t>CoreNova Tender 2004/12</t>
  </si>
  <si>
    <t>EvoGenix Tender 2003/09</t>
  </si>
  <si>
    <t>YottaPharma Tender 2000/04</t>
  </si>
  <si>
    <t>CuraPharmatech Tender 2002/03</t>
  </si>
  <si>
    <t>GammaCure Tender 2013/05</t>
  </si>
  <si>
    <t>YottaThera Tender 2023/06</t>
  </si>
  <si>
    <t>HelioBiotech Tender 2010/07</t>
  </si>
  <si>
    <t>GammaPharma Tender 2018/06</t>
  </si>
  <si>
    <t>NeuroMed Tender 2011/05</t>
  </si>
  <si>
    <t>BetaMed Tender 2016/11</t>
  </si>
  <si>
    <t>RegenBiosystems Tender 2004/04</t>
  </si>
  <si>
    <t>SynNova Tender 2005/11</t>
  </si>
  <si>
    <t>LifeLabs Tender 2020/06</t>
  </si>
  <si>
    <t>TriCore Tender 2004/08</t>
  </si>
  <si>
    <t>ZenPharmatech Tender 2011/05</t>
  </si>
  <si>
    <t>UltraLabs Tender 2025/11</t>
  </si>
  <si>
    <t>XenoSciences Tender 2009/12</t>
  </si>
  <si>
    <t>TriBiotech Tender 2009/08</t>
  </si>
  <si>
    <t>CoreCure Tender 2019/02</t>
  </si>
  <si>
    <t>NexaSciences Tender 2012/08</t>
  </si>
  <si>
    <t>NovaMed Tender 2016/11</t>
  </si>
  <si>
    <t>AuroPharmatech Tender 2012/06</t>
  </si>
  <si>
    <t>KronoPharmatech Tender 2006/07</t>
  </si>
  <si>
    <t>CoreCore Tender 2012/10</t>
  </si>
  <si>
    <t>MediLifecare Tender 2024/01</t>
  </si>
  <si>
    <t>AlphaCure Tender 2002/07</t>
  </si>
  <si>
    <t>AlphaCore Tender 2008/07</t>
  </si>
  <si>
    <t>YottaGenix Tender 2007/11</t>
  </si>
  <si>
    <t>NeuroThera Tender 2025/09</t>
  </si>
  <si>
    <t>BetaThera Tender 2011/03</t>
  </si>
  <si>
    <t>DeltaLifecare Tender 2011/01</t>
  </si>
  <si>
    <t>HelioPharma Tender 2017/11</t>
  </si>
  <si>
    <t>BetaGenix Tender 2006/07</t>
  </si>
  <si>
    <t>PharmaLabs Tender 2023/06</t>
  </si>
  <si>
    <t>UniPharmatech Tender 2009/10</t>
  </si>
  <si>
    <t>EvoThera Tender 2002/10</t>
  </si>
  <si>
    <t>NovaLabs Tender 2022/06</t>
  </si>
  <si>
    <t>OptiNova Tender 2011/03</t>
  </si>
  <si>
    <t>OptiCure Tender 2005/05</t>
  </si>
  <si>
    <t>PharmaMed Tender 2013/09</t>
  </si>
  <si>
    <t>LifeHealthcare Tender 2018/01</t>
  </si>
  <si>
    <t>MediSciences Tender 2024/03</t>
  </si>
  <si>
    <t>CuraHealthcare Tender 2004/05</t>
  </si>
  <si>
    <t>NovaPharmatech Tender 2023/06</t>
  </si>
  <si>
    <t>CoreSciences Tender 2002/08</t>
  </si>
  <si>
    <t>DeltaGenix Tender 2018/10</t>
  </si>
  <si>
    <t>NeuroCore Tender 2022/08</t>
  </si>
  <si>
    <t>EvoPharma Tender 2017/04</t>
  </si>
  <si>
    <t>ImmunoBiosystems Tender 2005/08</t>
  </si>
  <si>
    <t>HelioHealthcare Tender 2008/12</t>
  </si>
  <si>
    <t>TriNova Tender 2009/06</t>
  </si>
  <si>
    <t>TriThera Tender 2009/04</t>
  </si>
  <si>
    <t>NeuroSciences Tender 2010/10</t>
  </si>
  <si>
    <t>RegenSciences Tender 2001/08</t>
  </si>
  <si>
    <t>TriHealthcare Tender 2008/08</t>
  </si>
  <si>
    <t>AxisNova Tender 2015/07</t>
  </si>
  <si>
    <t>HelioBiotech Tender 2014/05</t>
  </si>
  <si>
    <t>QuickHealthcare Tender 2020/12</t>
  </si>
  <si>
    <t>PrimeGenix Tender 2014/12</t>
  </si>
  <si>
    <t>QuickLifeX Tender 2006/09</t>
  </si>
  <si>
    <t>NovaPharmatech Tender 2001/10</t>
  </si>
  <si>
    <t>ZenThera Tender 2019/08</t>
  </si>
  <si>
    <t>DynaCure Tender 2009/09</t>
  </si>
  <si>
    <t>UltraThera Tender 2025/08</t>
  </si>
  <si>
    <t>NexaCure Tender 2006/06</t>
  </si>
  <si>
    <t>LifeBiotech Tender 2023/09</t>
  </si>
  <si>
    <t>TriPharmatech Tender 2017/07</t>
  </si>
  <si>
    <t>DeltaCure Tender 2020/06</t>
  </si>
  <si>
    <t>CortexCure Tender 2015/05</t>
  </si>
  <si>
    <t>NovaThera Tender 2007/02</t>
  </si>
  <si>
    <t>CortexSciences Tender 2009/11</t>
  </si>
  <si>
    <t>DynaThera Tender 2010/02</t>
  </si>
  <si>
    <t>LifeNova Tender 2007/01</t>
  </si>
  <si>
    <t>OmegaThera Tender 2003/11</t>
  </si>
  <si>
    <t>WellCure Tender 2007/04</t>
  </si>
  <si>
    <t>QuantumLabs Tender 2024/01</t>
  </si>
  <si>
    <t>LifeBiosystems Tender 2018/04</t>
  </si>
  <si>
    <t>MediNova Tender 2008/09</t>
  </si>
  <si>
    <t>VertexCure Tender 2019/07</t>
  </si>
  <si>
    <t>TriSciences Tender 2018/01</t>
  </si>
  <si>
    <t>BioGenix Tender 2009/07</t>
  </si>
  <si>
    <t>ImmunoNova Tender 2024/07</t>
  </si>
  <si>
    <t>BetaNova Tender 2015/02</t>
  </si>
  <si>
    <t>UltraBiosystems Tender 2006/11</t>
  </si>
  <si>
    <t>WellPharma Tender 2003/06</t>
  </si>
  <si>
    <t>PharmaLifecare Tender 2014/09</t>
  </si>
  <si>
    <t>YottaBiotech Tender 2022/07</t>
  </si>
  <si>
    <t>GenoBiotech Tender 2016/12</t>
  </si>
  <si>
    <t>GenoPharmatech Tender 2012/02</t>
  </si>
  <si>
    <t>MediLifecare Tender 2015/12</t>
  </si>
  <si>
    <t>KronoBiotech Tender 2001/02</t>
  </si>
  <si>
    <t>YottaSciences Tender 2007/01</t>
  </si>
  <si>
    <t>TriBiosystems Tender 2012/07</t>
  </si>
  <si>
    <t>ZenHealthcare Tender 2016/04</t>
  </si>
  <si>
    <t>NeuroGenix Tender 2017/01</t>
  </si>
  <si>
    <t>BetaPharma Tender 2021/10</t>
  </si>
  <si>
    <t>OmegaBiosystems Tender 2016/01</t>
  </si>
  <si>
    <t>UltraCure Tender 2002/05</t>
  </si>
  <si>
    <t>CortexGenix Tender 2016/06</t>
  </si>
  <si>
    <t>AuroCure Tender 2010/05</t>
  </si>
  <si>
    <t>WellNova Tender 2002/10</t>
  </si>
  <si>
    <t>NeuroNova Tender 2020/06</t>
  </si>
  <si>
    <t>OmegaLifeX Tender 2019/03</t>
  </si>
  <si>
    <t>CuraLabs Tender 2025/12</t>
  </si>
  <si>
    <t>SynBiotech Tender 2016/04</t>
  </si>
  <si>
    <t>PrimeCore Tender 2012/12</t>
  </si>
  <si>
    <t>BioLabs Tender 2002/12</t>
  </si>
  <si>
    <t>BioCure Tender 2025/07</t>
  </si>
  <si>
    <t>M</t>
  </si>
  <si>
    <t>Key KPI for Dasboard</t>
  </si>
  <si>
    <t>Delayed Deliveries (count)</t>
  </si>
  <si>
    <t>Payments Pending (count)</t>
  </si>
  <si>
    <t>Next Level drill down</t>
  </si>
  <si>
    <t>Example: Click “Pending Invoice Value”</t>
  </si>
  <si>
    <t>Show table with:</t>
  </si>
  <si>
    <t>Tender Ref No.</t>
  </si>
  <si>
    <t>Company</t>
  </si>
  <si>
    <t>Invoice Qty</t>
  </si>
  <si>
    <t>Pending Qty</t>
  </si>
  <si>
    <t>Pending Value</t>
  </si>
  <si>
    <t>Days overdue</t>
  </si>
  <si>
    <t>S.No.</t>
  </si>
  <si>
    <t>Company name</t>
  </si>
  <si>
    <t>Pay Slip No.</t>
  </si>
  <si>
    <t>Dated</t>
  </si>
  <si>
    <t>PO Dated</t>
  </si>
  <si>
    <t>Amount of Invoice</t>
  </si>
  <si>
    <t>Payable To firm</t>
  </si>
  <si>
    <t>LD Charges</t>
  </si>
  <si>
    <t>Testing Charges</t>
  </si>
  <si>
    <t>Firms S.D. A/C</t>
  </si>
  <si>
    <t>TDS Charges 1% SGST</t>
  </si>
  <si>
    <t>TDS Charges 1% CGST</t>
  </si>
  <si>
    <t>TDS Charges 2% IGST</t>
  </si>
  <si>
    <t>Deduction Under 194Q @ 0.1%</t>
  </si>
  <si>
    <t>Other Penalty</t>
  </si>
  <si>
    <t>Amount in Reference of Price Fall Clause</t>
  </si>
  <si>
    <t>Recovery Due to NOSQ/Complaint in retesting</t>
  </si>
  <si>
    <t>26% Damurrage Charges</t>
  </si>
  <si>
    <t>Earlier Paid</t>
  </si>
  <si>
    <t>Net Paid to Co</t>
  </si>
  <si>
    <t>Net Debit by RMSCL for this PO</t>
  </si>
  <si>
    <t>Claim Raised to Company (Y/N)</t>
  </si>
  <si>
    <t>NIB-03/2023</t>
  </si>
  <si>
    <t>S.NO.</t>
  </si>
  <si>
    <t>PO NO</t>
  </si>
  <si>
    <t>NAME OF COMPANY</t>
  </si>
  <si>
    <t>INVOICE NO.</t>
  </si>
  <si>
    <t>INVOICE DATE</t>
  </si>
  <si>
    <t xml:space="preserve">INVOICE VALUE </t>
  </si>
  <si>
    <t>SUMMIT DATE</t>
  </si>
  <si>
    <t>% Perce-ntage</t>
  </si>
  <si>
    <t>Quarantine / Active</t>
  </si>
  <si>
    <t>Acknowledgement</t>
  </si>
  <si>
    <t>Ack. Date</t>
  </si>
  <si>
    <t>ENCUBE/2025/0004</t>
  </si>
  <si>
    <t>Active</t>
  </si>
  <si>
    <t>IMPORTANT DETAIL</t>
  </si>
  <si>
    <t>In order to insert the PivotTable you selected, we had to organize your data in columns with a single header row.</t>
  </si>
  <si>
    <t>For Checking 0 Value2</t>
  </si>
  <si>
    <t>P O Closed</t>
  </si>
  <si>
    <t>Bill Process</t>
  </si>
  <si>
    <t>L D 0%</t>
  </si>
  <si>
    <t>L D 5.0%</t>
  </si>
  <si>
    <t>L D 10%</t>
  </si>
  <si>
    <t>L D 7.5%</t>
  </si>
  <si>
    <t>L D 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</si>
</sst>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[$-409]d\-mmm\-yy;@"/>
    <numFmt numFmtId="166" formatCode="[$-409]dd\-mmm\-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Display"/>
      <family val="1"/>
      <scheme val="maj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color theme="1"/>
      <name val="Aptos Narrow"/>
      <scheme val="minor"/>
    </font>
    <font>
      <sz val="13.5"/>
      <color theme="1"/>
      <name val="Aptos Narrow"/>
      <scheme val="minor"/>
    </font>
    <font>
      <b/>
      <sz val="14"/>
      <color theme="1"/>
      <name val="Aptos Narrow"/>
      <scheme val="minor"/>
    </font>
    <font>
      <sz val="11"/>
      <name val="Aptos Narrow"/>
      <family val="2"/>
    </font>
    <font>
      <sz val="11"/>
      <color rgb="FF4472C4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20"/>
      <color rgb="FF002060"/>
      <name val="Aharoni"/>
    </font>
    <font>
      <sz val="11"/>
      <color rgb="FF002060"/>
      <name val="Aptos Narrow"/>
      <family val="2"/>
      <scheme val="minor"/>
    </font>
    <font>
      <sz val="12"/>
      <color rgb="FF002060"/>
      <name val="Aharon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91">
    <xf numFmtId="0" fontId="0" fillId="0" borderId="0" xfId="0"/>
    <xf numFmtId="0" fontId="8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164" fontId="0" fillId="2" borderId="1" xfId="1" applyFont="1" applyFill="1" applyBorder="1" applyAlignment="1">
      <alignment horizontal="left" vertical="center"/>
    </xf>
    <xf numFmtId="164" fontId="2" fillId="3" borderId="1" xfId="1" applyFont="1" applyFill="1" applyBorder="1" applyAlignment="1">
      <alignment horizontal="center" vertical="center" wrapText="1"/>
    </xf>
    <xf numFmtId="0" fontId="5" fillId="0" borderId="0" xfId="0" applyFont="1"/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10" fontId="0" fillId="0" borderId="0" xfId="0" applyNumberFormat="1"/>
    <xf numFmtId="165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5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1" fontId="0" fillId="0" borderId="0" xfId="0" applyNumberFormat="1"/>
    <xf numFmtId="9" fontId="0" fillId="0" borderId="0" xfId="0" applyNumberFormat="1"/>
    <xf numFmtId="2" fontId="0" fillId="0" borderId="0" xfId="0" applyNumberFormat="1"/>
    <xf numFmtId="165" fontId="0" fillId="0" borderId="0" xfId="0" applyNumberFormat="1"/>
    <xf numFmtId="15" fontId="0" fillId="0" borderId="0" xfId="0" applyNumberFormat="1"/>
    <xf numFmtId="0" fontId="0" fillId="0" borderId="0" xfId="0" pivotButton="1"/>
    <xf numFmtId="0" fontId="19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0" fontId="8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5" fontId="14" fillId="0" borderId="1" xfId="0" applyNumberFormat="1" applyFont="1" applyBorder="1" applyAlignment="1">
      <alignment horizontal="center"/>
    </xf>
    <xf numFmtId="15" fontId="14" fillId="0" borderId="6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15" fontId="14" fillId="0" borderId="3" xfId="0" applyNumberFormat="1" applyFont="1" applyBorder="1" applyAlignment="1">
      <alignment horizontal="center"/>
    </xf>
    <xf numFmtId="15" fontId="14" fillId="0" borderId="9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5" fillId="0" borderId="4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0" xfId="0" applyFont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 vertical="center"/>
    </xf>
  </cellXfs>
  <cellStyles count="5">
    <cellStyle name="Comma" xfId="1" builtinId="3"/>
    <cellStyle name="Comma 2" xfId="3" xr:uid="{845E19C9-7E82-484A-A682-D5E19F1C1187}"/>
    <cellStyle name="Normal" xfId="0" builtinId="0"/>
    <cellStyle name="Normal 2" xfId="4" xr:uid="{C272507A-867D-4274-8AAF-AF70109EF850}"/>
    <cellStyle name="Percent" xfId="2" builtinId="5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MSCL%20TENDER\ORDER%20RECEIVED%20&amp;%20DISPATCHES%20ALL\ENCUBE%20ETHICALS%20PVT.%20LTD\ENCUBE%20ETHICALS%20PVT%20LTD%20DISPATCH%20DETAILS%20FOR%20ALL%20PO%20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37"/>
      <sheetName val="1642"/>
      <sheetName val="1643"/>
      <sheetName val="3593"/>
      <sheetName val="4193"/>
      <sheetName val="4542"/>
      <sheetName val="5119"/>
      <sheetName val="6204"/>
      <sheetName val="7179"/>
      <sheetName val="8015"/>
      <sheetName val="8016"/>
      <sheetName val="Formate"/>
    </sheetNames>
    <sheetDataSet>
      <sheetData sheetId="0" refreshError="1"/>
      <sheetData sheetId="1" refreshError="1"/>
      <sheetData sheetId="2" refreshError="1">
        <row r="5">
          <cell r="D5">
            <v>90200</v>
          </cell>
          <cell r="K5">
            <v>90200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564873148149" createdVersion="8" refreshedVersion="8" minRefreshableVersion="3" recordCount="1461" xr:uid="{77F1E72D-DFA1-465F-B68F-56027A289C90}">
  <cacheSource type="worksheet">
    <worksheetSource ref="C6:AM1467" sheet="Sheet2"/>
  </cacheSource>
  <cacheFields count="37">
    <cacheField name="Tender Ref. No." numFmtId="0">
      <sharedItems/>
    </cacheField>
    <cacheField name="Product Code" numFmtId="0">
      <sharedItems containsSemiMixedTypes="0" containsString="0" containsNumber="1" containsInteger="1" minValue="101" maxValue="999"/>
    </cacheField>
    <cacheField name="HSN Code" numFmtId="0">
      <sharedItems containsSemiMixedTypes="0" containsString="0" containsNumber="1" containsInteger="1" minValue="10077048" maxValue="99914775"/>
    </cacheField>
    <cacheField name="Product Name" numFmtId="0">
      <sharedItems/>
    </cacheField>
    <cacheField name="Packing Size" numFmtId="0">
      <sharedItems/>
    </cacheField>
    <cacheField name="Minimum Labeled Shelf Life (Months) as per Tender" numFmtId="0">
      <sharedItems containsSemiMixedTypes="0" containsString="0" containsNumber="1" containsInteger="1" minValue="6" maxValue="50"/>
    </cacheField>
    <cacheField name="Tender Quantity" numFmtId="0">
      <sharedItems containsSemiMixedTypes="0" containsString="0" containsNumber="1" containsInteger="1" minValue="127424" maxValue="9995627"/>
    </cacheField>
    <cacheField name="L O A %" numFmtId="9">
      <sharedItems containsSemiMixedTypes="0" containsString="0" containsNumber="1" minValue="0.75" maxValue="1"/>
    </cacheField>
    <cacheField name="Approve Rate" numFmtId="2">
      <sharedItems containsSemiMixedTypes="0" containsString="0" containsNumber="1" minValue="50.023410719381999" maxValue="99.989310097277496"/>
    </cacheField>
    <cacheField name="Name Of Company" numFmtId="0">
      <sharedItems/>
    </cacheField>
    <cacheField name="Tax Rate" numFmtId="10">
      <sharedItems containsSemiMixedTypes="0" containsString="0" containsNumber="1" minValue="0.1" maxValue="0.15"/>
    </cacheField>
    <cacheField name="PO No." numFmtId="0">
      <sharedItems containsSemiMixedTypes="0" containsString="0" containsNumber="1" containsInteger="1" minValue="1016" maxValue="9981"/>
    </cacheField>
    <cacheField name="PO Date" numFmtId="0">
      <sharedItems containsSemiMixedTypes="0" containsNonDate="0" containsDate="1" containsString="0" minDate="2020-01-03T00:00:00" maxDate="2025-12-31T00:00:00"/>
    </cacheField>
    <cacheField name="PO Quantity" numFmtId="0">
      <sharedItems containsSemiMixedTypes="0" containsString="0" containsNumber="1" containsInteger="1" minValue="10031" maxValue="99949"/>
    </cacheField>
    <cacheField name="Drug Value" numFmtId="1">
      <sharedItems containsSemiMixedTypes="0" containsString="0" containsNumber="1" minValue="530051.42157139804" maxValue="9723938.7129523698"/>
    </cacheField>
    <cacheField name="PO Value" numFmtId="1">
      <sharedItems containsSemiMixedTypes="0" containsString="0" containsNumber="1" containsInteger="1" minValue="593128" maxValue="11104738"/>
    </cacheField>
    <cacheField name="Invoice Qty." numFmtId="0">
      <sharedItems containsSemiMixedTypes="0" containsString="0" containsNumber="1" containsInteger="1" minValue="20" maxValue="99898"/>
    </cacheField>
    <cacheField name="Active Quantity in SPDR" numFmtId="1">
      <sharedItems containsSemiMixedTypes="0" containsString="0" containsNumber="1" containsInteger="1" minValue="10031" maxValue="99949"/>
    </cacheField>
    <cacheField name="Pending Invoice Qty" numFmtId="1">
      <sharedItems containsSemiMixedTypes="0" containsString="0" containsNumber="1" containsInteger="1" minValue="0" maxValue="96662"/>
    </cacheField>
    <cacheField name="Invoice Value" numFmtId="1">
      <sharedItems containsSemiMixedTypes="0" containsString="0" containsNumber="1" containsInteger="1" minValue="2079" maxValue="10375527"/>
    </cacheField>
    <cacheField name="Pending Invoice Value" numFmtId="1">
      <sharedItems containsSemiMixedTypes="0" containsString="0" containsNumber="1" containsInteger="1" minValue="0" maxValue="9495558"/>
    </cacheField>
    <cacheField name="Schedule Days on PO Copy" numFmtId="0">
      <sharedItems containsSemiMixedTypes="0" containsString="0" containsNumber="1" containsInteger="1" minValue="50" maxValue="200"/>
    </cacheField>
    <cacheField name="Schedule Date" numFmtId="165">
      <sharedItems containsSemiMixedTypes="0" containsNonDate="0" containsDate="1" containsString="0" minDate="2025-01-01T00:00:00" maxDate="2026-12-29T00:00:00"/>
    </cacheField>
    <cacheField name="Penalty / Late Delivery Charges" numFmtId="165">
      <sharedItems/>
    </cacheField>
    <cacheField name="Remaining Days  in Schedule Date" numFmtId="1">
      <sharedItems containsSemiMixedTypes="0" containsString="0" containsNumber="1" containsInteger="1" minValue="-491" maxValue="235"/>
    </cacheField>
    <cacheField name="File No." numFmtId="0">
      <sharedItems containsSemiMixedTypes="0" containsString="0" containsNumber="1" containsInteger="1" minValue="1020" maxValue="9999"/>
    </cacheField>
    <cacheField name="Invoice Summit for this PO" numFmtId="0">
      <sharedItems containsSemiMixedTypes="0" containsString="0" containsNumber="1" containsInteger="1" minValue="0" maxValue="491"/>
    </cacheField>
    <cacheField name="Amount Pass This P O " numFmtId="0">
      <sharedItems containsSemiMixedTypes="0" containsString="0" containsNumber="1" containsInteger="1" minValue="0" maxValue="9"/>
    </cacheField>
    <cacheField name="% of supply" numFmtId="10">
      <sharedItems containsSemiMixedTypes="0" containsString="0" containsNumber="1" minValue="1.21787845573012E-3" maxValue="1"/>
    </cacheField>
    <cacheField name="O/s to RMSCL" numFmtId="1">
      <sharedItems containsSemiMixedTypes="0" containsString="0" containsNumber="1" containsInteger="1" minValue="-3" maxValue="489"/>
    </cacheField>
    <cacheField name="Remark" numFmtId="0">
      <sharedItems containsNonDate="0" containsString="0" containsBlank="1"/>
    </cacheField>
    <cacheField name="For Checking 0 Value" numFmtId="0">
      <sharedItems containsString="0" containsBlank="1" containsNumber="1" containsInteger="1" minValue="0" maxValue="0"/>
    </cacheField>
    <cacheField name="For Checking 0 Value2" numFmtId="0">
      <sharedItems containsString="0" containsBlank="1" containsNumber="1" containsInteger="1" minValue="0" maxValue="0"/>
    </cacheField>
    <cacheField name="Date of Invoice Submission" numFmtId="0">
      <sharedItems containsNonDate="0" containsDate="1" containsString="0" containsBlank="1" minDate="2025-08-29T00:00:00" maxDate="2025-08-30T00:00:00"/>
    </cacheField>
    <cacheField name="Date of Payment Sanction" numFmtId="0">
      <sharedItems containsNonDate="0" containsDate="1" containsString="0" containsBlank="1" minDate="2025-11-13T00:00:00" maxDate="2025-11-14T00:00:00"/>
    </cacheField>
    <cacheField name="Difference C=AF-AG" numFmtId="0">
      <sharedItems containsString="0" containsBlank="1" containsNumber="1" containsInteger="1" minValue="-76" maxValue="-76"/>
    </cacheField>
    <cacheField name="Placebo Required (Yes/No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1">
  <r>
    <s v="D&amp;M Tender 2023/03"/>
    <n v="685"/>
    <n v="30041090"/>
    <s v="Framycetin Sulphate Cream 1% 100gm Pack"/>
    <s v="100gm Pack"/>
    <n v="24"/>
    <n v="828682"/>
    <n v="1"/>
    <n v="91.3"/>
    <s v="Encube Ethicals Pvt. Ltd."/>
    <n v="0.12"/>
    <n v="1643"/>
    <d v="2025-07-17T00:00:00"/>
    <n v="90200"/>
    <n v="8235260"/>
    <n v="9223491"/>
    <n v="90200"/>
    <n v="90200"/>
    <n v="0"/>
    <n v="9223491"/>
    <n v="0"/>
    <n v="60"/>
    <d v="2025-09-15T00:00:00"/>
    <s v="P O Closed"/>
    <n v="-234"/>
    <n v="2525"/>
    <n v="234"/>
    <n v="2"/>
    <n v="1"/>
    <n v="232"/>
    <m/>
    <n v="0"/>
    <n v="0"/>
    <d v="2025-08-29T00:00:00"/>
    <d v="2025-11-13T00:00:00"/>
    <n v="-76"/>
    <s v="No"/>
  </r>
  <r>
    <s v="DeltaMed Tender 2011/02"/>
    <n v="658"/>
    <n v="14923012"/>
    <s v="Doxycycline Capsules 250 mg 20 Capsules Pack"/>
    <s v="20 Capsules"/>
    <n v="28"/>
    <n v="1503632"/>
    <n v="0.86"/>
    <n v="91.980040386853403"/>
    <s v="Lupin"/>
    <n v="0.13900000000000001"/>
    <n v="9752"/>
    <d v="2022-02-06T00:00:00"/>
    <n v="87278"/>
    <n v="8027833.9648837904"/>
    <n v="9143703"/>
    <n v="14574"/>
    <n v="87278"/>
    <n v="72704"/>
    <n v="1526849"/>
    <n v="7616854"/>
    <n v="112"/>
    <d v="2025-08-20T00:00:00"/>
    <s v="Bill Process"/>
    <n v="-260"/>
    <n v="7451"/>
    <n v="260"/>
    <n v="8"/>
    <n v="0.16698366140379001"/>
    <n v="252"/>
    <m/>
    <m/>
    <m/>
    <m/>
    <m/>
    <m/>
    <m/>
  </r>
  <r>
    <s v="OmegaGenix Tender 2011/06"/>
    <n v="259"/>
    <n v="83993883"/>
    <s v="Ceftriaxone Injection 250 mg 10 ml Vial"/>
    <s v="10 ml"/>
    <n v="6"/>
    <n v="2082175"/>
    <n v="0.98"/>
    <n v="57.7611855094069"/>
    <s v="Zydus Lifesciences"/>
    <n v="0.14399999999999999"/>
    <n v="8680"/>
    <d v="2021-05-18T00:00:00"/>
    <n v="40566"/>
    <n v="2343140.2513746"/>
    <n v="2680552"/>
    <n v="5879"/>
    <n v="40566"/>
    <n v="34687"/>
    <n v="388477"/>
    <n v="2292075"/>
    <n v="185"/>
    <d v="2025-06-15T00:00:00"/>
    <s v="Bill Process"/>
    <n v="-326"/>
    <n v="9580"/>
    <n v="326"/>
    <n v="4"/>
    <n v="0.14492432085983301"/>
    <n v="322"/>
    <m/>
    <m/>
    <m/>
    <m/>
    <m/>
    <m/>
    <m/>
  </r>
  <r>
    <s v="CoreHealthcare Tender 2002/10"/>
    <n v="248"/>
    <n v="85589391"/>
    <s v="Vitamin B Complex Syrup 250 mg/5 ml 100 ml Bottle"/>
    <s v="100 ml"/>
    <n v="46"/>
    <n v="4630799"/>
    <n v="1"/>
    <n v="85.6125563887543"/>
    <s v="Arvion Healthcare"/>
    <n v="0.113"/>
    <n v="3062"/>
    <d v="2023-07-16T00:00:00"/>
    <n v="71473"/>
    <n v="6118986.2427734397"/>
    <n v="6810432"/>
    <n v="29994"/>
    <n v="71473"/>
    <n v="41479"/>
    <n v="2858032"/>
    <n v="3952400"/>
    <n v="139"/>
    <d v="2026-05-17T00:00:00"/>
    <s v="Bill Process"/>
    <n v="10"/>
    <n v="7579"/>
    <n v="0"/>
    <n v="0"/>
    <n v="0.41965497460579498"/>
    <n v="0"/>
    <m/>
    <m/>
    <m/>
    <m/>
    <m/>
    <m/>
    <m/>
  </r>
  <r>
    <s v="OmegaCure Tender 2012/03"/>
    <n v="209"/>
    <n v="62471107"/>
    <s v="Atorvastatin Tablets 650 mg 15 Tablets Pack"/>
    <s v="15 Tablets"/>
    <n v="45"/>
    <n v="9316576"/>
    <n v="0.92"/>
    <n v="94.515298234280394"/>
    <s v="Crestline Biotech"/>
    <n v="0.129"/>
    <n v="7595"/>
    <d v="2021-08-14T00:00:00"/>
    <n v="10475"/>
    <n v="990047.74900408695"/>
    <n v="1117764"/>
    <n v="1082"/>
    <n v="10475"/>
    <n v="9393"/>
    <n v="115458"/>
    <n v="1002306"/>
    <n v="80"/>
    <d v="2025-10-31T00:00:00"/>
    <s v="Bill Process"/>
    <n v="-188"/>
    <n v="9588"/>
    <n v="188"/>
    <n v="5"/>
    <n v="0.103293556085919"/>
    <n v="183"/>
    <m/>
    <m/>
    <m/>
    <m/>
    <m/>
    <m/>
    <m/>
  </r>
  <r>
    <s v="RegenSciences Tender 2006/05"/>
    <n v="538"/>
    <n v="50001710"/>
    <s v="Metformin Tablets 250 mg 20 Tablets Pack"/>
    <s v="20 Tablets"/>
    <n v="32"/>
    <n v="690161"/>
    <n v="0.86"/>
    <n v="86.125368111937803"/>
    <s v="Helixora Healthcare"/>
    <n v="0.13300000000000001"/>
    <n v="4191"/>
    <d v="2024-10-26T00:00:00"/>
    <n v="16735"/>
    <n v="1441308.0353532799"/>
    <n v="1633002"/>
    <n v="7935"/>
    <n v="16735"/>
    <n v="8800"/>
    <n v="774298"/>
    <n v="858704"/>
    <n v="161"/>
    <d v="2026-01-23T00:00:00"/>
    <s v="Bill Process"/>
    <n v="-104"/>
    <n v="5625"/>
    <n v="104"/>
    <n v="9"/>
    <n v="0.47415596056169701"/>
    <n v="95"/>
    <m/>
    <m/>
    <m/>
    <m/>
    <m/>
    <m/>
    <m/>
  </r>
  <r>
    <s v="UniSciences Tender 2000/11"/>
    <n v="270"/>
    <n v="17616880"/>
    <s v="Gentamicin Injection 500 mg 5 ml Vial"/>
    <s v="5 ml"/>
    <n v="43"/>
    <n v="8208486"/>
    <n v="0.88"/>
    <n v="56.808089107612901"/>
    <s v="Medvanta Pharma"/>
    <n v="0.10299999999999999"/>
    <n v="1361"/>
    <d v="2021-07-07T00:00:00"/>
    <n v="24475"/>
    <n v="1390377.98090883"/>
    <n v="1533587"/>
    <n v="22061"/>
    <n v="24475"/>
    <n v="2414"/>
    <n v="1382327"/>
    <n v="151260"/>
    <n v="177"/>
    <d v="2025-10-03T00:00:00"/>
    <s v="Bill Process"/>
    <n v="-216"/>
    <n v="4335"/>
    <n v="216"/>
    <n v="2"/>
    <n v="0.901368743615935"/>
    <n v="214"/>
    <m/>
    <m/>
    <m/>
    <m/>
    <m/>
    <m/>
    <m/>
  </r>
  <r>
    <s v="PharmaBiotech Tender 2008/08"/>
    <n v="265"/>
    <n v="75100076"/>
    <s v="Cough Suppressant Syrup 125 mg/5 ml 60 ml Bottle"/>
    <s v="60 ml"/>
    <n v="14"/>
    <n v="8932491"/>
    <n v="0.94"/>
    <n v="93.657044210912701"/>
    <s v="Intas Pharmaceuticals"/>
    <n v="0.123"/>
    <n v="1131"/>
    <d v="2023-04-17T00:00:00"/>
    <n v="24148"/>
    <n v="2261630.3036051202"/>
    <n v="2539811"/>
    <n v="23588"/>
    <n v="24148"/>
    <n v="560"/>
    <n v="2480912"/>
    <n v="58899"/>
    <n v="186"/>
    <d v="2025-05-04T00:00:00"/>
    <s v="Bill Process"/>
    <n v="-368"/>
    <n v="3514"/>
    <n v="368"/>
    <n v="8"/>
    <n v="0.97680967367897997"/>
    <n v="360"/>
    <m/>
    <m/>
    <m/>
    <m/>
    <m/>
    <m/>
    <m/>
  </r>
  <r>
    <s v="PrimeMed Tender 2024/10"/>
    <n v="992"/>
    <n v="90990069"/>
    <s v="Framycetin Sulphate Cream 0.5% 30 gm Tube"/>
    <s v="30 gm"/>
    <n v="21"/>
    <n v="969524"/>
    <n v="0.78"/>
    <n v="71.585525948131504"/>
    <s v="Oxyvera Pharmaceuticals"/>
    <n v="0.122"/>
    <n v="4549"/>
    <d v="2024-10-03T00:00:00"/>
    <n v="78986"/>
    <n v="5654254.35253911"/>
    <n v="6344073"/>
    <n v="44713"/>
    <n v="78986"/>
    <n v="34273"/>
    <n v="3591302"/>
    <n v="2752771"/>
    <n v="94"/>
    <d v="2025-11-16T00:00:00"/>
    <s v="Bill Process"/>
    <n v="-172"/>
    <n v="8754"/>
    <n v="172"/>
    <n v="3"/>
    <n v="0.56608766110449904"/>
    <n v="169"/>
    <m/>
    <m/>
    <m/>
    <m/>
    <m/>
    <m/>
    <m/>
  </r>
  <r>
    <s v="NexaSciences Tender 2020/10"/>
    <n v="436"/>
    <n v="18717687"/>
    <s v="Fluconazole Capsules 100 mg 10 Capsules Pack"/>
    <s v="10 Capsules"/>
    <n v="24"/>
    <n v="5471784"/>
    <n v="0.93"/>
    <n v="60.901391230120304"/>
    <s v="Corvixa Pharmaceuticals"/>
    <n v="0.123"/>
    <n v="3489"/>
    <d v="2025-12-17T00:00:00"/>
    <n v="63593"/>
    <n v="3872902.1724970401"/>
    <n v="4349269"/>
    <n v="46573"/>
    <n v="63593"/>
    <n v="17020"/>
    <n v="3185233"/>
    <n v="1164036"/>
    <n v="130"/>
    <d v="2026-05-15T00:00:00"/>
    <s v="Bill Process"/>
    <n v="8"/>
    <n v="3200"/>
    <n v="0"/>
    <n v="0"/>
    <n v="0.73236047992703601"/>
    <n v="0"/>
    <m/>
    <m/>
    <m/>
    <m/>
    <m/>
    <m/>
    <m/>
  </r>
  <r>
    <s v="NeuroThera Tender 2015/05"/>
    <n v="839"/>
    <n v="70524662"/>
    <s v="Vitamin B Complex Syrup 125 mg/5 ml 100 ml Bottle"/>
    <s v="100 ml"/>
    <n v="19"/>
    <n v="7774926"/>
    <n v="0.9"/>
    <n v="67.130815388985496"/>
    <s v="Biosynex Healthcare"/>
    <n v="0.127"/>
    <n v="9644"/>
    <d v="2025-12-11T00:00:00"/>
    <n v="28671"/>
    <n v="1924707.6080175999"/>
    <n v="2169145"/>
    <n v="24244"/>
    <n v="28671"/>
    <n v="4427"/>
    <n v="1834214"/>
    <n v="334931"/>
    <n v="171"/>
    <d v="2026-07-11T00:00:00"/>
    <s v="Bill Process"/>
    <n v="65"/>
    <n v="4932"/>
    <n v="0"/>
    <n v="0"/>
    <n v="0.84559310801855503"/>
    <n v="0"/>
    <m/>
    <m/>
    <m/>
    <m/>
    <m/>
    <m/>
    <m/>
  </r>
  <r>
    <s v="ZenHealthcare Tender 2014/07"/>
    <n v="591"/>
    <n v="49040827"/>
    <s v="Diclofenac Injection 250 mg 5 ml Vial"/>
    <s v="5 ml"/>
    <n v="32"/>
    <n v="8731823"/>
    <n v="0.81"/>
    <n v="90.309731488201194"/>
    <s v="Dr Reddy’s Laboratories"/>
    <n v="0.111"/>
    <n v="1130"/>
    <d v="2023-10-07T00:00:00"/>
    <n v="23148"/>
    <n v="2090489.66448888"/>
    <n v="2322534"/>
    <n v="16520"/>
    <n v="23148"/>
    <n v="6628"/>
    <n v="1657520"/>
    <n v="665014"/>
    <n v="153"/>
    <d v="2026-12-22T00:00:00"/>
    <s v="Bill Process"/>
    <n v="229"/>
    <n v="9925"/>
    <n v="0"/>
    <n v="0"/>
    <n v="0.71366856747883201"/>
    <n v="0"/>
    <m/>
    <m/>
    <m/>
    <m/>
    <m/>
    <m/>
    <m/>
  </r>
  <r>
    <s v="NovaSciences Tender 2019/04"/>
    <n v="250"/>
    <n v="52146623"/>
    <s v="Mupirocin Cream 0.5% 10 gm Tube"/>
    <s v="10 gm"/>
    <n v="9"/>
    <n v="1218309"/>
    <n v="0.8"/>
    <n v="52.254174558728202"/>
    <s v="Aximed Pharma"/>
    <n v="0.115"/>
    <n v="5244"/>
    <d v="2022-11-16T00:00:00"/>
    <n v="40563"/>
    <n v="2119586.0826256899"/>
    <n v="2363338"/>
    <n v="3498"/>
    <n v="40563"/>
    <n v="37065"/>
    <n v="203805"/>
    <n v="2159533"/>
    <n v="188"/>
    <d v="2025-07-17T00:00:00"/>
    <s v="Bill Process"/>
    <n v="-294"/>
    <n v="2538"/>
    <n v="294"/>
    <n v="7"/>
    <n v="8.6236225131277294E-2"/>
    <n v="287"/>
    <m/>
    <m/>
    <m/>
    <m/>
    <m/>
    <m/>
    <m/>
  </r>
  <r>
    <s v="CortexNova Tender 2009/07"/>
    <n v="819"/>
    <n v="85606022"/>
    <s v="Fluconazole Capsules 200 mg 15 Capsules Pack"/>
    <s v="15 Capsules"/>
    <n v="26"/>
    <n v="6825229"/>
    <n v="0.92"/>
    <n v="79.622274498284099"/>
    <s v="Veriton Pharma"/>
    <n v="0.11"/>
    <n v="5943"/>
    <d v="2022-08-16T00:00:00"/>
    <n v="75402"/>
    <n v="6003678.7417196203"/>
    <n v="6664083"/>
    <n v="37910"/>
    <n v="75402"/>
    <n v="37492"/>
    <n v="3350513"/>
    <n v="3313570"/>
    <n v="178"/>
    <d v="2026-06-12T00:00:00"/>
    <s v="Bill Process"/>
    <n v="36"/>
    <n v="6865"/>
    <n v="0"/>
    <n v="0"/>
    <n v="0.50277180976631897"/>
    <n v="0"/>
    <m/>
    <m/>
    <m/>
    <m/>
    <m/>
    <m/>
    <m/>
  </r>
  <r>
    <s v="AxisLabs Tender 2016/07"/>
    <n v="634"/>
    <n v="44929183"/>
    <s v="Atorvastatin Tablets 250 mg 15 Tablets Pack"/>
    <s v="15 Tablets"/>
    <n v="22"/>
    <n v="846556"/>
    <n v="0.75"/>
    <n v="98.809162531606603"/>
    <s v="Aurobindo Pharma"/>
    <n v="0.112"/>
    <n v="9023"/>
    <d v="2021-11-08T00:00:00"/>
    <n v="37683"/>
    <n v="3723425.6716785301"/>
    <n v="4140449"/>
    <n v="37683"/>
    <n v="37683"/>
    <n v="0"/>
    <n v="4140449"/>
    <n v="0"/>
    <n v="55"/>
    <d v="2025-06-15T00:00:00"/>
    <s v="P O Closed"/>
    <n v="-326"/>
    <n v="5469"/>
    <n v="326"/>
    <n v="1"/>
    <n v="1"/>
    <n v="325"/>
    <m/>
    <m/>
    <m/>
    <m/>
    <m/>
    <m/>
    <m/>
  </r>
  <r>
    <s v="AlphaThera Tender 2024/11"/>
    <n v="658"/>
    <n v="48133801"/>
    <s v="Cough Suppressant Syrup 250 mg/5 ml 100 ml Bottle"/>
    <s v="100 ml"/>
    <n v="14"/>
    <n v="702091"/>
    <n v="0.91"/>
    <n v="55.794803460723301"/>
    <s v="Ardentis Biotech"/>
    <n v="0.115"/>
    <n v="6932"/>
    <d v="2024-03-05T00:00:00"/>
    <n v="33965"/>
    <n v="1895070.4995434701"/>
    <n v="2113004"/>
    <n v="7459"/>
    <n v="33965"/>
    <n v="26506"/>
    <n v="464033"/>
    <n v="1648971"/>
    <n v="134"/>
    <d v="2026-08-08T00:00:00"/>
    <s v="Bill Process"/>
    <n v="93"/>
    <n v="7561"/>
    <n v="0"/>
    <n v="0"/>
    <n v="0.21960842043279799"/>
    <n v="0"/>
    <m/>
    <m/>
    <m/>
    <m/>
    <m/>
    <m/>
    <m/>
  </r>
  <r>
    <s v="PrimeThera Tender 2000/11"/>
    <n v="479"/>
    <n v="86614528"/>
    <s v="Ketoconazole Cream 2% 20 gm Tube"/>
    <s v="20 gm"/>
    <n v="9"/>
    <n v="8324595"/>
    <n v="0.87"/>
    <n v="72.740967074184198"/>
    <s v="Oxyvera Pharmaceuticals"/>
    <n v="0.129"/>
    <n v="8160"/>
    <d v="2022-08-25T00:00:00"/>
    <n v="15468"/>
    <n v="1125157.27870348"/>
    <n v="1270303"/>
    <n v="12804"/>
    <n v="15468"/>
    <n v="2664"/>
    <n v="1051523"/>
    <n v="218780"/>
    <n v="134"/>
    <d v="2026-12-24T00:00:00"/>
    <s v="Bill Process"/>
    <n v="231"/>
    <n v="8212"/>
    <n v="0"/>
    <n v="0"/>
    <n v="0.82777346780450001"/>
    <n v="0"/>
    <m/>
    <m/>
    <m/>
    <m/>
    <m/>
    <m/>
    <m/>
  </r>
  <r>
    <s v="EvoLabs Tender 2009/04"/>
    <n v="298"/>
    <n v="93941873"/>
    <s v="Framycetin Sulphate Cream 2% 30 gm Tube"/>
    <s v="30 gm"/>
    <n v="26"/>
    <n v="4863541"/>
    <n v="0.78"/>
    <n v="50.918983170709097"/>
    <s v="Aximed Pharma"/>
    <n v="0.14099999999999999"/>
    <n v="1395"/>
    <d v="2023-09-19T00:00:00"/>
    <n v="70741"/>
    <n v="3602059.7884791298"/>
    <n v="4109950"/>
    <n v="5065"/>
    <n v="70741"/>
    <n v="65676"/>
    <n v="294269"/>
    <n v="3815681"/>
    <n v="187"/>
    <d v="2026-04-14T00:00:00"/>
    <s v="Bill Process"/>
    <n v="-23"/>
    <n v="5802"/>
    <n v="23"/>
    <n v="7"/>
    <n v="7.1599214034294104E-2"/>
    <n v="16"/>
    <m/>
    <m/>
    <m/>
    <m/>
    <m/>
    <m/>
    <m/>
  </r>
  <r>
    <s v="NexaBiotech Tender 2017/03"/>
    <n v="292"/>
    <n v="63819664"/>
    <s v="Mupirocin Cream 2% 30 gm Tube"/>
    <s v="30 gm"/>
    <n v="9"/>
    <n v="9438982"/>
    <n v="0.8"/>
    <n v="60.736773510888497"/>
    <s v="Novacrest Pharma"/>
    <n v="0.14499999999999999"/>
    <n v="4935"/>
    <d v="2020-10-29T00:00:00"/>
    <n v="54283"/>
    <n v="3296974.27649156"/>
    <n v="3775036"/>
    <n v="44406"/>
    <n v="54283"/>
    <n v="9877"/>
    <n v="3088153"/>
    <n v="686883"/>
    <n v="193"/>
    <d v="2026-01-13T00:00:00"/>
    <s v="Bill Process"/>
    <n v="-114"/>
    <n v="1523"/>
    <n v="114"/>
    <n v="4"/>
    <n v="0.81804616546616804"/>
    <n v="110"/>
    <m/>
    <m/>
    <m/>
    <m/>
    <m/>
    <m/>
    <m/>
  </r>
  <r>
    <s v="HelioBiosystems Tender 2018/06"/>
    <n v="159"/>
    <n v="18581284"/>
    <s v="Diclofenac Injection 500 mg 10 ml Vial"/>
    <s v="10 ml"/>
    <n v="17"/>
    <n v="7264576"/>
    <n v="0.82"/>
    <n v="99.011375113003595"/>
    <s v="Velcura Pharma"/>
    <n v="0.11899999999999999"/>
    <n v="3896"/>
    <d v="2022-02-04T00:00:00"/>
    <n v="79020"/>
    <n v="7823878.8614295498"/>
    <n v="8754920"/>
    <n v="45918"/>
    <n v="79020"/>
    <n v="33102"/>
    <n v="5087426"/>
    <n v="3667494"/>
    <n v="112"/>
    <d v="2026-05-28T00:00:00"/>
    <s v="Bill Process"/>
    <n v="21"/>
    <n v="2161"/>
    <n v="0"/>
    <n v="0"/>
    <n v="0.58109339407744898"/>
    <n v="0"/>
    <m/>
    <m/>
    <m/>
    <m/>
    <m/>
    <m/>
    <m/>
  </r>
  <r>
    <s v="TriMed Tender 2017/10"/>
    <n v="182"/>
    <n v="53609766"/>
    <s v="Paracetamol Tablets 500 mg 15 Tablets Pack"/>
    <s v="15 Tablets"/>
    <n v="39"/>
    <n v="3546488"/>
    <n v="0.95"/>
    <n v="65.0796692585172"/>
    <s v="Lupin"/>
    <n v="0.13200000000000001"/>
    <n v="4638"/>
    <d v="2023-08-22T00:00:00"/>
    <n v="17865"/>
    <n v="1162648.29130341"/>
    <n v="1316118"/>
    <n v="8616"/>
    <n v="17865"/>
    <n v="9249"/>
    <n v="634742"/>
    <n v="681376"/>
    <n v="74"/>
    <d v="2025-05-02T00:00:00"/>
    <s v="Bill Process"/>
    <n v="-370"/>
    <n v="6374"/>
    <n v="370"/>
    <n v="1"/>
    <n v="0.48228379513014302"/>
    <n v="369"/>
    <m/>
    <m/>
    <m/>
    <m/>
    <m/>
    <m/>
    <m/>
  </r>
  <r>
    <s v="GenoLifeX Tender 2006/02"/>
    <n v="512"/>
    <n v="47320252"/>
    <s v="Gentamicin Injection 250 mg 10 ml Vial"/>
    <s v="10 ml"/>
    <n v="43"/>
    <n v="8674425"/>
    <n v="0.88"/>
    <n v="56.218218595435097"/>
    <s v="Ardentis Biotech"/>
    <n v="0.10100000000000001"/>
    <n v="1426"/>
    <d v="2023-02-18T00:00:00"/>
    <n v="58459"/>
    <n v="3286460.8408705401"/>
    <n v="3618393"/>
    <n v="58459"/>
    <n v="58459"/>
    <n v="0"/>
    <n v="3618393"/>
    <n v="0"/>
    <n v="95"/>
    <d v="2026-01-17T00:00:00"/>
    <s v="P O Closed"/>
    <n v="-110"/>
    <n v="6886"/>
    <n v="110"/>
    <n v="1"/>
    <n v="1"/>
    <n v="109"/>
    <m/>
    <m/>
    <m/>
    <m/>
    <m/>
    <m/>
    <m/>
  </r>
  <r>
    <s v="VertexPharma Tender 2024/06"/>
    <n v="928"/>
    <n v="36325211"/>
    <s v="Ketoconazole Cream 2% 10 gm Tube"/>
    <s v="10 gm"/>
    <n v="34"/>
    <n v="8395745"/>
    <n v="1"/>
    <n v="88.212532142729799"/>
    <s v="TruMed Lifesciences"/>
    <n v="0.12"/>
    <n v="6978"/>
    <d v="2020-08-24T00:00:00"/>
    <n v="44343"/>
    <n v="3911608.3128050701"/>
    <n v="4381001"/>
    <n v="24356"/>
    <n v="44343"/>
    <n v="19987"/>
    <n v="2406325"/>
    <n v="1974676"/>
    <n v="184"/>
    <d v="2025-01-29T00:00:00"/>
    <s v="Bill Process"/>
    <n v="-463"/>
    <n v="1966"/>
    <n v="463"/>
    <n v="2"/>
    <n v="0.54926369438242795"/>
    <n v="461"/>
    <m/>
    <m/>
    <m/>
    <m/>
    <m/>
    <m/>
    <m/>
  </r>
  <r>
    <s v="UniPharma Tender 2004/01"/>
    <n v="102"/>
    <n v="99566783"/>
    <s v="Azithromycin Tablets 500 mg 10 Tablets Pack"/>
    <s v="10 Tablets"/>
    <n v="34"/>
    <n v="9976282"/>
    <n v="0.76"/>
    <n v="80.895734769119301"/>
    <s v="Zyphera Lifesciences"/>
    <n v="0.13"/>
    <n v="3561"/>
    <d v="2024-02-08T00:00:00"/>
    <n v="65073"/>
    <n v="5264128.1486309003"/>
    <n v="5948465"/>
    <n v="52208"/>
    <n v="65073"/>
    <n v="12865"/>
    <n v="4772447"/>
    <n v="1176018"/>
    <n v="132"/>
    <d v="2025-06-25T00:00:00"/>
    <s v="Bill Process"/>
    <n v="-316"/>
    <n v="4018"/>
    <n v="316"/>
    <n v="1"/>
    <n v="0.80229895655648298"/>
    <n v="315"/>
    <m/>
    <m/>
    <m/>
    <m/>
    <m/>
    <m/>
    <m/>
  </r>
  <r>
    <s v="KronoSciences Tender 2011/11"/>
    <n v="805"/>
    <n v="15638386"/>
    <s v="Omeprazole Capsules 100 mg 20 Capsules Pack"/>
    <s v="20 Capsules"/>
    <n v="20"/>
    <n v="7761999"/>
    <n v="0.93"/>
    <n v="53.679624426766303"/>
    <s v="Cenvora Pharma"/>
    <n v="0.11"/>
    <n v="5494"/>
    <d v="2020-05-08T00:00:00"/>
    <n v="55440"/>
    <n v="2975998.37821993"/>
    <n v="3303358"/>
    <n v="42227"/>
    <n v="55440"/>
    <n v="13213"/>
    <n v="2516070"/>
    <n v="787288"/>
    <n v="58"/>
    <d v="2026-04-20T00:00:00"/>
    <s v="Bill Process"/>
    <n v="-17"/>
    <n v="8474"/>
    <n v="17"/>
    <n v="6"/>
    <n v="0.761670274170274"/>
    <n v="11"/>
    <m/>
    <m/>
    <m/>
    <m/>
    <m/>
    <m/>
    <m/>
  </r>
  <r>
    <s v="JetaMed Tender 2011/08"/>
    <n v="764"/>
    <n v="18627061"/>
    <s v="Paracetamol Syrup 250 mg/5 ml 60 ml Bottle"/>
    <s v="60 ml"/>
    <n v="23"/>
    <n v="7368060"/>
    <n v="0.84"/>
    <n v="78.799705662098404"/>
    <s v="Medvanta Pharma"/>
    <n v="0.14799999999999999"/>
    <n v="1950"/>
    <d v="2025-02-20T00:00:00"/>
    <n v="63717"/>
    <n v="5020880.8456719201"/>
    <n v="5763971"/>
    <n v="51796"/>
    <n v="63717"/>
    <n v="11921"/>
    <n v="4685573"/>
    <n v="1078398"/>
    <n v="198"/>
    <d v="2025-08-14T00:00:00"/>
    <s v="Bill Process"/>
    <n v="-266"/>
    <n v="2555"/>
    <n v="266"/>
    <n v="5"/>
    <n v="0.81290707346547997"/>
    <n v="261"/>
    <m/>
    <m/>
    <m/>
    <m/>
    <m/>
    <m/>
    <m/>
  </r>
  <r>
    <s v="VertexLabs Tender 2013/05"/>
    <n v="975"/>
    <n v="46847495"/>
    <s v="Omeprazole Capsules 100 mg 15 Capsules Pack"/>
    <s v="15 Capsules"/>
    <n v="36"/>
    <n v="761930"/>
    <n v="0.87"/>
    <n v="53.1112894162776"/>
    <s v="Ardentis Biotech"/>
    <n v="0.114"/>
    <n v="2526"/>
    <d v="2020-01-29T00:00:00"/>
    <n v="40444"/>
    <n v="2148032.98915193"/>
    <n v="2392909"/>
    <n v="30856"/>
    <n v="40444"/>
    <n v="9588"/>
    <n v="1825625"/>
    <n v="567284"/>
    <n v="132"/>
    <d v="2025-02-08T00:00:00"/>
    <s v="Bill Process"/>
    <n v="-453"/>
    <n v="3142"/>
    <n v="453"/>
    <n v="1"/>
    <n v="0.76293146078528296"/>
    <n v="452"/>
    <m/>
    <m/>
    <m/>
    <m/>
    <m/>
    <m/>
    <m/>
  </r>
  <r>
    <s v="FarmaNova Tender 2016/06"/>
    <n v="788"/>
    <n v="92259397"/>
    <s v="Doxycycline Capsules 250 mg 20 Capsules Pack"/>
    <s v="20 Capsules"/>
    <n v="37"/>
    <n v="9601993"/>
    <n v="0.8"/>
    <n v="80.9858032281671"/>
    <s v="Biosynex Healthcare"/>
    <n v="0.14099999999999999"/>
    <n v="6115"/>
    <d v="2025-09-14T00:00:00"/>
    <n v="44878"/>
    <n v="3634480.8772736802"/>
    <n v="4146943"/>
    <n v="34731"/>
    <n v="44878"/>
    <n v="10147"/>
    <n v="3209311"/>
    <n v="937632"/>
    <n v="156"/>
    <d v="2025-01-18T00:00:00"/>
    <s v="Bill Process"/>
    <n v="-474"/>
    <n v="6967"/>
    <n v="474"/>
    <n v="5"/>
    <n v="0.77389812380230805"/>
    <n v="469"/>
    <m/>
    <m/>
    <m/>
    <m/>
    <m/>
    <m/>
    <m/>
  </r>
  <r>
    <s v="GenoMed Tender 2018/12"/>
    <n v="119"/>
    <n v="71508624"/>
    <s v="Ceftriaxone Injection 500 mg 10 ml Vial"/>
    <s v="10 ml"/>
    <n v="47"/>
    <n v="4845549"/>
    <n v="0.84"/>
    <n v="57.499891622063998"/>
    <s v="Nexwell Pharma"/>
    <n v="0.12"/>
    <n v="6885"/>
    <d v="2025-09-17T00:00:00"/>
    <n v="91830"/>
    <n v="5280215.0476541398"/>
    <n v="5913841"/>
    <n v="39598"/>
    <n v="91830"/>
    <n v="52232"/>
    <n v="2550106"/>
    <n v="3363735"/>
    <n v="192"/>
    <d v="2026-12-10T00:00:00"/>
    <s v="Bill Process"/>
    <n v="217"/>
    <n v="2644"/>
    <n v="0"/>
    <n v="0"/>
    <n v="0.431209844277469"/>
    <n v="0"/>
    <m/>
    <m/>
    <m/>
    <m/>
    <m/>
    <m/>
    <m/>
  </r>
  <r>
    <s v="DynaHealthcare Tender 2000/05"/>
    <n v="669"/>
    <n v="36916522"/>
    <s v="Atorvastatin Tablets 650 mg 20 Tablets Pack"/>
    <s v="20 Tablets"/>
    <n v="21"/>
    <n v="6790274"/>
    <n v="0.75"/>
    <n v="75.409212823184504"/>
    <s v="Aurobindo Pharma"/>
    <n v="0.14299999999999999"/>
    <n v="5263"/>
    <d v="2020-08-26T00:00:00"/>
    <n v="80044"/>
    <n v="6036055.0312189804"/>
    <n v="6899211"/>
    <n v="14370"/>
    <n v="80044"/>
    <n v="65674"/>
    <n v="1238590"/>
    <n v="5660621"/>
    <n v="113"/>
    <d v="2025-05-22T00:00:00"/>
    <s v="Bill Process"/>
    <n v="-350"/>
    <n v="3407"/>
    <n v="350"/>
    <n v="8"/>
    <n v="0.17952626055669399"/>
    <n v="342"/>
    <m/>
    <m/>
    <m/>
    <m/>
    <m/>
    <m/>
    <m/>
  </r>
  <r>
    <s v="GenoNova Tender 2019/06"/>
    <n v="781"/>
    <n v="78348591"/>
    <s v="Ketoconazole Cream 0.5% 10 gm Tube"/>
    <s v="10 gm"/>
    <n v="13"/>
    <n v="6272297"/>
    <n v="0.89"/>
    <n v="85.776244193413504"/>
    <s v="Aximed Pharma"/>
    <n v="0.13200000000000001"/>
    <n v="8268"/>
    <d v="2024-04-27T00:00:00"/>
    <n v="83330"/>
    <n v="7147734.4286371497"/>
    <n v="8091235"/>
    <n v="14419"/>
    <n v="83330"/>
    <n v="68911"/>
    <n v="1400066"/>
    <n v="6691169"/>
    <n v="130"/>
    <d v="2026-02-07T00:00:00"/>
    <s v="Bill Process"/>
    <n v="-89"/>
    <n v="9549"/>
    <n v="89"/>
    <n v="1"/>
    <n v="0.173034921396856"/>
    <n v="88"/>
    <m/>
    <m/>
    <m/>
    <m/>
    <m/>
    <m/>
    <m/>
  </r>
  <r>
    <s v="BetaCure Tender 2020/07"/>
    <n v="432"/>
    <n v="18507751"/>
    <s v="Omeprazole Capsules 250 mg 10 Capsules Pack"/>
    <s v="10 Capsules"/>
    <n v="15"/>
    <n v="2475817"/>
    <n v="0.86"/>
    <n v="85.479544023188794"/>
    <s v="Corentis Lifesciences"/>
    <n v="0.13200000000000001"/>
    <n v="2203"/>
    <d v="2023-06-09T00:00:00"/>
    <n v="42466"/>
    <n v="3629974.31648874"/>
    <n v="4109131"/>
    <n v="36524"/>
    <n v="42466"/>
    <n v="5942"/>
    <n v="3534166"/>
    <n v="574965"/>
    <n v="189"/>
    <d v="2025-01-06T00:00:00"/>
    <s v="Bill Process"/>
    <n v="-486"/>
    <n v="8437"/>
    <n v="486"/>
    <n v="1"/>
    <n v="0.86007629633118299"/>
    <n v="485"/>
    <m/>
    <m/>
    <m/>
    <m/>
    <m/>
    <m/>
    <m/>
  </r>
  <r>
    <s v="MediBiotech Tender 2008/09"/>
    <n v="344"/>
    <n v="41903539"/>
    <s v="Vitamin B Complex Syrup 125 mg/5 ml 150 ml Bottle"/>
    <s v="150 ml"/>
    <n v="41"/>
    <n v="5722277"/>
    <n v="0.76"/>
    <n v="79.887240961020495"/>
    <s v="Veriton Pharma"/>
    <n v="0.13100000000000001"/>
    <n v="8741"/>
    <d v="2020-07-14T00:00:00"/>
    <n v="58860"/>
    <n v="4702163.0029656701"/>
    <n v="5318146"/>
    <n v="33551"/>
    <n v="58860"/>
    <n v="25309"/>
    <n v="3031416"/>
    <n v="2286730"/>
    <n v="59"/>
    <d v="2026-04-07T00:00:00"/>
    <s v="Bill Process"/>
    <n v="-30"/>
    <n v="7084"/>
    <n v="30"/>
    <n v="1"/>
    <n v="0.57001359157322495"/>
    <n v="29"/>
    <m/>
    <m/>
    <m/>
    <m/>
    <m/>
    <m/>
    <m/>
  </r>
  <r>
    <s v="OptiCure Tender 2016/01"/>
    <n v="387"/>
    <n v="95131598"/>
    <s v="Vitamin B Complex Syrup 250 mg/5 ml 60 ml Bottle"/>
    <s v="60 ml"/>
    <n v="23"/>
    <n v="5027214"/>
    <n v="0.75"/>
    <n v="92.160254123844197"/>
    <s v="Arvion Healthcare"/>
    <n v="0.13300000000000001"/>
    <n v="9249"/>
    <d v="2025-03-26T00:00:00"/>
    <n v="83556"/>
    <n v="7700542.1935719298"/>
    <n v="8724714"/>
    <n v="5985"/>
    <n v="83556"/>
    <n v="77571"/>
    <n v="624939"/>
    <n v="8099775"/>
    <n v="59"/>
    <d v="2026-06-12T00:00:00"/>
    <s v="Bill Process"/>
    <n v="36"/>
    <n v="6442"/>
    <n v="0"/>
    <n v="0"/>
    <n v="7.1628608358466198E-2"/>
    <n v="0"/>
    <m/>
    <m/>
    <m/>
    <m/>
    <m/>
    <m/>
    <m/>
  </r>
  <r>
    <s v="RegenSciences Tender 2002/07"/>
    <n v="556"/>
    <n v="27344757"/>
    <s v="Doxycycline Capsules 250 mg 15 Capsules Pack"/>
    <s v="15 Capsules"/>
    <n v="49"/>
    <n v="3947556"/>
    <n v="0.86"/>
    <n v="51.445157950539297"/>
    <s v="Intas Pharmaceuticals"/>
    <n v="0.11"/>
    <n v="7368"/>
    <d v="2022-12-20T00:00:00"/>
    <n v="64008"/>
    <n v="3292901.6700981199"/>
    <n v="3655121"/>
    <n v="29983"/>
    <n v="64008"/>
    <n v="34025"/>
    <n v="1712153"/>
    <n v="1942968"/>
    <n v="158"/>
    <d v="2026-02-01T00:00:00"/>
    <s v="Bill Process"/>
    <n v="-95"/>
    <n v="1796"/>
    <n v="95"/>
    <n v="3"/>
    <n v="0.46842582177227798"/>
    <n v="92"/>
    <m/>
    <m/>
    <m/>
    <m/>
    <m/>
    <m/>
    <m/>
  </r>
  <r>
    <s v="CuraPharmatech Tender 2012/01"/>
    <n v="928"/>
    <n v="97774196"/>
    <s v="Mupirocin Cream 2% 20 gm Tube"/>
    <s v="20 gm"/>
    <n v="14"/>
    <n v="7671674"/>
    <n v="0.85"/>
    <n v="73.949425943972201"/>
    <s v="Veriton Pharma"/>
    <n v="0.13"/>
    <n v="9247"/>
    <d v="2023-01-07T00:00:00"/>
    <n v="63663"/>
    <n v="4707842.3038710998"/>
    <n v="5319862"/>
    <n v="17315"/>
    <n v="63663"/>
    <n v="46348"/>
    <n v="1446891"/>
    <n v="3872971"/>
    <n v="146"/>
    <d v="2025-06-26T00:00:00"/>
    <s v="Bill Process"/>
    <n v="-315"/>
    <n v="3921"/>
    <n v="315"/>
    <n v="9"/>
    <n v="0.27197901449821699"/>
    <n v="306"/>
    <m/>
    <m/>
    <m/>
    <m/>
    <m/>
    <m/>
    <m/>
  </r>
  <r>
    <s v="NovaMed Tender 2011/02"/>
    <n v="646"/>
    <n v="47572842"/>
    <s v="Fluconazole Capsules 200 mg 20 Capsules Pack"/>
    <s v="20 Capsules"/>
    <n v="49"/>
    <n v="1138693"/>
    <n v="0.79"/>
    <n v="85.337089677324499"/>
    <s v="Alkem Laboratories"/>
    <n v="0.11799999999999999"/>
    <n v="6402"/>
    <d v="2020-06-01T00:00:00"/>
    <n v="55694"/>
    <n v="4752763.8724889103"/>
    <n v="5313590"/>
    <n v="54284"/>
    <n v="55694"/>
    <n v="1410"/>
    <n v="5179066"/>
    <n v="134524"/>
    <n v="127"/>
    <d v="2025-12-08T00:00:00"/>
    <s v="Bill Process"/>
    <n v="-150"/>
    <n v="8580"/>
    <n v="150"/>
    <n v="6"/>
    <n v="0.97468308974036699"/>
    <n v="144"/>
    <m/>
    <m/>
    <m/>
    <m/>
    <m/>
    <m/>
    <m/>
  </r>
  <r>
    <s v="AlphaGenix Tender 2021/06"/>
    <n v="778"/>
    <n v="40537974"/>
    <s v="Fluconazole Capsules 200 mg 10 Capsules Pack"/>
    <s v="10 Capsules"/>
    <n v="49"/>
    <n v="6074550"/>
    <n v="0.93"/>
    <n v="59.195481259197003"/>
    <s v="Veltrix Pharmaceuticals"/>
    <n v="0.105"/>
    <n v="6952"/>
    <d v="2022-06-09T00:00:00"/>
    <n v="25934"/>
    <n v="1535175.6109760201"/>
    <n v="1696369"/>
    <n v="11093"/>
    <n v="25934"/>
    <n v="14841"/>
    <n v="725604"/>
    <n v="970765"/>
    <n v="52"/>
    <d v="2025-06-29T00:00:00"/>
    <s v="Bill Process"/>
    <n v="-312"/>
    <n v="9031"/>
    <n v="312"/>
    <n v="6"/>
    <n v="0.42773964679571203"/>
    <n v="306"/>
    <m/>
    <m/>
    <m/>
    <m/>
    <m/>
    <m/>
    <m/>
  </r>
  <r>
    <s v="OmegaSciences Tender 2010/12"/>
    <n v="249"/>
    <n v="79532008"/>
    <s v="Ceftriaxone Injection 250 mg 5 ml Vial"/>
    <s v="5 ml"/>
    <n v="25"/>
    <n v="8154697"/>
    <n v="0.93"/>
    <n v="69.9310722915463"/>
    <s v="Veltrix Pharmaceuticals"/>
    <n v="0.13700000000000001"/>
    <n v="2665"/>
    <d v="2022-03-23T00:00:00"/>
    <n v="39714"/>
    <n v="2777242.6049864702"/>
    <n v="3157725"/>
    <n v="6419"/>
    <n v="39714"/>
    <n v="33295"/>
    <n v="510385"/>
    <n v="2647340"/>
    <n v="77"/>
    <d v="2026-07-09T00:00:00"/>
    <s v="Bill Process"/>
    <n v="63"/>
    <n v="1743"/>
    <n v="0"/>
    <n v="0"/>
    <n v="0.16163065921337599"/>
    <n v="0"/>
    <m/>
    <m/>
    <m/>
    <m/>
    <m/>
    <m/>
    <m/>
  </r>
  <r>
    <s v="VertexCure Tender 2000/08"/>
    <n v="682"/>
    <n v="61231938"/>
    <s v="Doxycycline Capsules 200 mg 10 Capsules Pack"/>
    <s v="10 Capsules"/>
    <n v="30"/>
    <n v="2946721"/>
    <n v="0.84"/>
    <n v="78.036032122228605"/>
    <s v="Corentis Lifesciences"/>
    <n v="0.10299999999999999"/>
    <n v="5103"/>
    <d v="2022-03-14T00:00:00"/>
    <n v="98312"/>
    <n v="7671878.3900005398"/>
    <n v="8462082"/>
    <n v="93292"/>
    <n v="98312"/>
    <n v="5020"/>
    <n v="8029992"/>
    <n v="432090"/>
    <n v="114"/>
    <d v="2026-12-22T00:00:00"/>
    <s v="Bill Process"/>
    <n v="229"/>
    <n v="6504"/>
    <n v="0"/>
    <n v="0"/>
    <n v="0.94893807470095204"/>
    <n v="0"/>
    <m/>
    <m/>
    <m/>
    <m/>
    <m/>
    <m/>
    <m/>
  </r>
  <r>
    <s v="ImmunoPharmatech Tender 2020/04"/>
    <n v="910"/>
    <n v="78415546"/>
    <s v="Paracetamol Tablets 650 mg 15 Tablets Pack"/>
    <s v="15 Tablets"/>
    <n v="8"/>
    <n v="4674866"/>
    <n v="0.78"/>
    <n v="84.2203826451521"/>
    <s v="Therovia Pharma"/>
    <n v="0.107"/>
    <n v="1927"/>
    <d v="2023-07-25T00:00:00"/>
    <n v="94909"/>
    <n v="7993272.2964687403"/>
    <n v="8848552"/>
    <n v="29712"/>
    <n v="94909"/>
    <n v="65197"/>
    <n v="2770108"/>
    <n v="6078444"/>
    <n v="62"/>
    <d v="2026-12-10T00:00:00"/>
    <s v="Bill Process"/>
    <n v="217"/>
    <n v="4983"/>
    <n v="0"/>
    <n v="0"/>
    <n v="0.31305777112813299"/>
    <n v="0"/>
    <m/>
    <m/>
    <m/>
    <m/>
    <m/>
    <m/>
    <m/>
  </r>
  <r>
    <s v="CortexLifecare Tender 2019/10"/>
    <n v="909"/>
    <n v="84701478"/>
    <s v="Iron Syrup 100 mg/5 ml 60 ml Bottle"/>
    <s v="60 ml"/>
    <n v="32"/>
    <n v="7272644"/>
    <n v="0.95"/>
    <n v="55.977577586774402"/>
    <s v="Novacrest Pharma"/>
    <n v="0.124"/>
    <n v="1016"/>
    <d v="2024-11-25T00:00:00"/>
    <n v="43777"/>
    <n v="2450530.4140162198"/>
    <n v="2754396"/>
    <n v="802"/>
    <n v="43777"/>
    <n v="42975"/>
    <n v="50461"/>
    <n v="2703935"/>
    <n v="81"/>
    <d v="2025-12-25T00:00:00"/>
    <s v="Bill Process"/>
    <n v="-133"/>
    <n v="2660"/>
    <n v="133"/>
    <n v="8"/>
    <n v="1.83201224387235E-2"/>
    <n v="125"/>
    <m/>
    <m/>
    <m/>
    <m/>
    <m/>
    <m/>
    <m/>
  </r>
  <r>
    <s v="VitaLifeX Tender 2015/10"/>
    <n v="459"/>
    <n v="69547188"/>
    <s v="Paracetamol Syrup 250 mg/5 ml 150 ml Bottle"/>
    <s v="150 ml"/>
    <n v="47"/>
    <n v="7503667"/>
    <n v="1"/>
    <n v="58.560843421707901"/>
    <s v="TruMed Lifesciences"/>
    <n v="0.10199999999999999"/>
    <n v="1733"/>
    <d v="2024-03-23T00:00:00"/>
    <n v="31752"/>
    <n v="1859423.9003260699"/>
    <n v="2049085"/>
    <n v="15320"/>
    <n v="31752"/>
    <n v="16432"/>
    <n v="988662"/>
    <n v="1060423"/>
    <n v="50"/>
    <d v="2025-07-22T00:00:00"/>
    <s v="Bill Process"/>
    <n v="-289"/>
    <n v="1640"/>
    <n v="289"/>
    <n v="8"/>
    <n v="0.48248929201310198"/>
    <n v="281"/>
    <m/>
    <m/>
    <m/>
    <m/>
    <m/>
    <m/>
    <m/>
  </r>
  <r>
    <s v="LifeMed Tender 2008/12"/>
    <n v="164"/>
    <n v="15413148"/>
    <s v="Mupirocin Cream 1% 10 gm Tube"/>
    <s v="10 gm"/>
    <n v="11"/>
    <n v="9288520"/>
    <n v="0.96"/>
    <n v="95.457934849452698"/>
    <s v="Axentra Lifesciences"/>
    <n v="0.13800000000000001"/>
    <n v="3140"/>
    <d v="2025-03-10T00:00:00"/>
    <n v="29135"/>
    <n v="2781166.93183881"/>
    <n v="3164968"/>
    <n v="3347"/>
    <n v="29135"/>
    <n v="25788"/>
    <n v="363588"/>
    <n v="2801380"/>
    <n v="98"/>
    <d v="2025-02-12T00:00:00"/>
    <s v="Bill Process"/>
    <n v="-449"/>
    <n v="7025"/>
    <n v="449"/>
    <n v="7"/>
    <n v="0.114879011498198"/>
    <n v="442"/>
    <m/>
    <m/>
    <m/>
    <m/>
    <m/>
    <m/>
    <m/>
  </r>
  <r>
    <s v="CuraBiotech Tender 2021/08"/>
    <n v="322"/>
    <n v="39308747"/>
    <s v="Omeprazole Capsules 200 mg 20 Capsules Pack"/>
    <s v="20 Capsules"/>
    <n v="6"/>
    <n v="5547111"/>
    <n v="0.88"/>
    <n v="56.645393539790099"/>
    <s v="Biocon"/>
    <n v="0.13"/>
    <n v="2606"/>
    <d v="2024-12-22T00:00:00"/>
    <n v="18544"/>
    <n v="1050432.17780187"/>
    <n v="1186988"/>
    <n v="10705"/>
    <n v="18544"/>
    <n v="7839"/>
    <n v="685219"/>
    <n v="501769"/>
    <n v="110"/>
    <d v="2025-10-11T00:00:00"/>
    <s v="Bill Process"/>
    <n v="-208"/>
    <n v="3591"/>
    <n v="208"/>
    <n v="4"/>
    <n v="0.57727566867989599"/>
    <n v="204"/>
    <m/>
    <m/>
    <m/>
    <m/>
    <m/>
    <m/>
    <m/>
  </r>
  <r>
    <s v="WellLifeX Tender 2024/12"/>
    <n v="882"/>
    <n v="53913020"/>
    <s v="Metformin Tablets 650 mg 15 Tablets Pack"/>
    <s v="15 Tablets"/>
    <n v="12"/>
    <n v="9890696"/>
    <n v="0.85"/>
    <n v="86.650624265711997"/>
    <s v="Velcura Pharma"/>
    <n v="0.14399999999999999"/>
    <n v="4134"/>
    <d v="2022-07-03T00:00:00"/>
    <n v="63059"/>
    <n v="5464101.7155715302"/>
    <n v="6250932"/>
    <n v="63059"/>
    <n v="63059"/>
    <n v="0"/>
    <n v="6250932"/>
    <n v="0"/>
    <n v="131"/>
    <d v="2026-06-27T00:00:00"/>
    <s v="L D 0%"/>
    <n v="51"/>
    <n v="2930"/>
    <n v="0"/>
    <n v="0"/>
    <n v="1"/>
    <n v="0"/>
    <m/>
    <m/>
    <m/>
    <m/>
    <m/>
    <m/>
    <m/>
  </r>
  <r>
    <s v="EvoBiotech Tender 2004/02"/>
    <n v="508"/>
    <n v="62651490"/>
    <s v="Clotrimazole Cream 0.5% 10 gm Tube"/>
    <s v="10 gm"/>
    <n v="36"/>
    <n v="4833802"/>
    <n v="0.96"/>
    <n v="89.178835971598204"/>
    <s v="Zerion Biotech"/>
    <n v="0.126"/>
    <n v="4093"/>
    <d v="2025-11-23T00:00:00"/>
    <n v="20696"/>
    <n v="1845645.1892682"/>
    <n v="2078196"/>
    <n v="11775"/>
    <n v="20696"/>
    <n v="8921"/>
    <n v="1182391"/>
    <n v="895805"/>
    <n v="169"/>
    <d v="2026-05-14T00:00:00"/>
    <s v="Bill Process"/>
    <n v="7"/>
    <n v="1564"/>
    <n v="0"/>
    <n v="0"/>
    <n v="0.56895052183996897"/>
    <n v="0"/>
    <m/>
    <m/>
    <m/>
    <m/>
    <m/>
    <m/>
    <m/>
  </r>
  <r>
    <s v="OmegaGenix Tender 2020/06"/>
    <n v="151"/>
    <n v="95966948"/>
    <s v="Framycetin Sulphate Cream 0.5% 10 gm Tube"/>
    <s v="10 gm"/>
    <n v="29"/>
    <n v="1322468"/>
    <n v="0.91"/>
    <n v="60.870695977158398"/>
    <s v="Crestiva Pharmaceuticals"/>
    <n v="0.11600000000000001"/>
    <n v="8818"/>
    <d v="2022-03-20T00:00:00"/>
    <n v="25826"/>
    <n v="1572046.5943060899"/>
    <n v="1754404"/>
    <n v="21375"/>
    <n v="25826"/>
    <n v="4451"/>
    <n v="1452040"/>
    <n v="302364"/>
    <n v="67"/>
    <d v="2026-06-27T00:00:00"/>
    <s v="Bill Process"/>
    <n v="51"/>
    <n v="7528"/>
    <n v="0"/>
    <n v="0"/>
    <n v="0.82765430186633604"/>
    <n v="0"/>
    <m/>
    <m/>
    <m/>
    <m/>
    <m/>
    <m/>
    <m/>
  </r>
  <r>
    <s v="FarmaMed Tender 2014/06"/>
    <n v="864"/>
    <n v="41712066"/>
    <s v="Omeprazole Capsules 200 mg 10 Capsules Pack"/>
    <s v="10 Capsules"/>
    <n v="23"/>
    <n v="8644057"/>
    <n v="0.79"/>
    <n v="75.093709864691505"/>
    <s v="Lifegenix Pharma"/>
    <n v="0.13500000000000001"/>
    <n v="8604"/>
    <d v="2022-01-31T00:00:00"/>
    <n v="43781"/>
    <n v="3287677.71158606"/>
    <n v="3731514"/>
    <n v="23139"/>
    <n v="43781"/>
    <n v="20642"/>
    <n v="1972168"/>
    <n v="1759346"/>
    <n v="85"/>
    <d v="2026-01-25T00:00:00"/>
    <s v="Bill Process"/>
    <n v="-102"/>
    <n v="8853"/>
    <n v="102"/>
    <n v="9"/>
    <n v="0.52851693657065801"/>
    <n v="93"/>
    <m/>
    <m/>
    <m/>
    <m/>
    <m/>
    <m/>
    <m/>
  </r>
  <r>
    <s v="FarmaNova Tender 2014/02"/>
    <n v="942"/>
    <n v="11942339"/>
    <s v="Mupirocin Cream 2% 10 gm Tube"/>
    <s v="10 gm"/>
    <n v="35"/>
    <n v="9747217"/>
    <n v="0.89"/>
    <n v="86.465272096202497"/>
    <s v="Cipla"/>
    <n v="0.13700000000000001"/>
    <n v="7688"/>
    <d v="2022-12-27T00:00:00"/>
    <n v="86737"/>
    <n v="7499738.3058083197"/>
    <n v="8527202"/>
    <n v="28305"/>
    <n v="86737"/>
    <n v="58432"/>
    <n v="2782693"/>
    <n v="5744509"/>
    <n v="89"/>
    <d v="2026-07-27T00:00:00"/>
    <s v="Bill Process"/>
    <n v="81"/>
    <n v="9209"/>
    <n v="0"/>
    <n v="0"/>
    <n v="0.32633132342598897"/>
    <n v="0"/>
    <m/>
    <m/>
    <m/>
    <m/>
    <m/>
    <m/>
    <m/>
  </r>
  <r>
    <s v="HelioCore Tender 2002/04"/>
    <n v="757"/>
    <n v="28351802"/>
    <s v="Doxycycline Capsules 250 mg 15 Capsules Pack"/>
    <s v="15 Capsules"/>
    <n v="30"/>
    <n v="4471732"/>
    <n v="0.83"/>
    <n v="73.582289537113894"/>
    <s v="Intas Pharmaceuticals"/>
    <n v="0.14899999999999999"/>
    <n v="4793"/>
    <d v="2021-08-24T00:00:00"/>
    <n v="16805"/>
    <n v="1236550.3756712"/>
    <n v="1420796"/>
    <n v="3529"/>
    <n v="16805"/>
    <n v="13276"/>
    <n v="298363"/>
    <n v="1122433"/>
    <n v="123"/>
    <d v="2025-02-07T00:00:00"/>
    <s v="Bill Process"/>
    <n v="-454"/>
    <n v="6539"/>
    <n v="454"/>
    <n v="9"/>
    <n v="0.20999702469503101"/>
    <n v="445"/>
    <m/>
    <m/>
    <m/>
    <m/>
    <m/>
    <m/>
    <m/>
  </r>
  <r>
    <s v="KronoHealthcare Tender 2015/07"/>
    <n v="197"/>
    <n v="17589389"/>
    <s v="Gentamicin Injection 500 mg 10 ml Vial"/>
    <s v="10 ml"/>
    <n v="21"/>
    <n v="5247761"/>
    <n v="0.93"/>
    <n v="85.503729305576101"/>
    <s v="Elaris Biotech"/>
    <n v="0.14299999999999999"/>
    <n v="4578"/>
    <d v="2021-04-16T00:00:00"/>
    <n v="49482"/>
    <n v="4230895.53349852"/>
    <n v="4835914"/>
    <n v="18925"/>
    <n v="49482"/>
    <n v="30557"/>
    <n v="1849555"/>
    <n v="2986359"/>
    <n v="56"/>
    <d v="2026-11-10T00:00:00"/>
    <s v="Bill Process"/>
    <n v="187"/>
    <n v="4343"/>
    <n v="0"/>
    <n v="0"/>
    <n v="0.38246230952669702"/>
    <n v="0"/>
    <m/>
    <m/>
    <m/>
    <m/>
    <m/>
    <m/>
    <m/>
  </r>
  <r>
    <s v="EvoPharma Tender 2007/11"/>
    <n v="508"/>
    <n v="39855147"/>
    <s v="Doxycycline Capsules 250 mg 10 Capsules Pack"/>
    <s v="10 Capsules"/>
    <n v="36"/>
    <n v="9539794"/>
    <n v="1"/>
    <n v="76.526489707589207"/>
    <s v="Heliosyn Pharma"/>
    <n v="0.126"/>
    <n v="9208"/>
    <d v="2025-02-09T00:00:00"/>
    <n v="52472"/>
    <n v="4015497.9679366201"/>
    <n v="4521451"/>
    <n v="18924"/>
    <n v="52472"/>
    <n v="33548"/>
    <n v="1630659"/>
    <n v="2890792"/>
    <n v="87"/>
    <d v="2025-02-04T00:00:00"/>
    <s v="Bill Process"/>
    <n v="-457"/>
    <n v="8351"/>
    <n v="457"/>
    <n v="7"/>
    <n v="0.36064948925140999"/>
    <n v="450"/>
    <m/>
    <m/>
    <m/>
    <m/>
    <m/>
    <m/>
    <m/>
  </r>
  <r>
    <s v="YottaHealthcare Tender 2021/03"/>
    <n v="244"/>
    <n v="54652424"/>
    <s v="Omeprazole Capsules 100 mg 15 Capsules Pack"/>
    <s v="15 Capsules"/>
    <n v="25"/>
    <n v="2840864"/>
    <n v="0.82"/>
    <n v="79.891248757129205"/>
    <s v="Biosynex Healthcare"/>
    <n v="0.11799999999999999"/>
    <n v="7888"/>
    <d v="2025-08-31T00:00:00"/>
    <n v="27617"/>
    <n v="2206356.61692564"/>
    <n v="2466707"/>
    <n v="14720"/>
    <n v="27617"/>
    <n v="12897"/>
    <n v="1314767"/>
    <n v="1151940"/>
    <n v="109"/>
    <d v="2025-05-10T00:00:00"/>
    <s v="Bill Process"/>
    <n v="-362"/>
    <n v="9717"/>
    <n v="362"/>
    <n v="1"/>
    <n v="0.53300503313176695"/>
    <n v="361"/>
    <m/>
    <m/>
    <m/>
    <m/>
    <m/>
    <m/>
    <m/>
  </r>
  <r>
    <s v="BetaMed Tender 2017/05"/>
    <n v="947"/>
    <n v="56407439"/>
    <s v="Fluconazole Capsules 200 mg 20 Capsules Pack"/>
    <s v="20 Capsules"/>
    <n v="38"/>
    <n v="9478445"/>
    <n v="0.99"/>
    <n v="70.717673550641393"/>
    <s v="Crestline Biotech"/>
    <n v="0.11799999999999999"/>
    <n v="9141"/>
    <d v="2024-03-10T00:00:00"/>
    <n v="75064"/>
    <n v="5308351.4474053401"/>
    <n v="5934737"/>
    <n v="11052"/>
    <n v="75064"/>
    <n v="64012"/>
    <n v="873797"/>
    <n v="5060940"/>
    <n v="166"/>
    <d v="2026-06-15T00:00:00"/>
    <s v="Bill Process"/>
    <n v="39"/>
    <n v="3079"/>
    <n v="0"/>
    <n v="0"/>
    <n v="0.147234360012789"/>
    <n v="0"/>
    <m/>
    <m/>
    <m/>
    <m/>
    <m/>
    <m/>
    <m/>
  </r>
  <r>
    <s v="AuroBiotech Tender 2006/07"/>
    <n v="627"/>
    <n v="71028600"/>
    <s v="Doxycycline Capsules 100 mg 10 Capsules Pack"/>
    <s v="10 Capsules"/>
    <n v="39"/>
    <n v="1499781"/>
    <n v="0.96"/>
    <n v="99.169132629782098"/>
    <s v="Mediora Healthcare"/>
    <n v="0.125"/>
    <n v="1957"/>
    <d v="2020-12-01T00:00:00"/>
    <n v="57949"/>
    <n v="5746752.0667632399"/>
    <n v="6465096"/>
    <n v="44578"/>
    <n v="57949"/>
    <n v="13371"/>
    <n v="4973357"/>
    <n v="1491739"/>
    <n v="116"/>
    <d v="2025-02-20T00:00:00"/>
    <s v="Bill Process"/>
    <n v="-441"/>
    <n v="1541"/>
    <n v="441"/>
    <n v="7"/>
    <n v="0.76926262748278695"/>
    <n v="434"/>
    <m/>
    <m/>
    <m/>
    <m/>
    <m/>
    <m/>
    <m/>
  </r>
  <r>
    <s v="XenoCore Tender 2008/04"/>
    <n v="611"/>
    <n v="54983737"/>
    <s v="Vitamin B Complex Syrup 250 mg/5 ml 60 ml Bottle"/>
    <s v="60 ml"/>
    <n v="13"/>
    <n v="248481"/>
    <n v="0.98"/>
    <n v="98.482421958938502"/>
    <s v="Lumeris Healthcare"/>
    <n v="0.122"/>
    <n v="4328"/>
    <d v="2020-11-15T00:00:00"/>
    <n v="83500"/>
    <n v="8223282.2335713599"/>
    <n v="9226523"/>
    <n v="355"/>
    <n v="83500"/>
    <n v="83145"/>
    <n v="39227"/>
    <n v="9187296"/>
    <n v="127"/>
    <d v="2025-07-25T00:00:00"/>
    <s v="Bill Process"/>
    <n v="-286"/>
    <n v="4949"/>
    <n v="286"/>
    <n v="7"/>
    <n v="4.2514970059880199E-3"/>
    <n v="279"/>
    <m/>
    <m/>
    <m/>
    <m/>
    <m/>
    <m/>
    <m/>
  </r>
  <r>
    <s v="NovaGenix Tender 2012/03"/>
    <n v="897"/>
    <n v="50944909"/>
    <s v="Ceftriaxone Injection 1 g 10 ml Vial"/>
    <s v="1 g"/>
    <n v="39"/>
    <n v="7233198"/>
    <n v="0.97"/>
    <n v="69.037187717464207"/>
    <s v="Medisphere Pharmaceuticals"/>
    <n v="0.11700000000000001"/>
    <n v="6243"/>
    <d v="2020-06-15T00:00:00"/>
    <n v="99163"/>
    <n v="6845934.6456268998"/>
    <n v="7646909"/>
    <n v="39590"/>
    <n v="99163"/>
    <n v="59573"/>
    <n v="3052965"/>
    <n v="4593944"/>
    <n v="94"/>
    <d v="2026-04-14T00:00:00"/>
    <s v="Bill Process"/>
    <n v="-23"/>
    <n v="8032"/>
    <n v="23"/>
    <n v="9"/>
    <n v="0.39924165263253403"/>
    <n v="14"/>
    <m/>
    <m/>
    <m/>
    <m/>
    <m/>
    <m/>
    <m/>
  </r>
  <r>
    <s v="NeuroPharmatech Tender 2011/08"/>
    <n v="619"/>
    <n v="27779007"/>
    <s v="Diclofenac Injection 250 mg 2 ml Vial"/>
    <s v="2 ml"/>
    <n v="50"/>
    <n v="5220434"/>
    <n v="0.97"/>
    <n v="71.914225466010805"/>
    <s v="Lifegenix Pharma"/>
    <n v="0.13700000000000001"/>
    <n v="2776"/>
    <d v="2022-05-28T00:00:00"/>
    <n v="74920"/>
    <n v="5387813.7719135303"/>
    <n v="6125944"/>
    <n v="74920"/>
    <n v="74920"/>
    <n v="0"/>
    <n v="6125944"/>
    <n v="0"/>
    <n v="169"/>
    <d v="2025-08-07T00:00:00"/>
    <s v="P O Closed"/>
    <n v="-273"/>
    <n v="2846"/>
    <n v="273"/>
    <n v="3"/>
    <n v="1"/>
    <n v="270"/>
    <m/>
    <m/>
    <m/>
    <m/>
    <m/>
    <m/>
    <m/>
  </r>
  <r>
    <s v="BetaPharmatech Tender 2017/12"/>
    <n v="587"/>
    <n v="54941524"/>
    <s v="Diclofenac Injection 500 mg 10 ml Vial"/>
    <s v="10 ml"/>
    <n v="29"/>
    <n v="4221992"/>
    <n v="0.79"/>
    <n v="69.246510715288494"/>
    <s v="Aximed Pharma"/>
    <n v="0.122"/>
    <n v="1849"/>
    <d v="2022-03-30T00:00:00"/>
    <n v="10119"/>
    <n v="700705.44192800403"/>
    <n v="786192"/>
    <n v="5243"/>
    <n v="10119"/>
    <n v="4876"/>
    <n v="407353"/>
    <n v="378839"/>
    <n v="134"/>
    <d v="2025-12-15T00:00:00"/>
    <s v="Bill Process"/>
    <n v="-143"/>
    <n v="1655"/>
    <n v="143"/>
    <n v="6"/>
    <n v="0.51813420298448498"/>
    <n v="137"/>
    <m/>
    <m/>
    <m/>
    <m/>
    <m/>
    <m/>
    <m/>
  </r>
  <r>
    <s v="CoreMed Tender 2000/05"/>
    <n v="117"/>
    <n v="17272893"/>
    <s v="Iron Syrup 250 mg/5 ml 60 ml Bottle"/>
    <s v="60 ml"/>
    <n v="10"/>
    <n v="2634041"/>
    <n v="0.76"/>
    <n v="91.8780168037203"/>
    <s v="TruMed Lifesciences"/>
    <n v="0.11799999999999999"/>
    <n v="2286"/>
    <d v="2020-01-09T00:00:00"/>
    <n v="14860"/>
    <n v="1365307.32970328"/>
    <n v="1526414"/>
    <n v="3613"/>
    <n v="14860"/>
    <n v="11247"/>
    <n v="371126"/>
    <n v="1155288"/>
    <n v="120"/>
    <d v="2026-01-15T00:00:00"/>
    <s v="Bill Process"/>
    <n v="-112"/>
    <n v="3907"/>
    <n v="112"/>
    <n v="7"/>
    <n v="0.24313593539703901"/>
    <n v="105"/>
    <m/>
    <m/>
    <m/>
    <m/>
    <m/>
    <m/>
    <m/>
  </r>
  <r>
    <s v="BioGenix Tender 2009/04"/>
    <n v="623"/>
    <n v="63391508"/>
    <s v="Framycetin Sulphate Cream 1% 20 gm Tube"/>
    <s v="20 gm"/>
    <n v="27"/>
    <n v="4871229"/>
    <n v="0.86"/>
    <n v="76.457405682442896"/>
    <s v="Mediora Healthcare"/>
    <n v="0.124"/>
    <n v="2548"/>
    <d v="2023-10-31T00:00:00"/>
    <n v="51582"/>
    <n v="3943825.8999117701"/>
    <n v="4432860"/>
    <n v="50674"/>
    <n v="51582"/>
    <n v="908"/>
    <n v="4354828"/>
    <n v="78032"/>
    <n v="140"/>
    <d v="2026-04-25T00:00:00"/>
    <s v="Bill Process"/>
    <n v="-12"/>
    <n v="3290"/>
    <n v="12"/>
    <n v="4"/>
    <n v="0.98239696017990796"/>
    <n v="8"/>
    <m/>
    <m/>
    <m/>
    <m/>
    <m/>
    <m/>
    <m/>
  </r>
  <r>
    <s v="UltraPharmatech Tender 2007/07"/>
    <n v="695"/>
    <n v="98741581"/>
    <s v="Mupirocin Cream 0.5% 20 gm Tube"/>
    <s v="20 gm"/>
    <n v="12"/>
    <n v="4468376"/>
    <n v="0.77"/>
    <n v="74.666513722934695"/>
    <s v="Biosynex Healthcare"/>
    <n v="0.13900000000000001"/>
    <n v="6260"/>
    <d v="2020-12-03T00:00:00"/>
    <n v="19424"/>
    <n v="1450322.3625542801"/>
    <n v="1651917"/>
    <n v="2622"/>
    <n v="19424"/>
    <n v="16802"/>
    <n v="222988"/>
    <n v="1428929"/>
    <n v="141"/>
    <d v="2025-08-17T00:00:00"/>
    <s v="Bill Process"/>
    <n v="-263"/>
    <n v="3173"/>
    <n v="263"/>
    <n v="6"/>
    <n v="0.134987644151565"/>
    <n v="257"/>
    <m/>
    <m/>
    <m/>
    <m/>
    <m/>
    <m/>
    <m/>
  </r>
  <r>
    <s v="UniGenix Tender 2022/01"/>
    <n v="211"/>
    <n v="42771601"/>
    <s v="Cough Suppressant Syrup 125 mg/5 ml 60 ml Bottle"/>
    <s v="60 ml"/>
    <n v="42"/>
    <n v="4797129"/>
    <n v="0.77"/>
    <n v="56.550999937021402"/>
    <s v="Biocon"/>
    <n v="0.11799999999999999"/>
    <n v="9520"/>
    <d v="2024-02-19T00:00:00"/>
    <n v="61005"/>
    <n v="3449893.7511579902"/>
    <n v="3856981"/>
    <n v="50271"/>
    <n v="61005"/>
    <n v="10734"/>
    <n v="3178335"/>
    <n v="678646"/>
    <n v="74"/>
    <d v="2025-02-18T00:00:00"/>
    <s v="Bill Process"/>
    <n v="-443"/>
    <n v="4086"/>
    <n v="443"/>
    <n v="8"/>
    <n v="0.82404720924514396"/>
    <n v="435"/>
    <m/>
    <m/>
    <m/>
    <m/>
    <m/>
    <m/>
    <m/>
  </r>
  <r>
    <s v="ZenPharma Tender 2012/01"/>
    <n v="178"/>
    <n v="86960590"/>
    <s v="Diclofenac Injection 250 mg 5 ml Vial"/>
    <s v="5 ml"/>
    <n v="13"/>
    <n v="8872233"/>
    <n v="0.84"/>
    <n v="94.785872959869195"/>
    <s v="Aventra Healthcare"/>
    <n v="0.14699999999999999"/>
    <n v="8410"/>
    <d v="2024-08-13T00:00:00"/>
    <n v="14511"/>
    <n v="1375437.80252066"/>
    <n v="1577627"/>
    <n v="2263"/>
    <n v="14511"/>
    <n v="12248"/>
    <n v="246032"/>
    <n v="1331595"/>
    <n v="91"/>
    <d v="2025-11-15T00:00:00"/>
    <s v="Bill Process"/>
    <n v="-173"/>
    <n v="4943"/>
    <n v="173"/>
    <n v="2"/>
    <n v="0.155950658121425"/>
    <n v="171"/>
    <m/>
    <m/>
    <m/>
    <m/>
    <m/>
    <m/>
    <m/>
  </r>
  <r>
    <s v="BioLifeX Tender 2021/11"/>
    <n v="415"/>
    <n v="43820092"/>
    <s v="Vitamin B Complex Syrup 250 mg/5 ml 100 ml Bottle"/>
    <s v="100 ml"/>
    <n v="36"/>
    <n v="6368632"/>
    <n v="0.86"/>
    <n v="78.971814126476104"/>
    <s v="Ardentis Biotech"/>
    <n v="0.14299999999999999"/>
    <n v="3708"/>
    <d v="2021-12-26T00:00:00"/>
    <n v="74959"/>
    <n v="5919648.2151065199"/>
    <n v="6766158"/>
    <n v="38638"/>
    <n v="74959"/>
    <n v="36321"/>
    <n v="3487651"/>
    <n v="3278507"/>
    <n v="87"/>
    <d v="2025-05-14T00:00:00"/>
    <s v="Bill Process"/>
    <n v="-358"/>
    <n v="1437"/>
    <n v="358"/>
    <n v="4"/>
    <n v="0.51545511546311995"/>
    <n v="354"/>
    <m/>
    <m/>
    <m/>
    <m/>
    <m/>
    <m/>
    <m/>
  </r>
  <r>
    <s v="UniMed Tender 2014/08"/>
    <n v="481"/>
    <n v="24705362"/>
    <s v="Ceftriaxone Injection 500 mg 5 ml Vial"/>
    <s v="5 ml"/>
    <n v="18"/>
    <n v="2104432"/>
    <n v="0.91"/>
    <n v="61.085472781174303"/>
    <s v="Helixora Healthcare"/>
    <n v="0.13300000000000001"/>
    <n v="2545"/>
    <d v="2023-06-28T00:00:00"/>
    <n v="64997"/>
    <n v="3970372.4743579901"/>
    <n v="4498432"/>
    <n v="29757"/>
    <n v="64997"/>
    <n v="35240"/>
    <n v="2059477"/>
    <n v="2438955"/>
    <n v="60"/>
    <d v="2026-02-06T00:00:00"/>
    <s v="Bill Process"/>
    <n v="-90"/>
    <n v="2714"/>
    <n v="90"/>
    <n v="2"/>
    <n v="0.45782113020601001"/>
    <n v="88"/>
    <m/>
    <m/>
    <m/>
    <m/>
    <m/>
    <m/>
    <m/>
  </r>
  <r>
    <s v="PrimeSciences Tender 2013/07"/>
    <n v="752"/>
    <n v="98263327"/>
    <s v="Doxycycline Capsules 200 mg 15 Capsules Pack"/>
    <s v="15 Capsules"/>
    <n v="35"/>
    <n v="2740340"/>
    <n v="0.92"/>
    <n v="81.472016173556597"/>
    <s v="Oxyvera Pharmaceuticals"/>
    <n v="0.13700000000000001"/>
    <n v="9802"/>
    <d v="2024-11-26T00:00:00"/>
    <n v="96086"/>
    <n v="7828320.1460523596"/>
    <n v="8900800"/>
    <n v="66777"/>
    <n v="96086"/>
    <n v="29309"/>
    <n v="6185799"/>
    <n v="2715001"/>
    <n v="50"/>
    <d v="2026-10-07T00:00:00"/>
    <s v="Bill Process"/>
    <n v="153"/>
    <n v="7206"/>
    <n v="0"/>
    <n v="0"/>
    <n v="0.69497117165872202"/>
    <n v="0"/>
    <m/>
    <m/>
    <m/>
    <m/>
    <m/>
    <m/>
    <m/>
  </r>
  <r>
    <s v="AuroHealthcare Tender 2009/09"/>
    <n v="708"/>
    <n v="29926631"/>
    <s v="Framycetin Sulphate Cream 0.5% 10 gm Tube"/>
    <s v="10 gm"/>
    <n v="18"/>
    <n v="9101056"/>
    <n v="0.81"/>
    <n v="80.753795522332595"/>
    <s v="Heliosyn Pharma"/>
    <n v="0.10299999999999999"/>
    <n v="5774"/>
    <d v="2023-04-09T00:00:00"/>
    <n v="63401"/>
    <n v="5119871.3899114104"/>
    <n v="5647218"/>
    <n v="59302"/>
    <n v="63401"/>
    <n v="4099"/>
    <n v="5282114"/>
    <n v="365104"/>
    <n v="153"/>
    <d v="2025-10-23T00:00:00"/>
    <s v="Bill Process"/>
    <n v="-196"/>
    <n v="2215"/>
    <n v="196"/>
    <n v="8"/>
    <n v="0.93534802290184704"/>
    <n v="188"/>
    <m/>
    <m/>
    <m/>
    <m/>
    <m/>
    <m/>
    <m/>
  </r>
  <r>
    <s v="OptiLabs Tender 2012/06"/>
    <n v="372"/>
    <n v="86366372"/>
    <s v="Metformin Tablets 650 mg 10 Tablets Pack"/>
    <s v="10 Tablets"/>
    <n v="47"/>
    <n v="4298885"/>
    <n v="0.92"/>
    <n v="77.1218211951835"/>
    <s v="Clariwell Biotech"/>
    <n v="0.105"/>
    <n v="4229"/>
    <d v="2023-02-10T00:00:00"/>
    <n v="11798"/>
    <n v="909883.24646077503"/>
    <n v="1005421"/>
    <n v="2163"/>
    <n v="11798"/>
    <n v="9635"/>
    <n v="184330"/>
    <n v="821091"/>
    <n v="97"/>
    <d v="2025-06-22T00:00:00"/>
    <s v="Bill Process"/>
    <n v="-319"/>
    <n v="1551"/>
    <n v="319"/>
    <n v="1"/>
    <n v="0.18333615867096101"/>
    <n v="318"/>
    <m/>
    <m/>
    <m/>
    <m/>
    <m/>
    <m/>
    <m/>
  </r>
  <r>
    <s v="GenoBiotech Tender 2014/06"/>
    <n v="416"/>
    <n v="20695459"/>
    <s v="Azithromycin Tablets 500 mg 10 Tablets Pack"/>
    <s v="10 Tablets"/>
    <n v="12"/>
    <n v="4013501"/>
    <n v="0.75"/>
    <n v="64.845935803467597"/>
    <s v="Primexa Healthcare"/>
    <n v="0.14399999999999999"/>
    <n v="8891"/>
    <d v="2024-01-08T00:00:00"/>
    <n v="26345"/>
    <n v="1708366.1787423501"/>
    <n v="1954371"/>
    <n v="18714"/>
    <n v="26345"/>
    <n v="7631"/>
    <n v="1388275"/>
    <n v="566096"/>
    <n v="117"/>
    <d v="2025-01-19T00:00:00"/>
    <s v="Bill Process"/>
    <n v="-473"/>
    <n v="6604"/>
    <n v="473"/>
    <n v="6"/>
    <n v="0.71034351869424905"/>
    <n v="467"/>
    <m/>
    <m/>
    <m/>
    <m/>
    <m/>
    <m/>
    <m/>
  </r>
  <r>
    <s v="PharmaCore Tender 2024/12"/>
    <n v="921"/>
    <n v="84708120"/>
    <s v="Vitamin B Complex Syrup 125 mg/5 ml 100 ml Bottle"/>
    <s v="100 ml"/>
    <n v="45"/>
    <n v="6636243"/>
    <n v="0.81"/>
    <n v="85.610204648574694"/>
    <s v="Mediora Healthcare"/>
    <n v="0.122"/>
    <n v="9747"/>
    <d v="2024-04-20T00:00:00"/>
    <n v="76528"/>
    <n v="6551577.7413461301"/>
    <n v="7350870"/>
    <n v="67234"/>
    <n v="76528"/>
    <n v="9294"/>
    <n v="6458138"/>
    <n v="892732"/>
    <n v="132"/>
    <d v="2025-11-05T00:00:00"/>
    <s v="Bill Process"/>
    <n v="-183"/>
    <n v="3298"/>
    <n v="183"/>
    <n v="7"/>
    <n v="0.87855425465189196"/>
    <n v="176"/>
    <m/>
    <m/>
    <m/>
    <m/>
    <m/>
    <m/>
    <m/>
  </r>
  <r>
    <s v="NovaBiotech Tender 2014/02"/>
    <n v="154"/>
    <n v="69623259"/>
    <s v="Fluconazole Capsules 250 mg 10 Capsules Pack"/>
    <s v="10 Capsules"/>
    <n v="12"/>
    <n v="8035424"/>
    <n v="0.81"/>
    <n v="56.328399529483903"/>
    <s v="Curelia Lifesciences"/>
    <n v="0.125"/>
    <n v="6548"/>
    <d v="2021-11-06T00:00:00"/>
    <n v="70443"/>
    <n v="3967941.4480554401"/>
    <n v="4463934"/>
    <n v="70443"/>
    <n v="70443"/>
    <n v="0"/>
    <n v="4463934"/>
    <n v="0"/>
    <n v="160"/>
    <d v="2025-04-27T00:00:00"/>
    <s v="P O Closed"/>
    <n v="-375"/>
    <n v="5064"/>
    <n v="375"/>
    <n v="4"/>
    <n v="1"/>
    <n v="371"/>
    <m/>
    <m/>
    <m/>
    <m/>
    <m/>
    <m/>
    <m/>
  </r>
  <r>
    <s v="AuroPharma Tender 2005/01"/>
    <n v="428"/>
    <n v="55308336"/>
    <s v="Omeprazole Capsules 200 mg 20 Capsules Pack"/>
    <s v="20 Capsules"/>
    <n v="43"/>
    <n v="7297298"/>
    <n v="0.82"/>
    <n v="94.636712834357695"/>
    <s v="Biosynex Healthcare"/>
    <n v="0.14099999999999999"/>
    <n v="3425"/>
    <d v="2020-12-03T00:00:00"/>
    <n v="62833"/>
    <n v="5946308.5775212003"/>
    <n v="6784738"/>
    <n v="36051"/>
    <n v="62833"/>
    <n v="26782"/>
    <n v="3892805"/>
    <n v="2891933"/>
    <n v="157"/>
    <d v="2026-07-25T00:00:00"/>
    <s v="Bill Process"/>
    <n v="79"/>
    <n v="1137"/>
    <n v="0"/>
    <n v="0"/>
    <n v="0.57375901198414803"/>
    <n v="0"/>
    <m/>
    <m/>
    <m/>
    <m/>
    <m/>
    <m/>
    <m/>
  </r>
  <r>
    <s v="CuraMed Tender 2010/07"/>
    <n v="815"/>
    <n v="54402874"/>
    <s v="Doxycycline Capsules 200 mg 10 Capsules Pack"/>
    <s v="10 Capsules"/>
    <n v="44"/>
    <n v="590943"/>
    <n v="0.8"/>
    <n v="50.023410719381999"/>
    <s v="Trivanta Pharma"/>
    <n v="0.108"/>
    <n v="2630"/>
    <d v="2020-02-20T00:00:00"/>
    <n v="75009"/>
    <n v="3752206.0146501302"/>
    <n v="4157444"/>
    <n v="26089"/>
    <n v="75009"/>
    <n v="48920"/>
    <n v="1446007"/>
    <n v="2711437"/>
    <n v="177"/>
    <d v="2025-01-22T00:00:00"/>
    <s v="Bill Process"/>
    <n v="-470"/>
    <n v="4635"/>
    <n v="470"/>
    <n v="7"/>
    <n v="0.34781159594181998"/>
    <n v="463"/>
    <m/>
    <m/>
    <m/>
    <m/>
    <m/>
    <m/>
    <m/>
  </r>
  <r>
    <s v="MediCure Tender 2006/06"/>
    <n v="487"/>
    <n v="97244544"/>
    <s v="Omeprazole Capsules 250 mg 20 Capsules Pack"/>
    <s v="20 Capsules"/>
    <n v="26"/>
    <n v="8550362"/>
    <n v="0.99"/>
    <n v="66.074217908173495"/>
    <s v="Medinex Biotech"/>
    <n v="0.14000000000000001"/>
    <n v="6236"/>
    <d v="2023-11-03T00:00:00"/>
    <n v="26715"/>
    <n v="1765172.7314168599"/>
    <n v="2012297"/>
    <n v="21220"/>
    <n v="26715"/>
    <n v="5495"/>
    <n v="1598388"/>
    <n v="413909"/>
    <n v="145"/>
    <d v="2026-07-24T00:00:00"/>
    <s v="Bill Process"/>
    <n v="78"/>
    <n v="3551"/>
    <n v="0"/>
    <n v="0"/>
    <n v="0.79431031255848805"/>
    <n v="0"/>
    <m/>
    <m/>
    <m/>
    <m/>
    <m/>
    <m/>
    <m/>
  </r>
  <r>
    <s v="QuantumLabs Tender 2010/04"/>
    <n v="300"/>
    <n v="91896913"/>
    <s v="Metformin Tablets 650 mg 20 Tablets Pack"/>
    <s v="20 Tablets"/>
    <n v="32"/>
    <n v="6143864"/>
    <n v="0.8"/>
    <n v="81.460248466006703"/>
    <s v="Veriton Pharma"/>
    <n v="0.128"/>
    <n v="3448"/>
    <d v="2025-02-16T00:00:00"/>
    <n v="33238"/>
    <n v="2707575.7385131302"/>
    <n v="3054145"/>
    <n v="24486"/>
    <n v="33238"/>
    <n v="8752"/>
    <n v="2249949"/>
    <n v="804196"/>
    <n v="53"/>
    <d v="2026-06-05T00:00:00"/>
    <s v="Bill Process"/>
    <n v="29"/>
    <n v="8166"/>
    <n v="0"/>
    <n v="0"/>
    <n v="0.73668692460436802"/>
    <n v="0"/>
    <m/>
    <m/>
    <m/>
    <m/>
    <m/>
    <m/>
    <m/>
  </r>
  <r>
    <s v="MediNova Tender 2008/02"/>
    <n v="553"/>
    <n v="47691627"/>
    <s v="Fluconazole Capsules 100 mg 20 Capsules Pack"/>
    <s v="20 Capsules"/>
    <n v="26"/>
    <n v="3548982"/>
    <n v="0.79"/>
    <n v="67.854586605562901"/>
    <s v="Dr Reddy’s Laboratories"/>
    <n v="0.11899999999999999"/>
    <n v="4737"/>
    <d v="2020-08-19T00:00:00"/>
    <n v="93491"/>
    <n v="6343793.1563406801"/>
    <n v="7098705"/>
    <n v="82663"/>
    <n v="93491"/>
    <n v="10828"/>
    <n v="6276542"/>
    <n v="822163"/>
    <n v="157"/>
    <d v="2026-04-12T00:00:00"/>
    <s v="Bill Process"/>
    <n v="-25"/>
    <n v="3486"/>
    <n v="25"/>
    <n v="9"/>
    <n v="0.88418136505118095"/>
    <n v="16"/>
    <m/>
    <m/>
    <m/>
    <m/>
    <m/>
    <m/>
    <m/>
  </r>
  <r>
    <s v="VitaPharma Tender 2015/12"/>
    <n v="506"/>
    <n v="26272741"/>
    <s v="Vitamin B Complex Syrup 250 mg/5 ml 150 ml Bottle"/>
    <s v="150 ml"/>
    <n v="19"/>
    <n v="2262579"/>
    <n v="0.9"/>
    <n v="63.156104126282301"/>
    <s v="Crestiva Pharmaceuticals"/>
    <n v="0.123"/>
    <n v="1115"/>
    <d v="2025-12-24T00:00:00"/>
    <n v="42944"/>
    <n v="2712175.7355990699"/>
    <n v="3045773"/>
    <n v="11954"/>
    <n v="42944"/>
    <n v="30990"/>
    <n v="847829"/>
    <n v="2197944"/>
    <n v="120"/>
    <d v="2025-08-14T00:00:00"/>
    <s v="Bill Process"/>
    <n v="-266"/>
    <n v="4197"/>
    <n v="266"/>
    <n v="6"/>
    <n v="0.27836251862891198"/>
    <n v="260"/>
    <m/>
    <m/>
    <m/>
    <m/>
    <m/>
    <m/>
    <m/>
  </r>
  <r>
    <s v="UniThera Tender 2023/06"/>
    <n v="243"/>
    <n v="28345403"/>
    <s v="Paracetamol Syrup 250 mg/5 ml 150 ml Bottle"/>
    <s v="150 ml"/>
    <n v="37"/>
    <n v="8471057"/>
    <n v="0.96"/>
    <n v="55.0225590728367"/>
    <s v="Corentis Lifesciences"/>
    <n v="0.123"/>
    <n v="3503"/>
    <d v="2022-04-28T00:00:00"/>
    <n v="40076"/>
    <n v="2205084.0774030001"/>
    <n v="2476309"/>
    <n v="23498"/>
    <n v="40076"/>
    <n v="16578"/>
    <n v="1451949"/>
    <n v="1024360"/>
    <n v="66"/>
    <d v="2025-08-17T00:00:00"/>
    <s v="Bill Process"/>
    <n v="-263"/>
    <n v="3565"/>
    <n v="263"/>
    <n v="5"/>
    <n v="0.58633596167282198"/>
    <n v="258"/>
    <m/>
    <m/>
    <m/>
    <m/>
    <m/>
    <m/>
    <m/>
  </r>
  <r>
    <s v="GenoPharma Tender 2018/08"/>
    <n v="334"/>
    <n v="58143902"/>
    <s v="Doxycycline Capsules 100 mg 20 Capsules Pack"/>
    <s v="20 Capsules"/>
    <n v="20"/>
    <n v="2077407"/>
    <n v="0.96"/>
    <n v="69.668192174214695"/>
    <s v="Medinex Biotech"/>
    <n v="0.129"/>
    <n v="7815"/>
    <d v="2020-03-10T00:00:00"/>
    <n v="96030"/>
    <n v="6690236.4944898402"/>
    <n v="7553277"/>
    <n v="85727"/>
    <n v="96030"/>
    <n v="10303"/>
    <n v="6742891"/>
    <n v="810386"/>
    <n v="90"/>
    <d v="2025-12-30T00:00:00"/>
    <s v="Bill Process"/>
    <n v="-128"/>
    <n v="2361"/>
    <n v="128"/>
    <n v="7"/>
    <n v="0.89271061126731199"/>
    <n v="121"/>
    <m/>
    <m/>
    <m/>
    <m/>
    <m/>
    <m/>
    <m/>
  </r>
  <r>
    <s v="CuraPharma Tender 2018/11"/>
    <n v="380"/>
    <n v="20137518"/>
    <s v="Fluconazole Capsules 200 mg 20 Capsules Pack"/>
    <s v="20 Capsules"/>
    <n v="22"/>
    <n v="4012751"/>
    <n v="0.88"/>
    <n v="65.523852174103098"/>
    <s v="Crestline Biotech"/>
    <n v="0.11799999999999999"/>
    <n v="8553"/>
    <d v="2020-08-31T00:00:00"/>
    <n v="87223"/>
    <n v="5715186.9581817901"/>
    <n v="6389579"/>
    <n v="67630"/>
    <n v="87223"/>
    <n v="19593"/>
    <n v="4954281"/>
    <n v="1435298"/>
    <n v="62"/>
    <d v="2025-10-24T00:00:00"/>
    <s v="Bill Process"/>
    <n v="-195"/>
    <n v="7688"/>
    <n v="195"/>
    <n v="1"/>
    <n v="0.77536888206092403"/>
    <n v="194"/>
    <m/>
    <m/>
    <m/>
    <m/>
    <m/>
    <m/>
    <m/>
  </r>
  <r>
    <s v="PharmaHealthcare Tender 2019/11"/>
    <n v="930"/>
    <n v="79661338"/>
    <s v="Ceftriaxone Injection 500 mg 10 ml Vial"/>
    <s v="10 ml"/>
    <n v="25"/>
    <n v="9163409"/>
    <n v="0.95"/>
    <n v="72.393342537584701"/>
    <s v="Veltrix Pharmaceuticals"/>
    <n v="0.121"/>
    <n v="6680"/>
    <d v="2025-12-01T00:00:00"/>
    <n v="35026"/>
    <n v="2535649.21572144"/>
    <n v="2842463"/>
    <n v="1293"/>
    <n v="35026"/>
    <n v="33733"/>
    <n v="104931"/>
    <n v="2737532"/>
    <n v="148"/>
    <d v="2026-04-13T00:00:00"/>
    <s v="Bill Process"/>
    <n v="-24"/>
    <n v="4133"/>
    <n v="24"/>
    <n v="9"/>
    <n v="3.69154342488437E-2"/>
    <n v="15"/>
    <m/>
    <m/>
    <m/>
    <m/>
    <m/>
    <m/>
    <m/>
  </r>
  <r>
    <s v="EvoBiosystems Tender 2006/06"/>
    <n v="762"/>
    <n v="98277175"/>
    <s v="Ceftriaxone Injection 250 mg 5 ml Vial"/>
    <s v="5 ml"/>
    <n v="50"/>
    <n v="7134993"/>
    <n v="0.98"/>
    <n v="69.300348313170403"/>
    <s v="Corvixa Pharmaceuticals"/>
    <n v="0.11899999999999999"/>
    <n v="6701"/>
    <d v="2021-05-07T00:00:00"/>
    <n v="24911"/>
    <n v="1726340.97682939"/>
    <n v="1931776"/>
    <n v="16852"/>
    <n v="24911"/>
    <n v="8059"/>
    <n v="1306824"/>
    <n v="624952"/>
    <n v="184"/>
    <d v="2026-11-13T00:00:00"/>
    <s v="Bill Process"/>
    <n v="190"/>
    <n v="1874"/>
    <n v="0"/>
    <n v="0"/>
    <n v="0.676488298342098"/>
    <n v="0"/>
    <m/>
    <m/>
    <m/>
    <m/>
    <m/>
    <m/>
    <m/>
  </r>
  <r>
    <s v="VertexLifecare Tender 2018/11"/>
    <n v="658"/>
    <n v="44448162"/>
    <s v="Metformin Tablets 500 mg 15 Tablets Pack"/>
    <s v="15 Tablets"/>
    <n v="49"/>
    <n v="9968368"/>
    <n v="0.87"/>
    <n v="88.4235829219961"/>
    <s v="Arvion Healthcare"/>
    <n v="0.14399999999999999"/>
    <n v="2085"/>
    <d v="2022-01-11T00:00:00"/>
    <n v="95607"/>
    <n v="8453913.4924232792"/>
    <n v="9671277"/>
    <n v="45342"/>
    <n v="95607"/>
    <n v="50265"/>
    <n v="4586642"/>
    <n v="5084635"/>
    <n v="84"/>
    <d v="2025-08-11T00:00:00"/>
    <s v="Bill Process"/>
    <n v="-269"/>
    <n v="3800"/>
    <n v="269"/>
    <n v="4"/>
    <n v="0.47425397721924101"/>
    <n v="265"/>
    <m/>
    <m/>
    <m/>
    <m/>
    <m/>
    <m/>
    <m/>
  </r>
  <r>
    <s v="LifePharmatech Tender 2006/09"/>
    <n v="873"/>
    <n v="36109559"/>
    <s v="Omeprazole Capsules 100 mg 20 Capsules Pack"/>
    <s v="20 Capsules"/>
    <n v="31"/>
    <n v="4623268"/>
    <n v="0.76"/>
    <n v="97.722916819705304"/>
    <s v="Lupin"/>
    <n v="0.13200000000000001"/>
    <n v="1731"/>
    <d v="2022-07-31T00:00:00"/>
    <n v="87328"/>
    <n v="8533946.8800312206"/>
    <n v="9660428"/>
    <n v="55739"/>
    <n v="87328"/>
    <n v="31589"/>
    <n v="6165979"/>
    <n v="3494449"/>
    <n v="130"/>
    <d v="2026-12-12T00:00:00"/>
    <s v="Bill Process"/>
    <n v="219"/>
    <n v="4466"/>
    <n v="0"/>
    <n v="0"/>
    <n v="0.63827180285818996"/>
    <n v="0"/>
    <m/>
    <m/>
    <m/>
    <m/>
    <m/>
    <m/>
    <m/>
  </r>
  <r>
    <s v="CortexPharma Tender 2023/10"/>
    <n v="684"/>
    <n v="41878868"/>
    <s v="Ibuprofen Tablets 650 mg 15 Tablets Pack"/>
    <s v="15 Tablets"/>
    <n v="39"/>
    <n v="162058"/>
    <n v="0.92"/>
    <n v="64.181208550207998"/>
    <s v="Novacrest Pharma"/>
    <n v="0.114"/>
    <n v="5949"/>
    <d v="2021-11-25T00:00:00"/>
    <n v="14378"/>
    <n v="922797.41653488996"/>
    <n v="1027996"/>
    <n v="6627"/>
    <n v="14378"/>
    <n v="7751"/>
    <n v="473816"/>
    <n v="554180"/>
    <n v="174"/>
    <d v="2026-02-22T00:00:00"/>
    <s v="Bill Process"/>
    <n v="-74"/>
    <n v="5704"/>
    <n v="74"/>
    <n v="5"/>
    <n v="0.460912505216303"/>
    <n v="69"/>
    <m/>
    <m/>
    <m/>
    <m/>
    <m/>
    <m/>
    <m/>
  </r>
  <r>
    <s v="NovaGenix Tender 2014/02"/>
    <n v="484"/>
    <n v="94387851"/>
    <s v="Iron Syrup 250 mg/5 ml 60 ml Bottle"/>
    <s v="60 ml"/>
    <n v="44"/>
    <n v="7017135"/>
    <n v="0.8"/>
    <n v="60.683667208608597"/>
    <s v="Primexa Healthcare"/>
    <n v="0.13500000000000001"/>
    <n v="6654"/>
    <d v="2021-08-29T00:00:00"/>
    <n v="62855"/>
    <n v="3814271.9023970999"/>
    <n v="4329199"/>
    <n v="397"/>
    <n v="62855"/>
    <n v="62458"/>
    <n v="27344"/>
    <n v="4301855"/>
    <n v="121"/>
    <d v="2026-04-08T00:00:00"/>
    <s v="Bill Process"/>
    <n v="-29"/>
    <n v="3034"/>
    <n v="29"/>
    <n v="8"/>
    <n v="6.3161244133322697E-3"/>
    <n v="21"/>
    <m/>
    <m/>
    <m/>
    <m/>
    <m/>
    <m/>
    <m/>
  </r>
  <r>
    <s v="NeuroBiosystems Tender 2011/02"/>
    <n v="577"/>
    <n v="32606921"/>
    <s v="Gentamicin Injection 500 mg 10 ml Vial"/>
    <s v="10 ml"/>
    <n v="48"/>
    <n v="7701632"/>
    <n v="0.77"/>
    <n v="60.040695565844999"/>
    <s v="Medisphere Pharmaceuticals"/>
    <n v="0.104"/>
    <n v="8301"/>
    <d v="2023-08-27T00:00:00"/>
    <n v="14241"/>
    <n v="855039.54555319902"/>
    <n v="943964"/>
    <n v="1770"/>
    <n v="14241"/>
    <n v="12471"/>
    <n v="117324"/>
    <n v="826640"/>
    <n v="76"/>
    <d v="2026-01-05T00:00:00"/>
    <s v="Bill Process"/>
    <n v="-122"/>
    <n v="6248"/>
    <n v="122"/>
    <n v="1"/>
    <n v="0.124289024647146"/>
    <n v="121"/>
    <m/>
    <m/>
    <m/>
    <m/>
    <m/>
    <m/>
    <m/>
  </r>
  <r>
    <s v="KronoLabs Tender 2004/09"/>
    <n v="785"/>
    <n v="32704585"/>
    <s v="Ceftriaxone Injection 250 mg 5 ml Vial"/>
    <s v="5 ml"/>
    <n v="34"/>
    <n v="3044624"/>
    <n v="0.88"/>
    <n v="58.595617856261299"/>
    <s v="Aventra Healthcare"/>
    <n v="0.11"/>
    <n v="8406"/>
    <d v="2020-10-31T00:00:00"/>
    <n v="13421"/>
    <n v="786411.78724888305"/>
    <n v="872917"/>
    <n v="11859"/>
    <n v="13421"/>
    <n v="1562"/>
    <n v="771323"/>
    <n v="101594"/>
    <n v="116"/>
    <d v="2026-07-04T00:00:00"/>
    <s v="Bill Process"/>
    <n v="58"/>
    <n v="2578"/>
    <n v="0"/>
    <n v="0"/>
    <n v="0.88361522986364605"/>
    <n v="0"/>
    <m/>
    <m/>
    <m/>
    <m/>
    <m/>
    <m/>
    <m/>
  </r>
  <r>
    <s v="NovaLabs Tender 2000/10"/>
    <n v="697"/>
    <n v="14225193"/>
    <s v="Fluconazole Capsules 100 mg 15 Capsules Pack"/>
    <s v="15 Capsules"/>
    <n v="43"/>
    <n v="9417953"/>
    <n v="0.97"/>
    <n v="66.533380917434599"/>
    <s v="Zenvia Biotech"/>
    <n v="0.14899999999999999"/>
    <n v="8465"/>
    <d v="2020-03-04T00:00:00"/>
    <n v="41564"/>
    <n v="2765393.4444522499"/>
    <n v="3177437"/>
    <n v="12570"/>
    <n v="41564"/>
    <n v="28994"/>
    <n v="960937"/>
    <n v="2216500"/>
    <n v="71"/>
    <d v="2026-05-07T00:00:00"/>
    <s v="Bill Process"/>
    <n v="0"/>
    <n v="4823"/>
    <n v="0"/>
    <n v="0"/>
    <n v="0.302425175632759"/>
    <n v="0"/>
    <m/>
    <m/>
    <m/>
    <m/>
    <m/>
    <m/>
    <m/>
  </r>
  <r>
    <s v="AuroNova Tender 2005/10"/>
    <n v="444"/>
    <n v="48539344"/>
    <s v="Amikacin Injection 250 mg 5 ml Vial"/>
    <s v="5 ml"/>
    <n v="23"/>
    <n v="1141237"/>
    <n v="0.87"/>
    <n v="88.902439581343103"/>
    <s v="Axentra Lifesciences"/>
    <n v="0.13300000000000001"/>
    <n v="2375"/>
    <d v="2024-05-08T00:00:00"/>
    <n v="60245"/>
    <n v="5355927.4725780096"/>
    <n v="6068266"/>
    <n v="15283"/>
    <n v="60245"/>
    <n v="44962"/>
    <n v="1539403"/>
    <n v="4528863"/>
    <n v="57"/>
    <d v="2026-08-11T00:00:00"/>
    <s v="Bill Process"/>
    <n v="96"/>
    <n v="5957"/>
    <n v="0"/>
    <n v="0"/>
    <n v="0.25368080338617299"/>
    <n v="0"/>
    <m/>
    <m/>
    <m/>
    <m/>
    <m/>
    <m/>
    <m/>
  </r>
  <r>
    <s v="DeltaPharma Tender 2006/02"/>
    <n v="414"/>
    <n v="66250027"/>
    <s v="Fluconazole Capsules 250 mg 15 Capsules Pack"/>
    <s v="15 Capsules"/>
    <n v="16"/>
    <n v="8858470"/>
    <n v="0.78"/>
    <n v="61.6490884992566"/>
    <s v="Axentra Lifesciences"/>
    <n v="0.10199999999999999"/>
    <n v="1031"/>
    <d v="2024-08-02T00:00:00"/>
    <n v="40855"/>
    <n v="2518673.5106371301"/>
    <n v="2775578"/>
    <n v="21087"/>
    <n v="40855"/>
    <n v="19768"/>
    <n v="1432594"/>
    <n v="1342984"/>
    <n v="132"/>
    <d v="2025-01-25T00:00:00"/>
    <s v="Bill Process"/>
    <n v="-467"/>
    <n v="3935"/>
    <n v="467"/>
    <n v="4"/>
    <n v="0.51614245502386502"/>
    <n v="463"/>
    <m/>
    <m/>
    <m/>
    <m/>
    <m/>
    <m/>
    <m/>
  </r>
  <r>
    <s v="AxisBiotech Tender 2017/07"/>
    <n v="503"/>
    <n v="36696194"/>
    <s v="Diclofenac Injection 250 mg 10 ml Vial"/>
    <s v="10 ml"/>
    <n v="50"/>
    <n v="8874127"/>
    <n v="0.76"/>
    <n v="90.428546777206606"/>
    <s v="Alvion Pharma"/>
    <n v="0.11899999999999999"/>
    <n v="8609"/>
    <d v="2021-01-10T00:00:00"/>
    <n v="30127"/>
    <n v="2724340.8287569"/>
    <n v="3048537"/>
    <n v="21262"/>
    <n v="30127"/>
    <n v="8865"/>
    <n v="2151492"/>
    <n v="897045"/>
    <n v="172"/>
    <d v="2025-12-17T00:00:00"/>
    <s v="Bill Process"/>
    <n v="-141"/>
    <n v="8555"/>
    <n v="141"/>
    <n v="6"/>
    <n v="0.70574567663557597"/>
    <n v="135"/>
    <m/>
    <m/>
    <m/>
    <m/>
    <m/>
    <m/>
    <m/>
  </r>
  <r>
    <s v="KronoLabs Tender 2009/07"/>
    <n v="328"/>
    <n v="87149842"/>
    <s v="Mupirocin Cream 2% 20 gm Tube"/>
    <s v="20 gm"/>
    <n v="40"/>
    <n v="8370004"/>
    <n v="0.96"/>
    <n v="61.072431099048202"/>
    <s v="Arvion Healthcare"/>
    <n v="0.128"/>
    <n v="7706"/>
    <d v="2025-06-13T00:00:00"/>
    <n v="68468"/>
    <n v="4181507.2124896301"/>
    <n v="4716740"/>
    <n v="10917"/>
    <n v="68468"/>
    <n v="57551"/>
    <n v="752069"/>
    <n v="3964671"/>
    <n v="142"/>
    <d v="2026-08-08T00:00:00"/>
    <s v="Bill Process"/>
    <n v="93"/>
    <n v="1315"/>
    <n v="0"/>
    <n v="0"/>
    <n v="0.15944674884617599"/>
    <n v="0"/>
    <m/>
    <m/>
    <m/>
    <m/>
    <m/>
    <m/>
    <m/>
  </r>
  <r>
    <s v="CortexLifecare Tender 2016/05"/>
    <n v="428"/>
    <n v="55523705"/>
    <s v="Paracetamol Syrup 100 mg/5 ml 150 ml Bottle"/>
    <s v="150 ml"/>
    <n v="32"/>
    <n v="7281527"/>
    <n v="0.98"/>
    <n v="67.583479325076397"/>
    <s v="Bioventra Healthcare"/>
    <n v="0.128"/>
    <n v="8736"/>
    <d v="2023-07-27T00:00:00"/>
    <n v="96680"/>
    <n v="6533970.7811483797"/>
    <n v="7370319"/>
    <n v="84594"/>
    <n v="96680"/>
    <n v="12086"/>
    <n v="6448953"/>
    <n v="921366"/>
    <n v="172"/>
    <d v="2025-04-16T00:00:00"/>
    <s v="Bill Process"/>
    <n v="-386"/>
    <n v="4832"/>
    <n v="386"/>
    <n v="7"/>
    <n v="0.87498965659909"/>
    <n v="379"/>
    <m/>
    <m/>
    <m/>
    <m/>
    <m/>
    <m/>
    <m/>
  </r>
  <r>
    <s v="GammaLifeX Tender 2003/05"/>
    <n v="115"/>
    <n v="65666254"/>
    <s v="Cough Suppressant Syrup 250 mg/5 ml 60 ml Bottle"/>
    <s v="60 ml"/>
    <n v="31"/>
    <n v="867781"/>
    <n v="0.75"/>
    <n v="84.4685739044874"/>
    <s v="Lumeris Healthcare"/>
    <n v="0.124"/>
    <n v="3799"/>
    <d v="2020-08-31T00:00:00"/>
    <n v="88603"/>
    <n v="7484169.0536593003"/>
    <n v="8412206"/>
    <n v="88603"/>
    <n v="88603"/>
    <n v="0"/>
    <n v="8412206"/>
    <n v="0"/>
    <n v="151"/>
    <d v="2026-11-05T00:00:00"/>
    <s v="L D 0%"/>
    <n v="182"/>
    <n v="6522"/>
    <n v="0"/>
    <n v="0"/>
    <n v="1"/>
    <n v="0"/>
    <m/>
    <m/>
    <m/>
    <m/>
    <m/>
    <m/>
    <m/>
  </r>
  <r>
    <s v="CortexLifecare Tender 2004/11"/>
    <n v="550"/>
    <n v="24962130"/>
    <s v="Iron Syrup 100 mg/5 ml 150 ml Bottle"/>
    <s v="150 ml"/>
    <n v="29"/>
    <n v="9118910"/>
    <n v="0.86"/>
    <n v="64.538989133266298"/>
    <s v="Alvion Pharma"/>
    <n v="0.124"/>
    <n v="3454"/>
    <d v="2023-02-05T00:00:00"/>
    <n v="64466"/>
    <n v="4160570.47346514"/>
    <n v="4676481"/>
    <n v="11706"/>
    <n v="64466"/>
    <n v="52760"/>
    <n v="849175"/>
    <n v="3827306"/>
    <n v="160"/>
    <d v="2026-04-18T00:00:00"/>
    <s v="Bill Process"/>
    <n v="-19"/>
    <n v="5599"/>
    <n v="19"/>
    <n v="6"/>
    <n v="0.18158409083858201"/>
    <n v="13"/>
    <m/>
    <m/>
    <m/>
    <m/>
    <m/>
    <m/>
    <m/>
  </r>
  <r>
    <s v="SynCore Tender 2007/09"/>
    <n v="549"/>
    <n v="70250875"/>
    <s v="Fluconazole Capsules 250 mg 20 Capsules Pack"/>
    <s v="20 Capsules"/>
    <n v="33"/>
    <n v="2012149"/>
    <n v="0.97"/>
    <n v="64.655729254326999"/>
    <s v="Veltrix Pharmaceuticals"/>
    <n v="0.107"/>
    <n v="8111"/>
    <d v="2021-08-30T00:00:00"/>
    <n v="77977"/>
    <n v="5041659.8000646597"/>
    <n v="5581117"/>
    <n v="24882"/>
    <n v="77977"/>
    <n v="53095"/>
    <n v="1780902"/>
    <n v="3800215"/>
    <n v="89"/>
    <d v="2025-07-07T00:00:00"/>
    <s v="Bill Process"/>
    <n v="-304"/>
    <n v="3373"/>
    <n v="304"/>
    <n v="7"/>
    <n v="0.31909409184759602"/>
    <n v="297"/>
    <m/>
    <m/>
    <m/>
    <m/>
    <m/>
    <m/>
    <m/>
  </r>
  <r>
    <s v="AlphaLabs Tender 2018/09"/>
    <n v="354"/>
    <n v="99173103"/>
    <s v="Framycetin Sulphate Cream 2% 30 gm Tube"/>
    <s v="30 gm"/>
    <n v="27"/>
    <n v="9334745"/>
    <n v="0.81"/>
    <n v="92.305979624920695"/>
    <s v="Curelia Lifesciences"/>
    <n v="0.11799999999999999"/>
    <n v="4710"/>
    <d v="2021-06-02T00:00:00"/>
    <n v="24823"/>
    <n v="2291311.3322294098"/>
    <n v="2561686"/>
    <n v="10163"/>
    <n v="24823"/>
    <n v="14660"/>
    <n v="1048802"/>
    <n v="1512884"/>
    <n v="105"/>
    <d v="2025-12-16T00:00:00"/>
    <s v="Bill Process"/>
    <n v="-142"/>
    <n v="9635"/>
    <n v="142"/>
    <n v="1"/>
    <n v="0.40941868428473599"/>
    <n v="141"/>
    <m/>
    <m/>
    <m/>
    <m/>
    <m/>
    <m/>
    <m/>
  </r>
  <r>
    <s v="AlphaLabs Tender 2004/03"/>
    <n v="531"/>
    <n v="28260266"/>
    <s v="Vitamin B Complex Syrup 100 mg/5 ml 150 ml Bottle"/>
    <s v="150 ml"/>
    <n v="48"/>
    <n v="301215"/>
    <n v="1"/>
    <n v="56.329746766710699"/>
    <s v="Cipla"/>
    <n v="0.10100000000000001"/>
    <n v="3210"/>
    <d v="2021-01-16T00:00:00"/>
    <n v="75553"/>
    <n v="4255881.3574652905"/>
    <n v="4685725"/>
    <n v="51368"/>
    <n v="75553"/>
    <n v="24185"/>
    <n v="3185795"/>
    <n v="1499930"/>
    <n v="198"/>
    <d v="2025-06-26T00:00:00"/>
    <s v="Bill Process"/>
    <n v="-315"/>
    <n v="7461"/>
    <n v="315"/>
    <n v="6"/>
    <n v="0.67989358463595095"/>
    <n v="309"/>
    <m/>
    <m/>
    <m/>
    <m/>
    <m/>
    <m/>
    <m/>
  </r>
  <r>
    <s v="RegenCore Tender 2023/11"/>
    <n v="152"/>
    <n v="37939322"/>
    <s v="Gentamicin Injection 1 g 5 ml Vial"/>
    <s v="1 g"/>
    <n v="44"/>
    <n v="2028442"/>
    <n v="0.8"/>
    <n v="88.5876994745921"/>
    <s v="Zenvia Biotech"/>
    <n v="0.121"/>
    <n v="6214"/>
    <d v="2020-03-21T00:00:00"/>
    <n v="85037"/>
    <n v="7533232.2002208903"/>
    <n v="8444753"/>
    <n v="69807"/>
    <n v="85037"/>
    <n v="15230"/>
    <n v="6932311"/>
    <n v="1512442"/>
    <n v="188"/>
    <d v="2025-10-08T00:00:00"/>
    <s v="Bill Process"/>
    <n v="-211"/>
    <n v="5750"/>
    <n v="211"/>
    <n v="1"/>
    <n v="0.82090148993967305"/>
    <n v="210"/>
    <m/>
    <m/>
    <m/>
    <m/>
    <m/>
    <m/>
    <m/>
  </r>
  <r>
    <s v="QuantumMed Tender 2005/09"/>
    <n v="831"/>
    <n v="26725051"/>
    <s v="Gentamicin Injection 250 mg 10 ml Vial"/>
    <s v="10 ml"/>
    <n v="29"/>
    <n v="8024036"/>
    <n v="0.81"/>
    <n v="75.062827849820593"/>
    <s v="Veltrix Pharmaceuticals"/>
    <n v="0.13300000000000001"/>
    <n v="3515"/>
    <d v="2025-01-02T00:00:00"/>
    <n v="54703"/>
    <n v="4106161.8718687398"/>
    <n v="4652281"/>
    <n v="19329"/>
    <n v="54703"/>
    <n v="35374"/>
    <n v="1643858"/>
    <n v="3008423"/>
    <n v="112"/>
    <d v="2026-05-27T00:00:00"/>
    <s v="Bill Process"/>
    <n v="20"/>
    <n v="7245"/>
    <n v="0"/>
    <n v="0"/>
    <n v="0.35334442352339002"/>
    <n v="0"/>
    <m/>
    <m/>
    <m/>
    <m/>
    <m/>
    <m/>
    <m/>
  </r>
  <r>
    <s v="TriLifecare Tender 2002/01"/>
    <n v="568"/>
    <n v="51909442"/>
    <s v="Iron Syrup 100 mg/5 ml 60 ml Bottle"/>
    <s v="60 ml"/>
    <n v="18"/>
    <n v="4978499"/>
    <n v="0.79"/>
    <n v="77.732721928771895"/>
    <s v="Biocon"/>
    <n v="0.13900000000000001"/>
    <n v="7556"/>
    <d v="2023-09-13T00:00:00"/>
    <n v="50312"/>
    <n v="3910888.7056803699"/>
    <n v="4454502"/>
    <n v="40066"/>
    <n v="50312"/>
    <n v="10246"/>
    <n v="3547346"/>
    <n v="907156"/>
    <n v="143"/>
    <d v="2025-05-20T00:00:00"/>
    <s v="Bill Process"/>
    <n v="-352"/>
    <n v="5014"/>
    <n v="352"/>
    <n v="3"/>
    <n v="0.79635077118778796"/>
    <n v="349"/>
    <m/>
    <m/>
    <m/>
    <m/>
    <m/>
    <m/>
    <m/>
  </r>
  <r>
    <s v="TriBiosystems Tender 2007/04"/>
    <n v="325"/>
    <n v="15064340"/>
    <s v="Iron Syrup 250 mg/5 ml 100 ml Bottle"/>
    <s v="100 ml"/>
    <n v="18"/>
    <n v="9682375"/>
    <n v="0.98"/>
    <n v="85.209465821326205"/>
    <s v="Corentis Lifesciences"/>
    <n v="0.13400000000000001"/>
    <n v="2237"/>
    <d v="2024-11-08T00:00:00"/>
    <n v="26710"/>
    <n v="2275944.8320876202"/>
    <n v="2580921"/>
    <n v="21659"/>
    <n v="26710"/>
    <n v="5051"/>
    <n v="2092856"/>
    <n v="488065"/>
    <n v="106"/>
    <d v="2026-01-18T00:00:00"/>
    <s v="Bill Process"/>
    <n v="-109"/>
    <n v="4876"/>
    <n v="109"/>
    <n v="9"/>
    <n v="0.81089479595657099"/>
    <n v="100"/>
    <m/>
    <m/>
    <m/>
    <m/>
    <m/>
    <m/>
    <m/>
  </r>
  <r>
    <s v="RegenCore Tender 2017/10"/>
    <n v="608"/>
    <n v="90643311"/>
    <s v="Paracetamol Tablets 250 mg 15 Tablets Pack"/>
    <s v="15 Tablets"/>
    <n v="43"/>
    <n v="2245857"/>
    <n v="0.94"/>
    <n v="95.284828125770503"/>
    <s v="Cenvora Pharma"/>
    <n v="0.13800000000000001"/>
    <n v="2981"/>
    <d v="2021-08-03T00:00:00"/>
    <n v="71907"/>
    <n v="6851646.1360397805"/>
    <n v="7797173"/>
    <n v="24190"/>
    <n v="71907"/>
    <n v="47717"/>
    <n v="2623022"/>
    <n v="5174151"/>
    <n v="62"/>
    <d v="2025-07-27T00:00:00"/>
    <s v="Bill Process"/>
    <n v="-284"/>
    <n v="8476"/>
    <n v="284"/>
    <n v="9"/>
    <n v="0.33640674760454498"/>
    <n v="275"/>
    <m/>
    <m/>
    <m/>
    <m/>
    <m/>
    <m/>
    <m/>
  </r>
  <r>
    <s v="CortexLabs Tender 2005/01"/>
    <n v="944"/>
    <n v="85393999"/>
    <s v="Ibuprofen Tablets 500 mg 15 Tablets Pack"/>
    <s v="15 Tablets"/>
    <n v="44"/>
    <n v="4445008"/>
    <n v="0.91"/>
    <n v="64.199985970863807"/>
    <s v="Trivanta Pharma"/>
    <n v="0.11899999999999999"/>
    <n v="6782"/>
    <d v="2022-10-05T00:00:00"/>
    <n v="31729"/>
    <n v="2037001.3548695401"/>
    <n v="2279405"/>
    <n v="17396"/>
    <n v="31729"/>
    <n v="14333"/>
    <n v="1249725"/>
    <n v="1029680"/>
    <n v="135"/>
    <d v="2025-06-11T00:00:00"/>
    <s v="Bill Process"/>
    <n v="-330"/>
    <n v="7530"/>
    <n v="330"/>
    <n v="6"/>
    <n v="0.54826814586025396"/>
    <n v="324"/>
    <m/>
    <m/>
    <m/>
    <m/>
    <m/>
    <m/>
    <m/>
  </r>
  <r>
    <s v="AxisPharmatech Tender 2002/04"/>
    <n v="464"/>
    <n v="74700048"/>
    <s v="Mupirocin Cream 1% 30 gm Tube"/>
    <s v="30 gm"/>
    <n v="17"/>
    <n v="1611703"/>
    <n v="0.77"/>
    <n v="86.847496027908093"/>
    <s v="Curelia Lifesciences"/>
    <n v="0.11600000000000001"/>
    <n v="1181"/>
    <d v="2023-06-29T00:00:00"/>
    <n v="18063"/>
    <n v="1568726.3207521001"/>
    <n v="1750699"/>
    <n v="2718"/>
    <n v="18063"/>
    <n v="15345"/>
    <n v="263433"/>
    <n v="1487266"/>
    <n v="90"/>
    <d v="2025-12-24T00:00:00"/>
    <s v="Bill Process"/>
    <n v="-134"/>
    <n v="5150"/>
    <n v="134"/>
    <n v="5"/>
    <n v="0.15047334329845499"/>
    <n v="129"/>
    <m/>
    <m/>
    <m/>
    <m/>
    <m/>
    <m/>
    <m/>
  </r>
  <r>
    <s v="HelioGenix Tender 2022/02"/>
    <n v="451"/>
    <n v="18825510"/>
    <s v="Omeprazole Capsules 100 mg 10 Capsules Pack"/>
    <s v="10 Capsules"/>
    <n v="30"/>
    <n v="875558"/>
    <n v="0.98"/>
    <n v="97.370171458692994"/>
    <s v="Curelia Lifesciences"/>
    <n v="0.14499999999999999"/>
    <n v="1469"/>
    <d v="2020-04-20T00:00:00"/>
    <n v="50825"/>
    <n v="4948838.9643880697"/>
    <n v="5666421"/>
    <n v="41871"/>
    <n v="50825"/>
    <n v="8954"/>
    <n v="4668149"/>
    <n v="998272"/>
    <n v="179"/>
    <d v="2026-06-17T00:00:00"/>
    <s v="Bill Process"/>
    <n v="41"/>
    <n v="8994"/>
    <n v="0"/>
    <n v="0"/>
    <n v="0.82382685686178103"/>
    <n v="0"/>
    <m/>
    <m/>
    <m/>
    <m/>
    <m/>
    <m/>
    <m/>
  </r>
  <r>
    <s v="NexaGenix Tender 2005/10"/>
    <n v="511"/>
    <n v="57680402"/>
    <s v="Fluconazole Capsules 100 mg 20 Capsules Pack"/>
    <s v="20 Capsules"/>
    <n v="25"/>
    <n v="5139935"/>
    <n v="0.87"/>
    <n v="73.215425662320001"/>
    <s v="Cipla"/>
    <n v="0.14599999999999999"/>
    <n v="5165"/>
    <d v="2025-06-13T00:00:00"/>
    <n v="69086"/>
    <n v="5058160.8973070402"/>
    <n v="5796652"/>
    <n v="48824"/>
    <n v="69086"/>
    <n v="20262"/>
    <n v="4096572"/>
    <n v="1700080"/>
    <n v="125"/>
    <d v="2025-01-12T00:00:00"/>
    <s v="Bill Process"/>
    <n v="-480"/>
    <n v="8259"/>
    <n v="480"/>
    <n v="2"/>
    <n v="0.70671337173957105"/>
    <n v="478"/>
    <m/>
    <m/>
    <m/>
    <m/>
    <m/>
    <m/>
    <m/>
  </r>
  <r>
    <s v="GenoCore Tender 2007/10"/>
    <n v="534"/>
    <n v="51424005"/>
    <s v="Iron Syrup 125 mg/5 ml 100 ml Bottle"/>
    <s v="100 ml"/>
    <n v="33"/>
    <n v="9188597"/>
    <n v="0.98"/>
    <n v="84.982576653293094"/>
    <s v="Novacrest Pharma"/>
    <n v="0.105"/>
    <n v="2241"/>
    <d v="2020-09-24T00:00:00"/>
    <n v="90326"/>
    <n v="7676136.2187853605"/>
    <n v="8482131"/>
    <n v="57497"/>
    <n v="90326"/>
    <n v="32829"/>
    <n v="5399299"/>
    <n v="3082832"/>
    <n v="163"/>
    <d v="2026-11-15T00:00:00"/>
    <s v="Bill Process"/>
    <n v="192"/>
    <n v="9370"/>
    <n v="0"/>
    <n v="0"/>
    <n v="0.63654983061355497"/>
    <n v="0"/>
    <m/>
    <m/>
    <m/>
    <m/>
    <m/>
    <m/>
    <m/>
  </r>
  <r>
    <s v="VertexSciences Tender 2004/04"/>
    <n v="226"/>
    <n v="14283008"/>
    <s v="Ciprofloxacin Tablets 500 mg 20 Tablets Pack"/>
    <s v="20 Tablets"/>
    <n v="45"/>
    <n v="9305751"/>
    <n v="0.77"/>
    <n v="68.944556294197398"/>
    <s v="Helixora Healthcare"/>
    <n v="0.12"/>
    <n v="3294"/>
    <d v="2021-10-01T00:00:00"/>
    <n v="91110"/>
    <n v="6281538.5239643203"/>
    <n v="7035323"/>
    <n v="82107"/>
    <n v="91110"/>
    <n v="9003"/>
    <n v="6340130"/>
    <n v="695193"/>
    <n v="92"/>
    <d v="2025-04-09T00:00:00"/>
    <s v="Bill Process"/>
    <n v="-393"/>
    <n v="4757"/>
    <n v="393"/>
    <n v="1"/>
    <n v="0.901185380309516"/>
    <n v="392"/>
    <m/>
    <m/>
    <m/>
    <m/>
    <m/>
    <m/>
    <m/>
  </r>
  <r>
    <s v="XenoBiosystems Tender 2018/10"/>
    <n v="501"/>
    <n v="82332913"/>
    <s v="Clotrimazole Cream 0.5% 10 gm Tube"/>
    <s v="10 gm"/>
    <n v="25"/>
    <n v="4816468"/>
    <n v="0.85"/>
    <n v="91.7301853578616"/>
    <s v="Nexora Lifesciences"/>
    <n v="0.13300000000000001"/>
    <n v="2826"/>
    <d v="2024-08-05T00:00:00"/>
    <n v="93391"/>
    <n v="8566773.7407560498"/>
    <n v="9706155"/>
    <n v="29889"/>
    <n v="93391"/>
    <n v="63502"/>
    <n v="3106373"/>
    <n v="6599782"/>
    <n v="155"/>
    <d v="2026-02-17T00:00:00"/>
    <s v="Bill Process"/>
    <n v="-79"/>
    <n v="5200"/>
    <n v="79"/>
    <n v="2"/>
    <n v="0.320041545759227"/>
    <n v="77"/>
    <m/>
    <m/>
    <m/>
    <m/>
    <m/>
    <m/>
    <m/>
  </r>
  <r>
    <s v="GammaThera Tender 2015/12"/>
    <n v="149"/>
    <n v="58160302"/>
    <s v="Doxycycline Capsules 250 mg 20 Capsules Pack"/>
    <s v="20 Capsules"/>
    <n v="28"/>
    <n v="7705322"/>
    <n v="0.76"/>
    <n v="67.188295138254801"/>
    <s v="Cenvora Pharma"/>
    <n v="0.10100000000000001"/>
    <n v="2555"/>
    <d v="2024-02-24T00:00:00"/>
    <n v="91368"/>
    <n v="6138860.1501920596"/>
    <n v="6758885"/>
    <n v="9205"/>
    <n v="91368"/>
    <n v="82163"/>
    <n v="680934"/>
    <n v="6077951"/>
    <n v="176"/>
    <d v="2025-04-14T00:00:00"/>
    <s v="Bill Process"/>
    <n v="-388"/>
    <n v="3114"/>
    <n v="388"/>
    <n v="3"/>
    <n v="0.100746432011207"/>
    <n v="385"/>
    <m/>
    <m/>
    <m/>
    <m/>
    <m/>
    <m/>
    <m/>
  </r>
  <r>
    <s v="CoreSciences Tender 2000/07"/>
    <n v="278"/>
    <n v="13186787"/>
    <s v="Paracetamol Tablets 650 mg 15 Tablets Pack"/>
    <s v="15 Tablets"/>
    <n v="20"/>
    <n v="5224014"/>
    <n v="0.86"/>
    <n v="63.647104450410197"/>
    <s v="Alkem Laboratories"/>
    <n v="0.128"/>
    <n v="2994"/>
    <d v="2020-12-31T00:00:00"/>
    <n v="58344"/>
    <n v="3713426.6620547301"/>
    <n v="4188745"/>
    <n v="24753"/>
    <n v="58344"/>
    <n v="33591"/>
    <n v="1777115"/>
    <n v="2411630"/>
    <n v="100"/>
    <d v="2025-08-28T00:00:00"/>
    <s v="Bill Process"/>
    <n v="-252"/>
    <n v="7943"/>
    <n v="252"/>
    <n v="3"/>
    <n v="0.42425956396544601"/>
    <n v="249"/>
    <m/>
    <m/>
    <m/>
    <m/>
    <m/>
    <m/>
    <m/>
  </r>
  <r>
    <s v="CuraSciences Tender 2025/07"/>
    <n v="898"/>
    <n v="21543607"/>
    <s v="Doxycycline Capsules 200 mg 10 Capsules Pack"/>
    <s v="10 Capsules"/>
    <n v="17"/>
    <n v="5112876"/>
    <n v="0.93"/>
    <n v="97.720470266544098"/>
    <s v="Medvanta Pharma"/>
    <n v="0.13100000000000001"/>
    <n v="1283"/>
    <d v="2022-01-18T00:00:00"/>
    <n v="16869"/>
    <n v="1648446.61292633"/>
    <n v="1864393"/>
    <n v="16869"/>
    <n v="16869"/>
    <n v="0"/>
    <n v="1864393"/>
    <n v="0"/>
    <n v="110"/>
    <d v="2025-08-20T00:00:00"/>
    <s v="P O Closed"/>
    <n v="-260"/>
    <n v="1681"/>
    <n v="260"/>
    <n v="6"/>
    <n v="1"/>
    <n v="254"/>
    <m/>
    <m/>
    <m/>
    <m/>
    <m/>
    <m/>
    <m/>
  </r>
  <r>
    <s v="GenoPharma Tender 2018/09"/>
    <n v="465"/>
    <n v="40991935"/>
    <s v="Amikacin Injection 250 mg 10 ml Vial"/>
    <s v="10 ml"/>
    <n v="11"/>
    <n v="5483668"/>
    <n v="0.88"/>
    <n v="74.057970067480994"/>
    <s v="Oxyvera Pharmaceuticals"/>
    <n v="0.125"/>
    <n v="7963"/>
    <d v="2022-12-07T00:00:00"/>
    <n v="64772"/>
    <n v="4796882.8372108797"/>
    <n v="5396493"/>
    <n v="12610"/>
    <n v="64772"/>
    <n v="52162"/>
    <n v="1050605"/>
    <n v="4345888"/>
    <n v="194"/>
    <d v="2025-01-14T00:00:00"/>
    <s v="Bill Process"/>
    <n v="-478"/>
    <n v="6902"/>
    <n v="478"/>
    <n v="2"/>
    <n v="0.19468288766751099"/>
    <n v="476"/>
    <m/>
    <m/>
    <m/>
    <m/>
    <m/>
    <m/>
    <m/>
  </r>
  <r>
    <s v="PharmaThera Tender 2004/03"/>
    <n v="347"/>
    <n v="87430405"/>
    <s v="Paracetamol Tablets 500 mg 20 Tablets Pack"/>
    <s v="20 Tablets"/>
    <n v="45"/>
    <n v="6363606"/>
    <n v="0.84"/>
    <n v="96.023776397537304"/>
    <s v="Ardentis Biotech"/>
    <n v="0.13300000000000001"/>
    <n v="2169"/>
    <d v="2024-07-01T00:00:00"/>
    <n v="79165"/>
    <n v="7601722.2585110404"/>
    <n v="8612751"/>
    <n v="59774"/>
    <n v="79165"/>
    <n v="19391"/>
    <n v="6503109"/>
    <n v="2109642"/>
    <n v="76"/>
    <d v="2025-06-04T00:00:00"/>
    <s v="Bill Process"/>
    <n v="-337"/>
    <n v="4973"/>
    <n v="337"/>
    <n v="3"/>
    <n v="0.75505589591359801"/>
    <n v="334"/>
    <m/>
    <m/>
    <m/>
    <m/>
    <m/>
    <m/>
    <m/>
  </r>
  <r>
    <s v="HelioThera Tender 2003/11"/>
    <n v="714"/>
    <n v="81966097"/>
    <s v="Cough Suppressant Syrup 250 mg/5 ml 60 ml Bottle"/>
    <s v="60 ml"/>
    <n v="36"/>
    <n v="1399691"/>
    <n v="0.93"/>
    <n v="78.683016567080102"/>
    <s v="Sun Pharma"/>
    <n v="0.11"/>
    <n v="2187"/>
    <d v="2021-04-08T00:00:00"/>
    <n v="86369"/>
    <n v="6795773.4578821398"/>
    <n v="7543309"/>
    <n v="55392"/>
    <n v="86369"/>
    <n v="30977"/>
    <n v="4837835"/>
    <n v="2705474"/>
    <n v="83"/>
    <d v="2026-11-07T00:00:00"/>
    <s v="Bill Process"/>
    <n v="184"/>
    <n v="5939"/>
    <n v="0"/>
    <n v="0"/>
    <n v="0.64134122196621501"/>
    <n v="0"/>
    <m/>
    <m/>
    <m/>
    <m/>
    <m/>
    <m/>
    <m/>
  </r>
  <r>
    <s v="WellCure Tender 2005/12"/>
    <n v="248"/>
    <n v="64723518"/>
    <s v="Cough Suppressant Syrup 125 mg/5 ml 150 ml Bottle"/>
    <s v="150 ml"/>
    <n v="10"/>
    <n v="4993482"/>
    <n v="1"/>
    <n v="85.086476597962502"/>
    <s v="Helixora Healthcare"/>
    <n v="0.115"/>
    <n v="8780"/>
    <d v="2023-03-10T00:00:00"/>
    <n v="90222"/>
    <n v="7676672.0916213701"/>
    <n v="8559489"/>
    <n v="635"/>
    <n v="90222"/>
    <n v="89587"/>
    <n v="60243"/>
    <n v="8499246"/>
    <n v="154"/>
    <d v="2026-08-17T00:00:00"/>
    <s v="Bill Process"/>
    <n v="102"/>
    <n v="8131"/>
    <n v="0"/>
    <n v="0"/>
    <n v="7.0381946753563396E-3"/>
    <n v="0"/>
    <m/>
    <m/>
    <m/>
    <m/>
    <m/>
    <m/>
    <m/>
  </r>
  <r>
    <s v="UniBiotech Tender 2007/08"/>
    <n v="780"/>
    <n v="69716887"/>
    <s v="Ibuprofen Tablets 650 mg 20 Tablets Pack"/>
    <s v="20 Tablets"/>
    <n v="26"/>
    <n v="1409299"/>
    <n v="0.79"/>
    <n v="53.490954988098402"/>
    <s v="Novacrest Pharma"/>
    <n v="0.108"/>
    <n v="7223"/>
    <d v="2021-03-19T00:00:00"/>
    <n v="88578"/>
    <n v="4738121.8109357804"/>
    <n v="5249839"/>
    <n v="35549"/>
    <n v="88578"/>
    <n v="53029"/>
    <n v="2106917"/>
    <n v="3142922"/>
    <n v="139"/>
    <d v="2026-10-07T00:00:00"/>
    <s v="Bill Process"/>
    <n v="153"/>
    <n v="8246"/>
    <n v="0"/>
    <n v="0"/>
    <n v="0.40132990132990098"/>
    <n v="0"/>
    <m/>
    <m/>
    <m/>
    <m/>
    <m/>
    <m/>
    <m/>
  </r>
  <r>
    <s v="OmegaThera Tender 2011/05"/>
    <n v="679"/>
    <n v="19862253"/>
    <s v="Amikacin Injection 250 mg 10 ml Vial"/>
    <s v="10 ml"/>
    <n v="11"/>
    <n v="5306026"/>
    <n v="0.93"/>
    <n v="61.774552471846398"/>
    <s v="Veriton Pharma"/>
    <n v="0.112"/>
    <n v="8616"/>
    <d v="2024-03-28T00:00:00"/>
    <n v="97623"/>
    <n v="6030617.1359590702"/>
    <n v="6706046"/>
    <n v="91011"/>
    <n v="97623"/>
    <n v="6612"/>
    <n v="6251846"/>
    <n v="454200"/>
    <n v="106"/>
    <d v="2026-11-22T00:00:00"/>
    <s v="Bill Process"/>
    <n v="199"/>
    <n v="9794"/>
    <n v="0"/>
    <n v="0"/>
    <n v="0.93227005930979401"/>
    <n v="0"/>
    <m/>
    <m/>
    <m/>
    <m/>
    <m/>
    <m/>
    <m/>
  </r>
  <r>
    <s v="NeuroPharma Tender 2001/01"/>
    <n v="887"/>
    <n v="11590275"/>
    <s v="Gentamicin Injection 1 g 2 ml Vial"/>
    <s v="1 g"/>
    <n v="36"/>
    <n v="5684723"/>
    <n v="0.86"/>
    <n v="63.977429266674797"/>
    <s v="Curelia Lifesciences"/>
    <n v="0.11600000000000001"/>
    <n v="2056"/>
    <d v="2023-04-05T00:00:00"/>
    <n v="85529"/>
    <n v="5471925.5477494299"/>
    <n v="6106669"/>
    <n v="70164"/>
    <n v="85529"/>
    <n v="15365"/>
    <n v="5009626"/>
    <n v="1097043"/>
    <n v="115"/>
    <d v="2026-10-24T00:00:00"/>
    <s v="Bill Process"/>
    <n v="170"/>
    <n v="2513"/>
    <n v="0"/>
    <n v="0"/>
    <n v="0.82035333044932102"/>
    <n v="0"/>
    <m/>
    <m/>
    <m/>
    <m/>
    <m/>
    <m/>
    <m/>
  </r>
  <r>
    <s v="ZenCore Tender 2013/07"/>
    <n v="811"/>
    <n v="80721678"/>
    <s v="Metformin Tablets 500 mg 10 Tablets Pack"/>
    <s v="10 Tablets"/>
    <n v="37"/>
    <n v="6369078"/>
    <n v="0.99"/>
    <n v="61.767354668229899"/>
    <s v="Corvixa Pharmaceuticals"/>
    <n v="0.13300000000000001"/>
    <n v="4947"/>
    <d v="2020-12-19T00:00:00"/>
    <n v="11446"/>
    <n v="706989.14153255895"/>
    <n v="801019"/>
    <n v="7132"/>
    <n v="11446"/>
    <n v="4314"/>
    <n v="499115"/>
    <n v="301904"/>
    <n v="76"/>
    <d v="2025-06-05T00:00:00"/>
    <s v="Bill Process"/>
    <n v="-336"/>
    <n v="4808"/>
    <n v="336"/>
    <n v="5"/>
    <n v="0.62309977284640905"/>
    <n v="331"/>
    <m/>
    <m/>
    <m/>
    <m/>
    <m/>
    <m/>
    <m/>
  </r>
  <r>
    <s v="AxisBiotech Tender 2009/06"/>
    <n v="566"/>
    <n v="17276628"/>
    <s v="Framycetin Sulphate Cream 1% 30 gm Tube"/>
    <s v="30 gm"/>
    <n v="49"/>
    <n v="3610921"/>
    <n v="0.87"/>
    <n v="91.210337791434299"/>
    <s v="Nexora Lifesciences"/>
    <n v="0.13200000000000001"/>
    <n v="6117"/>
    <d v="2021-04-12T00:00:00"/>
    <n v="16046"/>
    <n v="1463561.0802013599"/>
    <n v="1656751"/>
    <n v="5120"/>
    <n v="16046"/>
    <n v="10926"/>
    <n v="528641"/>
    <n v="1128110"/>
    <n v="93"/>
    <d v="2026-06-08T00:00:00"/>
    <s v="Bill Process"/>
    <n v="32"/>
    <n v="2870"/>
    <n v="0"/>
    <n v="0"/>
    <n v="0.31908263741742499"/>
    <n v="0"/>
    <m/>
    <m/>
    <m/>
    <m/>
    <m/>
    <m/>
    <m/>
  </r>
  <r>
    <s v="NexaPharmatech Tender 2024/07"/>
    <n v="382"/>
    <n v="92487424"/>
    <s v="Ibuprofen Tablets 500 mg 10 Tablets Pack"/>
    <s v="10 Tablets"/>
    <n v="25"/>
    <n v="457269"/>
    <n v="0.9"/>
    <n v="61.355617971766399"/>
    <s v="Medisphere Pharmaceuticals"/>
    <n v="0.115"/>
    <n v="8711"/>
    <d v="2024-08-09T00:00:00"/>
    <n v="53951"/>
    <n v="3310196.9451947701"/>
    <n v="3690870"/>
    <n v="50272"/>
    <n v="53951"/>
    <n v="3679"/>
    <n v="3439184"/>
    <n v="251686"/>
    <n v="184"/>
    <d v="2025-01-20T00:00:00"/>
    <s v="Bill Process"/>
    <n v="-472"/>
    <n v="1581"/>
    <n v="472"/>
    <n v="3"/>
    <n v="0.93180849289169798"/>
    <n v="469"/>
    <m/>
    <m/>
    <m/>
    <m/>
    <m/>
    <m/>
    <m/>
  </r>
  <r>
    <s v="YottaThera Tender 2023/08"/>
    <n v="129"/>
    <n v="70067319"/>
    <s v="Amikacin Injection 250 mg 10 ml Vial"/>
    <s v="10 ml"/>
    <n v="29"/>
    <n v="1494250"/>
    <n v="0.9"/>
    <n v="78.315670846525194"/>
    <s v="Sun Pharma"/>
    <n v="0.126"/>
    <n v="8188"/>
    <d v="2024-07-31T00:00:00"/>
    <n v="99670"/>
    <n v="7805722.9132731697"/>
    <n v="8789244"/>
    <n v="19045"/>
    <n v="99670"/>
    <n v="80625"/>
    <n v="1679454"/>
    <n v="7109790"/>
    <n v="91"/>
    <d v="2025-10-14T00:00:00"/>
    <s v="Bill Process"/>
    <n v="-205"/>
    <n v="3536"/>
    <n v="205"/>
    <n v="9"/>
    <n v="0.191080565867362"/>
    <n v="196"/>
    <m/>
    <m/>
    <m/>
    <m/>
    <m/>
    <m/>
    <m/>
  </r>
  <r>
    <s v="BioThera Tender 2016/09"/>
    <n v="263"/>
    <n v="50111512"/>
    <s v="Doxycycline Capsules 200 mg 15 Capsules Pack"/>
    <s v="15 Capsules"/>
    <n v="39"/>
    <n v="9681268"/>
    <n v="0.98"/>
    <n v="87.8493079337441"/>
    <s v="Aurobindo Pharma"/>
    <n v="0.14299999999999999"/>
    <n v="7211"/>
    <d v="2021-03-09T00:00:00"/>
    <n v="29925"/>
    <n v="2628890.5399172902"/>
    <n v="3004822"/>
    <n v="21014"/>
    <n v="29925"/>
    <n v="8911"/>
    <n v="2110053"/>
    <n v="894769"/>
    <n v="129"/>
    <d v="2026-02-12T00:00:00"/>
    <s v="Bill Process"/>
    <n v="-84"/>
    <n v="4502"/>
    <n v="84"/>
    <n v="2"/>
    <n v="0.70222222222222197"/>
    <n v="82"/>
    <m/>
    <m/>
    <m/>
    <m/>
    <m/>
    <m/>
    <m/>
  </r>
  <r>
    <s v="BioBiosystems Tender 2024/07"/>
    <n v="638"/>
    <n v="43266958"/>
    <s v="Ceftriaxone Injection 500 mg 5 ml Vial"/>
    <s v="5 ml"/>
    <n v="37"/>
    <n v="4438756"/>
    <n v="0.84"/>
    <n v="94.594115383746001"/>
    <s v="Sun Pharma"/>
    <n v="0.11700000000000001"/>
    <n v="6344"/>
    <d v="2020-10-17T00:00:00"/>
    <n v="44064"/>
    <n v="4168195.10026938"/>
    <n v="4655874"/>
    <n v="10584"/>
    <n v="44064"/>
    <n v="33480"/>
    <n v="1118323"/>
    <n v="3537551"/>
    <n v="161"/>
    <d v="2026-01-08T00:00:00"/>
    <s v="Bill Process"/>
    <n v="-119"/>
    <n v="5716"/>
    <n v="119"/>
    <n v="6"/>
    <n v="0.240196078431373"/>
    <n v="113"/>
    <m/>
    <m/>
    <m/>
    <m/>
    <m/>
    <m/>
    <m/>
  </r>
  <r>
    <s v="PrimeBiotech Tender 2023/07"/>
    <n v="984"/>
    <n v="74730619"/>
    <s v="Ketoconazole Cream 2% 10 gm Tube"/>
    <s v="10 gm"/>
    <n v="9"/>
    <n v="7134836"/>
    <n v="0.96"/>
    <n v="50.3562454129234"/>
    <s v="Aurobindo Pharma"/>
    <n v="0.14399999999999999"/>
    <n v="9251"/>
    <d v="2024-05-22T00:00:00"/>
    <n v="95666"/>
    <n v="4817380.5736727295"/>
    <n v="5511083"/>
    <n v="55153"/>
    <n v="95666"/>
    <n v="40513"/>
    <n v="3177229"/>
    <n v="2333854"/>
    <n v="180"/>
    <d v="2025-10-05T00:00:00"/>
    <s v="Bill Process"/>
    <n v="-214"/>
    <n v="7715"/>
    <n v="214"/>
    <n v="2"/>
    <n v="0.57651621265653397"/>
    <n v="212"/>
    <m/>
    <m/>
    <m/>
    <m/>
    <m/>
    <m/>
    <m/>
  </r>
  <r>
    <s v="TriPharma Tender 2023/02"/>
    <n v="310"/>
    <n v="25689721"/>
    <s v="Ketoconazole Cream 1% 20 gm Tube"/>
    <s v="20 gm"/>
    <n v="35"/>
    <n v="4688536"/>
    <n v="0.92"/>
    <n v="53.440078970828303"/>
    <s v="Lupin"/>
    <n v="0.128"/>
    <n v="2747"/>
    <d v="2025-08-08T00:00:00"/>
    <n v="64183"/>
    <n v="3429944.5885846699"/>
    <n v="3868977"/>
    <n v="1407"/>
    <n v="64183"/>
    <n v="62776"/>
    <n v="84815"/>
    <n v="3784162"/>
    <n v="141"/>
    <d v="2025-11-18T00:00:00"/>
    <s v="Bill Process"/>
    <n v="-170"/>
    <n v="3034"/>
    <n v="170"/>
    <n v="2"/>
    <n v="2.1921692660050202E-2"/>
    <n v="168"/>
    <m/>
    <m/>
    <m/>
    <m/>
    <m/>
    <m/>
    <m/>
  </r>
  <r>
    <s v="SynSciences Tender 2018/03"/>
    <n v="131"/>
    <n v="39879514"/>
    <s v="Paracetamol Syrup 125 mg/5 ml 100 ml Bottle"/>
    <s v="100 ml"/>
    <n v="8"/>
    <n v="2687930"/>
    <n v="0.78"/>
    <n v="54.6471837332071"/>
    <s v="Biosynex Healthcare"/>
    <n v="0.124"/>
    <n v="3217"/>
    <d v="2023-06-10T00:00:00"/>
    <n v="11094"/>
    <n v="606255.85633620003"/>
    <n v="681432"/>
    <n v="7274"/>
    <n v="11094"/>
    <n v="3820"/>
    <n v="446794"/>
    <n v="234638"/>
    <n v="61"/>
    <d v="2026-06-08T00:00:00"/>
    <s v="Bill Process"/>
    <n v="32"/>
    <n v="2672"/>
    <n v="0"/>
    <n v="0"/>
    <n v="0.655669731386335"/>
    <n v="0"/>
    <m/>
    <m/>
    <m/>
    <m/>
    <m/>
    <m/>
    <m/>
  </r>
  <r>
    <s v="PharmaSciences Tender 2006/07"/>
    <n v="312"/>
    <n v="69375015"/>
    <s v="Diclofenac Injection 500 mg 10 ml Vial"/>
    <s v="10 ml"/>
    <n v="40"/>
    <n v="5641285"/>
    <n v="0.81"/>
    <n v="53.286419498201397"/>
    <s v="Medvanta Pharma"/>
    <n v="0.14499999999999999"/>
    <n v="6647"/>
    <d v="2020-03-26T00:00:00"/>
    <n v="37455"/>
    <n v="1995842.8423051301"/>
    <n v="2285240"/>
    <n v="9767"/>
    <n v="37455"/>
    <n v="27688"/>
    <n v="595913"/>
    <n v="1689327"/>
    <n v="91"/>
    <d v="2026-04-17T00:00:00"/>
    <s v="Bill Process"/>
    <n v="-20"/>
    <n v="7248"/>
    <n v="20"/>
    <n v="7"/>
    <n v="0.26076625283673699"/>
    <n v="13"/>
    <m/>
    <m/>
    <m/>
    <m/>
    <m/>
    <m/>
    <m/>
  </r>
  <r>
    <s v="CoreThera Tender 2004/06"/>
    <n v="478"/>
    <n v="91875699"/>
    <s v="Cough Suppressant Syrup 100 mg/5 ml 100 ml Bottle"/>
    <s v="100 ml"/>
    <n v="26"/>
    <n v="5350652"/>
    <n v="0.85"/>
    <n v="72.254441300830294"/>
    <s v="Cenvora Pharma"/>
    <n v="0.14000000000000001"/>
    <n v="9194"/>
    <d v="2023-05-09T00:00:00"/>
    <n v="36716"/>
    <n v="2652894.0668012798"/>
    <n v="3024299"/>
    <n v="2289"/>
    <n v="36716"/>
    <n v="34427"/>
    <n v="188545"/>
    <n v="2835754"/>
    <n v="163"/>
    <d v="2025-10-29T00:00:00"/>
    <s v="Bill Process"/>
    <n v="-190"/>
    <n v="8310"/>
    <n v="190"/>
    <n v="5"/>
    <n v="6.2343392526419003E-2"/>
    <n v="185"/>
    <m/>
    <m/>
    <m/>
    <m/>
    <m/>
    <m/>
    <m/>
  </r>
  <r>
    <s v="DynaLifecare Tender 2007/12"/>
    <n v="298"/>
    <n v="65313372"/>
    <s v="Fluconazole Capsules 200 mg 15 Capsules Pack"/>
    <s v="15 Capsules"/>
    <n v="50"/>
    <n v="7265035"/>
    <n v="0.75"/>
    <n v="59.284242602813798"/>
    <s v="Clariwell Biotech"/>
    <n v="0.111"/>
    <n v="9956"/>
    <d v="2021-11-15T00:00:00"/>
    <n v="45294"/>
    <n v="2685220.4844518499"/>
    <n v="2983280"/>
    <n v="5544"/>
    <n v="45294"/>
    <n v="39750"/>
    <n v="365154"/>
    <n v="2618126"/>
    <n v="187"/>
    <d v="2025-08-25T00:00:00"/>
    <s v="Bill Process"/>
    <n v="-255"/>
    <n v="1531"/>
    <n v="255"/>
    <n v="2"/>
    <n v="0.122400317922904"/>
    <n v="253"/>
    <m/>
    <m/>
    <m/>
    <m/>
    <m/>
    <m/>
    <m/>
  </r>
  <r>
    <s v="DynaPharma Tender 2004/10"/>
    <n v="328"/>
    <n v="50259127"/>
    <s v="Cough Suppressant Syrup 100 mg/5 ml 60 ml Bottle"/>
    <s v="60 ml"/>
    <n v="43"/>
    <n v="6470441"/>
    <n v="0.88"/>
    <n v="58.904551247804903"/>
    <s v="Zenvia Biotech"/>
    <n v="0.10299999999999999"/>
    <n v="7314"/>
    <d v="2025-11-04T00:00:00"/>
    <n v="20564"/>
    <n v="1211313.19185986"/>
    <n v="1336078"/>
    <n v="19741"/>
    <n v="20564"/>
    <n v="823"/>
    <n v="1282607"/>
    <n v="53471"/>
    <n v="134"/>
    <d v="2026-01-24T00:00:00"/>
    <s v="Bill Process"/>
    <n v="-103"/>
    <n v="5261"/>
    <n v="103"/>
    <n v="6"/>
    <n v="0.95997860338455598"/>
    <n v="97"/>
    <m/>
    <m/>
    <m/>
    <m/>
    <m/>
    <m/>
    <m/>
  </r>
  <r>
    <s v="DeltaNova Tender 2014/02"/>
    <n v="613"/>
    <n v="65675239"/>
    <s v="Framycetin Sulphate Cream 1% 30 gm Tube"/>
    <s v="30 gm"/>
    <n v="15"/>
    <n v="8617330"/>
    <n v="0.85"/>
    <n v="77.231766616080193"/>
    <s v="Alvion Pharma"/>
    <n v="0.105"/>
    <n v="8212"/>
    <d v="2020-09-04T00:00:00"/>
    <n v="96447"/>
    <n v="7448772.1948210904"/>
    <n v="8230893"/>
    <n v="18133"/>
    <n v="96447"/>
    <n v="78314"/>
    <n v="1547490"/>
    <n v="6683403"/>
    <n v="162"/>
    <d v="2025-07-03T00:00:00"/>
    <s v="Bill Process"/>
    <n v="-308"/>
    <n v="9507"/>
    <n v="308"/>
    <n v="6"/>
    <n v="0.18800999512685701"/>
    <n v="302"/>
    <m/>
    <m/>
    <m/>
    <m/>
    <m/>
    <m/>
    <m/>
  </r>
  <r>
    <s v="ZenCore Tender 2019/11"/>
    <n v="124"/>
    <n v="84764507"/>
    <s v="Gentamicin Injection 1 g 10 ml Vial"/>
    <s v="1 g"/>
    <n v="34"/>
    <n v="5733974"/>
    <n v="0.88"/>
    <n v="64.011069548277206"/>
    <s v="Medinex Biotech"/>
    <n v="0.125"/>
    <n v="4819"/>
    <d v="2022-04-28T00:00:00"/>
    <n v="70233"/>
    <n v="4495689.4475841504"/>
    <n v="5057651"/>
    <n v="32321"/>
    <n v="70233"/>
    <n v="37912"/>
    <n v="2327515"/>
    <n v="2730136"/>
    <n v="136"/>
    <d v="2026-04-06T00:00:00"/>
    <s v="Bill Process"/>
    <n v="-31"/>
    <n v="7754"/>
    <n v="31"/>
    <n v="3"/>
    <n v="0.460196773596457"/>
    <n v="28"/>
    <m/>
    <m/>
    <m/>
    <m/>
    <m/>
    <m/>
    <m/>
  </r>
  <r>
    <s v="NeuroLifecare Tender 2022/01"/>
    <n v="292"/>
    <n v="58509909"/>
    <s v="Clotrimazole Cream 0.5% 20 gm Tube"/>
    <s v="20 gm"/>
    <n v="49"/>
    <n v="6820182"/>
    <n v="0.86"/>
    <n v="92.494369812001196"/>
    <s v="Cipla"/>
    <n v="0.13400000000000001"/>
    <n v="7317"/>
    <d v="2020-04-09T00:00:00"/>
    <n v="14143"/>
    <n v="1308147.8722511299"/>
    <n v="1483440"/>
    <n v="5531"/>
    <n v="14143"/>
    <n v="8612"/>
    <n v="580139"/>
    <n v="903301"/>
    <n v="161"/>
    <d v="2026-01-14T00:00:00"/>
    <s v="Bill Process"/>
    <n v="-113"/>
    <n v="6836"/>
    <n v="113"/>
    <n v="4"/>
    <n v="0.39107685780951701"/>
    <n v="109"/>
    <m/>
    <m/>
    <m/>
    <m/>
    <m/>
    <m/>
    <m/>
  </r>
  <r>
    <s v="NeuroMed Tender 2007/08"/>
    <n v="620"/>
    <n v="56757331"/>
    <s v="Ketoconazole Cream 2% 20 gm Tube"/>
    <s v="20 gm"/>
    <n v="39"/>
    <n v="199940"/>
    <n v="0.96"/>
    <n v="76.176134416065096"/>
    <s v="Novacrest Pharma"/>
    <n v="0.14399999999999999"/>
    <n v="9590"/>
    <d v="2025-12-15T00:00:00"/>
    <n v="41052"/>
    <n v="3127182.6700483002"/>
    <n v="3577497"/>
    <n v="14658"/>
    <n v="41052"/>
    <n v="26394"/>
    <n v="1277379"/>
    <n v="2300118"/>
    <n v="176"/>
    <d v="2025-02-28T00:00:00"/>
    <s v="Bill Process"/>
    <n v="-433"/>
    <n v="7719"/>
    <n v="433"/>
    <n v="9"/>
    <n v="0.357059339374452"/>
    <n v="424"/>
    <m/>
    <m/>
    <m/>
    <m/>
    <m/>
    <m/>
    <m/>
  </r>
  <r>
    <s v="AxisMed Tender 2009/11"/>
    <n v="475"/>
    <n v="78950895"/>
    <s v="Diclofenac Injection 250 mg 2 ml Vial"/>
    <s v="2 ml"/>
    <n v="16"/>
    <n v="6597492"/>
    <n v="0.76"/>
    <n v="61.732217505383197"/>
    <s v="Biocon"/>
    <n v="0.121"/>
    <n v="9966"/>
    <d v="2020-06-24T00:00:00"/>
    <n v="71799"/>
    <n v="4432311.4846690102"/>
    <n v="4968621"/>
    <n v="57401"/>
    <n v="71799"/>
    <n v="14398"/>
    <n v="3972253"/>
    <n v="996368"/>
    <n v="189"/>
    <d v="2025-05-12T00:00:00"/>
    <s v="Bill Process"/>
    <n v="-360"/>
    <n v="9362"/>
    <n v="360"/>
    <n v="8"/>
    <n v="0.799467959163777"/>
    <n v="352"/>
    <m/>
    <m/>
    <m/>
    <m/>
    <m/>
    <m/>
    <m/>
  </r>
  <r>
    <s v="PrimeThera Tender 2008/04"/>
    <n v="974"/>
    <n v="44688854"/>
    <s v="Ketoconazole Cream 1% 30 gm Tube"/>
    <s v="30 gm"/>
    <n v="47"/>
    <n v="4091723"/>
    <n v="0.83"/>
    <n v="84.013597022655205"/>
    <s v="Solvion Pharma"/>
    <n v="0.14599999999999999"/>
    <n v="4644"/>
    <d v="2021-09-12T00:00:00"/>
    <n v="26384"/>
    <n v="2216614.7438457301"/>
    <n v="2540240"/>
    <n v="22161"/>
    <n v="26384"/>
    <n v="4223"/>
    <n v="2133652"/>
    <n v="406588"/>
    <n v="70"/>
    <d v="2025-04-02T00:00:00"/>
    <s v="Bill Process"/>
    <n v="-400"/>
    <n v="9954"/>
    <n v="400"/>
    <n v="7"/>
    <n v="0.839940873256519"/>
    <n v="393"/>
    <m/>
    <m/>
    <m/>
    <m/>
    <m/>
    <m/>
    <m/>
  </r>
  <r>
    <s v="RegenLifeX Tender 2020/09"/>
    <n v="986"/>
    <n v="71075245"/>
    <s v="Fluconazole Capsules 250 mg 20 Capsules Pack"/>
    <s v="20 Capsules"/>
    <n v="23"/>
    <n v="8684986"/>
    <n v="0.9"/>
    <n v="90.638456797706297"/>
    <s v="Alkem Laboratories"/>
    <n v="0.10199999999999999"/>
    <n v="5843"/>
    <d v="2021-09-25T00:00:00"/>
    <n v="88700"/>
    <n v="8039631.1179565499"/>
    <n v="8859673"/>
    <n v="88700"/>
    <n v="88700"/>
    <n v="0"/>
    <n v="8859673"/>
    <n v="0"/>
    <n v="180"/>
    <d v="2026-10-18T00:00:00"/>
    <s v="L D 0%"/>
    <n v="164"/>
    <n v="1825"/>
    <n v="0"/>
    <n v="0"/>
    <n v="1"/>
    <n v="0"/>
    <m/>
    <m/>
    <m/>
    <m/>
    <m/>
    <m/>
    <m/>
  </r>
  <r>
    <s v="NeuroLifecare Tender 2007/12"/>
    <n v="932"/>
    <n v="12473911"/>
    <s v="Fluconazole Capsules 250 mg 15 Capsules Pack"/>
    <s v="15 Capsules"/>
    <n v="46"/>
    <n v="8480420"/>
    <n v="1"/>
    <n v="58.565969019761901"/>
    <s v="Lifegenix Pharma"/>
    <n v="0.10299999999999999"/>
    <n v="3112"/>
    <d v="2020-12-11T00:00:00"/>
    <n v="83600"/>
    <n v="4896115.0100520998"/>
    <n v="5400415"/>
    <n v="53932"/>
    <n v="83600"/>
    <n v="29668"/>
    <n v="3483914"/>
    <n v="1916501"/>
    <n v="83"/>
    <d v="2026-07-02T00:00:00"/>
    <s v="Bill Process"/>
    <n v="56"/>
    <n v="9218"/>
    <n v="0"/>
    <n v="0"/>
    <n v="0.64511961722487998"/>
    <n v="0"/>
    <m/>
    <m/>
    <m/>
    <m/>
    <m/>
    <m/>
    <m/>
  </r>
  <r>
    <s v="NeuroLifeX Tender 2010/11"/>
    <n v="752"/>
    <n v="39873411"/>
    <s v="Metformin Tablets 250 mg 10 Tablets Pack"/>
    <s v="10 Tablets"/>
    <n v="45"/>
    <n v="6337330"/>
    <n v="0.95"/>
    <n v="87.984637380865095"/>
    <s v="Aximed Pharma"/>
    <n v="0.14199999999999999"/>
    <n v="8062"/>
    <d v="2022-01-06T00:00:00"/>
    <n v="69606"/>
    <n v="6124258.6695325002"/>
    <n v="6993903"/>
    <n v="59642"/>
    <n v="69606"/>
    <n v="9964"/>
    <n v="5992736"/>
    <n v="1001167"/>
    <n v="72"/>
    <d v="2026-01-24T00:00:00"/>
    <s v="Bill Process"/>
    <n v="-103"/>
    <n v="8871"/>
    <n v="103"/>
    <n v="2"/>
    <n v="0.85685142085452404"/>
    <n v="101"/>
    <m/>
    <m/>
    <m/>
    <m/>
    <m/>
    <m/>
    <m/>
  </r>
  <r>
    <s v="PharmaHealthcare Tender 2012/05"/>
    <n v="884"/>
    <n v="44356920"/>
    <s v="Fluconazole Capsules 200 mg 10 Capsules Pack"/>
    <s v="10 Capsules"/>
    <n v="33"/>
    <n v="8987789"/>
    <n v="0.91"/>
    <n v="76.060201497607096"/>
    <s v="Corentis Lifesciences"/>
    <n v="0.126"/>
    <n v="4249"/>
    <d v="2020-12-15T00:00:00"/>
    <n v="40555"/>
    <n v="3084621.4717354602"/>
    <n v="3473284"/>
    <n v="20128"/>
    <n v="40555"/>
    <n v="20427"/>
    <n v="1723838"/>
    <n v="1749446"/>
    <n v="170"/>
    <d v="2025-10-12T00:00:00"/>
    <s v="Bill Process"/>
    <n v="-207"/>
    <n v="1636"/>
    <n v="207"/>
    <n v="3"/>
    <n v="0.496313648132166"/>
    <n v="204"/>
    <m/>
    <m/>
    <m/>
    <m/>
    <m/>
    <m/>
    <m/>
  </r>
  <r>
    <s v="YottaHealthcare Tender 2014/06"/>
    <n v="157"/>
    <n v="63834047"/>
    <s v="Doxycycline Capsules 100 mg 10 Capsules Pack"/>
    <s v="10 Capsules"/>
    <n v="13"/>
    <n v="9696731"/>
    <n v="0.82"/>
    <n v="75.6358142313168"/>
    <s v="Dr Reddy’s Laboratories"/>
    <n v="0.14099999999999999"/>
    <n v="5418"/>
    <d v="2024-05-12T00:00:00"/>
    <n v="76341"/>
    <n v="5774113.6942329602"/>
    <n v="6588264"/>
    <n v="14381"/>
    <n v="76341"/>
    <n v="61960"/>
    <n v="1241087"/>
    <n v="5347177"/>
    <n v="69"/>
    <d v="2026-01-11T00:00:00"/>
    <s v="Bill Process"/>
    <n v="-116"/>
    <n v="3080"/>
    <n v="116"/>
    <n v="4"/>
    <n v="0.18837845980534701"/>
    <n v="112"/>
    <m/>
    <m/>
    <m/>
    <m/>
    <m/>
    <m/>
    <m/>
  </r>
  <r>
    <s v="QuickSciences Tender 2003/01"/>
    <n v="789"/>
    <n v="34136584"/>
    <s v="Ciprofloxacin Tablets 500 mg 20 Tablets Pack"/>
    <s v="20 Tablets"/>
    <n v="6"/>
    <n v="2597000"/>
    <n v="0.95"/>
    <n v="90.330002642485795"/>
    <s v="Lifegenix Pharma"/>
    <n v="0.10199999999999999"/>
    <n v="1506"/>
    <d v="2021-01-17T00:00:00"/>
    <n v="92223"/>
    <n v="8330503.83369797"/>
    <n v="9180215"/>
    <n v="58430"/>
    <n v="92223"/>
    <n v="33793"/>
    <n v="5816336"/>
    <n v="3363879"/>
    <n v="176"/>
    <d v="2025-12-26T00:00:00"/>
    <s v="Bill Process"/>
    <n v="-132"/>
    <n v="8618"/>
    <n v="132"/>
    <n v="8"/>
    <n v="0.63357296986651901"/>
    <n v="124"/>
    <m/>
    <m/>
    <m/>
    <m/>
    <m/>
    <m/>
    <m/>
  </r>
  <r>
    <s v="HelioHealthcare Tender 2025/10"/>
    <n v="377"/>
    <n v="40558370"/>
    <s v="Framycetin Sulphate Cream 2% 20 gm Tube"/>
    <s v="20 gm"/>
    <n v="47"/>
    <n v="7107882"/>
    <n v="0.99"/>
    <n v="85.359374254848404"/>
    <s v="Aventra Healthcare"/>
    <n v="0.121"/>
    <n v="1848"/>
    <d v="2020-04-16T00:00:00"/>
    <n v="10087"/>
    <n v="861020.00810865604"/>
    <n v="965203"/>
    <n v="6812"/>
    <n v="10087"/>
    <n v="3275"/>
    <n v="651826"/>
    <n v="313377"/>
    <n v="167"/>
    <d v="2025-10-14T00:00:00"/>
    <s v="Bill Process"/>
    <n v="-205"/>
    <n v="8746"/>
    <n v="205"/>
    <n v="4"/>
    <n v="0.67532467532467499"/>
    <n v="201"/>
    <m/>
    <m/>
    <m/>
    <m/>
    <m/>
    <m/>
    <m/>
  </r>
  <r>
    <s v="ImmunoSciences Tender 2022/02"/>
    <n v="366"/>
    <n v="23111466"/>
    <s v="Diclofenac Injection 1 g 10 ml Vial"/>
    <s v="1 g"/>
    <n v="23"/>
    <n v="9334146"/>
    <n v="0.84"/>
    <n v="74.060051968349001"/>
    <s v="Cenvora Pharma"/>
    <n v="0.10100000000000001"/>
    <n v="6087"/>
    <d v="2021-12-14T00:00:00"/>
    <n v="24744"/>
    <n v="1832541.92590483"/>
    <n v="2017629"/>
    <n v="19714"/>
    <n v="24744"/>
    <n v="5030"/>
    <n v="1607482"/>
    <n v="410147"/>
    <n v="95"/>
    <d v="2025-08-22T00:00:00"/>
    <s v="Bill Process"/>
    <n v="-258"/>
    <n v="3420"/>
    <n v="258"/>
    <n v="1"/>
    <n v="0.79671839637891995"/>
    <n v="257"/>
    <m/>
    <m/>
    <m/>
    <m/>
    <m/>
    <m/>
    <m/>
  </r>
  <r>
    <s v="PharmaThera Tender 2007/02"/>
    <n v="234"/>
    <n v="52253965"/>
    <s v="Gentamicin Injection 250 mg 2 ml Vial"/>
    <s v="2 ml"/>
    <n v="19"/>
    <n v="3615725"/>
    <n v="0.97"/>
    <n v="66.178259796181294"/>
    <s v="Ardentis Biotech"/>
    <n v="0.11"/>
    <n v="7650"/>
    <d v="2022-09-11T00:00:00"/>
    <n v="55545"/>
    <n v="3675871.4403788899"/>
    <n v="4080217"/>
    <n v="5618"/>
    <n v="55545"/>
    <n v="49927"/>
    <n v="412686"/>
    <n v="3667531"/>
    <n v="100"/>
    <d v="2025-04-25T00:00:00"/>
    <s v="Bill Process"/>
    <n v="-377"/>
    <n v="9473"/>
    <n v="377"/>
    <n v="5"/>
    <n v="0.10114321721127"/>
    <n v="372"/>
    <m/>
    <m/>
    <m/>
    <m/>
    <m/>
    <m/>
    <m/>
  </r>
  <r>
    <s v="UltraBiosystems Tender 2013/02"/>
    <n v="775"/>
    <n v="55637436"/>
    <s v="Mupirocin Cream 2% 20 gm Tube"/>
    <s v="20 gm"/>
    <n v="47"/>
    <n v="9128380"/>
    <n v="0.77"/>
    <n v="89.078353409768496"/>
    <s v="Alkem Laboratories"/>
    <n v="0.123"/>
    <n v="2472"/>
    <d v="2022-05-20T00:00:00"/>
    <n v="59085"/>
    <n v="5263194.5112161702"/>
    <n v="5910567"/>
    <n v="12170"/>
    <n v="59085"/>
    <n v="46915"/>
    <n v="1217426"/>
    <n v="4693141"/>
    <n v="65"/>
    <d v="2026-06-17T00:00:00"/>
    <s v="Bill Process"/>
    <n v="41"/>
    <n v="5614"/>
    <n v="0"/>
    <n v="0"/>
    <n v="0.20597444359820599"/>
    <n v="0"/>
    <m/>
    <m/>
    <m/>
    <m/>
    <m/>
    <m/>
    <m/>
  </r>
  <r>
    <s v="FarmaPharmatech Tender 2020/11"/>
    <n v="669"/>
    <n v="91962554"/>
    <s v="Ciprofloxacin Tablets 500 mg 10 Tablets Pack"/>
    <s v="10 Tablets"/>
    <n v="36"/>
    <n v="684007"/>
    <n v="0.78"/>
    <n v="66.907115088759397"/>
    <s v="Trivanta Pharma"/>
    <n v="0.14499999999999999"/>
    <n v="8646"/>
    <d v="2021-09-26T00:00:00"/>
    <n v="75099"/>
    <n v="5024657.4360507401"/>
    <n v="5753233"/>
    <n v="48225"/>
    <n v="75099"/>
    <n v="26874"/>
    <n v="3694452"/>
    <n v="2058781"/>
    <n v="117"/>
    <d v="2025-08-27T00:00:00"/>
    <s v="Bill Process"/>
    <n v="-253"/>
    <n v="2635"/>
    <n v="253"/>
    <n v="9"/>
    <n v="0.64215235888626998"/>
    <n v="244"/>
    <m/>
    <m/>
    <m/>
    <m/>
    <m/>
    <m/>
    <m/>
  </r>
  <r>
    <s v="MediPharma Tender 2014/03"/>
    <n v="832"/>
    <n v="49506600"/>
    <s v="Fluconazole Capsules 100 mg 10 Capsules Pack"/>
    <s v="10 Capsules"/>
    <n v="33"/>
    <n v="2071616"/>
    <n v="0.75"/>
    <n v="98.751169367963797"/>
    <s v="Zyphera Lifesciences"/>
    <n v="0.128"/>
    <n v="8897"/>
    <d v="2024-05-02T00:00:00"/>
    <n v="46380"/>
    <n v="4580079.2352861604"/>
    <n v="5166329"/>
    <n v="13090"/>
    <n v="46380"/>
    <n v="33290"/>
    <n v="1458112"/>
    <n v="3708217"/>
    <n v="127"/>
    <d v="2025-10-06T00:00:00"/>
    <s v="Bill Process"/>
    <n v="-213"/>
    <n v="8303"/>
    <n v="213"/>
    <n v="2"/>
    <n v="0.28223372143165198"/>
    <n v="211"/>
    <m/>
    <m/>
    <m/>
    <m/>
    <m/>
    <m/>
    <m/>
  </r>
  <r>
    <s v="CuraThera Tender 2010/08"/>
    <n v="788"/>
    <n v="30131245"/>
    <s v="Diclofenac Injection 250 mg 5 ml Vial"/>
    <s v="5 ml"/>
    <n v="17"/>
    <n v="4305342"/>
    <n v="0.77"/>
    <n v="62.391555856933898"/>
    <s v="Ardentis Biotech"/>
    <n v="0.13300000000000001"/>
    <n v="1121"/>
    <d v="2023-05-20T00:00:00"/>
    <n v="34368"/>
    <n v="2144272.9916911102"/>
    <n v="2429461"/>
    <n v="9306"/>
    <n v="34368"/>
    <n v="25062"/>
    <n v="657838"/>
    <n v="1771623"/>
    <n v="99"/>
    <d v="2026-12-18T00:00:00"/>
    <s v="Bill Process"/>
    <n v="225"/>
    <n v="8316"/>
    <n v="0"/>
    <n v="0"/>
    <n v="0.27077513966480399"/>
    <n v="0"/>
    <m/>
    <m/>
    <m/>
    <m/>
    <m/>
    <m/>
    <m/>
  </r>
  <r>
    <s v="GenoSciences Tender 2012/09"/>
    <n v="675"/>
    <n v="47968305"/>
    <s v="Amikacin Injection 500 mg 10 ml Vial"/>
    <s v="10 ml"/>
    <n v="29"/>
    <n v="8813033"/>
    <n v="0.82"/>
    <n v="98.822761772602604"/>
    <s v="Helixora Healthcare"/>
    <n v="0.11600000000000001"/>
    <n v="8771"/>
    <d v="2023-10-06T00:00:00"/>
    <n v="20339"/>
    <n v="2009956.1516929599"/>
    <n v="2243111"/>
    <n v="5302"/>
    <n v="20339"/>
    <n v="15037"/>
    <n v="584737"/>
    <n v="1658374"/>
    <n v="72"/>
    <d v="2025-07-19T00:00:00"/>
    <s v="Bill Process"/>
    <n v="-292"/>
    <n v="1621"/>
    <n v="292"/>
    <n v="6"/>
    <n v="0.26068144943212501"/>
    <n v="286"/>
    <m/>
    <m/>
    <m/>
    <m/>
    <m/>
    <m/>
    <m/>
  </r>
  <r>
    <s v="NovaSciences Tender 2022/06"/>
    <n v="889"/>
    <n v="55607904"/>
    <s v="Doxycycline Capsules 200 mg 15 Capsules Pack"/>
    <s v="15 Capsules"/>
    <n v="12"/>
    <n v="3363302"/>
    <n v="0.85"/>
    <n v="50.521183662133303"/>
    <s v="Biosynex Healthcare"/>
    <n v="0.13700000000000001"/>
    <n v="5906"/>
    <d v="2020-06-13T00:00:00"/>
    <n v="40310"/>
    <n v="2036508.9134205901"/>
    <n v="2315511"/>
    <n v="1187"/>
    <n v="40310"/>
    <n v="39123"/>
    <n v="68184"/>
    <n v="2247327"/>
    <n v="130"/>
    <d v="2026-01-14T00:00:00"/>
    <s v="Bill Process"/>
    <n v="-113"/>
    <n v="7993"/>
    <n v="113"/>
    <n v="7"/>
    <n v="2.9446787397668098E-2"/>
    <n v="106"/>
    <m/>
    <m/>
    <m/>
    <m/>
    <m/>
    <m/>
    <m/>
  </r>
  <r>
    <s v="AxisBiotech Tender 2012/08"/>
    <n v="947"/>
    <n v="35446155"/>
    <s v="Ketoconazole Cream 2% 20 gm Tube"/>
    <s v="20 gm"/>
    <n v="41"/>
    <n v="5890209"/>
    <n v="0.76"/>
    <n v="84.5279079851788"/>
    <s v="Elaris Biotech"/>
    <n v="0.14899999999999999"/>
    <n v="8119"/>
    <d v="2020-03-14T00:00:00"/>
    <n v="27057"/>
    <n v="2287071.6063549798"/>
    <n v="2627845"/>
    <n v="24748"/>
    <n v="27057"/>
    <n v="2309"/>
    <n v="2403589"/>
    <n v="224256"/>
    <n v="86"/>
    <d v="2025-11-08T00:00:00"/>
    <s v="Bill Process"/>
    <n v="-180"/>
    <n v="6424"/>
    <n v="180"/>
    <n v="7"/>
    <n v="0.91466164024097296"/>
    <n v="173"/>
    <m/>
    <m/>
    <m/>
    <m/>
    <m/>
    <m/>
    <m/>
  </r>
  <r>
    <s v="NexaPharma Tender 2014/07"/>
    <n v="486"/>
    <n v="13230438"/>
    <s v="Iron Syrup 250 mg/5 ml 150 ml Bottle"/>
    <s v="150 ml"/>
    <n v="34"/>
    <n v="4458845"/>
    <n v="0.9"/>
    <n v="67.182534021164102"/>
    <s v="Solentra Lifesciences"/>
    <n v="0.14599999999999999"/>
    <n v="6851"/>
    <d v="2025-01-11T00:00:00"/>
    <n v="61523"/>
    <n v="4133271.0405840799"/>
    <n v="4736729"/>
    <n v="28369"/>
    <n v="61523"/>
    <n v="33154"/>
    <n v="2184163"/>
    <n v="2552566"/>
    <n v="60"/>
    <d v="2026-11-12T00:00:00"/>
    <s v="Bill Process"/>
    <n v="189"/>
    <n v="6615"/>
    <n v="0"/>
    <n v="0"/>
    <n v="0.46111210441623501"/>
    <n v="0"/>
    <m/>
    <m/>
    <m/>
    <m/>
    <m/>
    <m/>
    <m/>
  </r>
  <r>
    <s v="AxisLifecare Tender 2009/05"/>
    <n v="434"/>
    <n v="55981497"/>
    <s v="Gentamicin Injection 500 mg 10 ml Vial"/>
    <s v="10 ml"/>
    <n v="25"/>
    <n v="6492506"/>
    <n v="0.98"/>
    <n v="93.487587621284106"/>
    <s v="Elaris Biotech"/>
    <n v="0.12"/>
    <n v="1251"/>
    <d v="2020-01-09T00:00:00"/>
    <n v="30002"/>
    <n v="2804814.6038137702"/>
    <n v="3141392"/>
    <n v="15774"/>
    <n v="30002"/>
    <n v="14228"/>
    <n v="1651634"/>
    <n v="1489758"/>
    <n v="147"/>
    <d v="2026-07-05T00:00:00"/>
    <s v="Bill Process"/>
    <n v="59"/>
    <n v="2790"/>
    <n v="0"/>
    <n v="0"/>
    <n v="0.52576494900339998"/>
    <n v="0"/>
    <m/>
    <m/>
    <m/>
    <m/>
    <m/>
    <m/>
    <m/>
  </r>
  <r>
    <s v="UltraLifeX Tender 2016/06"/>
    <n v="897"/>
    <n v="14119211"/>
    <s v="Framycetin Sulphate Cream 2% 20 gm Tube"/>
    <s v="20 gm"/>
    <n v="13"/>
    <n v="9203646"/>
    <n v="0.94"/>
    <n v="64.874159420408304"/>
    <s v="Medvanta Pharma"/>
    <n v="0.14899999999999999"/>
    <n v="7509"/>
    <d v="2021-02-11T00:00:00"/>
    <n v="55684"/>
    <n v="3612452.6931660199"/>
    <n v="4150708"/>
    <n v="10187"/>
    <n v="55684"/>
    <n v="45497"/>
    <n v="759343"/>
    <n v="3391365"/>
    <n v="77"/>
    <d v="2025-10-11T00:00:00"/>
    <s v="Bill Process"/>
    <n v="-208"/>
    <n v="5489"/>
    <n v="208"/>
    <n v="2"/>
    <n v="0.18294303570145801"/>
    <n v="206"/>
    <m/>
    <m/>
    <m/>
    <m/>
    <m/>
    <m/>
    <m/>
  </r>
  <r>
    <s v="EvoHealthcare Tender 2022/10"/>
    <n v="390"/>
    <n v="49890839"/>
    <s v="Diclofenac Injection 500 mg 2 ml Vial"/>
    <s v="2 ml"/>
    <n v="21"/>
    <n v="830701"/>
    <n v="0.95"/>
    <n v="51.608642365598101"/>
    <s v="Trivanta Pharma"/>
    <n v="0.13300000000000001"/>
    <n v="6664"/>
    <d v="2025-06-19T00:00:00"/>
    <n v="35253"/>
    <n v="1819359.4693144299"/>
    <n v="2061334"/>
    <n v="10166"/>
    <n v="35253"/>
    <n v="25087"/>
    <n v="594432"/>
    <n v="1466902"/>
    <n v="197"/>
    <d v="2026-01-17T00:00:00"/>
    <s v="Bill Process"/>
    <n v="-110"/>
    <n v="6541"/>
    <n v="110"/>
    <n v="7"/>
    <n v="0.28837262076986397"/>
    <n v="103"/>
    <m/>
    <m/>
    <m/>
    <m/>
    <m/>
    <m/>
    <m/>
  </r>
  <r>
    <s v="BetaLifecare Tender 2008/07"/>
    <n v="609"/>
    <n v="93077261"/>
    <s v="Gentamicin Injection 1 g 2 ml Vial"/>
    <s v="1 g"/>
    <n v="25"/>
    <n v="459922"/>
    <n v="0.77"/>
    <n v="64.342879383258605"/>
    <s v="Crestiva Pharmaceuticals"/>
    <n v="0.13300000000000001"/>
    <n v="4921"/>
    <d v="2023-08-10T00:00:00"/>
    <n v="51021"/>
    <n v="3282838.0490132398"/>
    <n v="3719456"/>
    <n v="397"/>
    <n v="51021"/>
    <n v="50624"/>
    <n v="28941"/>
    <n v="3690515"/>
    <n v="167"/>
    <d v="2026-01-15T00:00:00"/>
    <s v="Bill Process"/>
    <n v="-112"/>
    <n v="5009"/>
    <n v="112"/>
    <n v="1"/>
    <n v="7.78110973912703E-3"/>
    <n v="111"/>
    <m/>
    <m/>
    <m/>
    <m/>
    <m/>
    <m/>
    <m/>
  </r>
  <r>
    <s v="NovaNova Tender 2010/10"/>
    <n v="439"/>
    <n v="59751637"/>
    <s v="Mupirocin Cream 0.5% 20 gm Tube"/>
    <s v="20 gm"/>
    <n v="48"/>
    <n v="6807021"/>
    <n v="0.99"/>
    <n v="98.836844030354598"/>
    <s v="Zerion Biotech"/>
    <n v="0.13100000000000001"/>
    <n v="4666"/>
    <d v="2024-01-02T00:00:00"/>
    <n v="72536"/>
    <n v="7169229.3185858"/>
    <n v="8108398"/>
    <n v="45658"/>
    <n v="72536"/>
    <n v="26878"/>
    <n v="5103855"/>
    <n v="3004543"/>
    <n v="90"/>
    <d v="2025-06-27T00:00:00"/>
    <s v="Bill Process"/>
    <n v="-314"/>
    <n v="7673"/>
    <n v="314"/>
    <n v="6"/>
    <n v="0.62945296128818795"/>
    <n v="308"/>
    <m/>
    <m/>
    <m/>
    <m/>
    <m/>
    <m/>
    <m/>
  </r>
  <r>
    <s v="QuantumSciences Tender 2017/10"/>
    <n v="116"/>
    <n v="16609168"/>
    <s v="Omeprazole Capsules 100 mg 10 Capsules Pack"/>
    <s v="10 Capsules"/>
    <n v="46"/>
    <n v="1889071"/>
    <n v="0.79"/>
    <n v="64.277541743327205"/>
    <s v="TruMed Lifesciences"/>
    <n v="0.13200000000000001"/>
    <n v="1996"/>
    <d v="2022-06-27T00:00:00"/>
    <n v="65026"/>
    <n v="4179711.4294015998"/>
    <n v="4731433"/>
    <n v="4437"/>
    <n v="65026"/>
    <n v="60589"/>
    <n v="322846"/>
    <n v="4408587"/>
    <n v="78"/>
    <d v="2026-08-13T00:00:00"/>
    <s v="Bill Process"/>
    <n v="98"/>
    <n v="9999"/>
    <n v="0"/>
    <n v="0"/>
    <n v="6.8234244763633004E-2"/>
    <n v="0"/>
    <m/>
    <m/>
    <m/>
    <m/>
    <m/>
    <m/>
    <m/>
  </r>
  <r>
    <s v="OmegaBiotech Tender 2017/06"/>
    <n v="158"/>
    <n v="21318306"/>
    <s v="Ketoconazole Cream 1% 10 gm Tube"/>
    <s v="10 gm"/>
    <n v="6"/>
    <n v="1331059"/>
    <n v="0.98"/>
    <n v="52.781794804963504"/>
    <s v="Veltrix Pharmaceuticals"/>
    <n v="0.114"/>
    <n v="3024"/>
    <d v="2025-03-25T00:00:00"/>
    <n v="83250"/>
    <n v="4394084.4175132103"/>
    <n v="4895010"/>
    <n v="61238"/>
    <n v="83250"/>
    <n v="22012"/>
    <n v="3600728"/>
    <n v="1294282"/>
    <n v="82"/>
    <d v="2025-08-03T00:00:00"/>
    <s v="Bill Process"/>
    <n v="-277"/>
    <n v="9321"/>
    <n v="277"/>
    <n v="1"/>
    <n v="0.73559159159159204"/>
    <n v="276"/>
    <m/>
    <m/>
    <m/>
    <m/>
    <m/>
    <m/>
    <m/>
  </r>
  <r>
    <s v="VertexLifecare Tender 2012/01"/>
    <n v="647"/>
    <n v="23108760"/>
    <s v="Framycetin Sulphate Cream 1% 20 gm Tube"/>
    <s v="20 gm"/>
    <n v="34"/>
    <n v="8873179"/>
    <n v="0.85"/>
    <n v="81.324430598934995"/>
    <s v="Curelia Lifesciences"/>
    <n v="0.11700000000000001"/>
    <n v="8985"/>
    <d v="2025-10-28T00:00:00"/>
    <n v="96626"/>
    <n v="7858054.4310526904"/>
    <n v="8777447"/>
    <n v="13488"/>
    <n v="96626"/>
    <n v="83138"/>
    <n v="1225242"/>
    <n v="7552205"/>
    <n v="98"/>
    <d v="2026-11-04T00:00:00"/>
    <s v="Bill Process"/>
    <n v="181"/>
    <n v="3764"/>
    <n v="0"/>
    <n v="0"/>
    <n v="0.13958975845010699"/>
    <n v="0"/>
    <m/>
    <m/>
    <m/>
    <m/>
    <m/>
    <m/>
    <m/>
  </r>
  <r>
    <s v="LifeLifecare Tender 2011/12"/>
    <n v="105"/>
    <n v="51013640"/>
    <s v="Ketoconazole Cream 2% 30 gm Tube"/>
    <s v="30 gm"/>
    <n v="42"/>
    <n v="3051081"/>
    <n v="0.77"/>
    <n v="70.869802091040498"/>
    <s v="Novacrest Pharma"/>
    <n v="0.115"/>
    <n v="8097"/>
    <d v="2024-12-27T00:00:00"/>
    <n v="41191"/>
    <n v="2919198.0179320499"/>
    <n v="3254906"/>
    <n v="16292"/>
    <n v="41191"/>
    <n v="24899"/>
    <n v="1287391"/>
    <n v="1967515"/>
    <n v="65"/>
    <d v="2025-12-04T00:00:00"/>
    <s v="Bill Process"/>
    <n v="-154"/>
    <n v="5415"/>
    <n v="154"/>
    <n v="7"/>
    <n v="0.39552329392343"/>
    <n v="147"/>
    <m/>
    <m/>
    <m/>
    <m/>
    <m/>
    <m/>
    <m/>
  </r>
  <r>
    <s v="VitaCore Tender 2008/12"/>
    <n v="199"/>
    <n v="64734847"/>
    <s v="Iron Syrup 125 mg/5 ml 60 ml Bottle"/>
    <s v="60 ml"/>
    <n v="27"/>
    <n v="2680727"/>
    <n v="0.92"/>
    <n v="71.640035566820799"/>
    <s v="Medinex Biotech"/>
    <n v="0.13600000000000001"/>
    <n v="7735"/>
    <d v="2022-02-08T00:00:00"/>
    <n v="92071"/>
    <n v="6595969.7146727601"/>
    <n v="7493022"/>
    <n v="82892"/>
    <n v="92071"/>
    <n v="9179"/>
    <n v="6746006"/>
    <n v="747016"/>
    <n v="123"/>
    <d v="2025-12-17T00:00:00"/>
    <s v="Bill Process"/>
    <n v="-141"/>
    <n v="8296"/>
    <n v="141"/>
    <n v="7"/>
    <n v="0.90030519924840602"/>
    <n v="134"/>
    <m/>
    <m/>
    <m/>
    <m/>
    <m/>
    <m/>
    <m/>
  </r>
  <r>
    <s v="GammaBiotech Tender 2018/01"/>
    <n v="739"/>
    <n v="53763729"/>
    <s v="Ciprofloxacin Tablets 500 mg 20 Tablets Pack"/>
    <s v="20 Tablets"/>
    <n v="16"/>
    <n v="9246033"/>
    <n v="0.91"/>
    <n v="51.064607352146297"/>
    <s v="Sun Pharma"/>
    <n v="0.112"/>
    <n v="9329"/>
    <d v="2024-05-24T00:00:00"/>
    <n v="53553"/>
    <n v="2734662.9175294898"/>
    <n v="3040945"/>
    <n v="53553"/>
    <n v="53553"/>
    <n v="0"/>
    <n v="3040945"/>
    <n v="0"/>
    <n v="178"/>
    <d v="2025-10-17T00:00:00"/>
    <s v="P O Closed"/>
    <n v="-202"/>
    <n v="8330"/>
    <n v="202"/>
    <n v="9"/>
    <n v="1"/>
    <n v="193"/>
    <m/>
    <m/>
    <m/>
    <m/>
    <m/>
    <m/>
    <m/>
  </r>
  <r>
    <s v="HelioNova Tender 2001/12"/>
    <n v="227"/>
    <n v="23455169"/>
    <s v="Clotrimazole Cream 1% 10 gm Tube"/>
    <s v="10 gm"/>
    <n v="35"/>
    <n v="3456570"/>
    <n v="0.81"/>
    <n v="67.3658987355671"/>
    <s v="Intas Pharmaceuticals"/>
    <n v="0.129"/>
    <n v="4974"/>
    <d v="2023-10-11T00:00:00"/>
    <n v="28524"/>
    <n v="1921544.89553332"/>
    <n v="2169424"/>
    <n v="27833"/>
    <n v="28524"/>
    <n v="691"/>
    <n v="2116869"/>
    <n v="52555"/>
    <n v="86"/>
    <d v="2025-12-13T00:00:00"/>
    <s v="Bill Process"/>
    <n v="-145"/>
    <n v="8548"/>
    <n v="145"/>
    <n v="2"/>
    <n v="0.97577478614500102"/>
    <n v="143"/>
    <m/>
    <m/>
    <m/>
    <m/>
    <m/>
    <m/>
    <m/>
  </r>
  <r>
    <s v="VertexPharmatech Tender 2023/10"/>
    <n v="485"/>
    <n v="21562748"/>
    <s v="Doxycycline Capsules 200 mg 20 Capsules Pack"/>
    <s v="20 Capsules"/>
    <n v="33"/>
    <n v="2965204"/>
    <n v="0.75"/>
    <n v="64.241540350573402"/>
    <s v="Nexora Lifesciences"/>
    <n v="0.128"/>
    <n v="2561"/>
    <d v="2022-01-22T00:00:00"/>
    <n v="81528"/>
    <n v="5237484.3017015504"/>
    <n v="5907882"/>
    <n v="63519"/>
    <n v="81528"/>
    <n v="18009"/>
    <n v="4602870"/>
    <n v="1305012"/>
    <n v="85"/>
    <d v="2026-04-15T00:00:00"/>
    <s v="Bill Process"/>
    <n v="-22"/>
    <n v="7043"/>
    <n v="22"/>
    <n v="2"/>
    <n v="0.77910656461583705"/>
    <n v="20"/>
    <m/>
    <m/>
    <m/>
    <m/>
    <m/>
    <m/>
    <m/>
  </r>
  <r>
    <s v="QuickPharmatech Tender 2005/02"/>
    <n v="661"/>
    <n v="66537044"/>
    <s v="Ibuprofen Tablets 250 mg 20 Tablets Pack"/>
    <s v="20 Tablets"/>
    <n v="39"/>
    <n v="8068031"/>
    <n v="0.95"/>
    <n v="94.075033662405801"/>
    <s v="Corvixa Pharmaceuticals"/>
    <n v="0.14899999999999999"/>
    <n v="7474"/>
    <d v="2020-07-28T00:00:00"/>
    <n v="29694"/>
    <n v="2793464.0495714801"/>
    <n v="3209690"/>
    <n v="19358"/>
    <n v="29694"/>
    <n v="10336"/>
    <n v="2092449"/>
    <n v="1117241"/>
    <n v="188"/>
    <d v="2026-10-07T00:00:00"/>
    <s v="Bill Process"/>
    <n v="153"/>
    <n v="5803"/>
    <n v="0"/>
    <n v="0"/>
    <n v="0.651916212029366"/>
    <n v="0"/>
    <m/>
    <m/>
    <m/>
    <m/>
    <m/>
    <m/>
    <m/>
  </r>
  <r>
    <s v="WellBiotech Tender 2012/11"/>
    <n v="788"/>
    <n v="29207154"/>
    <s v="Ketoconazole Cream 2% 20 gm Tube"/>
    <s v="20 gm"/>
    <n v="7"/>
    <n v="5988902"/>
    <n v="0.87"/>
    <n v="77.805046081958693"/>
    <s v="Nexora Lifesciences"/>
    <n v="0.108"/>
    <n v="9510"/>
    <d v="2023-06-25T00:00:00"/>
    <n v="30855"/>
    <n v="2400674.6968588298"/>
    <n v="2659948"/>
    <n v="26933"/>
    <n v="30855"/>
    <n v="3922"/>
    <n v="2321840"/>
    <n v="338108"/>
    <n v="145"/>
    <d v="2025-02-22T00:00:00"/>
    <s v="Bill Process"/>
    <n v="-439"/>
    <n v="6763"/>
    <n v="439"/>
    <n v="4"/>
    <n v="0.87288932101766303"/>
    <n v="435"/>
    <m/>
    <m/>
    <m/>
    <m/>
    <m/>
    <m/>
    <m/>
  </r>
  <r>
    <s v="VertexCure Tender 2016/02"/>
    <n v="248"/>
    <n v="61553293"/>
    <s v="Gentamicin Injection 1 g 2 ml Vial"/>
    <s v="1 g"/>
    <n v="46"/>
    <n v="4683440"/>
    <n v="0.78"/>
    <n v="81.920622570084802"/>
    <s v="Cenvora Pharma"/>
    <n v="0.127"/>
    <n v="1792"/>
    <d v="2024-07-30T00:00:00"/>
    <n v="25340"/>
    <n v="2075868.57592595"/>
    <n v="2339504"/>
    <n v="5399"/>
    <n v="25340"/>
    <n v="19941"/>
    <n v="498460"/>
    <n v="1841044"/>
    <n v="121"/>
    <d v="2026-01-20T00:00:00"/>
    <s v="Bill Process"/>
    <n v="-107"/>
    <n v="6408"/>
    <n v="107"/>
    <n v="3"/>
    <n v="0.21306235201262799"/>
    <n v="104"/>
    <m/>
    <m/>
    <m/>
    <m/>
    <m/>
    <m/>
    <m/>
  </r>
  <r>
    <s v="CuraSciences Tender 2019/09"/>
    <n v="281"/>
    <n v="25462518"/>
    <s v="Vitamin B Complex Syrup 100 mg/5 ml 60 ml Bottle"/>
    <s v="60 ml"/>
    <n v="8"/>
    <n v="7090808"/>
    <n v="0.98"/>
    <n v="85.544405905120101"/>
    <s v="Alvion Pharma"/>
    <n v="0.14399999999999999"/>
    <n v="9913"/>
    <d v="2024-10-16T00:00:00"/>
    <n v="99137"/>
    <n v="8480615.7682158891"/>
    <n v="9701824"/>
    <n v="92923"/>
    <n v="99137"/>
    <n v="6214"/>
    <n v="9093705"/>
    <n v="608119"/>
    <n v="63"/>
    <d v="2026-01-07T00:00:00"/>
    <s v="Bill Process"/>
    <n v="-120"/>
    <n v="9775"/>
    <n v="120"/>
    <n v="1"/>
    <n v="0.93731906351816197"/>
    <n v="119"/>
    <m/>
    <m/>
    <m/>
    <m/>
    <m/>
    <m/>
    <m/>
  </r>
  <r>
    <s v="VitaBiotech Tender 2014/10"/>
    <n v="600"/>
    <n v="62484646"/>
    <s v="Ceftriaxone Injection 250 mg 5 ml Vial"/>
    <s v="5 ml"/>
    <n v="19"/>
    <n v="468299"/>
    <n v="0.97"/>
    <n v="95.626521184839604"/>
    <s v="Medisphere Pharmaceuticals"/>
    <n v="0.13"/>
    <n v="2038"/>
    <d v="2022-07-13T00:00:00"/>
    <n v="12453"/>
    <n v="1190837.0683148101"/>
    <n v="1345646"/>
    <n v="11752"/>
    <n v="12453"/>
    <n v="701"/>
    <n v="1269897"/>
    <n v="75749"/>
    <n v="72"/>
    <d v="2025-02-16T00:00:00"/>
    <s v="Bill Process"/>
    <n v="-445"/>
    <n v="1871"/>
    <n v="445"/>
    <n v="7"/>
    <n v="0.94370834337107501"/>
    <n v="438"/>
    <m/>
    <m/>
    <m/>
    <m/>
    <m/>
    <m/>
    <m/>
  </r>
  <r>
    <s v="DynaSciences Tender 2006/03"/>
    <n v="401"/>
    <n v="84800902"/>
    <s v="Clotrimazole Cream 2% 20 gm Tube"/>
    <s v="20 gm"/>
    <n v="11"/>
    <n v="7357969"/>
    <n v="0.97"/>
    <n v="87.859444196851399"/>
    <s v="Curelia Lifesciences"/>
    <n v="0.113"/>
    <n v="6168"/>
    <d v="2025-06-12T00:00:00"/>
    <n v="19548"/>
    <n v="1717476.4151600499"/>
    <n v="1911551"/>
    <n v="8715"/>
    <n v="19548"/>
    <n v="10833"/>
    <n v="852219"/>
    <n v="1059332"/>
    <n v="169"/>
    <d v="2026-01-26T00:00:00"/>
    <s v="Bill Process"/>
    <n v="-101"/>
    <n v="1445"/>
    <n v="101"/>
    <n v="8"/>
    <n v="0.44582565991405798"/>
    <n v="93"/>
    <m/>
    <m/>
    <m/>
    <m/>
    <m/>
    <m/>
    <m/>
  </r>
  <r>
    <s v="AuroLabs Tender 2023/05"/>
    <n v="897"/>
    <n v="84279159"/>
    <s v="Ceftriaxone Injection 250 mg 10 ml Vial"/>
    <s v="10 ml"/>
    <n v="37"/>
    <n v="1754872"/>
    <n v="0.8"/>
    <n v="52.3197522858299"/>
    <s v="Zenvia Biotech"/>
    <n v="0.14099999999999999"/>
    <n v="2304"/>
    <d v="2024-08-26T00:00:00"/>
    <n v="53997"/>
    <n v="2825109.6641779598"/>
    <n v="3223450"/>
    <n v="32384"/>
    <n v="53997"/>
    <n v="21613"/>
    <n v="1933222"/>
    <n v="1290228"/>
    <n v="153"/>
    <d v="2025-01-03T00:00:00"/>
    <s v="Bill Process"/>
    <n v="-489"/>
    <n v="3181"/>
    <n v="489"/>
    <n v="2"/>
    <n v="0.59973702242717197"/>
    <n v="487"/>
    <m/>
    <m/>
    <m/>
    <m/>
    <m/>
    <m/>
    <m/>
  </r>
  <r>
    <s v="SynHealthcare Tender 2014/07"/>
    <n v="797"/>
    <n v="88750582"/>
    <s v="Cough Suppressant Syrup 250 mg/5 ml 150 ml Bottle"/>
    <s v="150 ml"/>
    <n v="47"/>
    <n v="4993036"/>
    <n v="0.85"/>
    <n v="92.702389068945294"/>
    <s v="Veltrix Pharmaceuticals"/>
    <n v="0.13500000000000001"/>
    <n v="5721"/>
    <d v="2020-06-30T00:00:00"/>
    <n v="72137"/>
    <n v="6687272.2402665103"/>
    <n v="7590054"/>
    <n v="1922"/>
    <n v="72137"/>
    <n v="70215"/>
    <n v="202227"/>
    <n v="7387827"/>
    <n v="118"/>
    <d v="2026-08-25T00:00:00"/>
    <s v="Bill Process"/>
    <n v="110"/>
    <n v="2760"/>
    <n v="0"/>
    <n v="0"/>
    <n v="2.6643747314138402E-2"/>
    <n v="0"/>
    <m/>
    <m/>
    <m/>
    <m/>
    <m/>
    <m/>
    <m/>
  </r>
  <r>
    <s v="UltraCure Tender 2020/04"/>
    <n v="421"/>
    <n v="44297890"/>
    <s v="Doxycycline Capsules 250 mg 15 Capsules Pack"/>
    <s v="15 Capsules"/>
    <n v="46"/>
    <n v="5368293"/>
    <n v="0.94"/>
    <n v="79.524619493036994"/>
    <s v="Solentra Lifesciences"/>
    <n v="0.10299999999999999"/>
    <n v="3360"/>
    <d v="2021-04-12T00:00:00"/>
    <n v="96000"/>
    <n v="7634363.4713315498"/>
    <n v="8420703"/>
    <n v="71941"/>
    <n v="96000"/>
    <n v="24059"/>
    <n v="6310352"/>
    <n v="2110351"/>
    <n v="161"/>
    <d v="2026-02-21T00:00:00"/>
    <s v="Bill Process"/>
    <n v="-75"/>
    <n v="2809"/>
    <n v="75"/>
    <n v="4"/>
    <n v="0.74938541666666703"/>
    <n v="71"/>
    <m/>
    <m/>
    <m/>
    <m/>
    <m/>
    <m/>
    <m/>
  </r>
  <r>
    <s v="JetaGenix Tender 2019/11"/>
    <n v="534"/>
    <n v="63239744"/>
    <s v="Gentamicin Injection 500 mg 5 ml Vial"/>
    <s v="5 ml"/>
    <n v="41"/>
    <n v="4742421"/>
    <n v="0.95"/>
    <n v="81.407771922747102"/>
    <s v="Solvion Pharma"/>
    <n v="0.13600000000000001"/>
    <n v="4356"/>
    <d v="2025-04-07T00:00:00"/>
    <n v="51970"/>
    <n v="4230761.9068251699"/>
    <n v="4806146"/>
    <n v="37873"/>
    <n v="51970"/>
    <n v="14097"/>
    <n v="3502466"/>
    <n v="1303680"/>
    <n v="186"/>
    <d v="2026-07-17T00:00:00"/>
    <s v="Bill Process"/>
    <n v="71"/>
    <n v="9925"/>
    <n v="0"/>
    <n v="0"/>
    <n v="0.72874735424283199"/>
    <n v="0"/>
    <m/>
    <m/>
    <m/>
    <m/>
    <m/>
    <m/>
    <m/>
  </r>
  <r>
    <s v="YottaMed Tender 2005/09"/>
    <n v="215"/>
    <n v="81731037"/>
    <s v="Ketoconazole Cream 1% 30 gm Tube"/>
    <s v="30 gm"/>
    <n v="29"/>
    <n v="3361722"/>
    <n v="0.78"/>
    <n v="83.276441722834306"/>
    <s v="Alkem Laboratories"/>
    <n v="0.112"/>
    <n v="6555"/>
    <d v="2024-08-06T00:00:00"/>
    <n v="89668"/>
    <n v="7467231.9764031004"/>
    <n v="8303562"/>
    <n v="57155"/>
    <n v="89668"/>
    <n v="32513"/>
    <n v="5292748"/>
    <n v="3010814"/>
    <n v="173"/>
    <d v="2026-01-09T00:00:00"/>
    <s v="Bill Process"/>
    <n v="-118"/>
    <n v="9672"/>
    <n v="118"/>
    <n v="7"/>
    <n v="0.63740687870812296"/>
    <n v="111"/>
    <m/>
    <m/>
    <m/>
    <m/>
    <m/>
    <m/>
    <m/>
  </r>
  <r>
    <s v="PrimeLabs Tender 2005/04"/>
    <n v="753"/>
    <n v="49933395"/>
    <s v="Metformin Tablets 250 mg 20 Tablets Pack"/>
    <s v="20 Tablets"/>
    <n v="49"/>
    <n v="4126432"/>
    <n v="0.81"/>
    <n v="84.264396884204601"/>
    <s v="Zydus Lifesciences"/>
    <n v="0.14399999999999999"/>
    <n v="3054"/>
    <d v="2025-06-29T00:00:00"/>
    <n v="70606"/>
    <n v="5949572.0064061498"/>
    <n v="6806310"/>
    <n v="53199"/>
    <n v="70606"/>
    <n v="17407"/>
    <n v="5128302"/>
    <n v="1678008"/>
    <n v="54"/>
    <d v="2026-02-04T00:00:00"/>
    <s v="Bill Process"/>
    <n v="-92"/>
    <n v="4670"/>
    <n v="92"/>
    <n v="1"/>
    <n v="0.75346287850890903"/>
    <n v="91"/>
    <m/>
    <m/>
    <m/>
    <m/>
    <m/>
    <m/>
    <m/>
  </r>
  <r>
    <s v="PrimeCore Tender 2015/06"/>
    <n v="657"/>
    <n v="29629050"/>
    <s v="Azithromycin Tablets 500 mg 20 Tablets Pack"/>
    <s v="20 Tablets"/>
    <n v="13"/>
    <n v="8914378"/>
    <n v="0.85"/>
    <n v="50.767528389216501"/>
    <s v="Velcura Pharma"/>
    <n v="0.13600000000000001"/>
    <n v="1209"/>
    <d v="2024-08-20T00:00:00"/>
    <n v="49050"/>
    <n v="2490147.2674910701"/>
    <n v="2828807"/>
    <n v="30633"/>
    <n v="49050"/>
    <n v="18417"/>
    <n v="1766664"/>
    <n v="1062143"/>
    <n v="72"/>
    <d v="2026-06-22T00:00:00"/>
    <s v="Bill Process"/>
    <n v="46"/>
    <n v="9331"/>
    <n v="0"/>
    <n v="0"/>
    <n v="0.62452599388379204"/>
    <n v="0"/>
    <m/>
    <m/>
    <m/>
    <m/>
    <m/>
    <m/>
    <m/>
  </r>
  <r>
    <s v="NeuroBiosystems Tender 2018/08"/>
    <n v="945"/>
    <n v="91083879"/>
    <s v="Clotrimazole Cream 1% 10 gm Tube"/>
    <s v="10 gm"/>
    <n v="8"/>
    <n v="4261659"/>
    <n v="0.88"/>
    <n v="74.618286762344098"/>
    <s v="Nexwell Pharma"/>
    <n v="0.10100000000000001"/>
    <n v="7158"/>
    <d v="2021-10-12T00:00:00"/>
    <n v="73307"/>
    <n v="5470042.74768716"/>
    <n v="6022517"/>
    <n v="73307"/>
    <n v="73307"/>
    <n v="0"/>
    <n v="6022517"/>
    <n v="0"/>
    <n v="186"/>
    <d v="2026-02-16T00:00:00"/>
    <s v="L D 5.0%"/>
    <n v="-80"/>
    <n v="1321"/>
    <n v="80"/>
    <n v="3"/>
    <n v="1"/>
    <n v="77"/>
    <m/>
    <m/>
    <m/>
    <m/>
    <m/>
    <m/>
    <m/>
  </r>
  <r>
    <s v="CuraLifecare Tender 2009/05"/>
    <n v="485"/>
    <n v="40083534"/>
    <s v="Paracetamol Syrup 250 mg/5 ml 150 ml Bottle"/>
    <s v="150 ml"/>
    <n v="30"/>
    <n v="2154275"/>
    <n v="0.87"/>
    <n v="66.104690688948395"/>
    <s v="Zerion Biotech"/>
    <n v="0.107"/>
    <n v="3088"/>
    <d v="2020-03-28T00:00:00"/>
    <n v="60558"/>
    <n v="4003167.8587413402"/>
    <n v="4431507"/>
    <n v="48925"/>
    <n v="60558"/>
    <n v="11633"/>
    <n v="3580228"/>
    <n v="851279"/>
    <n v="183"/>
    <d v="2025-08-07T00:00:00"/>
    <s v="Bill Process"/>
    <n v="-273"/>
    <n v="5324"/>
    <n v="273"/>
    <n v="4"/>
    <n v="0.80790316721159905"/>
    <n v="269"/>
    <m/>
    <m/>
    <m/>
    <m/>
    <m/>
    <m/>
    <m/>
  </r>
  <r>
    <s v="NeuroHealthcare Tender 2023/06"/>
    <n v="475"/>
    <n v="38390161"/>
    <s v="Clotrimazole Cream 0.5% 20 gm Tube"/>
    <s v="20 gm"/>
    <n v="37"/>
    <n v="4063591"/>
    <n v="0.84"/>
    <n v="88.6588991637352"/>
    <s v="Corvixa Pharmaceuticals"/>
    <n v="0.14599999999999999"/>
    <n v="6473"/>
    <d v="2025-07-06T00:00:00"/>
    <n v="77699"/>
    <n v="6888707.8061230602"/>
    <n v="7894459"/>
    <n v="47151"/>
    <n v="77699"/>
    <n v="30548"/>
    <n v="4790688"/>
    <n v="3103771"/>
    <n v="67"/>
    <d v="2025-04-28T00:00:00"/>
    <s v="Bill Process"/>
    <n v="-374"/>
    <n v="7761"/>
    <n v="374"/>
    <n v="6"/>
    <n v="0.60684178689558399"/>
    <n v="368"/>
    <m/>
    <m/>
    <m/>
    <m/>
    <m/>
    <m/>
    <m/>
  </r>
  <r>
    <s v="QuickCure Tender 2017/03"/>
    <n v="533"/>
    <n v="45635964"/>
    <s v="Vitamin B Complex Syrup 100 mg/5 ml 150 ml Bottle"/>
    <s v="150 ml"/>
    <n v="48"/>
    <n v="2935869"/>
    <n v="0.79"/>
    <n v="54.059018179259802"/>
    <s v="Elaris Biotech"/>
    <n v="0.114"/>
    <n v="2597"/>
    <d v="2020-06-22T00:00:00"/>
    <n v="63388"/>
    <n v="3426693.0443469202"/>
    <n v="3817336"/>
    <n v="44030"/>
    <n v="63388"/>
    <n v="19358"/>
    <n v="2651563"/>
    <n v="1165773"/>
    <n v="58"/>
    <d v="2026-10-26T00:00:00"/>
    <s v="Bill Process"/>
    <n v="172"/>
    <n v="5853"/>
    <n v="0"/>
    <n v="0"/>
    <n v="0.69461096737552896"/>
    <n v="0"/>
    <m/>
    <m/>
    <m/>
    <m/>
    <m/>
    <m/>
    <m/>
  </r>
  <r>
    <s v="OmegaCure Tender 2016/09"/>
    <n v="318"/>
    <n v="94735287"/>
    <s v="Paracetamol Syrup 250 mg/5 ml 150 ml Bottle"/>
    <s v="150 ml"/>
    <n v="45"/>
    <n v="5851175"/>
    <n v="0.99"/>
    <n v="86.708009183343194"/>
    <s v="Cipla"/>
    <n v="0.111"/>
    <n v="3969"/>
    <d v="2023-06-21T00:00:00"/>
    <n v="26375"/>
    <n v="2286923.7422106802"/>
    <n v="2540772"/>
    <n v="6063"/>
    <n v="26375"/>
    <n v="20312"/>
    <n v="584065"/>
    <n v="1956707"/>
    <n v="122"/>
    <d v="2026-12-20T00:00:00"/>
    <s v="Bill Process"/>
    <n v="227"/>
    <n v="9910"/>
    <n v="0"/>
    <n v="0"/>
    <n v="0.22987677725118499"/>
    <n v="0"/>
    <m/>
    <m/>
    <m/>
    <m/>
    <m/>
    <m/>
    <m/>
  </r>
  <r>
    <s v="YottaCure Tender 2012/08"/>
    <n v="252"/>
    <n v="72974565"/>
    <s v="Atorvastatin Tablets 500 mg 20 Tablets Pack"/>
    <s v="20 Tablets"/>
    <n v="12"/>
    <n v="6062478"/>
    <n v="0.87"/>
    <n v="63.8397321129817"/>
    <s v="Trivanta Pharma"/>
    <n v="0.105"/>
    <n v="8411"/>
    <d v="2025-01-16T00:00:00"/>
    <n v="51858"/>
    <n v="3310600.82791501"/>
    <n v="3658214"/>
    <n v="6463"/>
    <n v="51858"/>
    <n v="45395"/>
    <n v="455919"/>
    <n v="3202295"/>
    <n v="65"/>
    <d v="2025-02-16T00:00:00"/>
    <s v="Bill Process"/>
    <n v="-445"/>
    <n v="1854"/>
    <n v="445"/>
    <n v="5"/>
    <n v="0.124628794014424"/>
    <n v="440"/>
    <m/>
    <m/>
    <m/>
    <m/>
    <m/>
    <m/>
    <m/>
  </r>
  <r>
    <s v="NexaLifecare Tender 2017/10"/>
    <n v="962"/>
    <n v="25376270"/>
    <s v="Cough Suppressant Syrup 125 mg/5 ml 100 ml Bottle"/>
    <s v="100 ml"/>
    <n v="47"/>
    <n v="4281880"/>
    <n v="0.84"/>
    <n v="60.526415933236201"/>
    <s v="Intas Pharmaceuticals"/>
    <n v="0.115"/>
    <n v="6552"/>
    <d v="2022-10-26T00:00:00"/>
    <n v="87478"/>
    <n v="5294729.8130076397"/>
    <n v="5903624"/>
    <n v="75509"/>
    <n v="87478"/>
    <n v="11969"/>
    <n v="5095872"/>
    <n v="807752"/>
    <n v="134"/>
    <d v="2026-11-05T00:00:00"/>
    <s v="Bill Process"/>
    <n v="182"/>
    <n v="7829"/>
    <n v="0"/>
    <n v="0"/>
    <n v="0.86317702736688096"/>
    <n v="0"/>
    <m/>
    <m/>
    <m/>
    <m/>
    <m/>
    <m/>
    <m/>
  </r>
  <r>
    <s v="DeltaLabs Tender 2007/12"/>
    <n v="185"/>
    <n v="91242180"/>
    <s v="Amikacin Injection 500 mg 5 ml Vial"/>
    <s v="5 ml"/>
    <n v="46"/>
    <n v="8452488"/>
    <n v="0.92"/>
    <n v="85.592771214573204"/>
    <s v="Helixora Healthcare"/>
    <n v="0.14199999999999999"/>
    <n v="5546"/>
    <d v="2025-02-27T00:00:00"/>
    <n v="89617"/>
    <n v="7670567.3779364098"/>
    <n v="8759788"/>
    <n v="45659"/>
    <n v="89617"/>
    <n v="43958"/>
    <n v="4463028"/>
    <n v="4296760"/>
    <n v="57"/>
    <d v="2026-05-12T00:00:00"/>
    <s v="Bill Process"/>
    <n v="5"/>
    <n v="8625"/>
    <n v="0"/>
    <n v="0"/>
    <n v="0.50949038686856296"/>
    <n v="0"/>
    <m/>
    <m/>
    <m/>
    <m/>
    <m/>
    <m/>
    <m/>
  </r>
  <r>
    <s v="QuickCure Tender 2005/01"/>
    <n v="330"/>
    <n v="86748687"/>
    <s v="Ceftriaxone Injection 1 g 10 ml Vial"/>
    <s v="1 g"/>
    <n v="15"/>
    <n v="1697639"/>
    <n v="0.89"/>
    <n v="52.654157177499698"/>
    <s v="Aurobindo Pharma"/>
    <n v="0.13100000000000001"/>
    <n v="7614"/>
    <d v="2022-11-07T00:00:00"/>
    <n v="69428"/>
    <n v="3655672.8245194498"/>
    <n v="4134566"/>
    <n v="22939"/>
    <n v="69428"/>
    <n v="46489"/>
    <n v="1366060"/>
    <n v="2768506"/>
    <n v="191"/>
    <d v="2025-11-09T00:00:00"/>
    <s v="Bill Process"/>
    <n v="-179"/>
    <n v="1497"/>
    <n v="179"/>
    <n v="8"/>
    <n v="0.33039983868180001"/>
    <n v="171"/>
    <m/>
    <m/>
    <m/>
    <m/>
    <m/>
    <m/>
    <m/>
  </r>
  <r>
    <s v="BetaCore Tender 2014/03"/>
    <n v="683"/>
    <n v="86213592"/>
    <s v="Azithromycin Tablets 500 mg 10 Tablets Pack"/>
    <s v="10 Tablets"/>
    <n v="44"/>
    <n v="5330194"/>
    <n v="0.96"/>
    <n v="60.016209466664897"/>
    <s v="Bioventra Healthcare"/>
    <n v="0.14099999999999999"/>
    <n v="3257"/>
    <d v="2023-02-06T00:00:00"/>
    <n v="23765"/>
    <n v="1426285.21797529"/>
    <n v="1627391"/>
    <n v="1284"/>
    <n v="23765"/>
    <n v="22481"/>
    <n v="87926"/>
    <n v="1539465"/>
    <n v="69"/>
    <d v="2026-02-01T00:00:00"/>
    <s v="Bill Process"/>
    <n v="-95"/>
    <n v="1190"/>
    <n v="95"/>
    <n v="4"/>
    <n v="5.4029034294130002E-2"/>
    <n v="91"/>
    <m/>
    <m/>
    <m/>
    <m/>
    <m/>
    <m/>
    <m/>
  </r>
  <r>
    <s v="RegenMed Tender 2017/04"/>
    <n v="622"/>
    <n v="86569537"/>
    <s v="Metformin Tablets 650 mg 15 Tablets Pack"/>
    <s v="15 Tablets"/>
    <n v="21"/>
    <n v="6470526"/>
    <n v="0.8"/>
    <n v="81.628951964654604"/>
    <s v="Lifegenix Pharma"/>
    <n v="0.127"/>
    <n v="5679"/>
    <d v="2024-05-06T00:00:00"/>
    <n v="90552"/>
    <n v="7391664.85830341"/>
    <n v="8330406"/>
    <n v="9092"/>
    <n v="90552"/>
    <n v="81460"/>
    <n v="836426"/>
    <n v="7493980"/>
    <n v="168"/>
    <d v="2026-04-20T00:00:00"/>
    <s v="Bill Process"/>
    <n v="-17"/>
    <n v="5271"/>
    <n v="17"/>
    <n v="1"/>
    <n v="0.100406396324764"/>
    <n v="16"/>
    <m/>
    <m/>
    <m/>
    <m/>
    <m/>
    <m/>
    <m/>
  </r>
  <r>
    <s v="YottaCore Tender 2025/09"/>
    <n v="335"/>
    <n v="71683295"/>
    <s v="Vitamin B Complex Syrup 125 mg/5 ml 60 ml Bottle"/>
    <s v="60 ml"/>
    <n v="28"/>
    <n v="5227408"/>
    <n v="0.95"/>
    <n v="63.611120667283501"/>
    <s v="Lumeris Healthcare"/>
    <n v="0.13700000000000001"/>
    <n v="5372"/>
    <d v="2024-06-08T00:00:00"/>
    <n v="23626"/>
    <n v="1502876.3368852399"/>
    <n v="1708770"/>
    <n v="16427"/>
    <n v="23626"/>
    <n v="7199"/>
    <n v="1188097"/>
    <n v="520673"/>
    <n v="52"/>
    <d v="2025-11-09T00:00:00"/>
    <s v="Bill Process"/>
    <n v="-179"/>
    <n v="8100"/>
    <n v="179"/>
    <n v="9"/>
    <n v="0.69529332091763296"/>
    <n v="170"/>
    <m/>
    <m/>
    <m/>
    <m/>
    <m/>
    <m/>
    <m/>
  </r>
  <r>
    <s v="SynCure Tender 2005/08"/>
    <n v="496"/>
    <n v="36448576"/>
    <s v="Diclofenac Injection 1 g 5 ml Vial"/>
    <s v="1 g"/>
    <n v="34"/>
    <n v="3812717"/>
    <n v="0.97"/>
    <n v="53.475973352424099"/>
    <s v="Lumeris Healthcare"/>
    <n v="0.11600000000000001"/>
    <n v="2748"/>
    <d v="2023-03-10T00:00:00"/>
    <n v="56138"/>
    <n v="3002034.1920583802"/>
    <n v="3350270"/>
    <n v="31890"/>
    <n v="56138"/>
    <n v="24248"/>
    <n v="1903169"/>
    <n v="1447101"/>
    <n v="97"/>
    <d v="2025-08-14T00:00:00"/>
    <s v="Bill Process"/>
    <n v="-266"/>
    <n v="2988"/>
    <n v="266"/>
    <n v="5"/>
    <n v="0.56806441269728203"/>
    <n v="261"/>
    <m/>
    <m/>
    <m/>
    <m/>
    <m/>
    <m/>
    <m/>
  </r>
  <r>
    <s v="VertexPharma Tender 2003/03"/>
    <n v="549"/>
    <n v="94953151"/>
    <s v="Clotrimazole Cream 1% 20 gm Tube"/>
    <s v="20 gm"/>
    <n v="26"/>
    <n v="127424"/>
    <n v="0.78"/>
    <n v="73.341448789307407"/>
    <s v="Crestline Biotech"/>
    <n v="0.121"/>
    <n v="1471"/>
    <d v="2022-03-01T00:00:00"/>
    <n v="64643"/>
    <n v="4741011.2740871999"/>
    <n v="5314674"/>
    <n v="51750"/>
    <n v="64643"/>
    <n v="12893"/>
    <n v="4254666"/>
    <n v="1060008"/>
    <n v="180"/>
    <d v="2025-02-13T00:00:00"/>
    <s v="Bill Process"/>
    <n v="-448"/>
    <n v="6509"/>
    <n v="448"/>
    <n v="8"/>
    <n v="0.80055071701499003"/>
    <n v="440"/>
    <m/>
    <m/>
    <m/>
    <m/>
    <m/>
    <m/>
    <m/>
  </r>
  <r>
    <s v="HelioLabs Tender 2016/07"/>
    <n v="210"/>
    <n v="27917397"/>
    <s v="Ketoconazole Cream 2% 10 gm Tube"/>
    <s v="10 gm"/>
    <n v="12"/>
    <n v="1132752"/>
    <n v="0.76"/>
    <n v="58.894434900674298"/>
    <s v="Crestiva Pharmaceuticals"/>
    <n v="0.125"/>
    <n v="5884"/>
    <d v="2025-05-08T00:00:00"/>
    <n v="33050"/>
    <n v="1946461.07346729"/>
    <n v="2189769"/>
    <n v="22626"/>
    <n v="33050"/>
    <n v="10424"/>
    <n v="1499114"/>
    <n v="690655"/>
    <n v="163"/>
    <d v="2025-02-24T00:00:00"/>
    <s v="Bill Process"/>
    <n v="-437"/>
    <n v="5091"/>
    <n v="437"/>
    <n v="4"/>
    <n v="0.68459909228441795"/>
    <n v="433"/>
    <m/>
    <m/>
    <m/>
    <m/>
    <m/>
    <m/>
    <m/>
  </r>
  <r>
    <s v="AlphaPharmatech Tender 2011/11"/>
    <n v="850"/>
    <n v="71353935"/>
    <s v="Mupirocin Cream 2% 30 gm Tube"/>
    <s v="30 gm"/>
    <n v="15"/>
    <n v="5078282"/>
    <n v="0.91"/>
    <n v="68.832551516950204"/>
    <s v="Medinex Biotech"/>
    <n v="0.14399999999999999"/>
    <n v="2232"/>
    <d v="2022-10-25T00:00:00"/>
    <n v="71741"/>
    <n v="4938116.0783775197"/>
    <n v="5649205"/>
    <n v="46094"/>
    <n v="71741"/>
    <n v="25647"/>
    <n v="3629646"/>
    <n v="2019559"/>
    <n v="194"/>
    <d v="2026-11-08T00:00:00"/>
    <s v="Bill Process"/>
    <n v="185"/>
    <n v="3991"/>
    <n v="0"/>
    <n v="0"/>
    <n v="0.64250568015500198"/>
    <n v="0"/>
    <m/>
    <m/>
    <m/>
    <m/>
    <m/>
    <m/>
    <m/>
  </r>
  <r>
    <s v="PrimePharma Tender 2000/08"/>
    <n v="596"/>
    <n v="67316715"/>
    <s v="Paracetamol Tablets 250 mg 15 Tablets Pack"/>
    <s v="15 Tablets"/>
    <n v="26"/>
    <n v="710555"/>
    <n v="0.76"/>
    <n v="89.641307278592095"/>
    <s v="Biosynex Healthcare"/>
    <n v="0.122"/>
    <n v="8206"/>
    <d v="2024-09-21T00:00:00"/>
    <n v="43391"/>
    <n v="3889625.9641253902"/>
    <n v="4364160"/>
    <n v="1115"/>
    <n v="43391"/>
    <n v="42276"/>
    <n v="112144"/>
    <n v="4252016"/>
    <n v="175"/>
    <d v="2025-05-11T00:00:00"/>
    <s v="Bill Process"/>
    <n v="-361"/>
    <n v="9688"/>
    <n v="361"/>
    <n v="8"/>
    <n v="2.5696573022055299E-2"/>
    <n v="353"/>
    <m/>
    <m/>
    <m/>
    <m/>
    <m/>
    <m/>
    <m/>
  </r>
  <r>
    <s v="CortexThera Tender 2006/10"/>
    <n v="854"/>
    <n v="82014661"/>
    <s v="Ibuprofen Tablets 250 mg 15 Tablets Pack"/>
    <s v="15 Tablets"/>
    <n v="49"/>
    <n v="3982891"/>
    <n v="0.75"/>
    <n v="83.130613656240399"/>
    <s v="Medinex Biotech"/>
    <n v="0.11700000000000001"/>
    <n v="4573"/>
    <d v="2025-05-02T00:00:00"/>
    <n v="87785"/>
    <n v="7297620.9198130602"/>
    <n v="8151443"/>
    <n v="24120"/>
    <n v="87785"/>
    <n v="63665"/>
    <n v="2239708"/>
    <n v="5911735"/>
    <n v="102"/>
    <d v="2026-08-20T00:00:00"/>
    <s v="Bill Process"/>
    <n v="105"/>
    <n v="5721"/>
    <n v="0"/>
    <n v="0"/>
    <n v="0.27476220310987098"/>
    <n v="0"/>
    <m/>
    <m/>
    <m/>
    <m/>
    <m/>
    <m/>
    <m/>
  </r>
  <r>
    <s v="BetaPharma Tender 2021/03"/>
    <n v="503"/>
    <n v="24472679"/>
    <s v="Vitamin B Complex Syrup 250 mg/5 ml 60 ml Bottle"/>
    <s v="60 ml"/>
    <n v="50"/>
    <n v="5768271"/>
    <n v="0.76"/>
    <n v="88.505336100803802"/>
    <s v="TruMed Lifesciences"/>
    <n v="0.13700000000000001"/>
    <n v="3989"/>
    <d v="2024-12-10T00:00:00"/>
    <n v="50760"/>
    <n v="4492530.8604768002"/>
    <n v="5108008"/>
    <n v="30272"/>
    <n v="50760"/>
    <n v="20488"/>
    <n v="3046289"/>
    <n v="2061719"/>
    <n v="119"/>
    <d v="2026-06-20T00:00:00"/>
    <s v="Bill Process"/>
    <n v="44"/>
    <n v="7434"/>
    <n v="0"/>
    <n v="0"/>
    <n v="0.59637509850275805"/>
    <n v="0"/>
    <m/>
    <m/>
    <m/>
    <m/>
    <m/>
    <m/>
    <m/>
  </r>
  <r>
    <s v="CoreLifecare Tender 2018/07"/>
    <n v="543"/>
    <n v="76826758"/>
    <s v="Iron Syrup 100 mg/5 ml 100 ml Bottle"/>
    <s v="100 ml"/>
    <n v="14"/>
    <n v="4826163"/>
    <n v="0.93"/>
    <n v="53.359959703972798"/>
    <s v="Zydus Lifesciences"/>
    <n v="0.126"/>
    <n v="8875"/>
    <d v="2025-09-01T00:00:00"/>
    <n v="79785"/>
    <n v="4257324.3849814702"/>
    <n v="4793747"/>
    <n v="53184"/>
    <n v="79785"/>
    <n v="26601"/>
    <n v="3195471"/>
    <n v="1598276"/>
    <n v="57"/>
    <d v="2025-02-08T00:00:00"/>
    <s v="Bill Process"/>
    <n v="-453"/>
    <n v="6838"/>
    <n v="453"/>
    <n v="8"/>
    <n v="0.66659146456100804"/>
    <n v="445"/>
    <m/>
    <m/>
    <m/>
    <m/>
    <m/>
    <m/>
    <m/>
  </r>
  <r>
    <s v="NexaMed Tender 2024/09"/>
    <n v="982"/>
    <n v="41769271"/>
    <s v="Paracetamol Tablets 500 mg 20 Tablets Pack"/>
    <s v="20 Tablets"/>
    <n v="47"/>
    <n v="6282019"/>
    <n v="0.83"/>
    <n v="54.119446345859402"/>
    <s v="Crestline Biotech"/>
    <n v="0.13800000000000001"/>
    <n v="2674"/>
    <d v="2020-07-07T00:00:00"/>
    <n v="83992"/>
    <n v="4545600.53748143"/>
    <n v="5172893"/>
    <n v="83992"/>
    <n v="83992"/>
    <n v="0"/>
    <n v="5172893"/>
    <n v="0"/>
    <n v="88"/>
    <d v="2026-04-14T00:00:00"/>
    <s v="L D 5.0%"/>
    <n v="-23"/>
    <n v="9211"/>
    <n v="23"/>
    <n v="3"/>
    <n v="1"/>
    <n v="20"/>
    <m/>
    <m/>
    <m/>
    <m/>
    <m/>
    <m/>
    <m/>
  </r>
  <r>
    <s v="ZenCore Tender 2020/01"/>
    <n v="648"/>
    <n v="11456912"/>
    <s v="Clotrimazole Cream 2% 10 gm Tube"/>
    <s v="10 gm"/>
    <n v="42"/>
    <n v="3575574"/>
    <n v="0.79"/>
    <n v="58.114420411424199"/>
    <s v="Zydus Lifesciences"/>
    <n v="0.13500000000000001"/>
    <n v="3560"/>
    <d v="2021-05-11T00:00:00"/>
    <n v="99901"/>
    <n v="5805688.7135216901"/>
    <n v="6589457"/>
    <n v="42757"/>
    <n v="99901"/>
    <n v="57144"/>
    <n v="2820246"/>
    <n v="3769211"/>
    <n v="92"/>
    <d v="2026-12-15T00:00:00"/>
    <s v="Bill Process"/>
    <n v="222"/>
    <n v="3869"/>
    <n v="0"/>
    <n v="0"/>
    <n v="0.42799371377663897"/>
    <n v="0"/>
    <m/>
    <m/>
    <m/>
    <m/>
    <m/>
    <m/>
    <m/>
  </r>
  <r>
    <s v="VitaLifeX Tender 2015/11"/>
    <n v="985"/>
    <n v="99205718"/>
    <s v="Vitamin B Complex Syrup 100 mg/5 ml 150 ml Bottle"/>
    <s v="150 ml"/>
    <n v="29"/>
    <n v="4847276"/>
    <n v="0.78"/>
    <n v="52.814720816856997"/>
    <s v="Cenvora Pharma"/>
    <n v="0.13800000000000001"/>
    <n v="4728"/>
    <d v="2022-02-08T00:00:00"/>
    <n v="67135"/>
    <n v="3545716.2820397001"/>
    <n v="4035025"/>
    <n v="28023"/>
    <n v="67135"/>
    <n v="39112"/>
    <n v="1684271"/>
    <n v="2350754"/>
    <n v="164"/>
    <d v="2026-01-13T00:00:00"/>
    <s v="Bill Process"/>
    <n v="-114"/>
    <n v="4074"/>
    <n v="114"/>
    <n v="7"/>
    <n v="0.41741267595144099"/>
    <n v="107"/>
    <m/>
    <m/>
    <m/>
    <m/>
    <m/>
    <m/>
    <m/>
  </r>
  <r>
    <s v="BioLabs Tender 2024/11"/>
    <n v="375"/>
    <n v="75238765"/>
    <s v="Diclofenac Injection 250 mg 10 ml Vial"/>
    <s v="10 ml"/>
    <n v="26"/>
    <n v="1782365"/>
    <n v="0.87"/>
    <n v="98.439912155095399"/>
    <s v="Elaris Biotech"/>
    <n v="0.1"/>
    <n v="9071"/>
    <d v="2025-06-12T00:00:00"/>
    <n v="33364"/>
    <n v="3284349.2291426002"/>
    <n v="3612784"/>
    <n v="13556"/>
    <n v="33364"/>
    <n v="19808"/>
    <n v="1467897"/>
    <n v="2144887"/>
    <n v="121"/>
    <d v="2026-06-12T00:00:00"/>
    <s v="Bill Process"/>
    <n v="36"/>
    <n v="6931"/>
    <n v="0"/>
    <n v="0"/>
    <n v="0.40630619829756598"/>
    <n v="0"/>
    <m/>
    <m/>
    <m/>
    <m/>
    <m/>
    <m/>
    <m/>
  </r>
  <r>
    <s v="NovaHealthcare Tender 2009/05"/>
    <n v="993"/>
    <n v="16753531"/>
    <s v="Paracetamol Tablets 500 mg 10 Tablets Pack"/>
    <s v="10 Tablets"/>
    <n v="24"/>
    <n v="5357212"/>
    <n v="0.85"/>
    <n v="86.122919306386294"/>
    <s v="Therovia Pharma"/>
    <n v="0.10299999999999999"/>
    <n v="3241"/>
    <d v="2021-10-30T00:00:00"/>
    <n v="31049"/>
    <n v="2674030.5215439899"/>
    <n v="2949456"/>
    <n v="11611"/>
    <n v="31049"/>
    <n v="19438"/>
    <n v="1102970"/>
    <n v="1846486"/>
    <n v="161"/>
    <d v="2026-08-18T00:00:00"/>
    <s v="Bill Process"/>
    <n v="103"/>
    <n v="7110"/>
    <n v="0"/>
    <n v="0"/>
    <n v="0.37395729331057398"/>
    <n v="0"/>
    <m/>
    <m/>
    <m/>
    <m/>
    <m/>
    <m/>
    <m/>
  </r>
  <r>
    <s v="ZenThera Tender 2012/09"/>
    <n v="767"/>
    <n v="39259207"/>
    <s v="Ciprofloxacin Tablets 650 mg 15 Tablets Pack"/>
    <s v="15 Tablets"/>
    <n v="14"/>
    <n v="4778059"/>
    <n v="0.84"/>
    <n v="93.349052984531099"/>
    <s v="Novacrest Pharma"/>
    <n v="0.124"/>
    <n v="1430"/>
    <d v="2023-09-18T00:00:00"/>
    <n v="97567"/>
    <n v="9107787.0525417496"/>
    <n v="10237153"/>
    <n v="76801"/>
    <n v="97567"/>
    <n v="20766"/>
    <n v="8058294"/>
    <n v="2178859"/>
    <n v="173"/>
    <d v="2025-04-08T00:00:00"/>
    <s v="Bill Process"/>
    <n v="-394"/>
    <n v="8576"/>
    <n v="394"/>
    <n v="9"/>
    <n v="0.78716164276855904"/>
    <n v="385"/>
    <m/>
    <m/>
    <m/>
    <m/>
    <m/>
    <m/>
    <m/>
  </r>
  <r>
    <s v="CoreMed Tender 2025/11"/>
    <n v="931"/>
    <n v="74094214"/>
    <s v="Iron Syrup 250 mg/5 ml 60 ml Bottle"/>
    <s v="60 ml"/>
    <n v="33"/>
    <n v="336002"/>
    <n v="0.77"/>
    <n v="76.150566686890798"/>
    <s v="Veriton Pharma"/>
    <n v="0.109"/>
    <n v="1741"/>
    <d v="2025-05-09T00:00:00"/>
    <n v="65747"/>
    <n v="5006671.3079630099"/>
    <n v="5552398"/>
    <n v="55273"/>
    <n v="65747"/>
    <n v="10474"/>
    <n v="4667859"/>
    <n v="884539"/>
    <n v="79"/>
    <d v="2025-12-08T00:00:00"/>
    <s v="Bill Process"/>
    <n v="-150"/>
    <n v="4362"/>
    <n v="150"/>
    <n v="8"/>
    <n v="0.84069235098179396"/>
    <n v="142"/>
    <m/>
    <m/>
    <m/>
    <m/>
    <m/>
    <m/>
    <m/>
  </r>
  <r>
    <s v="GammaCore Tender 2007/05"/>
    <n v="985"/>
    <n v="34523369"/>
    <s v="Doxycycline Capsules 250 mg 10 Capsules Pack"/>
    <s v="10 Capsules"/>
    <n v="26"/>
    <n v="1379294"/>
    <n v="0.76"/>
    <n v="74.327951366623793"/>
    <s v="Oxyvera Pharmaceuticals"/>
    <n v="0.125"/>
    <n v="7004"/>
    <d v="2025-03-26T00:00:00"/>
    <n v="65956"/>
    <n v="4902374.3603370404"/>
    <n v="5515171"/>
    <n v="51322"/>
    <n v="65956"/>
    <n v="14634"/>
    <n v="4291492"/>
    <n v="1223679"/>
    <n v="148"/>
    <d v="2026-04-07T00:00:00"/>
    <s v="Bill Process"/>
    <n v="-30"/>
    <n v="1788"/>
    <n v="30"/>
    <n v="1"/>
    <n v="0.77812481047971405"/>
    <n v="29"/>
    <m/>
    <m/>
    <m/>
    <m/>
    <m/>
    <m/>
    <m/>
  </r>
  <r>
    <s v="VitaLifecare Tender 2006/01"/>
    <n v="613"/>
    <n v="20143050"/>
    <s v="Ibuprofen Tablets 250 mg 15 Tablets Pack"/>
    <s v="15 Tablets"/>
    <n v="19"/>
    <n v="6229007"/>
    <n v="0.76"/>
    <n v="70.767912504705507"/>
    <s v="Medvanta Pharma"/>
    <n v="0.13700000000000001"/>
    <n v="9681"/>
    <d v="2021-12-12T00:00:00"/>
    <n v="32096"/>
    <n v="2271366.9197510299"/>
    <n v="2582544"/>
    <n v="9023"/>
    <n v="32096"/>
    <n v="23073"/>
    <n v="726019"/>
    <n v="1856525"/>
    <n v="172"/>
    <d v="2026-04-20T00:00:00"/>
    <s v="Bill Process"/>
    <n v="-17"/>
    <n v="1986"/>
    <n v="17"/>
    <n v="6"/>
    <n v="0.281125373878365"/>
    <n v="11"/>
    <m/>
    <m/>
    <m/>
    <m/>
    <m/>
    <m/>
    <m/>
  </r>
  <r>
    <s v="NexaPharmatech Tender 2025/04"/>
    <n v="255"/>
    <n v="50671193"/>
    <s v="Diclofenac Injection 1 g 10 ml Vial"/>
    <s v="1 g"/>
    <n v="50"/>
    <n v="8663144"/>
    <n v="0.94"/>
    <n v="70.670978202854897"/>
    <s v="Arvion Healthcare"/>
    <n v="0.13800000000000001"/>
    <n v="4673"/>
    <d v="2023-10-20T00:00:00"/>
    <n v="18327"/>
    <n v="1295187.0175237199"/>
    <n v="1473923"/>
    <n v="1790"/>
    <n v="18327"/>
    <n v="16537"/>
    <n v="143958"/>
    <n v="1329965"/>
    <n v="196"/>
    <d v="2025-05-25T00:00:00"/>
    <s v="Bill Process"/>
    <n v="-347"/>
    <n v="6219"/>
    <n v="347"/>
    <n v="4"/>
    <n v="9.76701042178207E-2"/>
    <n v="343"/>
    <m/>
    <m/>
    <m/>
    <m/>
    <m/>
    <m/>
    <m/>
  </r>
  <r>
    <s v="UltraBiotech Tender 2007/06"/>
    <n v="567"/>
    <n v="69584013"/>
    <s v="Diclofenac Injection 250 mg 2 ml Vial"/>
    <s v="2 ml"/>
    <n v="10"/>
    <n v="5935098"/>
    <n v="0.84"/>
    <n v="84.3031869348047"/>
    <s v="Zenvia Biotech"/>
    <n v="0.14299999999999999"/>
    <n v="2140"/>
    <d v="2024-03-16T00:00:00"/>
    <n v="58949"/>
    <n v="4969588.5666198004"/>
    <n v="5680240"/>
    <n v="13608"/>
    <n v="58949"/>
    <n v="45341"/>
    <n v="1311247"/>
    <n v="4368993"/>
    <n v="175"/>
    <d v="2025-11-20T00:00:00"/>
    <s v="Bill Process"/>
    <n v="-168"/>
    <n v="6621"/>
    <n v="168"/>
    <n v="6"/>
    <n v="0.230843610578636"/>
    <n v="162"/>
    <m/>
    <m/>
    <m/>
    <m/>
    <m/>
    <m/>
    <m/>
  </r>
  <r>
    <s v="QuickBiotech Tender 2017/02"/>
    <n v="932"/>
    <n v="46316078"/>
    <s v="Doxycycline Capsules 100 mg 15 Capsules Pack"/>
    <s v="15 Capsules"/>
    <n v="15"/>
    <n v="8615632"/>
    <n v="0.95"/>
    <n v="94.988794364993097"/>
    <s v="Aurobindo Pharma"/>
    <n v="0.13500000000000001"/>
    <n v="9377"/>
    <d v="2020-04-23T00:00:00"/>
    <n v="95906"/>
    <n v="9109995.31236903"/>
    <n v="10339845"/>
    <n v="21278"/>
    <n v="95906"/>
    <n v="74628"/>
    <n v="2294030"/>
    <n v="8045815"/>
    <n v="110"/>
    <d v="2026-07-22T00:00:00"/>
    <s v="Bill Process"/>
    <n v="76"/>
    <n v="1755"/>
    <n v="0"/>
    <n v="0"/>
    <n v="0.22186307426021301"/>
    <n v="0"/>
    <m/>
    <m/>
    <m/>
    <m/>
    <m/>
    <m/>
    <m/>
  </r>
  <r>
    <s v="CuraLifecare Tender 2013/05"/>
    <n v="470"/>
    <n v="92515206"/>
    <s v="Atorvastatin Tablets 650 mg 10 Tablets Pack"/>
    <s v="10 Tablets"/>
    <n v="35"/>
    <n v="3588184"/>
    <n v="0.87"/>
    <n v="81.218256474802303"/>
    <s v="Cenvora Pharma"/>
    <n v="0.13800000000000001"/>
    <n v="6150"/>
    <d v="2022-12-05T00:00:00"/>
    <n v="96317"/>
    <n v="7822698.8088835403"/>
    <n v="8902231"/>
    <n v="6995"/>
    <n v="96317"/>
    <n v="89322"/>
    <n v="646522"/>
    <n v="8255709"/>
    <n v="71"/>
    <d v="2026-06-26T00:00:00"/>
    <s v="Bill Process"/>
    <n v="50"/>
    <n v="8297"/>
    <n v="0"/>
    <n v="0"/>
    <n v="7.2624770289772295E-2"/>
    <n v="0"/>
    <m/>
    <m/>
    <m/>
    <m/>
    <m/>
    <m/>
    <m/>
  </r>
  <r>
    <s v="AuroHealthcare Tender 2021/03"/>
    <n v="685"/>
    <n v="34772379"/>
    <s v="Paracetamol Syrup 100 mg/5 ml 100 ml Bottle"/>
    <s v="100 ml"/>
    <n v="36"/>
    <n v="6534047"/>
    <n v="0.76"/>
    <n v="99.989310097277496"/>
    <s v="Bioventra Healthcare"/>
    <n v="0.10100000000000001"/>
    <n v="8295"/>
    <d v="2024-12-10T00:00:00"/>
    <n v="54062"/>
    <n v="5405622.0824790196"/>
    <n v="5951590"/>
    <n v="44245"/>
    <n v="54062"/>
    <n v="9817"/>
    <n v="4870854"/>
    <n v="1080736"/>
    <n v="161"/>
    <d v="2026-02-13T00:00:00"/>
    <s v="Bill Process"/>
    <n v="-83"/>
    <n v="8258"/>
    <n v="83"/>
    <n v="8"/>
    <n v="0.81841219340756899"/>
    <n v="75"/>
    <m/>
    <m/>
    <m/>
    <m/>
    <m/>
    <m/>
    <m/>
  </r>
  <r>
    <s v="GenoNova Tender 2021/09"/>
    <n v="362"/>
    <n v="23710571"/>
    <s v="Vitamin B Complex Syrup 125 mg/5 ml 150 ml Bottle"/>
    <s v="150 ml"/>
    <n v="11"/>
    <n v="5816813"/>
    <n v="0.96"/>
    <n v="71.006965019983497"/>
    <s v="Alvion Pharma"/>
    <n v="0.13900000000000001"/>
    <n v="4752"/>
    <d v="2020-07-22T00:00:00"/>
    <n v="66590"/>
    <n v="4728353.8006806998"/>
    <n v="5385595"/>
    <n v="11541"/>
    <n v="66590"/>
    <n v="55049"/>
    <n v="933401"/>
    <n v="4452194"/>
    <n v="165"/>
    <d v="2025-02-11T00:00:00"/>
    <s v="Bill Process"/>
    <n v="-450"/>
    <n v="4799"/>
    <n v="450"/>
    <n v="3"/>
    <n v="0.173314311458177"/>
    <n v="447"/>
    <m/>
    <m/>
    <m/>
    <m/>
    <m/>
    <m/>
    <m/>
  </r>
  <r>
    <s v="BetaNova Tender 2012/08"/>
    <n v="853"/>
    <n v="26202162"/>
    <s v="Cough Suppressant Syrup 100 mg/5 ml 60 ml Bottle"/>
    <s v="60 ml"/>
    <n v="14"/>
    <n v="3461733"/>
    <n v="0.86"/>
    <n v="60.606905716888001"/>
    <s v="Cenvora Pharma"/>
    <n v="0.14599999999999999"/>
    <n v="9504"/>
    <d v="2024-11-28T00:00:00"/>
    <n v="70635"/>
    <n v="4280968.7853123797"/>
    <n v="4905990"/>
    <n v="57851"/>
    <n v="70635"/>
    <n v="12784"/>
    <n v="4018071"/>
    <n v="887919"/>
    <n v="196"/>
    <d v="2025-12-10T00:00:00"/>
    <s v="Bill Process"/>
    <n v="-148"/>
    <n v="5456"/>
    <n v="148"/>
    <n v="5"/>
    <n v="0.81901323706377904"/>
    <n v="143"/>
    <m/>
    <m/>
    <m/>
    <m/>
    <m/>
    <m/>
    <m/>
  </r>
  <r>
    <s v="OptiCore Tender 2020/05"/>
    <n v="504"/>
    <n v="81701817"/>
    <s v="Iron Syrup 125 mg/5 ml 150 ml Bottle"/>
    <s v="150 ml"/>
    <n v="25"/>
    <n v="5046008"/>
    <n v="0.95"/>
    <n v="78.404390373271994"/>
    <s v="Veltrix Pharmaceuticals"/>
    <n v="0.111"/>
    <n v="8436"/>
    <d v="2020-01-24T00:00:00"/>
    <n v="43376"/>
    <n v="3400868.83683105"/>
    <n v="3778365"/>
    <n v="43376"/>
    <n v="43376"/>
    <n v="0"/>
    <n v="3778365"/>
    <n v="0"/>
    <n v="73"/>
    <d v="2026-01-27T00:00:00"/>
    <s v="P O Closed"/>
    <n v="-100"/>
    <n v="9708"/>
    <n v="100"/>
    <n v="3"/>
    <n v="1"/>
    <n v="97"/>
    <m/>
    <m/>
    <m/>
    <m/>
    <m/>
    <m/>
    <m/>
  </r>
  <r>
    <s v="AlphaCore Tender 2011/11"/>
    <n v="994"/>
    <n v="90898251"/>
    <s v="Fluconazole Capsules 200 mg 20 Capsules Pack"/>
    <s v="20 Capsules"/>
    <n v="10"/>
    <n v="8901989"/>
    <n v="0.87"/>
    <n v="66.048067027367196"/>
    <s v="Clariwell Biotech"/>
    <n v="0.112"/>
    <n v="9847"/>
    <d v="2024-05-10T00:00:00"/>
    <n v="69739"/>
    <n v="4606126.1464215601"/>
    <n v="5122012"/>
    <n v="58044"/>
    <n v="69739"/>
    <n v="11695"/>
    <n v="4263068"/>
    <n v="858944"/>
    <n v="101"/>
    <d v="2026-11-26T00:00:00"/>
    <s v="Bill Process"/>
    <n v="203"/>
    <n v="3796"/>
    <n v="0"/>
    <n v="0"/>
    <n v="0.83230330231291005"/>
    <n v="0"/>
    <m/>
    <m/>
    <m/>
    <m/>
    <m/>
    <m/>
    <m/>
  </r>
  <r>
    <s v="NeuroSciences Tender 2000/08"/>
    <n v="829"/>
    <n v="37038989"/>
    <s v="Vitamin B Complex Syrup 100 mg/5 ml 100 ml Bottle"/>
    <s v="100 ml"/>
    <n v="32"/>
    <n v="7536505"/>
    <n v="0.76"/>
    <n v="69.955035889652606"/>
    <s v="TruMed Lifesciences"/>
    <n v="0.12"/>
    <n v="8748"/>
    <d v="2022-08-22T00:00:00"/>
    <n v="33493"/>
    <n v="2343004.0170521401"/>
    <n v="2624164"/>
    <n v="31158"/>
    <n v="33493"/>
    <n v="2335"/>
    <n v="2441218"/>
    <n v="182946"/>
    <n v="95"/>
    <d v="2026-01-16T00:00:00"/>
    <s v="Bill Process"/>
    <n v="-111"/>
    <n v="7835"/>
    <n v="111"/>
    <n v="1"/>
    <n v="0.93028393992774605"/>
    <n v="110"/>
    <m/>
    <m/>
    <m/>
    <m/>
    <m/>
    <m/>
    <m/>
  </r>
  <r>
    <s v="QuickLabs Tender 2004/07"/>
    <n v="539"/>
    <n v="83259687"/>
    <s v="Iron Syrup 100 mg/5 ml 60 ml Bottle"/>
    <s v="60 ml"/>
    <n v="35"/>
    <n v="2998593"/>
    <n v="0.99"/>
    <n v="99.762581322127204"/>
    <s v="Clariwell Biotech"/>
    <n v="0.112"/>
    <n v="9222"/>
    <d v="2024-06-24T00:00:00"/>
    <n v="48416"/>
    <n v="4830105.1372921104"/>
    <n v="5371077"/>
    <n v="25936"/>
    <n v="48416"/>
    <n v="22480"/>
    <n v="2877236"/>
    <n v="2493841"/>
    <n v="193"/>
    <d v="2026-08-08T00:00:00"/>
    <s v="Bill Process"/>
    <n v="93"/>
    <n v="4036"/>
    <n v="0"/>
    <n v="0"/>
    <n v="0.53569068076668902"/>
    <n v="0"/>
    <m/>
    <m/>
    <m/>
    <m/>
    <m/>
    <m/>
    <m/>
  </r>
  <r>
    <s v="SynGenix Tender 2013/03"/>
    <n v="561"/>
    <n v="65719942"/>
    <s v="Doxycycline Capsules 200 mg 15 Capsules Pack"/>
    <s v="15 Capsules"/>
    <n v="27"/>
    <n v="6810054"/>
    <n v="0.88"/>
    <n v="96.937704786552899"/>
    <s v="Axentra Lifesciences"/>
    <n v="0.11799999999999999"/>
    <n v="5682"/>
    <d v="2024-12-07T00:00:00"/>
    <n v="75671"/>
    <n v="7335373.0589032397"/>
    <n v="8200947"/>
    <n v="46533"/>
    <n v="75671"/>
    <n v="29138"/>
    <n v="5043077"/>
    <n v="3157870"/>
    <n v="114"/>
    <d v="2026-07-11T00:00:00"/>
    <s v="Bill Process"/>
    <n v="65"/>
    <n v="3898"/>
    <n v="0"/>
    <n v="0"/>
    <n v="0.61493835154814902"/>
    <n v="0"/>
    <m/>
    <m/>
    <m/>
    <m/>
    <m/>
    <m/>
    <m/>
  </r>
  <r>
    <s v="QuickLabs Tender 2020/09"/>
    <n v="911"/>
    <n v="21894407"/>
    <s v="Ciprofloxacin Tablets 650 mg 20 Tablets Pack"/>
    <s v="20 Tablets"/>
    <n v="12"/>
    <n v="4677292"/>
    <n v="0.83"/>
    <n v="57.734949187401497"/>
    <s v="Crestiva Pharmaceuticals"/>
    <n v="0.14399999999999999"/>
    <n v="1809"/>
    <d v="2025-10-01T00:00:00"/>
    <n v="17536"/>
    <n v="1012440.06895027"/>
    <n v="1158231"/>
    <n v="14745"/>
    <n v="17536"/>
    <n v="2791"/>
    <n v="973889"/>
    <n v="184342"/>
    <n v="96"/>
    <d v="2025-11-16T00:00:00"/>
    <s v="Bill Process"/>
    <n v="-172"/>
    <n v="6969"/>
    <n v="172"/>
    <n v="1"/>
    <n v="0.84084169708029199"/>
    <n v="171"/>
    <m/>
    <m/>
    <m/>
    <m/>
    <m/>
    <m/>
    <m/>
  </r>
  <r>
    <s v="KronoMed Tender 2025/12"/>
    <n v="138"/>
    <n v="25015756"/>
    <s v="Paracetamol Syrup 100 mg/5 ml 150 ml Bottle"/>
    <s v="150 ml"/>
    <n v="47"/>
    <n v="2175775"/>
    <n v="0.77"/>
    <n v="88.749540403983204"/>
    <s v="Nexora Lifesciences"/>
    <n v="0.111"/>
    <n v="4063"/>
    <d v="2020-05-01T00:00:00"/>
    <n v="54677"/>
    <n v="4852558.6206685901"/>
    <n v="5391193"/>
    <n v="46972"/>
    <n v="54677"/>
    <n v="7705"/>
    <n v="4631474"/>
    <n v="759719"/>
    <n v="176"/>
    <d v="2025-05-15T00:00:00"/>
    <s v="Bill Process"/>
    <n v="-357"/>
    <n v="5514"/>
    <n v="357"/>
    <n v="9"/>
    <n v="0.85908151507946695"/>
    <n v="348"/>
    <m/>
    <m/>
    <m/>
    <m/>
    <m/>
    <m/>
    <m/>
  </r>
  <r>
    <s v="QuantumLifecare Tender 2010/07"/>
    <n v="813"/>
    <n v="66726167"/>
    <s v="Amikacin Injection 1 g 2 ml Vial"/>
    <s v="1 g"/>
    <n v="6"/>
    <n v="2705155"/>
    <n v="0.98"/>
    <n v="68.259117301009994"/>
    <s v="Medisphere Pharmaceuticals"/>
    <n v="0.14499999999999999"/>
    <n v="6328"/>
    <d v="2020-04-27T00:00:00"/>
    <n v="66320"/>
    <n v="4526944.6594029795"/>
    <n v="5183352"/>
    <n v="65868"/>
    <n v="66320"/>
    <n v="452"/>
    <n v="5148025"/>
    <n v="35327"/>
    <n v="89"/>
    <d v="2025-07-18T00:00:00"/>
    <s v="Bill Process"/>
    <n v="-293"/>
    <n v="3577"/>
    <n v="293"/>
    <n v="9"/>
    <n v="0.99318455971049502"/>
    <n v="284"/>
    <m/>
    <m/>
    <m/>
    <m/>
    <m/>
    <m/>
    <m/>
  </r>
  <r>
    <s v="WellBiosystems Tender 2007/03"/>
    <n v="758"/>
    <n v="53347303"/>
    <s v="Fluconazole Capsules 250 mg 20 Capsules Pack"/>
    <s v="20 Capsules"/>
    <n v="48"/>
    <n v="7583081"/>
    <n v="0.99"/>
    <n v="98.797422482065897"/>
    <s v="Biosynex Healthcare"/>
    <n v="0.14199999999999999"/>
    <n v="7341"/>
    <d v="2020-10-21T00:00:00"/>
    <n v="98423"/>
    <n v="9723938.7129523698"/>
    <n v="11104738"/>
    <n v="37493"/>
    <n v="98423"/>
    <n v="60930"/>
    <n v="4230210"/>
    <n v="6874528"/>
    <n v="177"/>
    <d v="2026-02-06T00:00:00"/>
    <s v="Bill Process"/>
    <n v="-90"/>
    <n v="7666"/>
    <n v="90"/>
    <n v="6"/>
    <n v="0.38093738252237802"/>
    <n v="84"/>
    <m/>
    <m/>
    <m/>
    <m/>
    <m/>
    <m/>
    <m/>
  </r>
  <r>
    <s v="HelioGenix Tender 2017/07"/>
    <n v="786"/>
    <n v="79384796"/>
    <s v="Fluconazole Capsules 250 mg 10 Capsules Pack"/>
    <s v="10 Capsules"/>
    <n v="19"/>
    <n v="7204454"/>
    <n v="0.84"/>
    <n v="87.255204803534795"/>
    <s v="Biocon"/>
    <n v="0.108"/>
    <n v="7929"/>
    <d v="2023-08-10T00:00:00"/>
    <n v="87893"/>
    <n v="7669121.71579709"/>
    <n v="8497387"/>
    <n v="81752"/>
    <n v="87893"/>
    <n v="6141"/>
    <n v="7903683"/>
    <n v="593704"/>
    <n v="152"/>
    <d v="2025-04-12T00:00:00"/>
    <s v="Bill Process"/>
    <n v="-390"/>
    <n v="9107"/>
    <n v="390"/>
    <n v="2"/>
    <n v="0.93013095468353602"/>
    <n v="388"/>
    <m/>
    <m/>
    <m/>
    <m/>
    <m/>
    <m/>
    <m/>
  </r>
  <r>
    <s v="BioCure Tender 2015/08"/>
    <n v="945"/>
    <n v="20333686"/>
    <s v="Ciprofloxacin Tablets 650 mg 15 Tablets Pack"/>
    <s v="15 Tablets"/>
    <n v="25"/>
    <n v="9331077"/>
    <n v="0.92"/>
    <n v="73.436079944517502"/>
    <s v="Elaris Biotech"/>
    <n v="0.123"/>
    <n v="6452"/>
    <d v="2022-02-28T00:00:00"/>
    <n v="70269"/>
    <n v="5160279.9016212998"/>
    <n v="5794994"/>
    <n v="52052"/>
    <n v="70269"/>
    <n v="18217"/>
    <n v="4292662"/>
    <n v="1502332"/>
    <n v="107"/>
    <d v="2025-01-03T00:00:00"/>
    <s v="Bill Process"/>
    <n v="-489"/>
    <n v="4556"/>
    <n v="489"/>
    <n v="1"/>
    <n v="0.74075339054206002"/>
    <n v="488"/>
    <m/>
    <m/>
    <m/>
    <m/>
    <m/>
    <m/>
    <m/>
  </r>
  <r>
    <s v="XenoLabs Tender 2022/12"/>
    <n v="236"/>
    <n v="59825902"/>
    <s v="Gentamicin Injection 1 g 10 ml Vial"/>
    <s v="1 g"/>
    <n v="47"/>
    <n v="9514551"/>
    <n v="0.83"/>
    <n v="89.405850640825193"/>
    <s v="Zydus Lifesciences"/>
    <n v="0.14499999999999999"/>
    <n v="3229"/>
    <d v="2020-07-31T00:00:00"/>
    <n v="90664"/>
    <n v="8105892.0424997704"/>
    <n v="9281246"/>
    <n v="10739"/>
    <n v="90664"/>
    <n v="79925"/>
    <n v="1099348"/>
    <n v="8181898"/>
    <n v="94"/>
    <d v="2025-10-22T00:00:00"/>
    <s v="Bill Process"/>
    <n v="-197"/>
    <n v="1560"/>
    <n v="197"/>
    <n v="5"/>
    <n v="0.118448336715786"/>
    <n v="192"/>
    <m/>
    <m/>
    <m/>
    <m/>
    <m/>
    <m/>
    <m/>
  </r>
  <r>
    <s v="BioBiosystems Tender 2016/08"/>
    <n v="548"/>
    <n v="32177411"/>
    <s v="Paracetamol Tablets 650 mg 20 Tablets Pack"/>
    <s v="20 Tablets"/>
    <n v="29"/>
    <n v="6931478"/>
    <n v="0.91"/>
    <n v="51.054671742053799"/>
    <s v="Trivanta Pharma"/>
    <n v="0.11899999999999999"/>
    <n v="1256"/>
    <d v="2025-01-24T00:00:00"/>
    <n v="74548"/>
    <n v="3806023.66902663"/>
    <n v="4258940"/>
    <n v="10744"/>
    <n v="74548"/>
    <n v="63804"/>
    <n v="613807"/>
    <n v="3645133"/>
    <n v="65"/>
    <d v="2025-11-05T00:00:00"/>
    <s v="Bill Process"/>
    <n v="-183"/>
    <n v="2016"/>
    <n v="183"/>
    <n v="7"/>
    <n v="0.14412190803240901"/>
    <n v="176"/>
    <m/>
    <m/>
    <m/>
    <m/>
    <m/>
    <m/>
    <m/>
  </r>
  <r>
    <s v="GammaThera Tender 2023/11"/>
    <n v="974"/>
    <n v="16687272"/>
    <s v="Gentamicin Injection 250 mg 2 ml Vial"/>
    <s v="2 ml"/>
    <n v="6"/>
    <n v="9277971"/>
    <n v="0.92"/>
    <n v="84.038602688069403"/>
    <s v="Aurobindo Pharma"/>
    <n v="0.14099999999999999"/>
    <n v="8528"/>
    <d v="2022-07-17T00:00:00"/>
    <n v="80948"/>
    <n v="6802756.8103938401"/>
    <n v="7761946"/>
    <n v="60397"/>
    <n v="80948"/>
    <n v="20551"/>
    <n v="5791350"/>
    <n v="1970596"/>
    <n v="189"/>
    <d v="2026-10-11T00:00:00"/>
    <s v="Bill Process"/>
    <n v="157"/>
    <n v="5327"/>
    <n v="0"/>
    <n v="0"/>
    <n v="0.74612096654642501"/>
    <n v="0"/>
    <m/>
    <m/>
    <m/>
    <m/>
    <m/>
    <m/>
    <m/>
  </r>
  <r>
    <s v="PrimeLifeX Tender 2013/06"/>
    <n v="945"/>
    <n v="81652537"/>
    <s v="Ceftriaxone Injection 1 g 5 ml Vial"/>
    <s v="1 g"/>
    <n v="21"/>
    <n v="6290394"/>
    <n v="0.91"/>
    <n v="63.119048126211602"/>
    <s v="Veriton Pharma"/>
    <n v="0.13100000000000001"/>
    <n v="2707"/>
    <d v="2023-10-02T00:00:00"/>
    <n v="73068"/>
    <n v="4611982.6084860303"/>
    <n v="5216152"/>
    <n v="63114"/>
    <n v="73068"/>
    <n v="9954"/>
    <n v="4505560"/>
    <n v="710592"/>
    <n v="192"/>
    <d v="2025-10-12T00:00:00"/>
    <s v="Bill Process"/>
    <n v="-207"/>
    <n v="7866"/>
    <n v="207"/>
    <n v="8"/>
    <n v="0.86377073411069105"/>
    <n v="199"/>
    <m/>
    <m/>
    <m/>
    <m/>
    <m/>
    <m/>
    <m/>
  </r>
  <r>
    <s v="RegenBiotech Tender 2001/12"/>
    <n v="813"/>
    <n v="54641548"/>
    <s v="Gentamicin Injection 250 mg 5 ml Vial"/>
    <s v="5 ml"/>
    <n v="12"/>
    <n v="5019945"/>
    <n v="0.79"/>
    <n v="63.2081725157134"/>
    <s v="Aventra Healthcare"/>
    <n v="0.124"/>
    <n v="8877"/>
    <d v="2023-10-01T00:00:00"/>
    <n v="48262"/>
    <n v="3050552.82195336"/>
    <n v="3428821"/>
    <n v="48262"/>
    <n v="48262"/>
    <n v="0"/>
    <n v="3428821"/>
    <n v="0"/>
    <n v="57"/>
    <d v="2026-02-11T00:00:00"/>
    <s v="P O Closed"/>
    <n v="-85"/>
    <n v="5148"/>
    <n v="85"/>
    <n v="7"/>
    <n v="1"/>
    <n v="78"/>
    <m/>
    <m/>
    <m/>
    <m/>
    <m/>
    <m/>
    <m/>
  </r>
  <r>
    <s v="VitaCore Tender 2020/06"/>
    <n v="845"/>
    <n v="16757891"/>
    <s v="Ciprofloxacin Tablets 500 mg 15 Tablets Pack"/>
    <s v="15 Tablets"/>
    <n v="29"/>
    <n v="2675615"/>
    <n v="0.91"/>
    <n v="98.483677811171106"/>
    <s v="Lumeris Healthcare"/>
    <n v="0.124"/>
    <n v="7532"/>
    <d v="2025-03-11T00:00:00"/>
    <n v="16838"/>
    <n v="1658268.1669844999"/>
    <n v="1863893"/>
    <n v="16743"/>
    <n v="16838"/>
    <n v="95"/>
    <n v="1853377"/>
    <n v="10516"/>
    <n v="139"/>
    <d v="2026-07-02T00:00:00"/>
    <s v="Bill Process"/>
    <n v="56"/>
    <n v="2070"/>
    <n v="0"/>
    <n v="0"/>
    <n v="0.99435799976244199"/>
    <n v="0"/>
    <m/>
    <m/>
    <m/>
    <m/>
    <m/>
    <m/>
    <m/>
  </r>
  <r>
    <s v="VertexGenix Tender 2022/08"/>
    <n v="821"/>
    <n v="57363643"/>
    <s v="Omeprazole Capsules 100 mg 20 Capsules Pack"/>
    <s v="20 Capsules"/>
    <n v="10"/>
    <n v="4692255"/>
    <n v="0.95"/>
    <n v="51.259887366426"/>
    <s v="Biosynex Healthcare"/>
    <n v="0.112"/>
    <n v="4885"/>
    <d v="2021-05-10T00:00:00"/>
    <n v="63769"/>
    <n v="3268791.7574696201"/>
    <n v="3634896"/>
    <n v="34195"/>
    <n v="63769"/>
    <n v="29574"/>
    <n v="1949149"/>
    <n v="1685747"/>
    <n v="56"/>
    <d v="2026-10-16T00:00:00"/>
    <s v="Bill Process"/>
    <n v="162"/>
    <n v="4593"/>
    <n v="0"/>
    <n v="0"/>
    <n v="0.53623233859712405"/>
    <n v="0"/>
    <m/>
    <m/>
    <m/>
    <m/>
    <m/>
    <m/>
    <m/>
  </r>
  <r>
    <s v="DeltaThera Tender 2014/06"/>
    <n v="905"/>
    <n v="30094524"/>
    <s v="Doxycycline Capsules 200 mg 20 Capsules Pack"/>
    <s v="20 Capsules"/>
    <n v="35"/>
    <n v="4123752"/>
    <n v="0.85"/>
    <n v="76.959649497162104"/>
    <s v="Primexa Healthcare"/>
    <n v="0.13600000000000001"/>
    <n v="9241"/>
    <d v="2025-03-31T00:00:00"/>
    <n v="41555"/>
    <n v="3198058.2348545701"/>
    <n v="3632994"/>
    <n v="23154"/>
    <n v="41555"/>
    <n v="18401"/>
    <n v="2024265"/>
    <n v="1608729"/>
    <n v="99"/>
    <d v="2025-01-22T00:00:00"/>
    <s v="Bill Process"/>
    <n v="-470"/>
    <n v="3752"/>
    <n v="470"/>
    <n v="5"/>
    <n v="0.557189267236193"/>
    <n v="465"/>
    <m/>
    <m/>
    <m/>
    <m/>
    <m/>
    <m/>
    <m/>
  </r>
  <r>
    <s v="NexaLifecare Tender 2002/08"/>
    <n v="277"/>
    <n v="85355532"/>
    <s v="Ketoconazole Cream 0.5% 10 gm Tube"/>
    <s v="10 gm"/>
    <n v="16"/>
    <n v="8270644"/>
    <n v="0.94"/>
    <n v="53.142966201780403"/>
    <s v="Curelia Lifesciences"/>
    <n v="0.13800000000000001"/>
    <n v="4583"/>
    <d v="2022-04-22T00:00:00"/>
    <n v="42710"/>
    <n v="2269736.0864780401"/>
    <n v="2582960"/>
    <n v="39994"/>
    <n v="42710"/>
    <n v="2716"/>
    <n v="2418705"/>
    <n v="164255"/>
    <n v="82"/>
    <d v="2025-10-26T00:00:00"/>
    <s v="Bill Process"/>
    <n v="-193"/>
    <n v="2132"/>
    <n v="193"/>
    <n v="1"/>
    <n v="0.93640833528447698"/>
    <n v="192"/>
    <m/>
    <m/>
    <m/>
    <m/>
    <m/>
    <m/>
    <m/>
  </r>
  <r>
    <s v="ZenCure Tender 2008/04"/>
    <n v="763"/>
    <n v="87114202"/>
    <s v="Atorvastatin Tablets 500 mg 20 Tablets Pack"/>
    <s v="20 Tablets"/>
    <n v="16"/>
    <n v="3983321"/>
    <n v="0.9"/>
    <n v="59.660919940553697"/>
    <s v="Lumeris Healthcare"/>
    <n v="0.114"/>
    <n v="4347"/>
    <d v="2023-11-18T00:00:00"/>
    <n v="75017"/>
    <n v="4475583.2311805096"/>
    <n v="4985800"/>
    <n v="64690"/>
    <n v="75017"/>
    <n v="10327"/>
    <n v="4299444"/>
    <n v="686356"/>
    <n v="63"/>
    <d v="2025-08-08T00:00:00"/>
    <s v="Bill Process"/>
    <n v="-272"/>
    <n v="4021"/>
    <n v="272"/>
    <n v="7"/>
    <n v="0.86233787008278096"/>
    <n v="265"/>
    <m/>
    <m/>
    <m/>
    <m/>
    <m/>
    <m/>
    <m/>
  </r>
  <r>
    <s v="NovaCore Tender 2001/06"/>
    <n v="206"/>
    <n v="44068530"/>
    <s v="Fluconazole Capsules 200 mg 10 Capsules Pack"/>
    <s v="10 Capsules"/>
    <n v="20"/>
    <n v="9892174"/>
    <n v="0.79"/>
    <n v="63.266985095076599"/>
    <s v="Nexwell Pharma"/>
    <n v="0.123"/>
    <n v="7150"/>
    <d v="2022-10-21T00:00:00"/>
    <n v="63872"/>
    <n v="4040988.8719927301"/>
    <n v="4538031"/>
    <n v="1078"/>
    <n v="63872"/>
    <n v="62794"/>
    <n v="76591"/>
    <n v="4461440"/>
    <n v="85"/>
    <d v="2025-02-17T00:00:00"/>
    <s v="Bill Process"/>
    <n v="-444"/>
    <n v="3622"/>
    <n v="444"/>
    <n v="3"/>
    <n v="1.687750501002E-2"/>
    <n v="441"/>
    <m/>
    <m/>
    <m/>
    <m/>
    <m/>
    <m/>
    <m/>
  </r>
  <r>
    <s v="LifeNova Tender 2011/01"/>
    <n v="823"/>
    <n v="76529205"/>
    <s v="Iron Syrup 100 mg/5 ml 150 ml Bottle"/>
    <s v="150 ml"/>
    <n v="47"/>
    <n v="4230767"/>
    <n v="0.95"/>
    <n v="75.841945635299396"/>
    <s v="Alkem Laboratories"/>
    <n v="0.128"/>
    <n v="7539"/>
    <d v="2023-04-21T00:00:00"/>
    <n v="16834"/>
    <n v="1276723.3128246299"/>
    <n v="1440144"/>
    <n v="13007"/>
    <n v="16834"/>
    <n v="3827"/>
    <n v="1112745"/>
    <n v="327399"/>
    <n v="58"/>
    <d v="2026-01-18T00:00:00"/>
    <s v="Bill Process"/>
    <n v="-109"/>
    <n v="5430"/>
    <n v="109"/>
    <n v="4"/>
    <n v="0.77266246881311595"/>
    <n v="105"/>
    <m/>
    <m/>
    <m/>
    <m/>
    <m/>
    <m/>
    <m/>
  </r>
  <r>
    <s v="AlphaGenix Tender 2008/04"/>
    <n v="159"/>
    <n v="26853869"/>
    <s v="Atorvastatin Tablets 250 mg 15 Tablets Pack"/>
    <s v="15 Tablets"/>
    <n v="39"/>
    <n v="5462747"/>
    <n v="0.95"/>
    <n v="60.091440753273297"/>
    <s v="Helixora Healthcare"/>
    <n v="0.10299999999999999"/>
    <n v="3792"/>
    <d v="2021-05-14T00:00:00"/>
    <n v="31664"/>
    <n v="1902735.38001164"/>
    <n v="2098717"/>
    <n v="10091"/>
    <n v="31664"/>
    <n v="21573"/>
    <n v="668840"/>
    <n v="1429877"/>
    <n v="58"/>
    <d v="2025-10-21T00:00:00"/>
    <s v="Bill Process"/>
    <n v="-198"/>
    <n v="9500"/>
    <n v="198"/>
    <n v="1"/>
    <n v="0.318689994946943"/>
    <n v="197"/>
    <m/>
    <m/>
    <m/>
    <m/>
    <m/>
    <m/>
    <m/>
  </r>
  <r>
    <s v="LifeCure Tender 2002/10"/>
    <n v="412"/>
    <n v="44285462"/>
    <s v="Ibuprofen Tablets 650 mg 20 Tablets Pack"/>
    <s v="20 Tablets"/>
    <n v="16"/>
    <n v="217503"/>
    <n v="0.84"/>
    <n v="57.4702948641539"/>
    <s v="TruMed Lifesciences"/>
    <n v="0.127"/>
    <n v="6596"/>
    <d v="2025-09-26T00:00:00"/>
    <n v="92335"/>
    <n v="5306519.6762816496"/>
    <n v="5980448"/>
    <n v="38745"/>
    <n v="92335"/>
    <n v="53590"/>
    <n v="2509476"/>
    <n v="3470972"/>
    <n v="128"/>
    <d v="2025-01-07T00:00:00"/>
    <s v="Bill Process"/>
    <n v="-485"/>
    <n v="7851"/>
    <n v="485"/>
    <n v="9"/>
    <n v="0.41961336437970398"/>
    <n v="476"/>
    <m/>
    <m/>
    <m/>
    <m/>
    <m/>
    <m/>
    <m/>
  </r>
  <r>
    <s v="LifeCore Tender 2001/03"/>
    <n v="632"/>
    <n v="25042087"/>
    <s v="Atorvastatin Tablets 250 mg 15 Tablets Pack"/>
    <s v="15 Tablets"/>
    <n v="10"/>
    <n v="3784083"/>
    <n v="0.8"/>
    <n v="75.088791733826994"/>
    <s v="Medinex Biotech"/>
    <n v="0.10299999999999999"/>
    <n v="8581"/>
    <d v="2024-03-06T00:00:00"/>
    <n v="59889"/>
    <n v="4496992.6481471704"/>
    <n v="4960183"/>
    <n v="31505"/>
    <n v="59889"/>
    <n v="28384"/>
    <n v="2609337"/>
    <n v="2350846"/>
    <n v="136"/>
    <d v="2026-11-28T00:00:00"/>
    <s v="Bill Process"/>
    <n v="205"/>
    <n v="4936"/>
    <n v="0"/>
    <n v="0"/>
    <n v="0.52605653792850104"/>
    <n v="0"/>
    <m/>
    <m/>
    <m/>
    <m/>
    <m/>
    <m/>
    <m/>
  </r>
  <r>
    <s v="AlphaCure Tender 2005/03"/>
    <n v="148"/>
    <n v="91215108"/>
    <s v="Fluconazole Capsules 100 mg 10 Capsules Pack"/>
    <s v="10 Capsules"/>
    <n v="22"/>
    <n v="1465546"/>
    <n v="0.87"/>
    <n v="71.740220865320595"/>
    <s v="Cenvora Pharma"/>
    <n v="0.13100000000000001"/>
    <n v="1943"/>
    <d v="2023-12-15T00:00:00"/>
    <n v="68831"/>
    <n v="4937951.1423808802"/>
    <n v="5584823"/>
    <n v="28737"/>
    <n v="68831"/>
    <n v="40094"/>
    <n v="2331668"/>
    <n v="3253155"/>
    <n v="150"/>
    <d v="2025-07-08T00:00:00"/>
    <s v="Bill Process"/>
    <n v="-303"/>
    <n v="1975"/>
    <n v="303"/>
    <n v="3"/>
    <n v="0.41750083537940802"/>
    <n v="300"/>
    <m/>
    <m/>
    <m/>
    <m/>
    <m/>
    <m/>
    <m/>
  </r>
  <r>
    <s v="UltraBiosystems Tender 2008/01"/>
    <n v="540"/>
    <n v="95602673"/>
    <s v="Clotrimazole Cream 2% 30 gm Tube"/>
    <s v="30 gm"/>
    <n v="39"/>
    <n v="1034260"/>
    <n v="0.75"/>
    <n v="89.917243590009306"/>
    <s v="Bioventra Healthcare"/>
    <n v="0.13600000000000001"/>
    <n v="4809"/>
    <d v="2024-07-03T00:00:00"/>
    <n v="82332"/>
    <n v="7403066.49925265"/>
    <n v="8409884"/>
    <n v="55426"/>
    <n v="82332"/>
    <n v="26906"/>
    <n v="5661544"/>
    <n v="2748340"/>
    <n v="81"/>
    <d v="2026-11-18T00:00:00"/>
    <s v="Bill Process"/>
    <n v="195"/>
    <n v="5491"/>
    <n v="0"/>
    <n v="0"/>
    <n v="0.67320118544429897"/>
    <n v="0"/>
    <m/>
    <m/>
    <m/>
    <m/>
    <m/>
    <m/>
    <m/>
  </r>
  <r>
    <s v="NeuroNova Tender 2009/08"/>
    <n v="657"/>
    <n v="77065171"/>
    <s v="Fluconazole Capsules 100 mg 10 Capsules Pack"/>
    <s v="10 Capsules"/>
    <n v="45"/>
    <n v="666937"/>
    <n v="0.8"/>
    <n v="75.111741806002698"/>
    <s v="Zyphera Lifesciences"/>
    <n v="0.104"/>
    <n v="6957"/>
    <d v="2020-01-06T00:00:00"/>
    <n v="64829"/>
    <n v="4869419.10954135"/>
    <n v="5375839"/>
    <n v="33297"/>
    <n v="64829"/>
    <n v="31532"/>
    <n v="2761099"/>
    <n v="2614740"/>
    <n v="156"/>
    <d v="2025-01-14T00:00:00"/>
    <s v="Bill Process"/>
    <n v="-478"/>
    <n v="7641"/>
    <n v="478"/>
    <n v="8"/>
    <n v="0.51361273504141702"/>
    <n v="470"/>
    <m/>
    <m/>
    <m/>
    <m/>
    <m/>
    <m/>
    <m/>
  </r>
  <r>
    <s v="GenoThera Tender 2011/03"/>
    <n v="463"/>
    <n v="12653887"/>
    <s v="Omeprazole Capsules 250 mg 10 Capsules Pack"/>
    <s v="10 Capsules"/>
    <n v="34"/>
    <n v="3486303"/>
    <n v="0.81"/>
    <n v="61.238307575425097"/>
    <s v="Clariwell Biotech"/>
    <n v="0.13300000000000001"/>
    <n v="2482"/>
    <d v="2022-12-28T00:00:00"/>
    <n v="74450"/>
    <n v="4559191.9989903998"/>
    <n v="5165565"/>
    <n v="12109"/>
    <n v="74450"/>
    <n v="62341"/>
    <n v="840159"/>
    <n v="4325406"/>
    <n v="62"/>
    <d v="2025-01-16T00:00:00"/>
    <s v="Bill Process"/>
    <n v="-476"/>
    <n v="3208"/>
    <n v="476"/>
    <n v="6"/>
    <n v="0.16264607118871699"/>
    <n v="470"/>
    <m/>
    <m/>
    <m/>
    <m/>
    <m/>
    <m/>
    <m/>
  </r>
  <r>
    <s v="GammaBiosystems Tender 2014/11"/>
    <n v="941"/>
    <n v="69150656"/>
    <s v="Paracetamol Syrup 100 mg/5 ml 150 ml Bottle"/>
    <s v="150 ml"/>
    <n v="20"/>
    <n v="4747543"/>
    <n v="0.95"/>
    <n v="99.277395845077507"/>
    <s v="Biocon"/>
    <n v="0.11"/>
    <n v="1840"/>
    <d v="2024-10-24T00:00:00"/>
    <n v="14267"/>
    <n v="1416390.6065217201"/>
    <n v="1572194"/>
    <n v="14267"/>
    <n v="14267"/>
    <n v="0"/>
    <n v="1572194"/>
    <n v="0"/>
    <n v="103"/>
    <d v="2025-08-02T00:00:00"/>
    <s v="P O Closed"/>
    <n v="-278"/>
    <n v="3409"/>
    <n v="278"/>
    <n v="7"/>
    <n v="1"/>
    <n v="271"/>
    <m/>
    <m/>
    <m/>
    <m/>
    <m/>
    <m/>
    <m/>
  </r>
  <r>
    <s v="PrimeNova Tender 2011/08"/>
    <n v="695"/>
    <n v="56240318"/>
    <s v="Mupirocin Cream 1% 30 gm Tube"/>
    <s v="30 gm"/>
    <n v="48"/>
    <n v="5199685"/>
    <n v="0.89"/>
    <n v="61.815495290951297"/>
    <s v="Velcura Pharma"/>
    <n v="0.10100000000000001"/>
    <n v="3841"/>
    <d v="2021-11-11T00:00:00"/>
    <n v="79812"/>
    <n v="4933618.3101614099"/>
    <n v="5431914"/>
    <n v="36945"/>
    <n v="79812"/>
    <n v="42867"/>
    <n v="2514435"/>
    <n v="2917479"/>
    <n v="61"/>
    <d v="2025-06-10T00:00:00"/>
    <s v="Bill Process"/>
    <n v="-331"/>
    <n v="2109"/>
    <n v="331"/>
    <n v="1"/>
    <n v="0.46290031574199397"/>
    <n v="330"/>
    <m/>
    <m/>
    <m/>
    <m/>
    <m/>
    <m/>
    <m/>
  </r>
  <r>
    <s v="NovaNova Tender 2009/03"/>
    <n v="147"/>
    <n v="64926303"/>
    <s v="Azithromycin Tablets 250 mg 15 Tablets Pack"/>
    <s v="15 Tablets"/>
    <n v="21"/>
    <n v="633249"/>
    <n v="0.89"/>
    <n v="75.927684069592303"/>
    <s v="Alvion Pharma"/>
    <n v="0.111"/>
    <n v="8014"/>
    <d v="2025-09-29T00:00:00"/>
    <n v="56571"/>
    <n v="4295305.0155009096"/>
    <n v="4772084"/>
    <n v="50494"/>
    <n v="56571"/>
    <n v="6077"/>
    <n v="4259455"/>
    <n v="512629"/>
    <n v="80"/>
    <d v="2026-07-25T00:00:00"/>
    <s v="Bill Process"/>
    <n v="79"/>
    <n v="2922"/>
    <n v="0"/>
    <n v="0"/>
    <n v="0.89257746902123003"/>
    <n v="0"/>
    <m/>
    <m/>
    <m/>
    <m/>
    <m/>
    <m/>
    <m/>
  </r>
  <r>
    <s v="TriLabs Tender 2022/04"/>
    <n v="487"/>
    <n v="53959535"/>
    <s v="Paracetamol Syrup 250 mg/5 ml 100 ml Bottle"/>
    <s v="100 ml"/>
    <n v="44"/>
    <n v="7847307"/>
    <n v="0.88"/>
    <n v="56.3486640932352"/>
    <s v="Alvion Pharma"/>
    <n v="0.13100000000000001"/>
    <n v="4152"/>
    <d v="2022-01-19T00:00:00"/>
    <n v="55685"/>
    <n v="3137775.3600317999"/>
    <n v="3548824"/>
    <n v="41493"/>
    <n v="55685"/>
    <n v="14192"/>
    <n v="2644363"/>
    <n v="904461"/>
    <n v="167"/>
    <d v="2026-04-13T00:00:00"/>
    <s v="Bill Process"/>
    <n v="-24"/>
    <n v="9345"/>
    <n v="24"/>
    <n v="9"/>
    <n v="0.74513782885875901"/>
    <n v="15"/>
    <m/>
    <m/>
    <m/>
    <m/>
    <m/>
    <m/>
    <m/>
  </r>
  <r>
    <s v="AuroBiosystems Tender 2012/08"/>
    <n v="250"/>
    <n v="53616255"/>
    <s v="Ketoconazole Cream 0.5% 30 gm Tube"/>
    <s v="30 gm"/>
    <n v="19"/>
    <n v="4652553"/>
    <n v="0.94"/>
    <n v="85.419637971595407"/>
    <s v="Trivanta Pharma"/>
    <n v="0.14199999999999999"/>
    <n v="8428"/>
    <d v="2023-07-04T00:00:00"/>
    <n v="14146"/>
    <n v="1208346.1987461899"/>
    <n v="1379931"/>
    <n v="9822"/>
    <n v="14146"/>
    <n v="4324"/>
    <n v="958129"/>
    <n v="421802"/>
    <n v="154"/>
    <d v="2026-02-28T00:00:00"/>
    <s v="Bill Process"/>
    <n v="-68"/>
    <n v="6464"/>
    <n v="68"/>
    <n v="6"/>
    <n v="0.69433055280644695"/>
    <n v="62"/>
    <m/>
    <m/>
    <m/>
    <m/>
    <m/>
    <m/>
    <m/>
  </r>
  <r>
    <s v="VertexNova Tender 2025/03"/>
    <n v="669"/>
    <n v="87590000"/>
    <s v="Ceftriaxone Injection 1 g 10 ml Vial"/>
    <s v="1 g"/>
    <n v="45"/>
    <n v="1969884"/>
    <n v="0.93"/>
    <n v="85.696427285632197"/>
    <s v="Solvion Pharma"/>
    <n v="0.114"/>
    <n v="7718"/>
    <d v="2021-11-28T00:00:00"/>
    <n v="76138"/>
    <n v="6524754.5806734599"/>
    <n v="7268577"/>
    <n v="46062"/>
    <n v="76138"/>
    <n v="30076"/>
    <n v="4397347"/>
    <n v="2871230"/>
    <n v="75"/>
    <d v="2026-11-25T00:00:00"/>
    <s v="Bill Process"/>
    <n v="202"/>
    <n v="2822"/>
    <n v="0"/>
    <n v="0"/>
    <n v="0.60498043027134896"/>
    <n v="0"/>
    <m/>
    <m/>
    <m/>
    <m/>
    <m/>
    <m/>
    <m/>
  </r>
  <r>
    <s v="YottaBiotech Tender 2018/09"/>
    <n v="258"/>
    <n v="90760146"/>
    <s v="Ceftriaxone Injection 250 mg 5 ml Vial"/>
    <s v="5 ml"/>
    <n v="29"/>
    <n v="5202447"/>
    <n v="0.99"/>
    <n v="68.377342822106996"/>
    <s v="Corvixa Pharmaceuticals"/>
    <n v="0.111"/>
    <n v="5923"/>
    <d v="2021-08-07T00:00:00"/>
    <n v="28236"/>
    <n v="1930702.6519250099"/>
    <n v="2145011"/>
    <n v="26283"/>
    <n v="28236"/>
    <n v="1953"/>
    <n v="1996647"/>
    <n v="148364"/>
    <n v="90"/>
    <d v="2025-01-11T00:00:00"/>
    <s v="Bill Process"/>
    <n v="-481"/>
    <n v="3256"/>
    <n v="481"/>
    <n v="8"/>
    <n v="0.93083297917552099"/>
    <n v="473"/>
    <m/>
    <m/>
    <m/>
    <m/>
    <m/>
    <m/>
    <m/>
  </r>
  <r>
    <s v="LifePharma Tender 2024/11"/>
    <n v="482"/>
    <n v="32557614"/>
    <s v="Mupirocin Cream 2% 30 gm Tube"/>
    <s v="30 gm"/>
    <n v="17"/>
    <n v="5575289"/>
    <n v="0.91"/>
    <n v="53.9241261561776"/>
    <s v="Velcura Pharma"/>
    <n v="0.121"/>
    <n v="3571"/>
    <d v="2023-09-15T00:00:00"/>
    <n v="18335"/>
    <n v="988698.85307351605"/>
    <n v="1108331"/>
    <n v="10207"/>
    <n v="18335"/>
    <n v="8128"/>
    <n v="617002"/>
    <n v="491329"/>
    <n v="178"/>
    <d v="2026-02-18T00:00:00"/>
    <s v="Bill Process"/>
    <n v="-78"/>
    <n v="2669"/>
    <n v="78"/>
    <n v="4"/>
    <n v="0.55669484592309804"/>
    <n v="74"/>
    <m/>
    <m/>
    <m/>
    <m/>
    <m/>
    <m/>
    <m/>
  </r>
  <r>
    <s v="ZenGenix Tender 2002/11"/>
    <n v="672"/>
    <n v="16026193"/>
    <s v="Mupirocin Cream 0.5% 20 gm Tube"/>
    <s v="20 gm"/>
    <n v="34"/>
    <n v="7146221"/>
    <n v="0.93"/>
    <n v="74.661343815530799"/>
    <s v="Lifegenix Pharma"/>
    <n v="0.127"/>
    <n v="1930"/>
    <d v="2021-05-08T00:00:00"/>
    <n v="29924"/>
    <n v="2234166.0523359398"/>
    <n v="2517905"/>
    <n v="21387"/>
    <n v="29924"/>
    <n v="8537"/>
    <n v="1799573"/>
    <n v="718332"/>
    <n v="99"/>
    <d v="2025-01-02T00:00:00"/>
    <s v="Bill Process"/>
    <n v="-490"/>
    <n v="3197"/>
    <n v="490"/>
    <n v="1"/>
    <n v="0.71471060018714105"/>
    <n v="489"/>
    <m/>
    <m/>
    <m/>
    <m/>
    <m/>
    <m/>
    <m/>
  </r>
  <r>
    <s v="NexaBiosystems Tender 2015/08"/>
    <n v="225"/>
    <n v="17774463"/>
    <s v="Atorvastatin Tablets 650 mg 15 Tablets Pack"/>
    <s v="15 Tablets"/>
    <n v="20"/>
    <n v="5697515"/>
    <n v="0.9"/>
    <n v="71.906662269995707"/>
    <s v="Curelia Lifesciences"/>
    <n v="0.113"/>
    <n v="2253"/>
    <d v="2020-03-23T00:00:00"/>
    <n v="85457"/>
    <n v="6144927.6376070203"/>
    <n v="6839304"/>
    <n v="14735"/>
    <n v="85457"/>
    <n v="70722"/>
    <n v="1179273"/>
    <n v="5660031"/>
    <n v="98"/>
    <d v="2025-06-16T00:00:00"/>
    <s v="Bill Process"/>
    <n v="-325"/>
    <n v="3191"/>
    <n v="325"/>
    <n v="7"/>
    <n v="0.17242589840504599"/>
    <n v="318"/>
    <m/>
    <m/>
    <m/>
    <m/>
    <m/>
    <m/>
    <m/>
  </r>
  <r>
    <s v="MediPharma Tender 2014/12"/>
    <n v="300"/>
    <n v="53885847"/>
    <s v="Vitamin B Complex Syrup 125 mg/5 ml 60 ml Bottle"/>
    <s v="60 ml"/>
    <n v="44"/>
    <n v="749265"/>
    <n v="0.78"/>
    <n v="63.7448793351044"/>
    <s v="Medisphere Pharmaceuticals"/>
    <n v="0.14199999999999999"/>
    <n v="2035"/>
    <d v="2023-03-29T00:00:00"/>
    <n v="87509"/>
    <n v="5578250.6457356503"/>
    <n v="6370362"/>
    <n v="75902"/>
    <n v="87509"/>
    <n v="11607"/>
    <n v="5525411"/>
    <n v="844951"/>
    <n v="87"/>
    <d v="2025-11-05T00:00:00"/>
    <s v="Bill Process"/>
    <n v="-183"/>
    <n v="4785"/>
    <n v="183"/>
    <n v="8"/>
    <n v="0.86736221417225701"/>
    <n v="175"/>
    <m/>
    <m/>
    <m/>
    <m/>
    <m/>
    <m/>
    <m/>
  </r>
  <r>
    <s v="VitaGenix Tender 2020/04"/>
    <n v="130"/>
    <n v="67338281"/>
    <s v="Atorvastatin Tablets 250 mg 20 Tablets Pack"/>
    <s v="20 Tablets"/>
    <n v="46"/>
    <n v="8011504"/>
    <n v="0.8"/>
    <n v="88.551082735295196"/>
    <s v="Dr Reddy’s Laboratories"/>
    <n v="0.13800000000000001"/>
    <n v="8035"/>
    <d v="2022-11-30T00:00:00"/>
    <n v="49423"/>
    <n v="4376460.1620264901"/>
    <n v="4980412"/>
    <n v="35333"/>
    <n v="49423"/>
    <n v="14090"/>
    <n v="3560546"/>
    <n v="1419866"/>
    <n v="143"/>
    <d v="2025-12-13T00:00:00"/>
    <s v="Bill Process"/>
    <n v="-145"/>
    <n v="5039"/>
    <n v="145"/>
    <n v="3"/>
    <n v="0.71491006211682795"/>
    <n v="142"/>
    <m/>
    <m/>
    <m/>
    <m/>
    <m/>
    <m/>
    <m/>
  </r>
  <r>
    <s v="NeuroBiotech Tender 2000/07"/>
    <n v="858"/>
    <n v="32636120"/>
    <s v="Cough Suppressant Syrup 250 mg/5 ml 150 ml Bottle"/>
    <s v="150 ml"/>
    <n v="35"/>
    <n v="5743821"/>
    <n v="0.94"/>
    <n v="97.388623325071293"/>
    <s v="Torrent Pharmaceuticals"/>
    <n v="0.11"/>
    <n v="5657"/>
    <d v="2022-12-30T00:00:00"/>
    <n v="14176"/>
    <n v="1380581.1242562099"/>
    <n v="1532445"/>
    <n v="13268"/>
    <n v="14176"/>
    <n v="908"/>
    <n v="1434289"/>
    <n v="98156"/>
    <n v="94"/>
    <d v="2026-11-05T00:00:00"/>
    <s v="Bill Process"/>
    <n v="182"/>
    <n v="8917"/>
    <n v="0"/>
    <n v="0"/>
    <n v="0.935948081264108"/>
    <n v="0"/>
    <m/>
    <m/>
    <m/>
    <m/>
    <m/>
    <m/>
    <m/>
  </r>
  <r>
    <s v="NeuroLabs Tender 2013/10"/>
    <n v="123"/>
    <n v="22768365"/>
    <s v="Doxycycline Capsules 250 mg 15 Capsules Pack"/>
    <s v="15 Capsules"/>
    <n v="6"/>
    <n v="7774501"/>
    <n v="0.81"/>
    <n v="74.582342108898004"/>
    <s v="Aventra Healthcare"/>
    <n v="0.111"/>
    <n v="7271"/>
    <d v="2025-09-03T00:00:00"/>
    <n v="77708"/>
    <n v="5795644.6405982403"/>
    <n v="6438961"/>
    <n v="2287"/>
    <n v="77708"/>
    <n v="75421"/>
    <n v="189503"/>
    <n v="6249458"/>
    <n v="155"/>
    <d v="2025-11-19T00:00:00"/>
    <s v="Bill Process"/>
    <n v="-169"/>
    <n v="9434"/>
    <n v="169"/>
    <n v="9"/>
    <n v="2.9430689246924401E-2"/>
    <n v="160"/>
    <m/>
    <m/>
    <m/>
    <m/>
    <m/>
    <m/>
    <m/>
  </r>
  <r>
    <s v="ImmunoSciences Tender 2005/03"/>
    <n v="142"/>
    <n v="41289128"/>
    <s v="Omeprazole Capsules 100 mg 10 Capsules Pack"/>
    <s v="10 Capsules"/>
    <n v="14"/>
    <n v="747123"/>
    <n v="0.78"/>
    <n v="59.946432936672899"/>
    <s v="Nexwell Pharma"/>
    <n v="0.10199999999999999"/>
    <n v="3218"/>
    <d v="2022-06-15T00:00:00"/>
    <n v="36109"/>
    <n v="2164605.7469103201"/>
    <n v="2385396"/>
    <n v="21520"/>
    <n v="36109"/>
    <n v="14589"/>
    <n v="1421632"/>
    <n v="963764"/>
    <n v="59"/>
    <d v="2025-02-20T00:00:00"/>
    <s v="Bill Process"/>
    <n v="-441"/>
    <n v="2931"/>
    <n v="441"/>
    <n v="5"/>
    <n v="0.59597330305464002"/>
    <n v="436"/>
    <m/>
    <m/>
    <m/>
    <m/>
    <m/>
    <m/>
    <m/>
  </r>
  <r>
    <s v="VertexLifeX Tender 2023/01"/>
    <n v="402"/>
    <n v="94427559"/>
    <s v="Amikacin Injection 500 mg 2 ml Vial"/>
    <s v="2 ml"/>
    <n v="35"/>
    <n v="3262246"/>
    <n v="0.99"/>
    <n v="86.107282657437295"/>
    <s v="Bioventra Healthcare"/>
    <n v="0.124"/>
    <n v="5627"/>
    <d v="2020-12-04T00:00:00"/>
    <n v="68082"/>
    <n v="5862356.01788365"/>
    <n v="6589288"/>
    <n v="14584"/>
    <n v="68082"/>
    <n v="53498"/>
    <n v="1411506"/>
    <n v="5177782"/>
    <n v="108"/>
    <d v="2026-04-15T00:00:00"/>
    <s v="Bill Process"/>
    <n v="-22"/>
    <n v="5971"/>
    <n v="22"/>
    <n v="4"/>
    <n v="0.21421227343497501"/>
    <n v="18"/>
    <m/>
    <m/>
    <m/>
    <m/>
    <m/>
    <m/>
    <m/>
  </r>
  <r>
    <s v="AuroBiosystems Tender 2004/08"/>
    <n v="843"/>
    <n v="20753043"/>
    <s v="Paracetamol Syrup 100 mg/5 ml 100 ml Bottle"/>
    <s v="100 ml"/>
    <n v="36"/>
    <n v="9402057"/>
    <n v="0.89"/>
    <n v="94.433624674450499"/>
    <s v="Veriton Pharma"/>
    <n v="0.1"/>
    <n v="4036"/>
    <d v="2022-07-04T00:00:00"/>
    <n v="48606"/>
    <n v="4590040.7609263398"/>
    <n v="5049045"/>
    <n v="26262"/>
    <n v="48606"/>
    <n v="22344"/>
    <n v="2728017"/>
    <n v="2321028"/>
    <n v="81"/>
    <d v="2026-02-09T00:00:00"/>
    <s v="Bill Process"/>
    <n v="-87"/>
    <n v="7083"/>
    <n v="87"/>
    <n v="3"/>
    <n v="0.54030366621404802"/>
    <n v="84"/>
    <m/>
    <m/>
    <m/>
    <m/>
    <m/>
    <m/>
    <m/>
  </r>
  <r>
    <s v="UltraPharmatech Tender 2012/10"/>
    <n v="643"/>
    <n v="50701755"/>
    <s v="Mupirocin Cream 2% 10 gm Tube"/>
    <s v="10 gm"/>
    <n v="13"/>
    <n v="4349040"/>
    <n v="0.93"/>
    <n v="66.248428160535497"/>
    <s v="Crestiva Pharmaceuticals"/>
    <n v="0.14799999999999999"/>
    <n v="1307"/>
    <d v="2020-12-08T00:00:00"/>
    <n v="82021"/>
    <n v="5433762.3261552798"/>
    <n v="6237959"/>
    <n v="1018"/>
    <n v="82021"/>
    <n v="81003"/>
    <n v="77422"/>
    <n v="6160537"/>
    <n v="50"/>
    <d v="2025-07-28T00:00:00"/>
    <s v="Bill Process"/>
    <n v="-283"/>
    <n v="2674"/>
    <n v="283"/>
    <n v="4"/>
    <n v="1.24114556028334E-2"/>
    <n v="279"/>
    <m/>
    <m/>
    <m/>
    <m/>
    <m/>
    <m/>
    <m/>
  </r>
  <r>
    <s v="XenoLifecare Tender 2021/11"/>
    <n v="220"/>
    <n v="49567192"/>
    <s v="Gentamicin Injection 500 mg 2 ml Vial"/>
    <s v="2 ml"/>
    <n v="17"/>
    <n v="8576006"/>
    <n v="0.91"/>
    <n v="80.760030590087197"/>
    <s v="Primexa Healthcare"/>
    <n v="0.10100000000000001"/>
    <n v="1838"/>
    <d v="2023-01-23T00:00:00"/>
    <n v="70552"/>
    <n v="5697781.6781918304"/>
    <n v="6273258"/>
    <n v="42128"/>
    <n v="70552"/>
    <n v="28424"/>
    <n v="3745887"/>
    <n v="2527371"/>
    <n v="152"/>
    <d v="2026-11-14T00:00:00"/>
    <s v="Bill Process"/>
    <n v="191"/>
    <n v="5517"/>
    <n v="0"/>
    <n v="0"/>
    <n v="0.59711985485882801"/>
    <n v="0"/>
    <m/>
    <m/>
    <m/>
    <m/>
    <m/>
    <m/>
    <m/>
  </r>
  <r>
    <s v="EvoCure Tender 2004/07"/>
    <n v="700"/>
    <n v="25408330"/>
    <s v="Atorvastatin Tablets 650 mg 15 Tablets Pack"/>
    <s v="15 Tablets"/>
    <n v="12"/>
    <n v="3893694"/>
    <n v="0.92"/>
    <n v="54.122416401076798"/>
    <s v="Dr Reddy’s Laboratories"/>
    <n v="0.14799999999999999"/>
    <n v="6381"/>
    <d v="2024-04-23T00:00:00"/>
    <n v="27546"/>
    <n v="1490856.08218406"/>
    <n v="1711503"/>
    <n v="3813"/>
    <n v="27546"/>
    <n v="23733"/>
    <n v="236911"/>
    <n v="1474592"/>
    <n v="86"/>
    <d v="2025-06-09T00:00:00"/>
    <s v="Bill Process"/>
    <n v="-332"/>
    <n v="7174"/>
    <n v="332"/>
    <n v="2"/>
    <n v="0.13842300152472201"/>
    <n v="330"/>
    <m/>
    <m/>
    <m/>
    <m/>
    <m/>
    <m/>
    <m/>
  </r>
  <r>
    <s v="KronoMed Tender 2010/08"/>
    <n v="873"/>
    <n v="88778411"/>
    <s v="Fluconazole Capsules 200 mg 15 Capsules Pack"/>
    <s v="15 Capsules"/>
    <n v="8"/>
    <n v="6759794"/>
    <n v="0.89"/>
    <n v="86.248289422587803"/>
    <s v="Heliosyn Pharma"/>
    <n v="0.13400000000000001"/>
    <n v="4251"/>
    <d v="2025-04-13T00:00:00"/>
    <n v="70763"/>
    <n v="6103187.70441058"/>
    <n v="6921015"/>
    <n v="70763"/>
    <n v="70763"/>
    <n v="0"/>
    <n v="6921015"/>
    <n v="0"/>
    <n v="171"/>
    <d v="2025-05-04T00:00:00"/>
    <s v="P O Closed"/>
    <n v="-368"/>
    <n v="7626"/>
    <n v="368"/>
    <n v="7"/>
    <n v="1"/>
    <n v="361"/>
    <m/>
    <m/>
    <m/>
    <m/>
    <m/>
    <m/>
    <m/>
  </r>
  <r>
    <s v="HelioSciences Tender 2022/09"/>
    <n v="194"/>
    <n v="65521978"/>
    <s v="Framycetin Sulphate Cream 0.5% 30 gm Tube"/>
    <s v="30 gm"/>
    <n v="18"/>
    <n v="1354094"/>
    <n v="0.75"/>
    <n v="77.175412632162804"/>
    <s v="Velcura Pharma"/>
    <n v="0.13500000000000001"/>
    <n v="5514"/>
    <d v="2024-06-23T00:00:00"/>
    <n v="29573"/>
    <n v="2282308.4777709502"/>
    <n v="2590420"/>
    <n v="4755"/>
    <n v="29573"/>
    <n v="24818"/>
    <n v="416510"/>
    <n v="2173910"/>
    <n v="66"/>
    <d v="2026-07-11T00:00:00"/>
    <s v="Bill Process"/>
    <n v="65"/>
    <n v="8809"/>
    <n v="0"/>
    <n v="0"/>
    <n v="0.16078855712981399"/>
    <n v="0"/>
    <m/>
    <m/>
    <m/>
    <m/>
    <m/>
    <m/>
    <m/>
  </r>
  <r>
    <s v="FarmaCore Tender 2015/01"/>
    <n v="234"/>
    <n v="60881806"/>
    <s v="Mupirocin Cream 1% 30 gm Tube"/>
    <s v="30 gm"/>
    <n v="25"/>
    <n v="848901"/>
    <n v="0.89"/>
    <n v="75.136939027880899"/>
    <s v="Mediora Healthcare"/>
    <n v="0.123"/>
    <n v="9844"/>
    <d v="2020-02-25T00:00:00"/>
    <n v="77903"/>
    <n v="5853392.9610890104"/>
    <n v="6573360"/>
    <n v="25947"/>
    <n v="77903"/>
    <n v="51956"/>
    <n v="2189376"/>
    <n v="4383984"/>
    <n v="118"/>
    <d v="2025-05-28T00:00:00"/>
    <s v="Bill Process"/>
    <n v="-344"/>
    <n v="3830"/>
    <n v="344"/>
    <n v="3"/>
    <n v="0.33306804615996799"/>
    <n v="341"/>
    <m/>
    <m/>
    <m/>
    <m/>
    <m/>
    <m/>
    <m/>
  </r>
  <r>
    <s v="GammaPharmatech Tender 2017/03"/>
    <n v="223"/>
    <n v="20803487"/>
    <s v="Ciprofloxacin Tablets 650 mg 20 Tablets Pack"/>
    <s v="20 Tablets"/>
    <n v="11"/>
    <n v="815767"/>
    <n v="0.82"/>
    <n v="64.430148759634207"/>
    <s v="Elaris Biotech"/>
    <n v="0.13700000000000001"/>
    <n v="7227"/>
    <d v="2020-09-18T00:00:00"/>
    <n v="26126"/>
    <n v="1683302.0664941999"/>
    <n v="1913914"/>
    <n v="3920"/>
    <n v="26126"/>
    <n v="22206"/>
    <n v="287168"/>
    <n v="1626746"/>
    <n v="112"/>
    <d v="2025-10-14T00:00:00"/>
    <s v="Bill Process"/>
    <n v="-205"/>
    <n v="2190"/>
    <n v="205"/>
    <n v="9"/>
    <n v="0.150042103651535"/>
    <n v="196"/>
    <m/>
    <m/>
    <m/>
    <m/>
    <m/>
    <m/>
    <m/>
  </r>
  <r>
    <s v="VitaSciences Tender 2012/02"/>
    <n v="665"/>
    <n v="31704101"/>
    <s v="Framycetin Sulphate Cream 1% 10 gm Tube"/>
    <s v="10 gm"/>
    <n v="33"/>
    <n v="9844880"/>
    <n v="0.94"/>
    <n v="74.008572600654006"/>
    <s v="Nexora Lifesciences"/>
    <n v="0.127"/>
    <n v="8019"/>
    <d v="2025-05-16T00:00:00"/>
    <n v="50323"/>
    <n v="3724333.3989827102"/>
    <n v="4197324"/>
    <n v="18732"/>
    <n v="50323"/>
    <n v="31591"/>
    <n v="1562392"/>
    <n v="2634932"/>
    <n v="134"/>
    <d v="2026-06-26T00:00:00"/>
    <s v="Bill Process"/>
    <n v="50"/>
    <n v="5757"/>
    <n v="0"/>
    <n v="0"/>
    <n v="0.372235359577132"/>
    <n v="0"/>
    <m/>
    <m/>
    <m/>
    <m/>
    <m/>
    <m/>
    <m/>
  </r>
  <r>
    <s v="AuroBiotech Tender 2004/07"/>
    <n v="923"/>
    <n v="89981371"/>
    <s v="Amikacin Injection 250 mg 2 ml Vial"/>
    <s v="2 ml"/>
    <n v="25"/>
    <n v="9747266"/>
    <n v="0.88"/>
    <n v="62.685776603741999"/>
    <s v="Veltrix Pharmaceuticals"/>
    <n v="0.126"/>
    <n v="9251"/>
    <d v="2025-06-05T00:00:00"/>
    <n v="38342"/>
    <n v="2403498.0465406701"/>
    <n v="2706339"/>
    <n v="27751"/>
    <n v="38342"/>
    <n v="10591"/>
    <n v="1958782"/>
    <n v="747557"/>
    <n v="159"/>
    <d v="2025-01-05T00:00:00"/>
    <s v="Bill Process"/>
    <n v="-487"/>
    <n v="6036"/>
    <n v="487"/>
    <n v="4"/>
    <n v="0.723775494236086"/>
    <n v="483"/>
    <m/>
    <m/>
    <m/>
    <m/>
    <m/>
    <m/>
    <m/>
  </r>
  <r>
    <s v="KronoNova Tender 2022/07"/>
    <n v="839"/>
    <n v="49419231"/>
    <s v="Cough Suppressant Syrup 125 mg/5 ml 60 ml Bottle"/>
    <s v="60 ml"/>
    <n v="36"/>
    <n v="8490277"/>
    <n v="0.93"/>
    <n v="99.308477663342202"/>
    <s v="Torrent Pharmaceuticals"/>
    <n v="0.15"/>
    <n v="3170"/>
    <d v="2024-09-04T00:00:00"/>
    <n v="17881"/>
    <n v="1775734.88909822"/>
    <n v="2042095"/>
    <n v="8133"/>
    <n v="17881"/>
    <n v="9748"/>
    <n v="928827"/>
    <n v="1113268"/>
    <n v="172"/>
    <d v="2025-01-12T00:00:00"/>
    <s v="Bill Process"/>
    <n v="-480"/>
    <n v="1536"/>
    <n v="480"/>
    <n v="8"/>
    <n v="0.45484033331469198"/>
    <n v="472"/>
    <m/>
    <m/>
    <m/>
    <m/>
    <m/>
    <m/>
    <m/>
  </r>
  <r>
    <s v="HelioLifeX Tender 2014/04"/>
    <n v="845"/>
    <n v="23467223"/>
    <s v="Diclofenac Injection 500 mg 10 ml Vial"/>
    <s v="10 ml"/>
    <n v="35"/>
    <n v="9358533"/>
    <n v="0.98"/>
    <n v="57.200872444107702"/>
    <s v="Zydus Lifesciences"/>
    <n v="0.14299999999999999"/>
    <n v="9140"/>
    <d v="2025-05-23T00:00:00"/>
    <n v="67102"/>
    <n v="3838292.9427445098"/>
    <n v="4387169"/>
    <n v="58220"/>
    <n v="67102"/>
    <n v="8882"/>
    <n v="3806458"/>
    <n v="580711"/>
    <n v="100"/>
    <d v="2025-07-13T00:00:00"/>
    <s v="Bill Process"/>
    <n v="-298"/>
    <n v="1959"/>
    <n v="298"/>
    <n v="5"/>
    <n v="0.86763434770945702"/>
    <n v="293"/>
    <m/>
    <m/>
    <m/>
    <m/>
    <m/>
    <m/>
    <m/>
  </r>
  <r>
    <s v="ImmunoThera Tender 2020/09"/>
    <n v="390"/>
    <n v="17591434"/>
    <s v="Fluconazole Capsules 250 mg 15 Capsules Pack"/>
    <s v="15 Capsules"/>
    <n v="17"/>
    <n v="4565412"/>
    <n v="0.84"/>
    <n v="72.846338625715106"/>
    <s v="Velcura Pharma"/>
    <n v="0.13500000000000001"/>
    <n v="4871"/>
    <d v="2022-10-28T00:00:00"/>
    <n v="20967"/>
    <n v="1527369.18196537"/>
    <n v="1733564"/>
    <n v="20967"/>
    <n v="20967"/>
    <n v="0"/>
    <n v="1733564"/>
    <n v="0"/>
    <n v="145"/>
    <d v="2026-01-15T00:00:00"/>
    <s v="L D 10%"/>
    <n v="-112"/>
    <n v="5113"/>
    <n v="112"/>
    <n v="2"/>
    <n v="1"/>
    <n v="110"/>
    <m/>
    <m/>
    <m/>
    <m/>
    <m/>
    <m/>
    <m/>
  </r>
  <r>
    <s v="TriCore Tender 2001/01"/>
    <n v="932"/>
    <n v="21097932"/>
    <s v="Metformin Tablets 650 mg 10 Tablets Pack"/>
    <s v="10 Tablets"/>
    <n v="8"/>
    <n v="1267540"/>
    <n v="0.79"/>
    <n v="82.829570872566507"/>
    <s v="Curelia Lifesciences"/>
    <n v="0.13800000000000001"/>
    <n v="3346"/>
    <d v="2022-06-13T00:00:00"/>
    <n v="50521"/>
    <n v="4184632.7500529299"/>
    <n v="4762112"/>
    <n v="35436"/>
    <n v="50521"/>
    <n v="15085"/>
    <n v="3340199"/>
    <n v="1421913"/>
    <n v="148"/>
    <d v="2026-10-14T00:00:00"/>
    <s v="Bill Process"/>
    <n v="160"/>
    <n v="6427"/>
    <n v="0"/>
    <n v="0"/>
    <n v="0.701411294313256"/>
    <n v="0"/>
    <m/>
    <m/>
    <m/>
    <m/>
    <m/>
    <m/>
    <m/>
  </r>
  <r>
    <s v="KronoMed Tender 2023/09"/>
    <n v="205"/>
    <n v="76980256"/>
    <s v="Framycetin Sulphate Cream 0.5% 30 gm Tube"/>
    <s v="30 gm"/>
    <n v="34"/>
    <n v="7853207"/>
    <n v="0.85"/>
    <n v="86.279649286583293"/>
    <s v="Helixora Healthcare"/>
    <n v="0.10100000000000001"/>
    <n v="3219"/>
    <d v="2022-10-09T00:00:00"/>
    <n v="29150"/>
    <n v="2515051.7767039002"/>
    <n v="2769072"/>
    <n v="9359"/>
    <n v="29150"/>
    <n v="19791"/>
    <n v="889048"/>
    <n v="1880024"/>
    <n v="143"/>
    <d v="2025-05-07T00:00:00"/>
    <s v="Bill Process"/>
    <n v="-365"/>
    <n v="6932"/>
    <n v="365"/>
    <n v="5"/>
    <n v="0.32106346483705001"/>
    <n v="360"/>
    <m/>
    <m/>
    <m/>
    <m/>
    <m/>
    <m/>
    <m/>
  </r>
  <r>
    <s v="QuickSciences Tender 2019/04"/>
    <n v="518"/>
    <n v="55189740"/>
    <s v="Ketoconazole Cream 0.5% 20 gm Tube"/>
    <s v="20 gm"/>
    <n v="11"/>
    <n v="4402672"/>
    <n v="0.76"/>
    <n v="69.593444159145406"/>
    <s v="Alvion Pharma"/>
    <n v="0.13900000000000001"/>
    <n v="8418"/>
    <d v="2022-04-25T00:00:00"/>
    <n v="80421"/>
    <n v="5596774.3727226304"/>
    <n v="6374726"/>
    <n v="60423"/>
    <n v="80421"/>
    <n v="19998"/>
    <n v="4789546"/>
    <n v="1585180"/>
    <n v="170"/>
    <d v="2026-07-17T00:00:00"/>
    <s v="Bill Process"/>
    <n v="71"/>
    <n v="3985"/>
    <n v="0"/>
    <n v="0"/>
    <n v="0.75133360689372197"/>
    <n v="0"/>
    <m/>
    <m/>
    <m/>
    <m/>
    <m/>
    <m/>
    <m/>
  </r>
  <r>
    <s v="WellBiotech Tender 2016/02"/>
    <n v="906"/>
    <n v="42861515"/>
    <s v="Ciprofloxacin Tablets 500 mg 10 Tablets Pack"/>
    <s v="10 Tablets"/>
    <n v="10"/>
    <n v="9800400"/>
    <n v="0.8"/>
    <n v="66.777816908769395"/>
    <s v="Ardentis Biotech"/>
    <n v="0.14599999999999999"/>
    <n v="3772"/>
    <d v="2021-05-13T00:00:00"/>
    <n v="87137"/>
    <n v="5818818.6319794301"/>
    <n v="6668366"/>
    <n v="73007"/>
    <n v="87137"/>
    <n v="14130"/>
    <n v="5587034"/>
    <n v="1081332"/>
    <n v="194"/>
    <d v="2025-12-09T00:00:00"/>
    <s v="Bill Process"/>
    <n v="-149"/>
    <n v="4854"/>
    <n v="149"/>
    <n v="7"/>
    <n v="0.83784155984254705"/>
    <n v="142"/>
    <m/>
    <m/>
    <m/>
    <m/>
    <m/>
    <m/>
    <m/>
  </r>
  <r>
    <s v="NexaThera Tender 2000/07"/>
    <n v="300"/>
    <n v="40960804"/>
    <s v="Mupirocin Cream 2% 30 gm Tube"/>
    <s v="30 gm"/>
    <n v="27"/>
    <n v="8652974"/>
    <n v="0.97"/>
    <n v="54.430718416877703"/>
    <s v="Mediora Healthcare"/>
    <n v="0.111"/>
    <n v="1415"/>
    <d v="2022-07-24T00:00:00"/>
    <n v="77104"/>
    <n v="4196826.1128149396"/>
    <n v="4662674"/>
    <n v="57026"/>
    <n v="77104"/>
    <n v="20078"/>
    <n v="3448506"/>
    <n v="1214168"/>
    <n v="61"/>
    <d v="2025-02-25T00:00:00"/>
    <s v="Bill Process"/>
    <n v="-436"/>
    <n v="9576"/>
    <n v="436"/>
    <n v="9"/>
    <n v="0.73959846441170396"/>
    <n v="427"/>
    <m/>
    <m/>
    <m/>
    <m/>
    <m/>
    <m/>
    <m/>
  </r>
  <r>
    <s v="KronoPharma Tender 2003/10"/>
    <n v="315"/>
    <n v="29940892"/>
    <s v="Ketoconazole Cream 0.5% 20 gm Tube"/>
    <s v="20 gm"/>
    <n v="29"/>
    <n v="3903930"/>
    <n v="0.94"/>
    <n v="76.904748100829096"/>
    <s v="Primexa Healthcare"/>
    <n v="0.112"/>
    <n v="1816"/>
    <d v="2020-11-15T00:00:00"/>
    <n v="75871"/>
    <n v="5834840.143158"/>
    <n v="6488342"/>
    <n v="35520"/>
    <n v="75871"/>
    <n v="40351"/>
    <n v="3037602"/>
    <n v="3450740"/>
    <n v="141"/>
    <d v="2026-06-09T00:00:00"/>
    <s v="Bill Process"/>
    <n v="33"/>
    <n v="4266"/>
    <n v="0"/>
    <n v="0"/>
    <n v="0.4681630662572"/>
    <n v="0"/>
    <m/>
    <m/>
    <m/>
    <m/>
    <m/>
    <m/>
    <m/>
  </r>
  <r>
    <s v="NovaCure Tender 2014/10"/>
    <n v="127"/>
    <n v="11911090"/>
    <s v="Gentamicin Injection 1 g 5 ml Vial"/>
    <s v="1 g"/>
    <n v="9"/>
    <n v="5319965"/>
    <n v="0.84"/>
    <n v="99.5928492134842"/>
    <s v="Alkem Laboratories"/>
    <n v="0.12"/>
    <n v="8646"/>
    <d v="2021-07-17T00:00:00"/>
    <n v="88566"/>
    <n v="8820540.2834414393"/>
    <n v="9879005"/>
    <n v="74630"/>
    <n v="88566"/>
    <n v="13936"/>
    <n v="8324528"/>
    <n v="1554477"/>
    <n v="188"/>
    <d v="2025-04-04T00:00:00"/>
    <s v="Bill Process"/>
    <n v="-398"/>
    <n v="8304"/>
    <n v="398"/>
    <n v="2"/>
    <n v="0.84264842038705601"/>
    <n v="396"/>
    <m/>
    <m/>
    <m/>
    <m/>
    <m/>
    <m/>
    <m/>
  </r>
  <r>
    <s v="DeltaMed Tender 2009/12"/>
    <n v="841"/>
    <n v="27239961"/>
    <s v="Mupirocin Cream 2% 20 gm Tube"/>
    <s v="20 gm"/>
    <n v="42"/>
    <n v="581835"/>
    <n v="0.82"/>
    <n v="73.291781426277197"/>
    <s v="Heliosyn Pharma"/>
    <n v="0.112"/>
    <n v="6613"/>
    <d v="2023-03-12T00:00:00"/>
    <n v="84715"/>
    <n v="6208913.2635270702"/>
    <n v="6904312"/>
    <n v="81710"/>
    <n v="84715"/>
    <n v="3005"/>
    <n v="6659403"/>
    <n v="244909"/>
    <n v="193"/>
    <d v="2026-01-24T00:00:00"/>
    <s v="Bill Process"/>
    <n v="-103"/>
    <n v="1128"/>
    <n v="103"/>
    <n v="5"/>
    <n v="0.96452812370890595"/>
    <n v="98"/>
    <m/>
    <m/>
    <m/>
    <m/>
    <m/>
    <m/>
    <m/>
  </r>
  <r>
    <s v="CoreLabs Tender 2007/10"/>
    <n v="823"/>
    <n v="71462847"/>
    <s v="Vitamin B Complex Syrup 250 mg/5 ml 60 ml Bottle"/>
    <s v="60 ml"/>
    <n v="15"/>
    <n v="7940657"/>
    <n v="0.85"/>
    <n v="88.200978731195704"/>
    <s v="Velcura Pharma"/>
    <n v="0.11799999999999999"/>
    <n v="1997"/>
    <d v="2021-11-27T00:00:00"/>
    <n v="34679"/>
    <n v="3058721.74141913"/>
    <n v="3419651"/>
    <n v="34679"/>
    <n v="34679"/>
    <n v="0"/>
    <n v="3419651"/>
    <n v="0"/>
    <n v="60"/>
    <d v="2025-06-08T00:00:00"/>
    <s v="P O Closed"/>
    <n v="-333"/>
    <n v="3435"/>
    <n v="333"/>
    <n v="1"/>
    <n v="1"/>
    <n v="332"/>
    <m/>
    <m/>
    <m/>
    <m/>
    <m/>
    <m/>
    <m/>
  </r>
  <r>
    <s v="AlphaLabs Tender 2023/02"/>
    <n v="123"/>
    <n v="76710273"/>
    <s v="Amikacin Injection 500 mg 5 ml Vial"/>
    <s v="5 ml"/>
    <n v="44"/>
    <n v="3301041"/>
    <n v="0.96"/>
    <n v="68.753630423714796"/>
    <s v="Nexwell Pharma"/>
    <n v="0.14399999999999999"/>
    <n v="7638"/>
    <d v="2025-10-08T00:00:00"/>
    <n v="53486"/>
    <n v="3677356.6768428101"/>
    <n v="4206896"/>
    <n v="20238"/>
    <n v="53486"/>
    <n v="33248"/>
    <n v="1591803"/>
    <n v="2615093"/>
    <n v="85"/>
    <d v="2026-07-25T00:00:00"/>
    <s v="Bill Process"/>
    <n v="79"/>
    <n v="3611"/>
    <n v="0"/>
    <n v="0"/>
    <n v="0.37837938899898999"/>
    <n v="0"/>
    <m/>
    <m/>
    <m/>
    <m/>
    <m/>
    <m/>
    <m/>
  </r>
  <r>
    <s v="OptiNova Tender 2013/12"/>
    <n v="587"/>
    <n v="54611011"/>
    <s v="Metformin Tablets 650 mg 10 Tablets Pack"/>
    <s v="10 Tablets"/>
    <n v="25"/>
    <n v="6488604"/>
    <n v="0.97"/>
    <n v="94.837622460516897"/>
    <s v="Lumeris Healthcare"/>
    <n v="0.111"/>
    <n v="4851"/>
    <d v="2024-06-28T00:00:00"/>
    <n v="86918"/>
    <n v="8243096.46902321"/>
    <n v="9158080"/>
    <n v="6182"/>
    <n v="86918"/>
    <n v="80736"/>
    <n v="651364"/>
    <n v="8506716"/>
    <n v="180"/>
    <d v="2026-05-22T00:00:00"/>
    <s v="Bill Process"/>
    <n v="15"/>
    <n v="3901"/>
    <n v="0"/>
    <n v="0"/>
    <n v="7.1124508157113603E-2"/>
    <n v="0"/>
    <m/>
    <m/>
    <m/>
    <m/>
    <m/>
    <m/>
    <m/>
  </r>
  <r>
    <s v="GenoLifeX Tender 2013/08"/>
    <n v="379"/>
    <n v="54287367"/>
    <s v="Iron Syrup 125 mg/5 ml 150 ml Bottle"/>
    <s v="150 ml"/>
    <n v="18"/>
    <n v="3682217"/>
    <n v="1"/>
    <n v="71.348776768929497"/>
    <s v="Therovia Pharma"/>
    <n v="0.14499999999999999"/>
    <n v="9161"/>
    <d v="2023-09-13T00:00:00"/>
    <n v="69786"/>
    <n v="4979145.7355965097"/>
    <n v="5701122"/>
    <n v="29757"/>
    <n v="69786"/>
    <n v="40029"/>
    <n v="2430979"/>
    <n v="3270143"/>
    <n v="69"/>
    <d v="2026-10-02T00:00:00"/>
    <s v="Bill Process"/>
    <n v="148"/>
    <n v="2096"/>
    <n v="0"/>
    <n v="0"/>
    <n v="0.426403576648611"/>
    <n v="0"/>
    <m/>
    <m/>
    <m/>
    <m/>
    <m/>
    <m/>
    <m/>
  </r>
  <r>
    <s v="UltraBiotech Tender 2001/06"/>
    <n v="320"/>
    <n v="30211978"/>
    <s v="Ciprofloxacin Tablets 650 mg 20 Tablets Pack"/>
    <s v="20 Tablets"/>
    <n v="17"/>
    <n v="806641"/>
    <n v="0.98"/>
    <n v="54.665806876359902"/>
    <s v="Zyphera Lifesciences"/>
    <n v="0.14199999999999999"/>
    <n v="7333"/>
    <d v="2022-01-03T00:00:00"/>
    <n v="17903"/>
    <n v="978681.94050747203"/>
    <n v="1117655"/>
    <n v="5014"/>
    <n v="17903"/>
    <n v="12889"/>
    <n v="313016"/>
    <n v="804639"/>
    <n v="51"/>
    <d v="2025-06-12T00:00:00"/>
    <s v="Bill Process"/>
    <n v="-329"/>
    <n v="2973"/>
    <n v="329"/>
    <n v="9"/>
    <n v="0.28006479361001002"/>
    <n v="320"/>
    <m/>
    <m/>
    <m/>
    <m/>
    <m/>
    <m/>
    <m/>
  </r>
  <r>
    <s v="LifePharmatech Tender 2013/05"/>
    <n v="644"/>
    <n v="35324829"/>
    <s v="Omeprazole Capsules 100 mg 10 Capsules Pack"/>
    <s v="10 Capsules"/>
    <n v="11"/>
    <n v="7547002"/>
    <n v="0.96"/>
    <n v="70.816966794512496"/>
    <s v="Velcura Pharma"/>
    <n v="0.108"/>
    <n v="4599"/>
    <d v="2023-12-28T00:00:00"/>
    <n v="64936"/>
    <n v="4598570.55576846"/>
    <n v="5095216"/>
    <n v="30572"/>
    <n v="64936"/>
    <n v="34364"/>
    <n v="2398838"/>
    <n v="2696378"/>
    <n v="196"/>
    <d v="2026-01-06T00:00:00"/>
    <s v="Bill Process"/>
    <n v="-121"/>
    <n v="5838"/>
    <n v="121"/>
    <n v="6"/>
    <n v="0.47080202045090602"/>
    <n v="115"/>
    <m/>
    <m/>
    <m/>
    <m/>
    <m/>
    <m/>
    <m/>
  </r>
  <r>
    <s v="PrimeBiotech Tender 2006/07"/>
    <n v="608"/>
    <n v="96502690"/>
    <s v="Ceftriaxone Injection 1 g 10 ml Vial"/>
    <s v="1 g"/>
    <n v="27"/>
    <n v="1745750"/>
    <n v="0.9"/>
    <n v="87.801225106594003"/>
    <s v="Novacrest Pharma"/>
    <n v="0.123"/>
    <n v="5610"/>
    <d v="2022-02-09T00:00:00"/>
    <n v="82031"/>
    <n v="7202422.2967190202"/>
    <n v="8088320"/>
    <n v="2120"/>
    <n v="82031"/>
    <n v="79911"/>
    <n v="209034"/>
    <n v="7879286"/>
    <n v="117"/>
    <d v="2025-12-14T00:00:00"/>
    <s v="Bill Process"/>
    <n v="-144"/>
    <n v="5543"/>
    <n v="144"/>
    <n v="3"/>
    <n v="2.5843888286135701E-2"/>
    <n v="141"/>
    <m/>
    <m/>
    <m/>
    <m/>
    <m/>
    <m/>
    <m/>
  </r>
  <r>
    <s v="KronoLifecare Tender 2023/03"/>
    <n v="881"/>
    <n v="24205466"/>
    <s v="Fluconazole Capsules 250 mg 10 Capsules Pack"/>
    <s v="10 Capsules"/>
    <n v="19"/>
    <n v="8054464"/>
    <n v="0.82"/>
    <n v="95.797612610534998"/>
    <s v="Medisphere Pharmaceuticals"/>
    <n v="0.14499999999999999"/>
    <n v="4728"/>
    <d v="2023-01-16T00:00:00"/>
    <n v="29991"/>
    <n v="2873066.1998025598"/>
    <n v="3289661"/>
    <n v="12716"/>
    <n v="29991"/>
    <n v="17275"/>
    <n v="1394796"/>
    <n v="1894865"/>
    <n v="91"/>
    <d v="2026-02-22T00:00:00"/>
    <s v="Bill Process"/>
    <n v="-74"/>
    <n v="9664"/>
    <n v="74"/>
    <n v="7"/>
    <n v="0.42399386482611501"/>
    <n v="67"/>
    <m/>
    <m/>
    <m/>
    <m/>
    <m/>
    <m/>
    <m/>
  </r>
  <r>
    <s v="PharmaLifeX Tender 2007/05"/>
    <n v="871"/>
    <n v="68873076"/>
    <s v="Vitamin B Complex Syrup 100 mg/5 ml 100 ml Bottle"/>
    <s v="100 ml"/>
    <n v="21"/>
    <n v="9567999"/>
    <n v="0.91"/>
    <n v="89.106925132337693"/>
    <s v="Therovia Pharma"/>
    <n v="0.11899999999999999"/>
    <n v="7685"/>
    <d v="2025-07-12T00:00:00"/>
    <n v="66227"/>
    <n v="5901284.3307393296"/>
    <n v="6603537"/>
    <n v="36625"/>
    <n v="66227"/>
    <n v="29602"/>
    <n v="3651903"/>
    <n v="2951634"/>
    <n v="88"/>
    <d v="2025-10-18T00:00:00"/>
    <s v="Bill Process"/>
    <n v="-201"/>
    <n v="3690"/>
    <n v="201"/>
    <n v="6"/>
    <n v="0.55302218128557801"/>
    <n v="195"/>
    <m/>
    <m/>
    <m/>
    <m/>
    <m/>
    <m/>
    <m/>
  </r>
  <r>
    <s v="PharmaLifeX Tender 2019/10"/>
    <n v="210"/>
    <n v="72745760"/>
    <s v="Iron Syrup 100 mg/5 ml 60 ml Bottle"/>
    <s v="60 ml"/>
    <n v="20"/>
    <n v="8490938"/>
    <n v="0.96"/>
    <n v="80.692586404085006"/>
    <s v="Biosynex Healthcare"/>
    <n v="0.14099999999999999"/>
    <n v="3809"/>
    <d v="2022-12-21T00:00:00"/>
    <n v="81628"/>
    <n v="6586774.44299265"/>
    <n v="7515510"/>
    <n v="9769"/>
    <n v="81628"/>
    <n v="71859"/>
    <n v="899434"/>
    <n v="6616076"/>
    <n v="86"/>
    <d v="2026-05-15T00:00:00"/>
    <s v="Bill Process"/>
    <n v="8"/>
    <n v="5802"/>
    <n v="0"/>
    <n v="0"/>
    <n v="0.119677071593081"/>
    <n v="0"/>
    <m/>
    <m/>
    <m/>
    <m/>
    <m/>
    <m/>
    <m/>
  </r>
  <r>
    <s v="AlphaThera Tender 2013/07"/>
    <n v="264"/>
    <n v="68179793"/>
    <s v="Amikacin Injection 500 mg 2 ml Vial"/>
    <s v="2 ml"/>
    <n v="49"/>
    <n v="1016743"/>
    <n v="0.76"/>
    <n v="96.394931403807604"/>
    <s v="Alkem Laboratories"/>
    <n v="0.13100000000000001"/>
    <n v="5059"/>
    <d v="2020-04-10T00:00:00"/>
    <n v="52600"/>
    <n v="5070373.39184028"/>
    <n v="5734592"/>
    <n v="39045"/>
    <n v="52600"/>
    <n v="13555"/>
    <n v="4256790"/>
    <n v="1477802"/>
    <n v="50"/>
    <d v="2025-04-14T00:00:00"/>
    <s v="Bill Process"/>
    <n v="-388"/>
    <n v="9792"/>
    <n v="388"/>
    <n v="8"/>
    <n v="0.74230038022813705"/>
    <n v="380"/>
    <m/>
    <m/>
    <m/>
    <m/>
    <m/>
    <m/>
    <m/>
  </r>
  <r>
    <s v="PharmaCore Tender 2004/08"/>
    <n v="147"/>
    <n v="27626494"/>
    <s v="Diclofenac Injection 500 mg 10 ml Vial"/>
    <s v="10 ml"/>
    <n v="20"/>
    <n v="9675078"/>
    <n v="0.79"/>
    <n v="65.859366352592502"/>
    <s v="Sun Pharma"/>
    <n v="0.124"/>
    <n v="3489"/>
    <d v="2024-03-03T00:00:00"/>
    <n v="59432"/>
    <n v="3914153.8610672802"/>
    <n v="4399509"/>
    <n v="7671"/>
    <n v="59432"/>
    <n v="51761"/>
    <n v="567853"/>
    <n v="3831656"/>
    <n v="102"/>
    <d v="2026-12-27T00:00:00"/>
    <s v="Bill Process"/>
    <n v="234"/>
    <n v="6905"/>
    <n v="0"/>
    <n v="0"/>
    <n v="0.12907188046843501"/>
    <n v="0"/>
    <m/>
    <m/>
    <m/>
    <m/>
    <m/>
    <m/>
    <m/>
  </r>
  <r>
    <s v="NovaHealthcare Tender 2025/07"/>
    <n v="195"/>
    <n v="24067293"/>
    <s v="Omeprazole Capsules 200 mg 15 Capsules Pack"/>
    <s v="15 Capsules"/>
    <n v="41"/>
    <n v="1662617"/>
    <n v="0.95"/>
    <n v="86.7239609587064"/>
    <s v="Solvion Pharma"/>
    <n v="0.124"/>
    <n v="1562"/>
    <d v="2024-04-14T00:00:00"/>
    <n v="28327"/>
    <n v="2456629.6420772802"/>
    <n v="2761252"/>
    <n v="23500"/>
    <n v="28327"/>
    <n v="4827"/>
    <n v="2290727"/>
    <n v="470525"/>
    <n v="70"/>
    <d v="2025-07-03T00:00:00"/>
    <s v="Bill Process"/>
    <n v="-308"/>
    <n v="9271"/>
    <n v="308"/>
    <n v="7"/>
    <n v="0.82959720408091198"/>
    <n v="301"/>
    <m/>
    <m/>
    <m/>
    <m/>
    <m/>
    <m/>
    <m/>
  </r>
  <r>
    <s v="KronoHealthcare Tender 2020/11"/>
    <n v="862"/>
    <n v="22607889"/>
    <s v="Cough Suppressant Syrup 125 mg/5 ml 60 ml Bottle"/>
    <s v="60 ml"/>
    <n v="22"/>
    <n v="429478"/>
    <n v="0.92"/>
    <n v="93.458136103763294"/>
    <s v="Primexa Healthcare"/>
    <n v="0.112"/>
    <n v="3233"/>
    <d v="2023-11-02T00:00:00"/>
    <n v="16422"/>
    <n v="1534769.511096"/>
    <n v="1706664"/>
    <n v="20"/>
    <n v="16422"/>
    <n v="16402"/>
    <n v="2079"/>
    <n v="1704585"/>
    <n v="186"/>
    <d v="2025-02-26T00:00:00"/>
    <s v="Bill Process"/>
    <n v="-435"/>
    <n v="2194"/>
    <n v="435"/>
    <n v="9"/>
    <n v="1.21787845573012E-3"/>
    <n v="426"/>
    <m/>
    <m/>
    <m/>
    <m/>
    <m/>
    <m/>
    <m/>
  </r>
  <r>
    <s v="FarmaGenix Tender 2019/10"/>
    <n v="686"/>
    <n v="80192549"/>
    <s v="Doxycycline Capsules 250 mg 20 Capsules Pack"/>
    <s v="20 Capsules"/>
    <n v="50"/>
    <n v="5328711"/>
    <n v="0.88"/>
    <n v="61.185173259699297"/>
    <s v="Helixora Healthcare"/>
    <n v="0.13600000000000001"/>
    <n v="3030"/>
    <d v="2025-01-10T00:00:00"/>
    <n v="84923"/>
    <n v="5196028.4687334402"/>
    <n v="5902688"/>
    <n v="46558"/>
    <n v="84923"/>
    <n v="38365"/>
    <n v="3236077"/>
    <n v="2666611"/>
    <n v="62"/>
    <d v="2026-11-24T00:00:00"/>
    <s v="Bill Process"/>
    <n v="201"/>
    <n v="6596"/>
    <n v="0"/>
    <n v="0"/>
    <n v="0.54823781543280403"/>
    <n v="0"/>
    <m/>
    <m/>
    <m/>
    <m/>
    <m/>
    <m/>
    <m/>
  </r>
  <r>
    <s v="BioBiosystems Tender 2006/01"/>
    <n v="537"/>
    <n v="31340950"/>
    <s v="Ciprofloxacin Tablets 250 mg 20 Tablets Pack"/>
    <s v="20 Tablets"/>
    <n v="33"/>
    <n v="8458175"/>
    <n v="0.84"/>
    <n v="96.590737684279702"/>
    <s v="Arvion Healthcare"/>
    <n v="0.13800000000000001"/>
    <n v="3395"/>
    <d v="2025-12-16T00:00:00"/>
    <n v="88024"/>
    <n v="8502303.0939210393"/>
    <n v="9675621"/>
    <n v="14290"/>
    <n v="88024"/>
    <n v="73734"/>
    <n v="1570761"/>
    <n v="8104860"/>
    <n v="180"/>
    <d v="2026-08-18T00:00:00"/>
    <s v="Bill Process"/>
    <n v="103"/>
    <n v="8556"/>
    <n v="0"/>
    <n v="0"/>
    <n v="0.16234208852131199"/>
    <n v="0"/>
    <m/>
    <m/>
    <m/>
    <m/>
    <m/>
    <m/>
    <m/>
  </r>
  <r>
    <s v="LifeSciences Tender 2022/04"/>
    <n v="313"/>
    <n v="89250112"/>
    <s v="Doxycycline Capsules 200 mg 10 Capsules Pack"/>
    <s v="10 Capsules"/>
    <n v="31"/>
    <n v="1140714"/>
    <n v="0.87"/>
    <n v="85.297666290692405"/>
    <s v="Cipla"/>
    <n v="0.114"/>
    <n v="6044"/>
    <d v="2021-08-04T00:00:00"/>
    <n v="19393"/>
    <n v="1654177.6423754001"/>
    <n v="1842754"/>
    <n v="9547"/>
    <n v="19393"/>
    <n v="9846"/>
    <n v="907171"/>
    <n v="935583"/>
    <n v="196"/>
    <d v="2025-01-01T00:00:00"/>
    <s v="Bill Process"/>
    <n v="-491"/>
    <n v="8128"/>
    <n v="491"/>
    <n v="4"/>
    <n v="0.49229103284690401"/>
    <n v="487"/>
    <m/>
    <m/>
    <m/>
    <m/>
    <m/>
    <m/>
    <m/>
  </r>
  <r>
    <s v="OptiPharmatech Tender 2004/02"/>
    <n v="564"/>
    <n v="72398007"/>
    <s v="Ceftriaxone Injection 1 g 5 ml Vial"/>
    <s v="1 g"/>
    <n v="20"/>
    <n v="4233700"/>
    <n v="0.99"/>
    <n v="95.385769409955699"/>
    <s v="Lumeris Healthcare"/>
    <n v="0.123"/>
    <n v="5407"/>
    <d v="2020-11-26T00:00:00"/>
    <n v="90656"/>
    <n v="8647292.3116289508"/>
    <n v="9710909"/>
    <n v="23383"/>
    <n v="90656"/>
    <n v="67273"/>
    <n v="2504745"/>
    <n v="7206164"/>
    <n v="74"/>
    <d v="2026-10-09T00:00:00"/>
    <s v="Bill Process"/>
    <n v="155"/>
    <n v="5734"/>
    <n v="0"/>
    <n v="0"/>
    <n v="0.257931080127074"/>
    <n v="0"/>
    <m/>
    <m/>
    <m/>
    <m/>
    <m/>
    <m/>
    <m/>
  </r>
  <r>
    <s v="JetaNova Tender 2012/01"/>
    <n v="885"/>
    <n v="59283011"/>
    <s v="Ketoconazole Cream 2% 20 gm Tube"/>
    <s v="20 gm"/>
    <n v="23"/>
    <n v="8164250"/>
    <n v="0.98"/>
    <n v="82.487756230148193"/>
    <s v="Lupin"/>
    <n v="0.128"/>
    <n v="9015"/>
    <d v="2021-01-18T00:00:00"/>
    <n v="15811"/>
    <n v="1304213.91375487"/>
    <n v="1471153"/>
    <n v="5067"/>
    <n v="15811"/>
    <n v="10744"/>
    <n v="471465"/>
    <n v="999688"/>
    <n v="66"/>
    <d v="2026-01-27T00:00:00"/>
    <s v="Bill Process"/>
    <n v="-100"/>
    <n v="4481"/>
    <n v="100"/>
    <n v="1"/>
    <n v="0.32047308835620802"/>
    <n v="99"/>
    <m/>
    <m/>
    <m/>
    <m/>
    <m/>
    <m/>
    <m/>
  </r>
  <r>
    <s v="PharmaPharma Tender 2010/05"/>
    <n v="626"/>
    <n v="81471125"/>
    <s v="Amikacin Injection 500 mg 10 ml Vial"/>
    <s v="10 ml"/>
    <n v="13"/>
    <n v="4816548"/>
    <n v="0.84"/>
    <n v="81.847319522601197"/>
    <s v="Nexwell Pharma"/>
    <n v="0.10299999999999999"/>
    <n v="2973"/>
    <d v="2024-04-16T00:00:00"/>
    <n v="60367"/>
    <n v="4940877.1376208598"/>
    <n v="5449787"/>
    <n v="2099"/>
    <n v="60367"/>
    <n v="58268"/>
    <n v="189493"/>
    <n v="5260294"/>
    <n v="63"/>
    <d v="2025-01-14T00:00:00"/>
    <s v="Bill Process"/>
    <n v="-478"/>
    <n v="1401"/>
    <n v="478"/>
    <n v="1"/>
    <n v="3.4770652840127897E-2"/>
    <n v="477"/>
    <m/>
    <m/>
    <m/>
    <m/>
    <m/>
    <m/>
    <m/>
  </r>
  <r>
    <s v="HelioLabs Tender 2003/04"/>
    <n v="750"/>
    <n v="32572460"/>
    <s v="Doxycycline Capsules 100 mg 15 Capsules Pack"/>
    <s v="15 Capsules"/>
    <n v="23"/>
    <n v="2408793"/>
    <n v="0.87"/>
    <n v="95.233611741676896"/>
    <s v="Zenvia Biotech"/>
    <n v="0.127"/>
    <n v="6771"/>
    <d v="2025-05-21T00:00:00"/>
    <n v="76605"/>
    <n v="7295370.8274711603"/>
    <n v="8221883"/>
    <n v="56251"/>
    <n v="76605"/>
    <n v="20354"/>
    <n v="6037323"/>
    <n v="2184560"/>
    <n v="65"/>
    <d v="2026-01-13T00:00:00"/>
    <s v="Bill Process"/>
    <n v="-114"/>
    <n v="3941"/>
    <n v="114"/>
    <n v="5"/>
    <n v="0.73429932772012296"/>
    <n v="109"/>
    <m/>
    <m/>
    <m/>
    <m/>
    <m/>
    <m/>
    <m/>
  </r>
  <r>
    <s v="PharmaLifeX Tender 2004/07"/>
    <n v="124"/>
    <n v="14801224"/>
    <s v="Doxycycline Capsules 200 mg 10 Capsules Pack"/>
    <s v="10 Capsules"/>
    <n v="30"/>
    <n v="2305046"/>
    <n v="0.78"/>
    <n v="95.010265482014702"/>
    <s v="Axentra Lifesciences"/>
    <n v="0.10299999999999999"/>
    <n v="6176"/>
    <d v="2020-07-14T00:00:00"/>
    <n v="34813"/>
    <n v="3307592.37222538"/>
    <n v="3648274"/>
    <n v="9225"/>
    <n v="34813"/>
    <n v="25588"/>
    <n v="966746"/>
    <n v="2681528"/>
    <n v="114"/>
    <d v="2026-08-22T00:00:00"/>
    <s v="Bill Process"/>
    <n v="107"/>
    <n v="4611"/>
    <n v="0"/>
    <n v="0"/>
    <n v="0.26498721741878001"/>
    <n v="0"/>
    <m/>
    <m/>
    <m/>
    <m/>
    <m/>
    <m/>
    <m/>
  </r>
  <r>
    <s v="FarmaPharmatech Tender 2021/04"/>
    <n v="575"/>
    <n v="76931956"/>
    <s v="Clotrimazole Cream 2% 20 gm Tube"/>
    <s v="20 gm"/>
    <n v="34"/>
    <n v="6124854"/>
    <n v="0.86"/>
    <n v="93.717722471260203"/>
    <s v="Helixora Healthcare"/>
    <n v="0.13100000000000001"/>
    <n v="4903"/>
    <d v="2021-07-11T00:00:00"/>
    <n v="71768"/>
    <n v="6725933.5063174004"/>
    <n v="7607031"/>
    <n v="71386"/>
    <n v="71768"/>
    <n v="382"/>
    <n v="7566541"/>
    <n v="40490"/>
    <n v="184"/>
    <d v="2026-11-15T00:00:00"/>
    <s v="Bill Process"/>
    <n v="192"/>
    <n v="8857"/>
    <n v="0"/>
    <n v="0"/>
    <n v="0.99467729350128198"/>
    <n v="0"/>
    <m/>
    <m/>
    <m/>
    <m/>
    <m/>
    <m/>
    <m/>
  </r>
  <r>
    <s v="ZenHealthcare Tender 2018/11"/>
    <n v="864"/>
    <n v="46091686"/>
    <s v="Paracetamol Syrup 125 mg/5 ml 100 ml Bottle"/>
    <s v="100 ml"/>
    <n v="28"/>
    <n v="3187287"/>
    <n v="0.97"/>
    <n v="61.561697611455898"/>
    <s v="Therovia Pharma"/>
    <n v="0.13600000000000001"/>
    <n v="5473"/>
    <d v="2024-01-19T00:00:00"/>
    <n v="25909"/>
    <n v="1595002.02341521"/>
    <n v="1811922"/>
    <n v="10257"/>
    <n v="25909"/>
    <n v="15652"/>
    <n v="717314"/>
    <n v="1094608"/>
    <n v="70"/>
    <d v="2026-05-03T00:00:00"/>
    <s v="Bill Process"/>
    <n v="-4"/>
    <n v="6068"/>
    <n v="4"/>
    <n v="2"/>
    <n v="0.39588559959859498"/>
    <n v="2"/>
    <m/>
    <m/>
    <m/>
    <m/>
    <m/>
    <m/>
    <m/>
  </r>
  <r>
    <s v="SynPharmatech Tender 2024/06"/>
    <n v="599"/>
    <n v="45540895"/>
    <s v="Gentamicin Injection 500 mg 2 ml Vial"/>
    <s v="2 ml"/>
    <n v="26"/>
    <n v="5181168"/>
    <n v="0.86"/>
    <n v="63.4143239917153"/>
    <s v="Solvion Pharma"/>
    <n v="0.104"/>
    <n v="2230"/>
    <d v="2021-06-30T00:00:00"/>
    <n v="67078"/>
    <n v="4253706.0247162804"/>
    <n v="4696091"/>
    <n v="67078"/>
    <n v="67078"/>
    <n v="0"/>
    <n v="4696091"/>
    <n v="0"/>
    <n v="53"/>
    <d v="2025-10-19T00:00:00"/>
    <s v="P O Closed"/>
    <n v="-200"/>
    <n v="1947"/>
    <n v="200"/>
    <n v="5"/>
    <n v="1"/>
    <n v="195"/>
    <m/>
    <m/>
    <m/>
    <m/>
    <m/>
    <m/>
    <m/>
  </r>
  <r>
    <s v="QuickGenix Tender 2025/08"/>
    <n v="116"/>
    <n v="23994031"/>
    <s v="Iron Syrup 250 mg/5 ml 60 ml Bottle"/>
    <s v="60 ml"/>
    <n v="24"/>
    <n v="1125759"/>
    <n v="0.75"/>
    <n v="78.556237790674899"/>
    <s v="Torrent Pharmaceuticals"/>
    <n v="0.13300000000000001"/>
    <n v="5945"/>
    <d v="2025-02-28T00:00:00"/>
    <n v="82792"/>
    <n v="6503828.0391655602"/>
    <n v="7368837"/>
    <n v="41625"/>
    <n v="82792"/>
    <n v="41167"/>
    <n v="3704801"/>
    <n v="3664036"/>
    <n v="122"/>
    <d v="2025-11-14T00:00:00"/>
    <s v="Bill Process"/>
    <n v="-174"/>
    <n v="1726"/>
    <n v="174"/>
    <n v="7"/>
    <n v="0.50276596772634996"/>
    <n v="167"/>
    <m/>
    <m/>
    <m/>
    <m/>
    <m/>
    <m/>
    <m/>
  </r>
  <r>
    <s v="PharmaHealthcare Tender 2016/08"/>
    <n v="262"/>
    <n v="35191778"/>
    <s v="Ketoconazole Cream 2% 10 gm Tube"/>
    <s v="10 gm"/>
    <n v="15"/>
    <n v="2804972"/>
    <n v="0.91"/>
    <n v="67.537100032023503"/>
    <s v="Solentra Lifesciences"/>
    <n v="0.11"/>
    <n v="2406"/>
    <d v="2021-09-10T00:00:00"/>
    <n v="27206"/>
    <n v="1837414.34347123"/>
    <n v="2039530"/>
    <n v="26372"/>
    <n v="27206"/>
    <n v="834"/>
    <n v="1977008"/>
    <n v="62522"/>
    <n v="186"/>
    <d v="2026-02-12T00:00:00"/>
    <s v="Bill Process"/>
    <n v="-84"/>
    <n v="2567"/>
    <n v="84"/>
    <n v="8"/>
    <n v="0.96934499742703795"/>
    <n v="76"/>
    <m/>
    <m/>
    <m/>
    <m/>
    <m/>
    <m/>
    <m/>
  </r>
  <r>
    <s v="QuantumGenix Tender 2005/02"/>
    <n v="653"/>
    <n v="95615402"/>
    <s v="Paracetamol Syrup 100 mg/5 ml 60 ml Bottle"/>
    <s v="60 ml"/>
    <n v="16"/>
    <n v="6444727"/>
    <n v="0.81"/>
    <n v="85.035304547045399"/>
    <s v="Velcura Pharma"/>
    <n v="0.10100000000000001"/>
    <n v="6253"/>
    <d v="2021-01-02T00:00:00"/>
    <n v="71226"/>
    <n v="6056724.6016678596"/>
    <n v="6668454"/>
    <n v="38388"/>
    <n v="71226"/>
    <n v="32838"/>
    <n v="3594033"/>
    <n v="3074421"/>
    <n v="135"/>
    <d v="2026-11-06T00:00:00"/>
    <s v="Bill Process"/>
    <n v="183"/>
    <n v="6722"/>
    <n v="0"/>
    <n v="0"/>
    <n v="0.53896049195518503"/>
    <n v="0"/>
    <m/>
    <m/>
    <m/>
    <m/>
    <m/>
    <m/>
    <m/>
  </r>
  <r>
    <s v="RegenCure Tender 2013/04"/>
    <n v="974"/>
    <n v="14832839"/>
    <s v="Ibuprofen Tablets 650 mg 10 Tablets Pack"/>
    <s v="10 Tablets"/>
    <n v="27"/>
    <n v="2944931"/>
    <n v="0.76"/>
    <n v="69.863494706970997"/>
    <s v="Clariwell Biotech"/>
    <n v="0.111"/>
    <n v="9170"/>
    <d v="2025-12-06T00:00:00"/>
    <n v="13060"/>
    <n v="912417.24087304098"/>
    <n v="1013696"/>
    <n v="5803"/>
    <n v="13060"/>
    <n v="7257"/>
    <n v="450419"/>
    <n v="563277"/>
    <n v="121"/>
    <d v="2025-02-11T00:00:00"/>
    <s v="Bill Process"/>
    <n v="-450"/>
    <n v="7415"/>
    <n v="450"/>
    <n v="7"/>
    <n v="0.44433384379785601"/>
    <n v="443"/>
    <m/>
    <m/>
    <m/>
    <m/>
    <m/>
    <m/>
    <m/>
  </r>
  <r>
    <s v="AuroPharma Tender 2013/04"/>
    <n v="465"/>
    <n v="97229000"/>
    <s v="Amikacin Injection 250 mg 2 ml Vial"/>
    <s v="2 ml"/>
    <n v="49"/>
    <n v="3726348"/>
    <n v="1"/>
    <n v="55.656031641163402"/>
    <s v="Primexa Healthcare"/>
    <n v="0.13100000000000001"/>
    <n v="4129"/>
    <d v="2020-06-29T00:00:00"/>
    <n v="29445"/>
    <n v="1638791.8516740601"/>
    <n v="1853474"/>
    <n v="7601"/>
    <n v="29445"/>
    <n v="21844"/>
    <n v="478460"/>
    <n v="1375014"/>
    <n v="167"/>
    <d v="2025-10-28T00:00:00"/>
    <s v="Bill Process"/>
    <n v="-191"/>
    <n v="7093"/>
    <n v="191"/>
    <n v="8"/>
    <n v="0.25814229920190201"/>
    <n v="183"/>
    <m/>
    <m/>
    <m/>
    <m/>
    <m/>
    <m/>
    <m/>
  </r>
  <r>
    <s v="JetaHealthcare Tender 2004/07"/>
    <n v="523"/>
    <n v="36078360"/>
    <s v="Atorvastatin Tablets 650 mg 10 Tablets Pack"/>
    <s v="10 Tablets"/>
    <n v="31"/>
    <n v="1037623"/>
    <n v="0.87"/>
    <n v="71.537007137879399"/>
    <s v="Nexwell Pharma"/>
    <n v="0.14199999999999999"/>
    <n v="4631"/>
    <d v="2021-02-09T00:00:00"/>
    <n v="64892"/>
    <n v="4642179.4671912696"/>
    <n v="5301369"/>
    <n v="11240"/>
    <n v="64892"/>
    <n v="53652"/>
    <n v="918255"/>
    <n v="4383114"/>
    <n v="200"/>
    <d v="2026-01-15T00:00:00"/>
    <s v="Bill Process"/>
    <n v="-112"/>
    <n v="9387"/>
    <n v="112"/>
    <n v="3"/>
    <n v="0.17321087345127301"/>
    <n v="109"/>
    <m/>
    <m/>
    <m/>
    <m/>
    <m/>
    <m/>
    <m/>
  </r>
  <r>
    <s v="MediLifeX Tender 2014/04"/>
    <n v="688"/>
    <n v="34033495"/>
    <s v="Diclofenac Injection 500 mg 10 ml Vial"/>
    <s v="10 ml"/>
    <n v="35"/>
    <n v="7693929"/>
    <n v="0.77"/>
    <n v="65.157008200006501"/>
    <s v="Medvanta Pharma"/>
    <n v="0.114"/>
    <n v="7491"/>
    <d v="2024-02-24T00:00:00"/>
    <n v="76275"/>
    <n v="4969850.8004555004"/>
    <n v="5536414"/>
    <n v="37696"/>
    <n v="76275"/>
    <n v="38579"/>
    <n v="2736161"/>
    <n v="2800253"/>
    <n v="87"/>
    <d v="2025-08-11T00:00:00"/>
    <s v="Bill Process"/>
    <n v="-269"/>
    <n v="3480"/>
    <n v="269"/>
    <n v="2"/>
    <n v="0.49421173385775202"/>
    <n v="267"/>
    <m/>
    <m/>
    <m/>
    <m/>
    <m/>
    <m/>
    <m/>
  </r>
  <r>
    <s v="NexaLifeX Tender 2003/02"/>
    <n v="957"/>
    <n v="46860311"/>
    <s v="Framycetin Sulphate Cream 1% 30 gm Tube"/>
    <s v="30 gm"/>
    <n v="41"/>
    <n v="768006"/>
    <n v="0.84"/>
    <n v="76.021783222404693"/>
    <s v="Oxyvera Pharmaceuticals"/>
    <n v="0.111"/>
    <n v="1608"/>
    <d v="2020-03-09T00:00:00"/>
    <n v="42033"/>
    <n v="3195423.6141873398"/>
    <n v="3550116"/>
    <n v="14168"/>
    <n v="42033"/>
    <n v="27865"/>
    <n v="1196632"/>
    <n v="2353484"/>
    <n v="186"/>
    <d v="2026-06-08T00:00:00"/>
    <s v="Bill Process"/>
    <n v="32"/>
    <n v="9840"/>
    <n v="0"/>
    <n v="0"/>
    <n v="0.33706849380248899"/>
    <n v="0"/>
    <m/>
    <m/>
    <m/>
    <m/>
    <m/>
    <m/>
    <m/>
  </r>
  <r>
    <s v="XenoLifeX Tender 2018/05"/>
    <n v="727"/>
    <n v="79830902"/>
    <s v="Atorvastatin Tablets 650 mg 20 Tablets Pack"/>
    <s v="20 Tablets"/>
    <n v="31"/>
    <n v="3910666"/>
    <n v="0.99"/>
    <n v="51.5610886798911"/>
    <s v="Therovia Pharma"/>
    <n v="0.121"/>
    <n v="8746"/>
    <d v="2021-03-28T00:00:00"/>
    <n v="45218"/>
    <n v="2331489.3079273198"/>
    <n v="2613600"/>
    <n v="20718"/>
    <n v="45218"/>
    <n v="24500"/>
    <n v="1197500"/>
    <n v="1416100"/>
    <n v="113"/>
    <d v="2025-01-21T00:00:00"/>
    <s v="Bill Process"/>
    <n v="-471"/>
    <n v="5888"/>
    <n v="471"/>
    <n v="9"/>
    <n v="0.45818037064885703"/>
    <n v="462"/>
    <m/>
    <m/>
    <m/>
    <m/>
    <m/>
    <m/>
    <m/>
  </r>
  <r>
    <s v="DeltaLabs Tender 2000/01"/>
    <n v="284"/>
    <n v="80623451"/>
    <s v="Fluconazole Capsules 100 mg 10 Capsules Pack"/>
    <s v="10 Capsules"/>
    <n v="28"/>
    <n v="8314872"/>
    <n v="0.83"/>
    <n v="78.046998420765703"/>
    <s v="Lumeris Healthcare"/>
    <n v="0.127"/>
    <n v="6460"/>
    <d v="2022-04-11T00:00:00"/>
    <n v="79795"/>
    <n v="6227760.2389850002"/>
    <n v="7018686"/>
    <n v="18569"/>
    <n v="79795"/>
    <n v="61226"/>
    <n v="1633310"/>
    <n v="5385376"/>
    <n v="179"/>
    <d v="2025-07-05T00:00:00"/>
    <s v="Bill Process"/>
    <n v="-306"/>
    <n v="9447"/>
    <n v="306"/>
    <n v="1"/>
    <n v="0.23270881634187601"/>
    <n v="305"/>
    <m/>
    <m/>
    <m/>
    <m/>
    <m/>
    <m/>
    <m/>
  </r>
  <r>
    <s v="YottaLifeX Tender 2007/12"/>
    <n v="379"/>
    <n v="88668948"/>
    <s v="Vitamin B Complex Syrup 250 mg/5 ml 100 ml Bottle"/>
    <s v="100 ml"/>
    <n v="29"/>
    <n v="2309747"/>
    <n v="0.84"/>
    <n v="59.0888544816112"/>
    <s v="Intas Pharmaceuticals"/>
    <n v="0.113"/>
    <n v="2549"/>
    <d v="2023-06-20T00:00:00"/>
    <n v="29799"/>
    <n v="1760788.7746975301"/>
    <n v="1959758"/>
    <n v="26585"/>
    <n v="29799"/>
    <n v="3214"/>
    <n v="1748386"/>
    <n v="211372"/>
    <n v="53"/>
    <d v="2026-08-11T00:00:00"/>
    <s v="Bill Process"/>
    <n v="96"/>
    <n v="4808"/>
    <n v="0"/>
    <n v="0"/>
    <n v="0.89214403167891498"/>
    <n v="0"/>
    <m/>
    <m/>
    <m/>
    <m/>
    <m/>
    <m/>
    <m/>
  </r>
  <r>
    <s v="WellBiotech Tender 2003/01"/>
    <n v="781"/>
    <n v="28874678"/>
    <s v="Clotrimazole Cream 0.5% 30 gm Tube"/>
    <s v="30 gm"/>
    <n v="20"/>
    <n v="5439159"/>
    <n v="0.93"/>
    <n v="82.8547841862718"/>
    <s v="Curelia Lifesciences"/>
    <n v="0.14199999999999999"/>
    <n v="4831"/>
    <d v="2022-04-08T00:00:00"/>
    <n v="22690"/>
    <n v="1879975.05318651"/>
    <n v="2146932"/>
    <n v="22258"/>
    <n v="22690"/>
    <n v="432"/>
    <n v="2106056"/>
    <n v="40876"/>
    <n v="178"/>
    <d v="2026-07-16T00:00:00"/>
    <s v="Bill Process"/>
    <n v="70"/>
    <n v="7326"/>
    <n v="0"/>
    <n v="0"/>
    <n v="0.98096077567210205"/>
    <n v="0"/>
    <m/>
    <m/>
    <m/>
    <m/>
    <m/>
    <m/>
    <m/>
  </r>
  <r>
    <s v="NeuroMed Tender 2021/12"/>
    <n v="934"/>
    <n v="63261274"/>
    <s v="Azithromycin Tablets 500 mg 10 Tablets Pack"/>
    <s v="10 Tablets"/>
    <n v="7"/>
    <n v="5430972"/>
    <n v="0.89"/>
    <n v="91.345633577329806"/>
    <s v="Primexa Healthcare"/>
    <n v="0.13800000000000001"/>
    <n v="4075"/>
    <d v="2020-06-13T00:00:00"/>
    <n v="19961"/>
    <n v="1823350.1918370801"/>
    <n v="2074973"/>
    <n v="3900"/>
    <n v="19961"/>
    <n v="16061"/>
    <n v="405410"/>
    <n v="1669563"/>
    <n v="120"/>
    <d v="2026-12-12T00:00:00"/>
    <s v="Bill Process"/>
    <n v="219"/>
    <n v="6144"/>
    <n v="0"/>
    <n v="0"/>
    <n v="0.19538099293622599"/>
    <n v="0"/>
    <m/>
    <m/>
    <m/>
    <m/>
    <m/>
    <m/>
    <m/>
  </r>
  <r>
    <s v="QuickLabs Tender 2014/04"/>
    <n v="623"/>
    <n v="16061559"/>
    <s v="Atorvastatin Tablets 650 mg 20 Tablets Pack"/>
    <s v="20 Tablets"/>
    <n v="9"/>
    <n v="8566576"/>
    <n v="0.83"/>
    <n v="82.509476544858302"/>
    <s v="Bioventra Healthcare"/>
    <n v="0.11"/>
    <n v="4230"/>
    <d v="2022-09-21T00:00:00"/>
    <n v="18814"/>
    <n v="1552333.29171496"/>
    <n v="1723090"/>
    <n v="17995"/>
    <n v="18814"/>
    <n v="819"/>
    <n v="1648081"/>
    <n v="75009"/>
    <n v="173"/>
    <d v="2025-05-04T00:00:00"/>
    <s v="Bill Process"/>
    <n v="-368"/>
    <n v="7758"/>
    <n v="368"/>
    <n v="9"/>
    <n v="0.95646858722228101"/>
    <n v="359"/>
    <m/>
    <m/>
    <m/>
    <m/>
    <m/>
    <m/>
    <m/>
  </r>
  <r>
    <s v="CoreThera Tender 2009/09"/>
    <n v="252"/>
    <n v="39142344"/>
    <s v="Atorvastatin Tablets 250 mg 15 Tablets Pack"/>
    <s v="15 Tablets"/>
    <n v="32"/>
    <n v="8752519"/>
    <n v="0.85"/>
    <n v="84.701741096970693"/>
    <s v="Curelia Lifesciences"/>
    <n v="0.111"/>
    <n v="3628"/>
    <d v="2020-12-09T00:00:00"/>
    <n v="78698"/>
    <n v="6665857.6208493998"/>
    <n v="7405768"/>
    <n v="59425"/>
    <n v="78698"/>
    <n v="19273"/>
    <n v="5592108"/>
    <n v="1813660"/>
    <n v="134"/>
    <d v="2026-01-22T00:00:00"/>
    <s v="Bill Process"/>
    <n v="-105"/>
    <n v="4201"/>
    <n v="105"/>
    <n v="6"/>
    <n v="0.75510178149381202"/>
    <n v="99"/>
    <m/>
    <m/>
    <m/>
    <m/>
    <m/>
    <m/>
    <m/>
  </r>
  <r>
    <s v="YottaNova Tender 2016/10"/>
    <n v="952"/>
    <n v="94954776"/>
    <s v="Gentamicin Injection 500 mg 5 ml Vial"/>
    <s v="5 ml"/>
    <n v="38"/>
    <n v="6014536"/>
    <n v="0.95"/>
    <n v="85.479814427388007"/>
    <s v="Intas Pharmaceuticals"/>
    <n v="0.10199999999999999"/>
    <n v="3343"/>
    <d v="2024-03-15T00:00:00"/>
    <n v="60705"/>
    <n v="5189052.1348145902"/>
    <n v="5718335"/>
    <n v="41825"/>
    <n v="60705"/>
    <n v="18880"/>
    <n v="3939863"/>
    <n v="1778472"/>
    <n v="136"/>
    <d v="2026-02-26T00:00:00"/>
    <s v="Bill Process"/>
    <n v="-70"/>
    <n v="8857"/>
    <n v="70"/>
    <n v="2"/>
    <n v="0.68898772753479898"/>
    <n v="68"/>
    <m/>
    <m/>
    <m/>
    <m/>
    <m/>
    <m/>
    <m/>
  </r>
  <r>
    <s v="VertexThera Tender 2017/05"/>
    <n v="644"/>
    <n v="57893492"/>
    <s v="Diclofenac Injection 250 mg 2 ml Vial"/>
    <s v="2 ml"/>
    <n v="26"/>
    <n v="5220180"/>
    <n v="0.92"/>
    <n v="89.253047285330794"/>
    <s v="Sun Pharma"/>
    <n v="0.124"/>
    <n v="3742"/>
    <d v="2023-10-04T00:00:00"/>
    <n v="19825"/>
    <n v="1769441.6624316799"/>
    <n v="1988852"/>
    <n v="13725"/>
    <n v="19825"/>
    <n v="6100"/>
    <n v="1376898"/>
    <n v="611954"/>
    <n v="74"/>
    <d v="2026-08-04T00:00:00"/>
    <s v="Bill Process"/>
    <n v="89"/>
    <n v="5830"/>
    <n v="0"/>
    <n v="0"/>
    <n v="0.69230769230769196"/>
    <n v="0"/>
    <m/>
    <m/>
    <m/>
    <m/>
    <m/>
    <m/>
    <m/>
  </r>
  <r>
    <s v="QuantumPharmatech Tender 2000/06"/>
    <n v="845"/>
    <n v="76268656"/>
    <s v="Paracetamol Tablets 250 mg 20 Tablets Pack"/>
    <s v="20 Tablets"/>
    <n v="6"/>
    <n v="5444256"/>
    <n v="0.92"/>
    <n v="60.518436812141402"/>
    <s v="Zyphera Lifesciences"/>
    <n v="0.1"/>
    <n v="5406"/>
    <d v="2025-07-13T00:00:00"/>
    <n v="50343"/>
    <n v="3046679.6644336302"/>
    <n v="3351348"/>
    <n v="9621"/>
    <n v="50343"/>
    <n v="40722"/>
    <n v="640473"/>
    <n v="2710875"/>
    <n v="105"/>
    <d v="2025-05-08T00:00:00"/>
    <s v="Bill Process"/>
    <n v="-364"/>
    <n v="4746"/>
    <n v="364"/>
    <n v="8"/>
    <n v="0.19110899231273501"/>
    <n v="356"/>
    <m/>
    <m/>
    <m/>
    <m/>
    <m/>
    <m/>
    <m/>
  </r>
  <r>
    <s v="ZenBiosystems Tender 2004/12"/>
    <n v="626"/>
    <n v="97599726"/>
    <s v="Ibuprofen Tablets 650 mg 15 Tablets Pack"/>
    <s v="15 Tablets"/>
    <n v="37"/>
    <n v="5150174"/>
    <n v="0.79"/>
    <n v="68.125608678026396"/>
    <s v="Nexwell Pharma"/>
    <n v="0.14799999999999999"/>
    <n v="5289"/>
    <d v="2025-05-15T00:00:00"/>
    <n v="41572"/>
    <n v="2832117.8039629101"/>
    <n v="3251271"/>
    <n v="41572"/>
    <n v="41572"/>
    <n v="0"/>
    <n v="3251271"/>
    <n v="0"/>
    <n v="176"/>
    <d v="2026-12-18T00:00:00"/>
    <s v="L D 0%"/>
    <n v="225"/>
    <n v="5162"/>
    <n v="0"/>
    <n v="0"/>
    <n v="1"/>
    <n v="0"/>
    <m/>
    <m/>
    <m/>
    <m/>
    <m/>
    <m/>
    <m/>
  </r>
  <r>
    <s v="AxisCure Tender 2009/05"/>
    <n v="363"/>
    <n v="87350349"/>
    <s v="Ciprofloxacin Tablets 650 mg 10 Tablets Pack"/>
    <s v="10 Tablets"/>
    <n v="6"/>
    <n v="8194916"/>
    <n v="0.88"/>
    <n v="64.336259202689504"/>
    <s v="Alkem Laboratories"/>
    <n v="0.10100000000000001"/>
    <n v="8336"/>
    <d v="2024-07-20T00:00:00"/>
    <n v="83310"/>
    <n v="5359853.75417607"/>
    <n v="5901199"/>
    <n v="13142"/>
    <n v="83310"/>
    <n v="70168"/>
    <n v="930903"/>
    <n v="4970296"/>
    <n v="56"/>
    <d v="2026-10-24T00:00:00"/>
    <s v="Bill Process"/>
    <n v="170"/>
    <n v="6512"/>
    <n v="0"/>
    <n v="0"/>
    <n v="0.15774816948745601"/>
    <n v="0"/>
    <m/>
    <m/>
    <m/>
    <m/>
    <m/>
    <m/>
    <m/>
  </r>
  <r>
    <s v="SynBiotech Tender 2019/07"/>
    <n v="767"/>
    <n v="68800382"/>
    <s v="Ibuprofen Tablets 250 mg 10 Tablets Pack"/>
    <s v="10 Tablets"/>
    <n v="46"/>
    <n v="7856637"/>
    <n v="0.79"/>
    <n v="86.204302766702796"/>
    <s v="Cipla"/>
    <n v="0.14799999999999999"/>
    <n v="1596"/>
    <d v="2022-02-25T00:00:00"/>
    <n v="17621"/>
    <n v="1519006.0190520701"/>
    <n v="1743819"/>
    <n v="14101"/>
    <n v="17621"/>
    <n v="3520"/>
    <n v="1395471"/>
    <n v="348348"/>
    <n v="165"/>
    <d v="2026-08-04T00:00:00"/>
    <s v="Bill Process"/>
    <n v="89"/>
    <n v="5064"/>
    <n v="0"/>
    <n v="0"/>
    <n v="0.80023835196640403"/>
    <n v="0"/>
    <m/>
    <m/>
    <m/>
    <m/>
    <m/>
    <m/>
    <m/>
  </r>
  <r>
    <s v="NeuroLifecare Tender 2003/07"/>
    <n v="137"/>
    <n v="26580210"/>
    <s v="Paracetamol Tablets 250 mg 20 Tablets Pack"/>
    <s v="20 Tablets"/>
    <n v="39"/>
    <n v="5082324"/>
    <n v="0.99"/>
    <n v="70.661273629737096"/>
    <s v="Sun Pharma"/>
    <n v="0.13400000000000001"/>
    <n v="7395"/>
    <d v="2022-02-26T00:00:00"/>
    <n v="70575"/>
    <n v="4986919.3864187002"/>
    <n v="5655167"/>
    <n v="16631"/>
    <n v="70575"/>
    <n v="53944"/>
    <n v="1332640"/>
    <n v="4322527"/>
    <n v="88"/>
    <d v="2025-08-24T00:00:00"/>
    <s v="Bill Process"/>
    <n v="-256"/>
    <n v="5753"/>
    <n v="256"/>
    <n v="1"/>
    <n v="0.235650017711654"/>
    <n v="255"/>
    <m/>
    <m/>
    <m/>
    <m/>
    <m/>
    <m/>
    <m/>
  </r>
  <r>
    <s v="PrimeCore Tender 2014/09"/>
    <n v="477"/>
    <n v="46299470"/>
    <s v="Framycetin Sulphate Cream 1% 10 gm Tube"/>
    <s v="10 gm"/>
    <n v="43"/>
    <n v="3887768"/>
    <n v="0.94"/>
    <n v="75.723124158848094"/>
    <s v="Solvion Pharma"/>
    <n v="0.13500000000000001"/>
    <n v="8334"/>
    <d v="2022-11-14T00:00:00"/>
    <n v="18652"/>
    <n v="1412387.7118108401"/>
    <n v="1603060"/>
    <n v="6887"/>
    <n v="18652"/>
    <n v="11765"/>
    <n v="591908"/>
    <n v="1011152"/>
    <n v="164"/>
    <d v="2025-04-12T00:00:00"/>
    <s v="Bill Process"/>
    <n v="-390"/>
    <n v="7366"/>
    <n v="390"/>
    <n v="6"/>
    <n v="0.36923654299807002"/>
    <n v="384"/>
    <m/>
    <m/>
    <m/>
    <m/>
    <m/>
    <m/>
    <m/>
  </r>
  <r>
    <s v="EvoNova Tender 2003/12"/>
    <n v="511"/>
    <n v="87277030"/>
    <s v="Ketoconazole Cream 0.5% 10 gm Tube"/>
    <s v="10 gm"/>
    <n v="33"/>
    <n v="2557725"/>
    <n v="0.93"/>
    <n v="79.883691738568103"/>
    <s v="Biosynex Healthcare"/>
    <n v="0.123"/>
    <n v="6482"/>
    <d v="2024-01-06T00:00:00"/>
    <n v="88080"/>
    <n v="7036155.56833308"/>
    <n v="7901603"/>
    <n v="4381"/>
    <n v="88080"/>
    <n v="83699"/>
    <n v="393017"/>
    <n v="7508586"/>
    <n v="53"/>
    <d v="2025-06-15T00:00:00"/>
    <s v="Bill Process"/>
    <n v="-326"/>
    <n v="7091"/>
    <n v="326"/>
    <n v="9"/>
    <n v="4.9738873751135303E-2"/>
    <n v="317"/>
    <m/>
    <m/>
    <m/>
    <m/>
    <m/>
    <m/>
    <m/>
  </r>
  <r>
    <s v="OptiBiosystems Tender 2016/08"/>
    <n v="643"/>
    <n v="70327020"/>
    <s v="Gentamicin Injection 500 mg 5 ml Vial"/>
    <s v="5 ml"/>
    <n v="46"/>
    <n v="3684532"/>
    <n v="0.83"/>
    <n v="60.798256101104798"/>
    <s v="Helixora Healthcare"/>
    <n v="0.13700000000000001"/>
    <n v="4811"/>
    <d v="2025-07-29T00:00:00"/>
    <n v="40973"/>
    <n v="2491086.94723057"/>
    <n v="2832366"/>
    <n v="34546"/>
    <n v="40973"/>
    <n v="6427"/>
    <n v="2388083"/>
    <n v="444283"/>
    <n v="107"/>
    <d v="2026-07-25T00:00:00"/>
    <s v="Bill Process"/>
    <n v="79"/>
    <n v="4978"/>
    <n v="0"/>
    <n v="0"/>
    <n v="0.84314060478851904"/>
    <n v="0"/>
    <m/>
    <m/>
    <m/>
    <m/>
    <m/>
    <m/>
    <m/>
  </r>
  <r>
    <s v="NexaPharmatech Tender 2008/03"/>
    <n v="803"/>
    <n v="19583898"/>
    <s v="Ceftriaxone Injection 250 mg 2 ml Vial"/>
    <s v="2 ml"/>
    <n v="32"/>
    <n v="6945288"/>
    <n v="0.99"/>
    <n v="59.845132717354097"/>
    <s v="Zydus Lifesciences"/>
    <n v="0.127"/>
    <n v="1054"/>
    <d v="2021-06-29T00:00:00"/>
    <n v="65301"/>
    <n v="3907947.0115759401"/>
    <n v="4404256"/>
    <n v="48297"/>
    <n v="65301"/>
    <n v="17004"/>
    <n v="3257414"/>
    <n v="1146842"/>
    <n v="115"/>
    <d v="2026-05-17T00:00:00"/>
    <s v="Bill Process"/>
    <n v="10"/>
    <n v="9298"/>
    <n v="0"/>
    <n v="0"/>
    <n v="0.73960582533192398"/>
    <n v="0"/>
    <m/>
    <m/>
    <m/>
    <m/>
    <m/>
    <m/>
    <m/>
  </r>
  <r>
    <s v="WellPharmatech Tender 2007/05"/>
    <n v="687"/>
    <n v="88886330"/>
    <s v="Diclofenac Injection 500 mg 5 ml Vial"/>
    <s v="5 ml"/>
    <n v="47"/>
    <n v="3445855"/>
    <n v="0.83"/>
    <n v="63.9855232419118"/>
    <s v="Sun Pharma"/>
    <n v="0.126"/>
    <n v="1746"/>
    <d v="2024-05-24T00:00:00"/>
    <n v="20699"/>
    <n v="1324436.3455843299"/>
    <n v="1491315"/>
    <n v="18623"/>
    <n v="20699"/>
    <n v="2076"/>
    <n v="1341744"/>
    <n v="149571"/>
    <n v="164"/>
    <d v="2026-02-08T00:00:00"/>
    <s v="Bill Process"/>
    <n v="-88"/>
    <n v="5048"/>
    <n v="88"/>
    <n v="5"/>
    <n v="0.89970529977293601"/>
    <n v="83"/>
    <m/>
    <m/>
    <m/>
    <m/>
    <m/>
    <m/>
    <m/>
  </r>
  <r>
    <s v="PrimeCure Tender 2012/06"/>
    <n v="196"/>
    <n v="52889162"/>
    <s v="Ibuprofen Tablets 650 mg 15 Tablets Pack"/>
    <s v="15 Tablets"/>
    <n v="29"/>
    <n v="7952903"/>
    <n v="0.88"/>
    <n v="59.872888099437397"/>
    <s v="Velcura Pharma"/>
    <n v="0.15"/>
    <n v="7434"/>
    <d v="2022-09-29T00:00:00"/>
    <n v="60441"/>
    <n v="3618777.2296181"/>
    <n v="4161594"/>
    <n v="14560"/>
    <n v="60441"/>
    <n v="45881"/>
    <n v="1002512"/>
    <n v="3159082"/>
    <n v="134"/>
    <d v="2026-10-24T00:00:00"/>
    <s v="Bill Process"/>
    <n v="170"/>
    <n v="5991"/>
    <n v="0"/>
    <n v="0"/>
    <n v="0.240896080475174"/>
    <n v="0"/>
    <m/>
    <m/>
    <m/>
    <m/>
    <m/>
    <m/>
    <m/>
  </r>
  <r>
    <s v="VertexCore Tender 2010/04"/>
    <n v="328"/>
    <n v="88635246"/>
    <s v="Clotrimazole Cream 1% 30 gm Tube"/>
    <s v="30 gm"/>
    <n v="35"/>
    <n v="7722975"/>
    <n v="0.97"/>
    <n v="97.395877977514502"/>
    <s v="Sun Pharma"/>
    <n v="0.114"/>
    <n v="6646"/>
    <d v="2020-04-06T00:00:00"/>
    <n v="67358"/>
    <n v="6560391.5488094203"/>
    <n v="7308276"/>
    <n v="35398"/>
    <n v="67358"/>
    <n v="31960"/>
    <n v="3840648"/>
    <n v="3467628"/>
    <n v="176"/>
    <d v="2026-01-15T00:00:00"/>
    <s v="Bill Process"/>
    <n v="-112"/>
    <n v="3046"/>
    <n v="112"/>
    <n v="6"/>
    <n v="0.52552035392974805"/>
    <n v="106"/>
    <m/>
    <m/>
    <m/>
    <m/>
    <m/>
    <m/>
    <m/>
  </r>
  <r>
    <s v="OmegaGenix Tender 2025/09"/>
    <n v="987"/>
    <n v="50084064"/>
    <s v="Fluconazole Capsules 200 mg 15 Capsules Pack"/>
    <s v="15 Capsules"/>
    <n v="13"/>
    <n v="6332485"/>
    <n v="0.78"/>
    <n v="56.735967756949897"/>
    <s v="Medinex Biotech"/>
    <n v="0.14099999999999999"/>
    <n v="3713"/>
    <d v="2020-05-14T00:00:00"/>
    <n v="26808"/>
    <n v="1520977.8236283101"/>
    <n v="1735436"/>
    <n v="17172"/>
    <n v="26808"/>
    <n v="9636"/>
    <n v="1111642"/>
    <n v="623794"/>
    <n v="148"/>
    <d v="2026-01-25T00:00:00"/>
    <s v="Bill Process"/>
    <n v="-102"/>
    <n v="8015"/>
    <n v="102"/>
    <n v="7"/>
    <n v="0.64055505819158498"/>
    <n v="95"/>
    <m/>
    <m/>
    <m/>
    <m/>
    <m/>
    <m/>
    <m/>
  </r>
  <r>
    <s v="RegenBiotech Tender 2019/11"/>
    <n v="774"/>
    <n v="18478922"/>
    <s v="Cough Suppressant Syrup 250 mg/5 ml 100 ml Bottle"/>
    <s v="100 ml"/>
    <n v="48"/>
    <n v="7582997"/>
    <n v="0.97"/>
    <n v="65.371519335624996"/>
    <s v="Sun Pharma"/>
    <n v="0.12"/>
    <n v="6970"/>
    <d v="2022-05-20T00:00:00"/>
    <n v="34732"/>
    <n v="2270483.6095649302"/>
    <n v="2542942"/>
    <n v="25203"/>
    <n v="34732"/>
    <n v="9529"/>
    <n v="1845265"/>
    <n v="697677"/>
    <n v="111"/>
    <d v="2025-01-06T00:00:00"/>
    <s v="Bill Process"/>
    <n v="-486"/>
    <n v="2728"/>
    <n v="486"/>
    <n v="9"/>
    <n v="0.72564205919613001"/>
    <n v="477"/>
    <m/>
    <m/>
    <m/>
    <m/>
    <m/>
    <m/>
    <m/>
  </r>
  <r>
    <s v="WellPharmatech Tender 2002/08"/>
    <n v="233"/>
    <n v="10401595"/>
    <s v="Azithromycin Tablets 650 mg 10 Tablets Pack"/>
    <s v="10 Tablets"/>
    <n v="42"/>
    <n v="5305122"/>
    <n v="0.99"/>
    <n v="76.308825327049107"/>
    <s v="Zydus Lifesciences"/>
    <n v="0.14299999999999999"/>
    <n v="9597"/>
    <d v="2024-11-25T00:00:00"/>
    <n v="84198"/>
    <n v="6425050.4748868803"/>
    <n v="7343833"/>
    <n v="78296"/>
    <n v="84198"/>
    <n v="5902"/>
    <n v="6829054"/>
    <n v="514779"/>
    <n v="141"/>
    <d v="2026-01-07T00:00:00"/>
    <s v="Bill Process"/>
    <n v="-120"/>
    <n v="6708"/>
    <n v="120"/>
    <n v="1"/>
    <n v="0.92990332311931401"/>
    <n v="119"/>
    <m/>
    <m/>
    <m/>
    <m/>
    <m/>
    <m/>
    <m/>
  </r>
  <r>
    <s v="LifeMed Tender 2004/11"/>
    <n v="537"/>
    <n v="28449419"/>
    <s v="Diclofenac Injection 250 mg 10 ml Vial"/>
    <s v="10 ml"/>
    <n v="15"/>
    <n v="2030254"/>
    <n v="0.95"/>
    <n v="84.641831612789105"/>
    <s v="Elaris Biotech"/>
    <n v="0.13200000000000001"/>
    <n v="1763"/>
    <d v="2021-04-29T00:00:00"/>
    <n v="55377"/>
    <n v="4687210.7092214199"/>
    <n v="5305923"/>
    <n v="51601"/>
    <n v="55377"/>
    <n v="3776"/>
    <n v="4944127"/>
    <n v="361796"/>
    <n v="84"/>
    <d v="2026-06-13T00:00:00"/>
    <s v="Bill Process"/>
    <n v="37"/>
    <n v="4411"/>
    <n v="0"/>
    <n v="0"/>
    <n v="0.93181284648861396"/>
    <n v="0"/>
    <m/>
    <m/>
    <m/>
    <m/>
    <m/>
    <m/>
    <m/>
  </r>
  <r>
    <s v="XenoLabs Tender 2002/06"/>
    <n v="112"/>
    <n v="86697013"/>
    <s v="Framycetin Sulphate Cream 2% 20 gm Tube"/>
    <s v="20 gm"/>
    <n v="39"/>
    <n v="3415518"/>
    <n v="0.89"/>
    <n v="69.542646684887302"/>
    <s v="Crestline Biotech"/>
    <n v="0.13200000000000001"/>
    <n v="7572"/>
    <d v="2024-06-16T00:00:00"/>
    <n v="88486"/>
    <n v="6153550.6345589403"/>
    <n v="6965819"/>
    <n v="41168"/>
    <n v="88486"/>
    <n v="47318"/>
    <n v="3240839"/>
    <n v="3724980"/>
    <n v="120"/>
    <d v="2026-05-14T00:00:00"/>
    <s v="Bill Process"/>
    <n v="7"/>
    <n v="6536"/>
    <n v="0"/>
    <n v="0"/>
    <n v="0.465248739913659"/>
    <n v="0"/>
    <m/>
    <m/>
    <m/>
    <m/>
    <m/>
    <m/>
    <m/>
  </r>
  <r>
    <s v="AuroBiotech Tender 2020/08"/>
    <n v="484"/>
    <n v="99135907"/>
    <s v="Ceftriaxone Injection 500 mg 2 ml Vial"/>
    <s v="2 ml"/>
    <n v="20"/>
    <n v="3679195"/>
    <n v="0.94"/>
    <n v="58.208416058622603"/>
    <s v="Biocon"/>
    <n v="0.13100000000000001"/>
    <n v="2206"/>
    <d v="2024-06-29T00:00:00"/>
    <n v="26734"/>
    <n v="1556143.79491122"/>
    <n v="1759999"/>
    <n v="26734"/>
    <n v="26734"/>
    <n v="0"/>
    <n v="1759999"/>
    <n v="0"/>
    <n v="51"/>
    <d v="2025-10-12T00:00:00"/>
    <s v="P O Closed"/>
    <n v="-207"/>
    <n v="1130"/>
    <n v="207"/>
    <n v="5"/>
    <n v="1"/>
    <n v="202"/>
    <m/>
    <m/>
    <m/>
    <m/>
    <m/>
    <m/>
    <m/>
  </r>
  <r>
    <s v="NeuroHealthcare Tender 2015/11"/>
    <n v="729"/>
    <n v="20229495"/>
    <s v="Ketoconazole Cream 1% 20 gm Tube"/>
    <s v="20 gm"/>
    <n v="39"/>
    <n v="6469675"/>
    <n v="0.94"/>
    <n v="91.382080660494196"/>
    <s v="Novacrest Pharma"/>
    <n v="0.13300000000000001"/>
    <n v="6922"/>
    <d v="2021-02-10T00:00:00"/>
    <n v="78567"/>
    <n v="7179615.9312530505"/>
    <n v="8134505"/>
    <n v="51162"/>
    <n v="78567"/>
    <n v="27405"/>
    <n v="5297104"/>
    <n v="2837401"/>
    <n v="64"/>
    <d v="2026-04-16T00:00:00"/>
    <s v="Bill Process"/>
    <n v="-21"/>
    <n v="5803"/>
    <n v="21"/>
    <n v="7"/>
    <n v="0.65118943067700197"/>
    <n v="14"/>
    <m/>
    <m/>
    <m/>
    <m/>
    <m/>
    <m/>
    <m/>
  </r>
  <r>
    <s v="PharmaCore Tender 2012/03"/>
    <n v="608"/>
    <n v="77588465"/>
    <s v="Omeprazole Capsules 100 mg 10 Capsules Pack"/>
    <s v="10 Capsules"/>
    <n v="16"/>
    <n v="7942247"/>
    <n v="0.76"/>
    <n v="51.366166654172297"/>
    <s v="Sun Pharma"/>
    <n v="0.11"/>
    <n v="2442"/>
    <d v="2020-11-20T00:00:00"/>
    <n v="86764"/>
    <n v="4456734.0835825996"/>
    <n v="4946975"/>
    <n v="78144"/>
    <n v="86764"/>
    <n v="8620"/>
    <n v="4455493"/>
    <n v="491482"/>
    <n v="124"/>
    <d v="2025-08-09T00:00:00"/>
    <s v="Bill Process"/>
    <n v="-271"/>
    <n v="2237"/>
    <n v="271"/>
    <n v="4"/>
    <n v="0.90065003918675901"/>
    <n v="267"/>
    <m/>
    <m/>
    <m/>
    <m/>
    <m/>
    <m/>
    <m/>
  </r>
  <r>
    <s v="WellMed Tender 2002/07"/>
    <n v="193"/>
    <n v="89712357"/>
    <s v="Doxycycline Capsules 200 mg 10 Capsules Pack"/>
    <s v="10 Capsules"/>
    <n v="40"/>
    <n v="5568706"/>
    <n v="0.99"/>
    <n v="63.100036843593401"/>
    <s v="Torrent Pharmaceuticals"/>
    <n v="0.13"/>
    <n v="9575"/>
    <d v="2024-03-08T00:00:00"/>
    <n v="43881"/>
    <n v="2768892.7167337202"/>
    <n v="3128849"/>
    <n v="2210"/>
    <n v="43881"/>
    <n v="41671"/>
    <n v="157580"/>
    <n v="2971269"/>
    <n v="125"/>
    <d v="2025-01-13T00:00:00"/>
    <s v="Bill Process"/>
    <n v="-479"/>
    <n v="1395"/>
    <n v="479"/>
    <n v="5"/>
    <n v="5.0363483056448097E-2"/>
    <n v="474"/>
    <m/>
    <m/>
    <m/>
    <m/>
    <m/>
    <m/>
    <m/>
  </r>
  <r>
    <s v="PharmaPharmatech Tender 2002/04"/>
    <n v="525"/>
    <n v="14366457"/>
    <s v="Mupirocin Cream 1% 20 gm Tube"/>
    <s v="20 gm"/>
    <n v="31"/>
    <n v="4505288"/>
    <n v="0.89"/>
    <n v="64.533389324329804"/>
    <s v="Primexa Healthcare"/>
    <n v="0.11799999999999999"/>
    <n v="1570"/>
    <d v="2022-08-16T00:00:00"/>
    <n v="90859"/>
    <n v="5863439.2206192799"/>
    <n v="6555325"/>
    <n v="84781"/>
    <n v="90859"/>
    <n v="6078"/>
    <n v="6116808"/>
    <n v="438517"/>
    <n v="191"/>
    <d v="2026-12-10T00:00:00"/>
    <s v="Bill Process"/>
    <n v="217"/>
    <n v="2030"/>
    <n v="0"/>
    <n v="0"/>
    <n v="0.93310514093265395"/>
    <n v="0"/>
    <m/>
    <m/>
    <m/>
    <m/>
    <m/>
    <m/>
    <m/>
  </r>
  <r>
    <s v="VitaPharmatech Tender 2025/08"/>
    <n v="598"/>
    <n v="79997482"/>
    <s v="Vitamin B Complex Syrup 125 mg/5 ml 60 ml Bottle"/>
    <s v="60 ml"/>
    <n v="35"/>
    <n v="6445281"/>
    <n v="0.8"/>
    <n v="94.804536042493794"/>
    <s v="Crestiva Pharmaceuticals"/>
    <n v="0.105"/>
    <n v="9789"/>
    <d v="2022-11-24T00:00:00"/>
    <n v="41562"/>
    <n v="3940266.1269981302"/>
    <n v="4353994"/>
    <n v="10354"/>
    <n v="41562"/>
    <n v="31208"/>
    <n v="1084675"/>
    <n v="3269319"/>
    <n v="181"/>
    <d v="2026-01-26T00:00:00"/>
    <s v="Bill Process"/>
    <n v="-101"/>
    <n v="9588"/>
    <n v="101"/>
    <n v="6"/>
    <n v="0.249121793946393"/>
    <n v="95"/>
    <m/>
    <m/>
    <m/>
    <m/>
    <m/>
    <m/>
    <m/>
  </r>
  <r>
    <s v="JetaLifeX Tender 2020/04"/>
    <n v="770"/>
    <n v="58352936"/>
    <s v="Vitamin B Complex Syrup 100 mg/5 ml 100 ml Bottle"/>
    <s v="100 ml"/>
    <n v="49"/>
    <n v="1730462"/>
    <n v="0.76"/>
    <n v="87.188541915895797"/>
    <s v="Zyphera Lifesciences"/>
    <n v="0.13700000000000001"/>
    <n v="1852"/>
    <d v="2025-11-20T00:00:00"/>
    <n v="83680"/>
    <n v="7295937.1875221599"/>
    <n v="8295481"/>
    <n v="14981"/>
    <n v="83680"/>
    <n v="68699"/>
    <n v="1485117"/>
    <n v="6810364"/>
    <n v="134"/>
    <d v="2026-08-22T00:00:00"/>
    <s v="Bill Process"/>
    <n v="107"/>
    <n v="1610"/>
    <n v="0"/>
    <n v="0"/>
    <n v="0.17902724665392"/>
    <n v="0"/>
    <m/>
    <m/>
    <m/>
    <m/>
    <m/>
    <m/>
    <m/>
  </r>
  <r>
    <s v="LifeLifecare Tender 2014/07"/>
    <n v="499"/>
    <n v="49220433"/>
    <s v="Gentamicin Injection 1 g 5 ml Vial"/>
    <s v="1 g"/>
    <n v="16"/>
    <n v="7832224"/>
    <n v="0.94"/>
    <n v="95.256156524593294"/>
    <s v="Intas Pharmaceuticals"/>
    <n v="0.10299999999999999"/>
    <n v="5277"/>
    <d v="2024-05-24T00:00:00"/>
    <n v="90754"/>
    <n v="8644877.2292329408"/>
    <n v="9535300"/>
    <n v="7572"/>
    <n v="90754"/>
    <n v="83182"/>
    <n v="795571"/>
    <n v="8739729"/>
    <n v="99"/>
    <d v="2025-05-07T00:00:00"/>
    <s v="Bill Process"/>
    <n v="-365"/>
    <n v="5749"/>
    <n v="365"/>
    <n v="3"/>
    <n v="8.3434338982303805E-2"/>
    <n v="362"/>
    <m/>
    <m/>
    <m/>
    <m/>
    <m/>
    <m/>
    <m/>
  </r>
  <r>
    <s v="MediLifeX Tender 2024/11"/>
    <n v="931"/>
    <n v="84232203"/>
    <s v="Ketoconazole Cream 1% 30 gm Tube"/>
    <s v="30 gm"/>
    <n v="28"/>
    <n v="4720470"/>
    <n v="0.81"/>
    <n v="53.782613298425701"/>
    <s v="Heliosyn Pharma"/>
    <n v="0.107"/>
    <n v="1200"/>
    <d v="2025-04-01T00:00:00"/>
    <n v="20874"/>
    <n v="1122658.2699913401"/>
    <n v="1242783"/>
    <n v="15705"/>
    <n v="20874"/>
    <n v="5169"/>
    <n v="935034"/>
    <n v="307749"/>
    <n v="158"/>
    <d v="2025-06-14T00:00:00"/>
    <s v="Bill Process"/>
    <n v="-327"/>
    <n v="1433"/>
    <n v="327"/>
    <n v="3"/>
    <n v="0.75237137108364505"/>
    <n v="324"/>
    <m/>
    <m/>
    <m/>
    <m/>
    <m/>
    <m/>
    <m/>
  </r>
  <r>
    <s v="DynaCore Tender 2020/07"/>
    <n v="890"/>
    <n v="13267618"/>
    <s v="Paracetamol Syrup 100 mg/5 ml 100 ml Bottle"/>
    <s v="100 ml"/>
    <n v="24"/>
    <n v="9096673"/>
    <n v="0.8"/>
    <n v="76.886768881099897"/>
    <s v="Zyphera Lifesciences"/>
    <n v="0.124"/>
    <n v="6554"/>
    <d v="2024-10-28T00:00:00"/>
    <n v="28327"/>
    <n v="2177971.5020949198"/>
    <n v="2448040"/>
    <n v="13136"/>
    <n v="28327"/>
    <n v="15191"/>
    <n v="1135223"/>
    <n v="1312817"/>
    <n v="155"/>
    <d v="2025-11-05T00:00:00"/>
    <s v="Bill Process"/>
    <n v="-183"/>
    <n v="7757"/>
    <n v="183"/>
    <n v="3"/>
    <n v="0.46372718607688801"/>
    <n v="180"/>
    <m/>
    <m/>
    <m/>
    <m/>
    <m/>
    <m/>
    <m/>
  </r>
  <r>
    <s v="VitaPharmatech Tender 2000/12"/>
    <n v="577"/>
    <n v="86101954"/>
    <s v="Diclofenac Injection 500 mg 5 ml Vial"/>
    <s v="5 ml"/>
    <n v="7"/>
    <n v="8105107"/>
    <n v="0.83"/>
    <n v="75.401232678494793"/>
    <s v="Solentra Lifesciences"/>
    <n v="0.10199999999999999"/>
    <n v="3010"/>
    <d v="2023-04-20T00:00:00"/>
    <n v="68922"/>
    <n v="5196803.7586672204"/>
    <n v="5726878"/>
    <n v="62552"/>
    <n v="68922"/>
    <n v="6370"/>
    <n v="5197581"/>
    <n v="529297"/>
    <n v="132"/>
    <d v="2025-10-17T00:00:00"/>
    <s v="Bill Process"/>
    <n v="-202"/>
    <n v="3312"/>
    <n v="202"/>
    <n v="3"/>
    <n v="0.90757668088563903"/>
    <n v="199"/>
    <m/>
    <m/>
    <m/>
    <m/>
    <m/>
    <m/>
    <m/>
  </r>
  <r>
    <s v="UniLifeX Tender 2014/01"/>
    <n v="469"/>
    <n v="78267576"/>
    <s v="Iron Syrup 250 mg/5 ml 100 ml Bottle"/>
    <s v="100 ml"/>
    <n v="23"/>
    <n v="1521294"/>
    <n v="1"/>
    <n v="79.898728288343904"/>
    <s v="Arvion Healthcare"/>
    <n v="0.13800000000000001"/>
    <n v="3667"/>
    <d v="2024-10-31T00:00:00"/>
    <n v="20205"/>
    <n v="1614353.80506599"/>
    <n v="1837135"/>
    <n v="12740"/>
    <n v="20205"/>
    <n v="7465"/>
    <n v="1158381"/>
    <n v="678754"/>
    <n v="145"/>
    <d v="2025-04-27T00:00:00"/>
    <s v="Bill Process"/>
    <n v="-375"/>
    <n v="1383"/>
    <n v="375"/>
    <n v="7"/>
    <n v="0.63053699579312095"/>
    <n v="368"/>
    <m/>
    <m/>
    <m/>
    <m/>
    <m/>
    <m/>
    <m/>
  </r>
  <r>
    <s v="CuraCore Tender 2024/02"/>
    <n v="938"/>
    <n v="81407270"/>
    <s v="Azithromycin Tablets 250 mg 20 Tablets Pack"/>
    <s v="20 Tablets"/>
    <n v="7"/>
    <n v="9370138"/>
    <n v="0.93"/>
    <n v="51.110002457483802"/>
    <s v="Veltrix Pharmaceuticals"/>
    <n v="0.13"/>
    <n v="6794"/>
    <d v="2021-05-14T00:00:00"/>
    <n v="20613"/>
    <n v="1053530.48065611"/>
    <n v="1190489"/>
    <n v="12321"/>
    <n v="20613"/>
    <n v="8292"/>
    <n v="711591"/>
    <n v="478898"/>
    <n v="95"/>
    <d v="2026-08-25T00:00:00"/>
    <s v="Bill Process"/>
    <n v="110"/>
    <n v="3952"/>
    <n v="0"/>
    <n v="0"/>
    <n v="0.59772958812399901"/>
    <n v="0"/>
    <m/>
    <m/>
    <m/>
    <m/>
    <m/>
    <m/>
    <m/>
  </r>
  <r>
    <s v="AxisCore Tender 2013/04"/>
    <n v="448"/>
    <n v="39714650"/>
    <s v="Fluconazole Capsules 100 mg 20 Capsules Pack"/>
    <s v="20 Capsules"/>
    <n v="12"/>
    <n v="1127701"/>
    <n v="0.78"/>
    <n v="92.568631025999196"/>
    <s v="Corvixa Pharmaceuticals"/>
    <n v="0.14399999999999999"/>
    <n v="6852"/>
    <d v="2020-09-30T00:00:00"/>
    <n v="17829"/>
    <n v="1650406.12256254"/>
    <n v="1888065"/>
    <n v="17829"/>
    <n v="17829"/>
    <n v="0"/>
    <n v="1888065"/>
    <n v="0"/>
    <n v="179"/>
    <d v="2026-01-26T00:00:00"/>
    <s v="L D 7.5%"/>
    <n v="-101"/>
    <n v="7122"/>
    <n v="101"/>
    <n v="2"/>
    <n v="1"/>
    <n v="99"/>
    <m/>
    <m/>
    <m/>
    <m/>
    <m/>
    <m/>
    <m/>
  </r>
  <r>
    <s v="SynThera Tender 2025/12"/>
    <n v="418"/>
    <n v="89518580"/>
    <s v="Ceftriaxone Injection 250 mg 10 ml Vial"/>
    <s v="10 ml"/>
    <n v="17"/>
    <n v="4348546"/>
    <n v="0.98"/>
    <n v="57.088138564619904"/>
    <s v="Cenvora Pharma"/>
    <n v="0.126"/>
    <n v="6830"/>
    <d v="2025-11-27T00:00:00"/>
    <n v="13108"/>
    <n v="748311.32030503696"/>
    <n v="842599"/>
    <n v="10360"/>
    <n v="13108"/>
    <n v="2748"/>
    <n v="665954"/>
    <n v="176645"/>
    <n v="57"/>
    <d v="2025-02-25T00:00:00"/>
    <s v="Bill Process"/>
    <n v="-436"/>
    <n v="2198"/>
    <n v="436"/>
    <n v="2"/>
    <n v="0.79035703387244405"/>
    <n v="434"/>
    <m/>
    <m/>
    <m/>
    <m/>
    <m/>
    <m/>
    <m/>
  </r>
  <r>
    <s v="AlphaSciences Tender 2012/02"/>
    <n v="838"/>
    <n v="78361241"/>
    <s v="Clotrimazole Cream 0.5% 10 gm Tube"/>
    <s v="10 gm"/>
    <n v="9"/>
    <n v="4019549"/>
    <n v="0.92"/>
    <n v="50.545157808285403"/>
    <s v="Alvion Pharma"/>
    <n v="0.11600000000000001"/>
    <n v="2262"/>
    <d v="2021-02-25T00:00:00"/>
    <n v="33547"/>
    <n v="1695638.4089945499"/>
    <n v="1892332"/>
    <n v="24029"/>
    <n v="33547"/>
    <n v="9518"/>
    <n v="1355437"/>
    <n v="536895"/>
    <n v="116"/>
    <d v="2026-04-05T00:00:00"/>
    <s v="Bill Process"/>
    <n v="-32"/>
    <n v="2475"/>
    <n v="32"/>
    <n v="7"/>
    <n v="0.71627865382895595"/>
    <n v="25"/>
    <m/>
    <m/>
    <m/>
    <m/>
    <m/>
    <m/>
    <m/>
  </r>
  <r>
    <s v="UniPharmatech Tender 2003/01"/>
    <n v="934"/>
    <n v="29361634"/>
    <s v="Ibuprofen Tablets 250 mg 15 Tablets Pack"/>
    <s v="15 Tablets"/>
    <n v="30"/>
    <n v="4534484"/>
    <n v="0.85"/>
    <n v="92.409871297850998"/>
    <s v="Biosynex Healthcare"/>
    <n v="0.13500000000000001"/>
    <n v="8016"/>
    <d v="2025-01-17T00:00:00"/>
    <n v="74844"/>
    <n v="6916324.4074163605"/>
    <n v="7850028"/>
    <n v="12811"/>
    <n v="74844"/>
    <n v="62033"/>
    <n v="1343684"/>
    <n v="6506344"/>
    <n v="174"/>
    <d v="2025-11-28T00:00:00"/>
    <s v="Bill Process"/>
    <n v="-160"/>
    <n v="9584"/>
    <n v="160"/>
    <n v="6"/>
    <n v="0.17116936561380999"/>
    <n v="154"/>
    <m/>
    <m/>
    <m/>
    <m/>
    <m/>
    <m/>
    <m/>
  </r>
  <r>
    <s v="DeltaLifeX Tender 2023/07"/>
    <n v="791"/>
    <n v="74420271"/>
    <s v="Gentamicin Injection 500 mg 10 ml Vial"/>
    <s v="10 ml"/>
    <n v="11"/>
    <n v="467567"/>
    <n v="0.88"/>
    <n v="89.540914818443397"/>
    <s v="Intas Pharmaceuticals"/>
    <n v="0.13700000000000001"/>
    <n v="1260"/>
    <d v="2025-03-17T00:00:00"/>
    <n v="48129"/>
    <n v="4309514.6892968602"/>
    <n v="4899918"/>
    <n v="1136"/>
    <n v="48129"/>
    <n v="46993"/>
    <n v="115654"/>
    <n v="4784264"/>
    <n v="69"/>
    <d v="2025-12-19T00:00:00"/>
    <s v="Bill Process"/>
    <n v="-139"/>
    <n v="2967"/>
    <n v="139"/>
    <n v="6"/>
    <n v="2.3603232978038201E-2"/>
    <n v="133"/>
    <m/>
    <m/>
    <m/>
    <m/>
    <m/>
    <m/>
    <m/>
  </r>
  <r>
    <s v="DeltaLifecare Tender 2012/01"/>
    <n v="862"/>
    <n v="32759904"/>
    <s v="Mupirocin Cream 1% 20 gm Tube"/>
    <s v="20 gm"/>
    <n v="45"/>
    <n v="1664464"/>
    <n v="0.77"/>
    <n v="92.227651468982799"/>
    <s v="Solvion Pharma"/>
    <n v="0.14899999999999999"/>
    <n v="8665"/>
    <d v="2020-11-19T00:00:00"/>
    <n v="34813"/>
    <n v="3210721.2305896999"/>
    <n v="3689119"/>
    <n v="17164"/>
    <n v="34813"/>
    <n v="17649"/>
    <n v="1818862"/>
    <n v="1870257"/>
    <n v="70"/>
    <d v="2026-04-05T00:00:00"/>
    <s v="Bill Process"/>
    <n v="-32"/>
    <n v="4986"/>
    <n v="32"/>
    <n v="4"/>
    <n v="0.49303421135782599"/>
    <n v="28"/>
    <m/>
    <m/>
    <m/>
    <m/>
    <m/>
    <m/>
    <m/>
  </r>
  <r>
    <s v="VitaLabs Tender 2022/04"/>
    <n v="900"/>
    <n v="32341848"/>
    <s v="Omeprazole Capsules 100 mg 20 Capsules Pack"/>
    <s v="20 Capsules"/>
    <n v="32"/>
    <n v="6204523"/>
    <n v="0.92"/>
    <n v="52.362005936659898"/>
    <s v="Zyphera Lifesciences"/>
    <n v="0.14299999999999999"/>
    <n v="9156"/>
    <d v="2021-03-02T00:00:00"/>
    <n v="32285"/>
    <n v="1690507.36166506"/>
    <n v="1932250"/>
    <n v="3019"/>
    <n v="32285"/>
    <n v="29266"/>
    <n v="180686"/>
    <n v="1751564"/>
    <n v="86"/>
    <d v="2025-08-14T00:00:00"/>
    <s v="Bill Process"/>
    <n v="-266"/>
    <n v="2210"/>
    <n v="266"/>
    <n v="4"/>
    <n v="9.3510918383150093E-2"/>
    <n v="262"/>
    <m/>
    <m/>
    <m/>
    <m/>
    <m/>
    <m/>
    <m/>
  </r>
  <r>
    <s v="QuickThera Tender 2019/10"/>
    <n v="154"/>
    <n v="56677470"/>
    <s v="Mupirocin Cream 1% 30 gm Tube"/>
    <s v="30 gm"/>
    <n v="14"/>
    <n v="2564487"/>
    <n v="0.86"/>
    <n v="52.310842717013799"/>
    <s v="Curelia Lifesciences"/>
    <n v="0.126"/>
    <n v="4049"/>
    <d v="2020-09-12T00:00:00"/>
    <n v="33228"/>
    <n v="1738184.6818009401"/>
    <n v="1957196"/>
    <n v="6094"/>
    <n v="33228"/>
    <n v="27134"/>
    <n v="358949"/>
    <n v="1598247"/>
    <n v="174"/>
    <d v="2025-10-28T00:00:00"/>
    <s v="Bill Process"/>
    <n v="-191"/>
    <n v="3456"/>
    <n v="191"/>
    <n v="9"/>
    <n v="0.18339954255447199"/>
    <n v="182"/>
    <m/>
    <m/>
    <m/>
    <m/>
    <m/>
    <m/>
    <m/>
  </r>
  <r>
    <s v="EvoHealthcare Tender 2021/04"/>
    <n v="987"/>
    <n v="80721550"/>
    <s v="Ibuprofen Tablets 500 mg 10 Tablets Pack"/>
    <s v="10 Tablets"/>
    <n v="34"/>
    <n v="5991221"/>
    <n v="0.82"/>
    <n v="97.172595692725295"/>
    <s v="Zydus Lifesciences"/>
    <n v="0.11799999999999999"/>
    <n v="2593"/>
    <d v="2022-08-21T00:00:00"/>
    <n v="92026"/>
    <n v="8942405.2912187297"/>
    <n v="9997609"/>
    <n v="63201"/>
    <n v="92026"/>
    <n v="28825"/>
    <n v="6866091"/>
    <n v="3131518"/>
    <n v="147"/>
    <d v="2025-07-16T00:00:00"/>
    <s v="Bill Process"/>
    <n v="-295"/>
    <n v="1806"/>
    <n v="295"/>
    <n v="7"/>
    <n v="0.68677330319692298"/>
    <n v="288"/>
    <m/>
    <m/>
    <m/>
    <m/>
    <m/>
    <m/>
    <m/>
  </r>
  <r>
    <s v="ImmunoGenix Tender 2001/11"/>
    <n v="824"/>
    <n v="10717085"/>
    <s v="Doxycycline Capsules 100 mg 10 Capsules Pack"/>
    <s v="10 Capsules"/>
    <n v="13"/>
    <n v="394867"/>
    <n v="0.88"/>
    <n v="69.815258421844504"/>
    <s v="Aventra Healthcare"/>
    <n v="0.11799999999999999"/>
    <n v="3613"/>
    <d v="2021-07-17T00:00:00"/>
    <n v="79253"/>
    <n v="5533068.6757064397"/>
    <n v="6185971"/>
    <n v="58267"/>
    <n v="79253"/>
    <n v="20986"/>
    <n v="4547941"/>
    <n v="1638030"/>
    <n v="188"/>
    <d v="2025-08-15T00:00:00"/>
    <s v="Bill Process"/>
    <n v="-265"/>
    <n v="6502"/>
    <n v="265"/>
    <n v="2"/>
    <n v="0.735202452903991"/>
    <n v="263"/>
    <m/>
    <m/>
    <m/>
    <m/>
    <m/>
    <m/>
    <m/>
  </r>
  <r>
    <s v="YottaNova Tender 2003/03"/>
    <n v="795"/>
    <n v="61642372"/>
    <s v="Paracetamol Syrup 100 mg/5 ml 100 ml Bottle"/>
    <s v="100 ml"/>
    <n v="22"/>
    <n v="9970613"/>
    <n v="0.81"/>
    <n v="77.116110761410397"/>
    <s v="Veltrix Pharmaceuticals"/>
    <n v="0.125"/>
    <n v="8356"/>
    <d v="2025-06-30T00:00:00"/>
    <n v="31034"/>
    <n v="2393221.3813696099"/>
    <n v="2692374"/>
    <n v="27225"/>
    <n v="31034"/>
    <n v="3809"/>
    <n v="2361922"/>
    <n v="330452"/>
    <n v="145"/>
    <d v="2026-02-26T00:00:00"/>
    <s v="Bill Process"/>
    <n v="-70"/>
    <n v="5989"/>
    <n v="70"/>
    <n v="9"/>
    <n v="0.87726364632338705"/>
    <n v="61"/>
    <m/>
    <m/>
    <m/>
    <m/>
    <m/>
    <m/>
    <m/>
  </r>
  <r>
    <s v="CuraBiosystems Tender 2005/05"/>
    <n v="285"/>
    <n v="71270426"/>
    <s v="Ciprofloxacin Tablets 500 mg 15 Tablets Pack"/>
    <s v="15 Tablets"/>
    <n v="45"/>
    <n v="214353"/>
    <n v="0.85"/>
    <n v="91.1490605946898"/>
    <s v="Medisphere Pharmaceuticals"/>
    <n v="0.122"/>
    <n v="6162"/>
    <d v="2025-08-08T00:00:00"/>
    <n v="36801"/>
    <n v="3354376.5789451799"/>
    <n v="3763611"/>
    <n v="1642"/>
    <n v="36801"/>
    <n v="35159"/>
    <n v="167926"/>
    <n v="3595685"/>
    <n v="135"/>
    <d v="2025-11-06T00:00:00"/>
    <s v="Bill Process"/>
    <n v="-182"/>
    <n v="4065"/>
    <n v="182"/>
    <n v="3"/>
    <n v="4.4618352762153202E-2"/>
    <n v="179"/>
    <m/>
    <m/>
    <m/>
    <m/>
    <m/>
    <m/>
    <m/>
  </r>
  <r>
    <s v="KronoThera Tender 2003/09"/>
    <n v="491"/>
    <n v="75114989"/>
    <s v="Paracetamol Syrup 100 mg/5 ml 150 ml Bottle"/>
    <s v="150 ml"/>
    <n v="44"/>
    <n v="5413671"/>
    <n v="0.77"/>
    <n v="59.235030016339202"/>
    <s v="Crestline Biotech"/>
    <n v="0.11700000000000001"/>
    <n v="1646"/>
    <d v="2021-08-02T00:00:00"/>
    <n v="29373"/>
    <n v="1739910.53666993"/>
    <n v="1943480"/>
    <n v="18496"/>
    <n v="29373"/>
    <n v="10877"/>
    <n v="1223798"/>
    <n v="719682"/>
    <n v="96"/>
    <d v="2026-06-20T00:00:00"/>
    <s v="Bill Process"/>
    <n v="44"/>
    <n v="7082"/>
    <n v="0"/>
    <n v="0"/>
    <n v="0.62969393660844997"/>
    <n v="0"/>
    <m/>
    <m/>
    <m/>
    <m/>
    <m/>
    <m/>
    <m/>
  </r>
  <r>
    <s v="VitaNova Tender 2011/12"/>
    <n v="971"/>
    <n v="73043580"/>
    <s v="Framycetin Sulphate Cream 2% 10 gm Tube"/>
    <s v="10 gm"/>
    <n v="41"/>
    <n v="5765642"/>
    <n v="0.78"/>
    <n v="96.435911124127898"/>
    <s v="Helixora Healthcare"/>
    <n v="0.13700000000000001"/>
    <n v="8110"/>
    <d v="2023-12-04T00:00:00"/>
    <n v="40482"/>
    <n v="3903918.5541269402"/>
    <n v="4438755"/>
    <n v="30646"/>
    <n v="40482"/>
    <n v="9836"/>
    <n v="3360261"/>
    <n v="1078494"/>
    <n v="133"/>
    <d v="2025-07-24T00:00:00"/>
    <s v="Bill Process"/>
    <n v="-287"/>
    <n v="2972"/>
    <n v="287"/>
    <n v="3"/>
    <n v="0.75702781483128301"/>
    <n v="284"/>
    <m/>
    <m/>
    <m/>
    <m/>
    <m/>
    <m/>
    <m/>
  </r>
  <r>
    <s v="NexaLifeX Tender 2024/07"/>
    <n v="214"/>
    <n v="28881534"/>
    <s v="Omeprazole Capsules 100 mg 10 Capsules Pack"/>
    <s v="10 Capsules"/>
    <n v="31"/>
    <n v="9723133"/>
    <n v="0.99"/>
    <n v="91.749700881456306"/>
    <s v="Solvion Pharma"/>
    <n v="0.122"/>
    <n v="4826"/>
    <d v="2022-01-05T00:00:00"/>
    <n v="23532"/>
    <n v="2159053.9611424301"/>
    <n v="2422459"/>
    <n v="23532"/>
    <n v="23532"/>
    <n v="0"/>
    <n v="2422459"/>
    <n v="0"/>
    <n v="83"/>
    <d v="2025-04-07T00:00:00"/>
    <s v="P O Closed"/>
    <n v="-395"/>
    <n v="1709"/>
    <n v="395"/>
    <n v="8"/>
    <n v="1"/>
    <n v="387"/>
    <m/>
    <m/>
    <m/>
    <m/>
    <m/>
    <m/>
    <m/>
  </r>
  <r>
    <s v="CortexPharmatech Tender 2014/04"/>
    <n v="756"/>
    <n v="94956927"/>
    <s v="Metformin Tablets 250 mg 20 Tablets Pack"/>
    <s v="20 Tablets"/>
    <n v="25"/>
    <n v="1030352"/>
    <n v="1"/>
    <n v="77.995150506546295"/>
    <s v="Oxyvera Pharmaceuticals"/>
    <n v="0.11799999999999999"/>
    <n v="7065"/>
    <d v="2025-09-08T00:00:00"/>
    <n v="47316"/>
    <n v="3690418.5413677399"/>
    <n v="4125888"/>
    <n v="45856"/>
    <n v="47316"/>
    <n v="1460"/>
    <n v="3998578"/>
    <n v="127310"/>
    <n v="127"/>
    <d v="2025-01-10T00:00:00"/>
    <s v="Bill Process"/>
    <n v="-482"/>
    <n v="2136"/>
    <n v="482"/>
    <n v="6"/>
    <n v="0.969143630061713"/>
    <n v="476"/>
    <m/>
    <m/>
    <m/>
    <m/>
    <m/>
    <m/>
    <m/>
  </r>
  <r>
    <s v="JetaBiotech Tender 2017/05"/>
    <n v="929"/>
    <n v="31567449"/>
    <s v="Atorvastatin Tablets 650 mg 15 Tablets Pack"/>
    <s v="15 Tablets"/>
    <n v="16"/>
    <n v="7372829"/>
    <n v="0.92"/>
    <n v="84.215757103809594"/>
    <s v="Alvion Pharma"/>
    <n v="0.124"/>
    <n v="1282"/>
    <d v="2022-11-01T00:00:00"/>
    <n v="32942"/>
    <n v="2774235.4705136898"/>
    <n v="3118241"/>
    <n v="1656"/>
    <n v="32942"/>
    <n v="31286"/>
    <n v="156754"/>
    <n v="2961487"/>
    <n v="87"/>
    <d v="2025-08-21T00:00:00"/>
    <s v="Bill Process"/>
    <n v="-259"/>
    <n v="2567"/>
    <n v="259"/>
    <n v="4"/>
    <n v="5.02701718171331E-2"/>
    <n v="255"/>
    <m/>
    <m/>
    <m/>
    <m/>
    <m/>
    <m/>
    <m/>
  </r>
  <r>
    <s v="DynaCure Tender 2009/02"/>
    <n v="898"/>
    <n v="19276682"/>
    <s v="Paracetamol Tablets 500 mg 20 Tablets Pack"/>
    <s v="20 Tablets"/>
    <n v="42"/>
    <n v="1466005"/>
    <n v="0.81"/>
    <n v="87.000091952841501"/>
    <s v="Crestiva Pharmaceuticals"/>
    <n v="0.13900000000000001"/>
    <n v="5242"/>
    <d v="2025-03-09T00:00:00"/>
    <n v="48621"/>
    <n v="4230031.4708391102"/>
    <n v="4818006"/>
    <n v="23514"/>
    <n v="48621"/>
    <n v="25107"/>
    <n v="2330075"/>
    <n v="2487931"/>
    <n v="60"/>
    <d v="2025-01-12T00:00:00"/>
    <s v="Bill Process"/>
    <n v="-480"/>
    <n v="7947"/>
    <n v="480"/>
    <n v="3"/>
    <n v="0.48361818967113002"/>
    <n v="477"/>
    <m/>
    <m/>
    <m/>
    <m/>
    <m/>
    <m/>
    <m/>
  </r>
  <r>
    <s v="WellLabs Tender 2008/09"/>
    <n v="917"/>
    <n v="27382666"/>
    <s v="Doxycycline Capsules 200 mg 15 Capsules Pack"/>
    <s v="15 Capsules"/>
    <n v="20"/>
    <n v="7134257"/>
    <n v="0.91"/>
    <n v="87.023871855243399"/>
    <s v="Corvixa Pharmaceuticals"/>
    <n v="0.11799999999999999"/>
    <n v="8148"/>
    <d v="2020-01-06T00:00:00"/>
    <n v="83321"/>
    <n v="7250916.0268507302"/>
    <n v="8106524"/>
    <n v="83126"/>
    <n v="83321"/>
    <n v="195"/>
    <n v="8087552"/>
    <n v="18972"/>
    <n v="72"/>
    <d v="2026-08-07T00:00:00"/>
    <s v="Bill Process"/>
    <n v="92"/>
    <n v="2233"/>
    <n v="0"/>
    <n v="0"/>
    <n v="0.99765965362873699"/>
    <n v="0"/>
    <m/>
    <m/>
    <m/>
    <m/>
    <m/>
    <m/>
    <m/>
  </r>
  <r>
    <s v="ImmunoThera Tender 2012/01"/>
    <n v="388"/>
    <n v="68056552"/>
    <s v="Cough Suppressant Syrup 100 mg/5 ml 60 ml Bottle"/>
    <s v="60 ml"/>
    <n v="45"/>
    <n v="7130819"/>
    <n v="0.96"/>
    <n v="76.511665411208298"/>
    <s v="Primexa Healthcare"/>
    <n v="0.14699999999999999"/>
    <n v="3680"/>
    <d v="2023-08-07T00:00:00"/>
    <n v="67367"/>
    <n v="5154361.3637568699"/>
    <n v="5912052"/>
    <n v="39489"/>
    <n v="67367"/>
    <n v="27878"/>
    <n v="3465510"/>
    <n v="2446542"/>
    <n v="125"/>
    <d v="2025-05-15T00:00:00"/>
    <s v="Bill Process"/>
    <n v="-357"/>
    <n v="5132"/>
    <n v="357"/>
    <n v="7"/>
    <n v="0.58617720842549004"/>
    <n v="350"/>
    <m/>
    <m/>
    <m/>
    <m/>
    <m/>
    <m/>
    <m/>
  </r>
  <r>
    <s v="GammaNova Tender 2008/07"/>
    <n v="364"/>
    <n v="68872840"/>
    <s v="Ketoconazole Cream 0.5% 30 gm Tube"/>
    <s v="30 gm"/>
    <n v="10"/>
    <n v="1920022"/>
    <n v="0.99"/>
    <n v="71.906476510454596"/>
    <s v="Nexwell Pharma"/>
    <n v="0.14299999999999999"/>
    <n v="6267"/>
    <d v="2025-06-05T00:00:00"/>
    <n v="86779"/>
    <n v="6239972.1251007402"/>
    <n v="7132288"/>
    <n v="80935"/>
    <n v="86779"/>
    <n v="5844"/>
    <n v="6651975"/>
    <n v="480313"/>
    <n v="59"/>
    <d v="2025-04-14T00:00:00"/>
    <s v="Bill Process"/>
    <n v="-388"/>
    <n v="2541"/>
    <n v="388"/>
    <n v="5"/>
    <n v="0.93265651828207297"/>
    <n v="383"/>
    <m/>
    <m/>
    <m/>
    <m/>
    <m/>
    <m/>
    <m/>
  </r>
  <r>
    <s v="GammaThera Tender 2024/07"/>
    <n v="709"/>
    <n v="25916802"/>
    <s v="Azithromycin Tablets 250 mg 10 Tablets Pack"/>
    <s v="10 Tablets"/>
    <n v="17"/>
    <n v="5216956"/>
    <n v="0.87"/>
    <n v="91.286152245577597"/>
    <s v="Sun Pharma"/>
    <n v="0.13300000000000001"/>
    <n v="9644"/>
    <d v="2020-03-28T00:00:00"/>
    <n v="53932"/>
    <n v="4923244.7629084904"/>
    <n v="5578036"/>
    <n v="53737"/>
    <n v="53932"/>
    <n v="195"/>
    <n v="5557868"/>
    <n v="20168"/>
    <n v="91"/>
    <d v="2026-10-10T00:00:00"/>
    <s v="Bill Process"/>
    <n v="156"/>
    <n v="7609"/>
    <n v="0"/>
    <n v="0"/>
    <n v="0.99638433583030495"/>
    <n v="0"/>
    <m/>
    <m/>
    <m/>
    <m/>
    <m/>
    <m/>
    <m/>
  </r>
  <r>
    <s v="XenoPharmatech Tender 2003/05"/>
    <n v="683"/>
    <n v="78172584"/>
    <s v="Omeprazole Capsules 100 mg 10 Capsules Pack"/>
    <s v="10 Capsules"/>
    <n v="16"/>
    <n v="7241432"/>
    <n v="0.84"/>
    <n v="59.454960255322298"/>
    <s v="Zydus Lifesciences"/>
    <n v="0.13700000000000001"/>
    <n v="3227"/>
    <d v="2025-03-03T00:00:00"/>
    <n v="39979"/>
    <n v="2376949.8560475302"/>
    <n v="2702592"/>
    <n v="5653"/>
    <n v="39979"/>
    <n v="34326"/>
    <n v="382144"/>
    <n v="2320448"/>
    <n v="82"/>
    <d v="2025-06-04T00:00:00"/>
    <s v="Bill Process"/>
    <n v="-337"/>
    <n v="3544"/>
    <n v="337"/>
    <n v="6"/>
    <n v="0.141399234598164"/>
    <n v="331"/>
    <m/>
    <m/>
    <m/>
    <m/>
    <m/>
    <m/>
    <m/>
  </r>
  <r>
    <s v="FarmaPharma Tender 2002/07"/>
    <n v="177"/>
    <n v="31254952"/>
    <s v="Fluconazole Capsules 100 mg 10 Capsules Pack"/>
    <s v="10 Capsules"/>
    <n v="24"/>
    <n v="6407441"/>
    <n v="0.98"/>
    <n v="92.181196470161495"/>
    <s v="Primexa Healthcare"/>
    <n v="0.10299999999999999"/>
    <n v="5774"/>
    <d v="2023-12-20T00:00:00"/>
    <n v="22940"/>
    <n v="2114636.6470255"/>
    <n v="2332444"/>
    <n v="11050"/>
    <n v="22940"/>
    <n v="11890"/>
    <n v="1123518"/>
    <n v="1208926"/>
    <n v="64"/>
    <d v="2025-12-17T00:00:00"/>
    <s v="Bill Process"/>
    <n v="-141"/>
    <n v="1581"/>
    <n v="141"/>
    <n v="6"/>
    <n v="0.481691368788143"/>
    <n v="135"/>
    <m/>
    <m/>
    <m/>
    <m/>
    <m/>
    <m/>
    <m/>
  </r>
  <r>
    <s v="VertexSciences Tender 2009/04"/>
    <n v="674"/>
    <n v="12577321"/>
    <s v="Omeprazole Capsules 200 mg 10 Capsules Pack"/>
    <s v="10 Capsules"/>
    <n v="8"/>
    <n v="2463965"/>
    <n v="0.88"/>
    <n v="87.700798777385998"/>
    <s v="Oxyvera Pharmaceuticals"/>
    <n v="0.105"/>
    <n v="8881"/>
    <d v="2020-10-30T00:00:00"/>
    <n v="79673"/>
    <n v="6987385.7409906797"/>
    <n v="7721061"/>
    <n v="6873"/>
    <n v="79673"/>
    <n v="72800"/>
    <n v="666058"/>
    <n v="7055003"/>
    <n v="164"/>
    <d v="2026-12-10T00:00:00"/>
    <s v="Bill Process"/>
    <n v="217"/>
    <n v="8905"/>
    <n v="0"/>
    <n v="0"/>
    <n v="8.6265108631531404E-2"/>
    <n v="0"/>
    <m/>
    <m/>
    <m/>
    <m/>
    <m/>
    <m/>
    <m/>
  </r>
  <r>
    <s v="XenoLifeX Tender 2003/06"/>
    <n v="832"/>
    <n v="30151393"/>
    <s v="Iron Syrup 100 mg/5 ml 100 ml Bottle"/>
    <s v="100 ml"/>
    <n v="38"/>
    <n v="4078093"/>
    <n v="0.91"/>
    <n v="92.804636422807704"/>
    <s v="Solvion Pharma"/>
    <n v="0.14399999999999999"/>
    <n v="2821"/>
    <d v="2021-07-23T00:00:00"/>
    <n v="99949"/>
    <n v="9275730.6058232095"/>
    <n v="10611436"/>
    <n v="57787"/>
    <n v="99949"/>
    <n v="42162"/>
    <n v="6135159"/>
    <n v="4476277"/>
    <n v="64"/>
    <d v="2026-01-08T00:00:00"/>
    <s v="Bill Process"/>
    <n v="-119"/>
    <n v="9096"/>
    <n v="119"/>
    <n v="4"/>
    <n v="0.57816486408068102"/>
    <n v="115"/>
    <m/>
    <m/>
    <m/>
    <m/>
    <m/>
    <m/>
    <m/>
  </r>
  <r>
    <s v="PharmaNova Tender 2024/03"/>
    <n v="219"/>
    <n v="10093497"/>
    <s v="Ketoconazole Cream 1% 30 gm Tube"/>
    <s v="30 gm"/>
    <n v="23"/>
    <n v="4507949"/>
    <n v="0.91"/>
    <n v="62.091341276991599"/>
    <s v="Elaris Biotech"/>
    <n v="0.122"/>
    <n v="9294"/>
    <d v="2023-12-08T00:00:00"/>
    <n v="76479"/>
    <n v="4748683.6895230403"/>
    <n v="5328023"/>
    <n v="62873"/>
    <n v="76479"/>
    <n v="13606"/>
    <n v="4380141"/>
    <n v="947882"/>
    <n v="70"/>
    <d v="2025-08-17T00:00:00"/>
    <s v="Bill Process"/>
    <n v="-263"/>
    <n v="1870"/>
    <n v="263"/>
    <n v="8"/>
    <n v="0.822094954170426"/>
    <n v="255"/>
    <m/>
    <m/>
    <m/>
    <m/>
    <m/>
    <m/>
    <m/>
  </r>
  <r>
    <s v="QuantumLabs Tender 2003/09"/>
    <n v="661"/>
    <n v="44278117"/>
    <s v="Mupirocin Cream 2% 30 gm Tube"/>
    <s v="30 gm"/>
    <n v="36"/>
    <n v="247444"/>
    <n v="0.77"/>
    <n v="63.370821559526298"/>
    <s v="Ardentis Biotech"/>
    <n v="0.125"/>
    <n v="6006"/>
    <d v="2021-03-17T00:00:00"/>
    <n v="48008"/>
    <n v="3042306.4014297398"/>
    <n v="3422595"/>
    <n v="22123"/>
    <n v="48008"/>
    <n v="25885"/>
    <n v="1577197"/>
    <n v="1845398"/>
    <n v="198"/>
    <d v="2026-08-03T00:00:00"/>
    <s v="Bill Process"/>
    <n v="88"/>
    <n v="4266"/>
    <n v="0"/>
    <n v="0"/>
    <n v="0.46081903016164"/>
    <n v="0"/>
    <m/>
    <m/>
    <m/>
    <m/>
    <m/>
    <m/>
    <m/>
  </r>
  <r>
    <s v="AxisThera Tender 2017/11"/>
    <n v="967"/>
    <n v="29443216"/>
    <s v="Mupirocin Cream 1% 30 gm Tube"/>
    <s v="30 gm"/>
    <n v="14"/>
    <n v="3597505"/>
    <n v="0.91"/>
    <n v="92.454714240613399"/>
    <s v="Aventra Healthcare"/>
    <n v="0.14099999999999999"/>
    <n v="2390"/>
    <d v="2020-05-01T00:00:00"/>
    <n v="24925"/>
    <n v="2304433.7524472899"/>
    <n v="2629359"/>
    <n v="18852"/>
    <n v="24925"/>
    <n v="6073"/>
    <n v="1988713"/>
    <n v="640646"/>
    <n v="65"/>
    <d v="2025-02-21T00:00:00"/>
    <s v="Bill Process"/>
    <n v="-440"/>
    <n v="2949"/>
    <n v="440"/>
    <n v="5"/>
    <n v="0.75634904714142404"/>
    <n v="435"/>
    <m/>
    <m/>
    <m/>
    <m/>
    <m/>
    <m/>
    <m/>
  </r>
  <r>
    <s v="DynaThera Tender 2025/08"/>
    <n v="443"/>
    <n v="77255023"/>
    <s v="Azithromycin Tablets 250 mg 20 Tablets Pack"/>
    <s v="20 Tablets"/>
    <n v="18"/>
    <n v="359364"/>
    <n v="0.89"/>
    <n v="96.360667677455396"/>
    <s v="Helixora Healthcare"/>
    <n v="0.108"/>
    <n v="6907"/>
    <d v="2023-09-09T00:00:00"/>
    <n v="39025"/>
    <n v="3760475.0561127001"/>
    <n v="4166606"/>
    <n v="15604"/>
    <n v="39025"/>
    <n v="23421"/>
    <n v="1666002"/>
    <n v="2500604"/>
    <n v="63"/>
    <d v="2026-01-24T00:00:00"/>
    <s v="Bill Process"/>
    <n v="-103"/>
    <n v="3145"/>
    <n v="103"/>
    <n v="9"/>
    <n v="0.39984625240230598"/>
    <n v="94"/>
    <m/>
    <m/>
    <m/>
    <m/>
    <m/>
    <m/>
    <m/>
  </r>
  <r>
    <s v="WellSciences Tender 2010/09"/>
    <n v="411"/>
    <n v="74353968"/>
    <s v="Framycetin Sulphate Cream 1% 10 gm Tube"/>
    <s v="10 gm"/>
    <n v="23"/>
    <n v="7378494"/>
    <n v="0.96"/>
    <n v="66.754911534590093"/>
    <s v="Veriton Pharma"/>
    <n v="0.14000000000000001"/>
    <n v="6244"/>
    <d v="2024-05-22T00:00:00"/>
    <n v="65031"/>
    <n v="4341138.6520059304"/>
    <n v="4948898"/>
    <n v="2331"/>
    <n v="65031"/>
    <n v="62700"/>
    <n v="177390"/>
    <n v="4771508"/>
    <n v="198"/>
    <d v="2026-06-14T00:00:00"/>
    <s v="Bill Process"/>
    <n v="38"/>
    <n v="2210"/>
    <n v="0"/>
    <n v="0"/>
    <n v="3.5844443419292299E-2"/>
    <n v="0"/>
    <m/>
    <m/>
    <m/>
    <m/>
    <m/>
    <m/>
    <m/>
  </r>
  <r>
    <s v="NovaLifecare Tender 2024/05"/>
    <n v="510"/>
    <n v="48547931"/>
    <s v="Iron Syrup 125 mg/5 ml 150 ml Bottle"/>
    <s v="150 ml"/>
    <n v="20"/>
    <n v="6605956"/>
    <n v="0.88"/>
    <n v="55.790491485249802"/>
    <s v="Zenvia Biotech"/>
    <n v="0.128"/>
    <n v="6552"/>
    <d v="2023-03-27T00:00:00"/>
    <n v="19450"/>
    <n v="1085125.0593881099"/>
    <n v="1224021"/>
    <n v="19450"/>
    <n v="19450"/>
    <n v="0"/>
    <n v="1224021"/>
    <n v="0"/>
    <n v="141"/>
    <d v="2025-04-10T00:00:00"/>
    <s v="P O Closed"/>
    <n v="-392"/>
    <n v="5356"/>
    <n v="392"/>
    <n v="9"/>
    <n v="1"/>
    <n v="383"/>
    <m/>
    <m/>
    <m/>
    <m/>
    <m/>
    <m/>
    <m/>
  </r>
  <r>
    <s v="AxisPharmatech Tender 2016/03"/>
    <n v="677"/>
    <n v="11965388"/>
    <s v="Omeprazole Capsules 250 mg 15 Capsules Pack"/>
    <s v="15 Capsules"/>
    <n v="35"/>
    <n v="3061578"/>
    <n v="0.87"/>
    <n v="75.7100381751643"/>
    <s v="Cipla"/>
    <n v="0.11899999999999999"/>
    <n v="1275"/>
    <d v="2025-06-22T00:00:00"/>
    <n v="85468"/>
    <n v="6470785.5427549398"/>
    <n v="7240809"/>
    <n v="1349"/>
    <n v="85468"/>
    <n v="84119"/>
    <n v="114287"/>
    <n v="7126522"/>
    <n v="139"/>
    <d v="2025-10-28T00:00:00"/>
    <s v="Bill Process"/>
    <n v="-191"/>
    <n v="6655"/>
    <n v="191"/>
    <n v="3"/>
    <n v="1.5783685121916999E-2"/>
    <n v="188"/>
    <m/>
    <m/>
    <m/>
    <m/>
    <m/>
    <m/>
    <m/>
  </r>
  <r>
    <s v="VitaMed Tender 2006/07"/>
    <n v="617"/>
    <n v="26847522"/>
    <s v="Omeprazole Capsules 250 mg 20 Capsules Pack"/>
    <s v="20 Capsules"/>
    <n v="20"/>
    <n v="1447862"/>
    <n v="0.99"/>
    <n v="83.458599466852405"/>
    <s v="Alvion Pharma"/>
    <n v="0.123"/>
    <n v="3324"/>
    <d v="2023-07-07T00:00:00"/>
    <n v="17241"/>
    <n v="1438909.7134080001"/>
    <n v="1615896"/>
    <n v="4200"/>
    <n v="17241"/>
    <n v="13041"/>
    <n v="393641"/>
    <n v="1222255"/>
    <n v="110"/>
    <d v="2026-11-26T00:00:00"/>
    <s v="Bill Process"/>
    <n v="203"/>
    <n v="5548"/>
    <n v="0"/>
    <n v="0"/>
    <n v="0.243605359317905"/>
    <n v="0"/>
    <m/>
    <m/>
    <m/>
    <m/>
    <m/>
    <m/>
    <m/>
  </r>
  <r>
    <s v="CuraSciences Tender 2015/08"/>
    <n v="977"/>
    <n v="59001886"/>
    <s v="Ceftriaxone Injection 1 g 10 ml Vial"/>
    <s v="1 g"/>
    <n v="6"/>
    <n v="5700944"/>
    <n v="1"/>
    <n v="98.151678885496196"/>
    <s v="Veltrix Pharmaceuticals"/>
    <n v="0.123"/>
    <n v="3506"/>
    <d v="2024-06-27T00:00:00"/>
    <n v="51199"/>
    <n v="5025267.8072585203"/>
    <n v="5643376"/>
    <n v="46779"/>
    <n v="51199"/>
    <n v="4420"/>
    <n v="5156184"/>
    <n v="487192"/>
    <n v="71"/>
    <d v="2025-10-26T00:00:00"/>
    <s v="Bill Process"/>
    <n v="-193"/>
    <n v="8811"/>
    <n v="193"/>
    <n v="3"/>
    <n v="0.91367018887087603"/>
    <n v="190"/>
    <m/>
    <m/>
    <m/>
    <m/>
    <m/>
    <m/>
    <m/>
  </r>
  <r>
    <s v="TriLifeX Tender 2016/07"/>
    <n v="222"/>
    <n v="70467514"/>
    <s v="Ceftriaxone Injection 250 mg 2 ml Vial"/>
    <s v="2 ml"/>
    <n v="47"/>
    <n v="323969"/>
    <n v="0.84"/>
    <n v="90.334629722325502"/>
    <s v="Corvixa Pharmaceuticals"/>
    <n v="0.129"/>
    <n v="2505"/>
    <d v="2020-08-11T00:00:00"/>
    <n v="62232"/>
    <n v="5621704.6768797599"/>
    <n v="6346905"/>
    <n v="43405"/>
    <n v="62232"/>
    <n v="18827"/>
    <n v="4426780"/>
    <n v="1920125"/>
    <n v="58"/>
    <d v="2026-11-18T00:00:00"/>
    <s v="Bill Process"/>
    <n v="195"/>
    <n v="5419"/>
    <n v="0"/>
    <n v="0"/>
    <n v="0.69747075459570596"/>
    <n v="0"/>
    <m/>
    <m/>
    <m/>
    <m/>
    <m/>
    <m/>
    <m/>
  </r>
  <r>
    <s v="AlphaNova Tender 2024/05"/>
    <n v="675"/>
    <n v="83600274"/>
    <s v="Ceftriaxone Injection 500 mg 2 ml Vial"/>
    <s v="2 ml"/>
    <n v="37"/>
    <n v="1078820"/>
    <n v="0.76"/>
    <n v="77.101986532005498"/>
    <s v="Solentra Lifesciences"/>
    <n v="0.11799999999999999"/>
    <n v="6408"/>
    <d v="2021-02-22T00:00:00"/>
    <n v="71841"/>
    <n v="5539083.8144458104"/>
    <n v="6192696"/>
    <n v="22921"/>
    <n v="71841"/>
    <n v="48920"/>
    <n v="1975791"/>
    <n v="4216905"/>
    <n v="176"/>
    <d v="2026-12-20T00:00:00"/>
    <s v="Bill Process"/>
    <n v="227"/>
    <n v="3856"/>
    <n v="0"/>
    <n v="0"/>
    <n v="0.31905179493603902"/>
    <n v="0"/>
    <m/>
    <m/>
    <m/>
    <m/>
    <m/>
    <m/>
    <m/>
  </r>
  <r>
    <s v="DeltaThera Tender 2007/06"/>
    <n v="676"/>
    <n v="30598209"/>
    <s v="Paracetamol Tablets 500 mg 15 Tablets Pack"/>
    <s v="15 Tablets"/>
    <n v="39"/>
    <n v="4883859"/>
    <n v="0.9"/>
    <n v="81.445255651174193"/>
    <s v="Aximed Pharma"/>
    <n v="0.121"/>
    <n v="6060"/>
    <d v="2023-03-28T00:00:00"/>
    <n v="69075"/>
    <n v="5625831.0341048604"/>
    <n v="6306557"/>
    <n v="14895"/>
    <n v="69075"/>
    <n v="54180"/>
    <n v="1359915"/>
    <n v="4946642"/>
    <n v="116"/>
    <d v="2025-01-25T00:00:00"/>
    <s v="Bill Process"/>
    <n v="-467"/>
    <n v="6792"/>
    <n v="467"/>
    <n v="2"/>
    <n v="0.21563517915309399"/>
    <n v="465"/>
    <m/>
    <m/>
    <m/>
    <m/>
    <m/>
    <m/>
    <m/>
  </r>
  <r>
    <s v="UniBiosystems Tender 2009/11"/>
    <n v="603"/>
    <n v="21524071"/>
    <s v="Fluconazole Capsules 100 mg 20 Capsules Pack"/>
    <s v="20 Capsules"/>
    <n v="15"/>
    <n v="436638"/>
    <n v="0.99"/>
    <n v="89.4749360523615"/>
    <s v="Heliosyn Pharma"/>
    <n v="0.11899999999999999"/>
    <n v="2117"/>
    <d v="2024-06-07T00:00:00"/>
    <n v="22542"/>
    <n v="2016944.0084923301"/>
    <n v="2256960"/>
    <n v="16409"/>
    <n v="22542"/>
    <n v="6133"/>
    <n v="1642909"/>
    <n v="614051"/>
    <n v="194"/>
    <d v="2025-11-13T00:00:00"/>
    <s v="Bill Process"/>
    <n v="-175"/>
    <n v="4495"/>
    <n v="175"/>
    <n v="2"/>
    <n v="0.72793008606157406"/>
    <n v="173"/>
    <m/>
    <m/>
    <m/>
    <m/>
    <m/>
    <m/>
    <m/>
  </r>
  <r>
    <s v="MediPharma Tender 2003/02"/>
    <n v="420"/>
    <n v="63564021"/>
    <s v="Ceftriaxone Injection 500 mg 5 ml Vial"/>
    <s v="5 ml"/>
    <n v="19"/>
    <n v="4788567"/>
    <n v="0.76"/>
    <n v="74.261269987255105"/>
    <s v="Axentra Lifesciences"/>
    <n v="0.14399999999999999"/>
    <n v="3773"/>
    <d v="2023-08-27T00:00:00"/>
    <n v="88490"/>
    <n v="6571379.7811722001"/>
    <n v="7517658"/>
    <n v="7021"/>
    <n v="88490"/>
    <n v="81469"/>
    <n v="596468"/>
    <n v="6921190"/>
    <n v="62"/>
    <d v="2025-08-03T00:00:00"/>
    <s v="Bill Process"/>
    <n v="-277"/>
    <n v="3675"/>
    <n v="277"/>
    <n v="2"/>
    <n v="7.9342298564809594E-2"/>
    <n v="275"/>
    <m/>
    <m/>
    <m/>
    <m/>
    <m/>
    <m/>
    <m/>
  </r>
  <r>
    <s v="KronoCure Tender 2016/05"/>
    <n v="232"/>
    <n v="20471175"/>
    <s v="Iron Syrup 125 mg/5 ml 150 ml Bottle"/>
    <s v="150 ml"/>
    <n v="49"/>
    <n v="8586653"/>
    <n v="0.95"/>
    <n v="73.998541277623204"/>
    <s v="Solvion Pharma"/>
    <n v="0.13200000000000001"/>
    <n v="2725"/>
    <d v="2023-01-02T00:00:00"/>
    <n v="54304"/>
    <n v="4018416.7855400499"/>
    <n v="4548848"/>
    <n v="3940"/>
    <n v="54304"/>
    <n v="50364"/>
    <n v="330039"/>
    <n v="4218809"/>
    <n v="185"/>
    <d v="2026-04-10T00:00:00"/>
    <s v="Bill Process"/>
    <n v="-27"/>
    <n v="7513"/>
    <n v="27"/>
    <n v="4"/>
    <n v="7.2554507955215106E-2"/>
    <n v="23"/>
    <m/>
    <m/>
    <m/>
    <m/>
    <m/>
    <m/>
    <m/>
  </r>
  <r>
    <s v="GammaBiotech Tender 2023/09"/>
    <n v="691"/>
    <n v="71768143"/>
    <s v="Omeprazole Capsules 250 mg 15 Capsules Pack"/>
    <s v="15 Capsules"/>
    <n v="50"/>
    <n v="4204140"/>
    <n v="0.86"/>
    <n v="82.566942330886206"/>
    <s v="Lifegenix Pharma"/>
    <n v="0.114"/>
    <n v="1466"/>
    <d v="2023-02-17T00:00:00"/>
    <n v="92282"/>
    <n v="7619442.5721788397"/>
    <n v="8488059"/>
    <n v="6154"/>
    <n v="92282"/>
    <n v="86128"/>
    <n v="566042"/>
    <n v="7922017"/>
    <n v="64"/>
    <d v="2025-07-05T00:00:00"/>
    <s v="Bill Process"/>
    <n v="-306"/>
    <n v="5641"/>
    <n v="306"/>
    <n v="6"/>
    <n v="6.6686894518974402E-2"/>
    <n v="300"/>
    <m/>
    <m/>
    <m/>
    <m/>
    <m/>
    <m/>
    <m/>
  </r>
  <r>
    <s v="JetaSciences Tender 2010/08"/>
    <n v="458"/>
    <n v="14104655"/>
    <s v="Mupirocin Cream 1% 10 gm Tube"/>
    <s v="10 gm"/>
    <n v="43"/>
    <n v="409416"/>
    <n v="0.93"/>
    <n v="75.845714271477405"/>
    <s v="Nexwell Pharma"/>
    <n v="0.13500000000000001"/>
    <n v="3709"/>
    <d v="2020-05-13T00:00:00"/>
    <n v="28968"/>
    <n v="2197098.6510161599"/>
    <n v="2493707"/>
    <n v="1957"/>
    <n v="28968"/>
    <n v="27011"/>
    <n v="168468"/>
    <n v="2325239"/>
    <n v="122"/>
    <d v="2026-02-10T00:00:00"/>
    <s v="Bill Process"/>
    <n v="-86"/>
    <n v="2611"/>
    <n v="86"/>
    <n v="8"/>
    <n v="6.75573046119856E-2"/>
    <n v="78"/>
    <m/>
    <m/>
    <m/>
    <m/>
    <m/>
    <m/>
    <m/>
  </r>
  <r>
    <s v="RegenLifecare Tender 2007/02"/>
    <n v="864"/>
    <n v="19544556"/>
    <s v="Paracetamol Syrup 250 mg/5 ml 100 ml Bottle"/>
    <s v="100 ml"/>
    <n v="21"/>
    <n v="2891259"/>
    <n v="0.81"/>
    <n v="60.786215181124902"/>
    <s v="Ardentis Biotech"/>
    <n v="0.104"/>
    <n v="2296"/>
    <d v="2021-12-19T00:00:00"/>
    <n v="11794"/>
    <n v="716912.62184618704"/>
    <n v="791472"/>
    <n v="11794"/>
    <n v="11794"/>
    <n v="0"/>
    <n v="791472"/>
    <n v="0"/>
    <n v="87"/>
    <d v="2025-02-17T00:00:00"/>
    <s v="P O Closed"/>
    <n v="-444"/>
    <n v="6788"/>
    <n v="444"/>
    <n v="4"/>
    <n v="1"/>
    <n v="440"/>
    <m/>
    <m/>
    <m/>
    <m/>
    <m/>
    <m/>
    <m/>
  </r>
  <r>
    <s v="GammaLifeX Tender 2001/02"/>
    <n v="741"/>
    <n v="35293256"/>
    <s v="Mupirocin Cream 1% 30 gm Tube"/>
    <s v="30 gm"/>
    <n v="24"/>
    <n v="4223926"/>
    <n v="0.96"/>
    <n v="87.453188528540196"/>
    <s v="Crestiva Pharmaceuticals"/>
    <n v="0.11"/>
    <n v="9299"/>
    <d v="2022-11-16T00:00:00"/>
    <n v="19349"/>
    <n v="1692131.74483872"/>
    <n v="1878266"/>
    <n v="14409"/>
    <n v="19349"/>
    <n v="4940"/>
    <n v="1398725"/>
    <n v="479541"/>
    <n v="159"/>
    <d v="2025-02-25T00:00:00"/>
    <s v="Bill Process"/>
    <n v="-436"/>
    <n v="3955"/>
    <n v="436"/>
    <n v="8"/>
    <n v="0.74468964804382698"/>
    <n v="428"/>
    <m/>
    <m/>
    <m/>
    <m/>
    <m/>
    <m/>
    <m/>
  </r>
  <r>
    <s v="DynaLifecare Tender 2002/05"/>
    <n v="944"/>
    <n v="38312624"/>
    <s v="Ketoconazole Cream 0.5% 30 gm Tube"/>
    <s v="30 gm"/>
    <n v="15"/>
    <n v="6815504"/>
    <n v="0.75"/>
    <n v="51.044225330441698"/>
    <s v="Biosynex Healthcare"/>
    <n v="0.14899999999999999"/>
    <n v="2295"/>
    <d v="2025-04-06T00:00:00"/>
    <n v="20033"/>
    <n v="1022568.9660447401"/>
    <n v="1174932"/>
    <n v="19965"/>
    <n v="20033"/>
    <n v="68"/>
    <n v="1170944"/>
    <n v="3988"/>
    <n v="163"/>
    <d v="2025-08-10T00:00:00"/>
    <s v="Bill Process"/>
    <n v="-270"/>
    <n v="4275"/>
    <n v="270"/>
    <n v="3"/>
    <n v="0.99660560075874804"/>
    <n v="267"/>
    <m/>
    <m/>
    <m/>
    <m/>
    <m/>
    <m/>
    <m/>
  </r>
  <r>
    <s v="TriPharmatech Tender 2019/06"/>
    <n v="718"/>
    <n v="19313677"/>
    <s v="Omeprazole Capsules 100 mg 10 Capsules Pack"/>
    <s v="10 Capsules"/>
    <n v="46"/>
    <n v="7936967"/>
    <n v="0.77"/>
    <n v="54.328682063514997"/>
    <s v="Medisphere Pharmaceuticals"/>
    <n v="0.13300000000000001"/>
    <n v="2459"/>
    <d v="2023-11-05T00:00:00"/>
    <n v="20241"/>
    <n v="1099666.8536476099"/>
    <n v="1245923"/>
    <n v="15374"/>
    <n v="20241"/>
    <n v="4867"/>
    <n v="946337"/>
    <n v="299586"/>
    <n v="153"/>
    <d v="2026-05-05T00:00:00"/>
    <s v="Bill Process"/>
    <n v="-2"/>
    <n v="8859"/>
    <n v="2"/>
    <n v="5"/>
    <n v="0.75954745318907202"/>
    <n v="-3"/>
    <m/>
    <m/>
    <m/>
    <m/>
    <m/>
    <m/>
    <m/>
  </r>
  <r>
    <s v="GammaNova Tender 2012/06"/>
    <n v="412"/>
    <n v="67205100"/>
    <s v="Atorvastatin Tablets 250 mg 20 Tablets Pack"/>
    <s v="20 Tablets"/>
    <n v="35"/>
    <n v="9295295"/>
    <n v="0.88"/>
    <n v="66.255351863504401"/>
    <s v="Primexa Healthcare"/>
    <n v="0.10199999999999999"/>
    <n v="6151"/>
    <d v="2025-12-09T00:00:00"/>
    <n v="28947"/>
    <n v="1917893.67039286"/>
    <n v="2113519"/>
    <n v="11633"/>
    <n v="28947"/>
    <n v="17314"/>
    <n v="849365"/>
    <n v="1264154"/>
    <n v="62"/>
    <d v="2025-01-18T00:00:00"/>
    <s v="Bill Process"/>
    <n v="-474"/>
    <n v="6744"/>
    <n v="474"/>
    <n v="1"/>
    <n v="0.40187238746675003"/>
    <n v="473"/>
    <m/>
    <m/>
    <m/>
    <m/>
    <m/>
    <m/>
    <m/>
  </r>
  <r>
    <s v="LifeGenix Tender 2025/08"/>
    <n v="271"/>
    <n v="56963034"/>
    <s v="Mupirocin Cream 1% 30 gm Tube"/>
    <s v="30 gm"/>
    <n v="17"/>
    <n v="9001260"/>
    <n v="0.8"/>
    <n v="51.499134015237701"/>
    <s v="Clariwell Biotech"/>
    <n v="0.11899999999999999"/>
    <n v="5111"/>
    <d v="2024-09-16T00:00:00"/>
    <n v="36539"/>
    <n v="1881726.8577827699"/>
    <n v="2105652"/>
    <n v="22585"/>
    <n v="36539"/>
    <n v="13954"/>
    <n v="1301518"/>
    <n v="804134"/>
    <n v="143"/>
    <d v="2025-11-07T00:00:00"/>
    <s v="Bill Process"/>
    <n v="-181"/>
    <n v="6595"/>
    <n v="181"/>
    <n v="4"/>
    <n v="0.618106680533129"/>
    <n v="177"/>
    <m/>
    <m/>
    <m/>
    <m/>
    <m/>
    <m/>
    <m/>
  </r>
  <r>
    <s v="DynaLifeX Tender 2006/08"/>
    <n v="233"/>
    <n v="71298174"/>
    <s v="Gentamicin Injection 1 g 10 ml Vial"/>
    <s v="1 g"/>
    <n v="40"/>
    <n v="4377467"/>
    <n v="0.99"/>
    <n v="61.0619020422264"/>
    <s v="Crestline Biotech"/>
    <n v="0.128"/>
    <n v="9231"/>
    <d v="2022-05-29T00:00:00"/>
    <n v="30578"/>
    <n v="1867150.8406471999"/>
    <n v="2106146"/>
    <n v="29506"/>
    <n v="30578"/>
    <n v="1072"/>
    <n v="2032309"/>
    <n v="73837"/>
    <n v="152"/>
    <d v="2025-04-04T00:00:00"/>
    <s v="Bill Process"/>
    <n v="-398"/>
    <n v="3131"/>
    <n v="398"/>
    <n v="7"/>
    <n v="0.96494211524625595"/>
    <n v="391"/>
    <m/>
    <m/>
    <m/>
    <m/>
    <m/>
    <m/>
    <m/>
  </r>
  <r>
    <s v="ImmunoGenix Tender 2000/04"/>
    <n v="206"/>
    <n v="35981482"/>
    <s v="Doxycycline Capsules 250 mg 15 Capsules Pack"/>
    <s v="15 Capsules"/>
    <n v="19"/>
    <n v="2454507"/>
    <n v="0.81"/>
    <n v="92.780699779279104"/>
    <s v="Corvixa Pharmaceuticals"/>
    <n v="0.128"/>
    <n v="5041"/>
    <d v="2020-01-13T00:00:00"/>
    <n v="33461"/>
    <n v="3104534.9953144598"/>
    <n v="3501915"/>
    <n v="556"/>
    <n v="33461"/>
    <n v="32905"/>
    <n v="58189"/>
    <n v="3443726"/>
    <n v="114"/>
    <d v="2025-02-19T00:00:00"/>
    <s v="Bill Process"/>
    <n v="-442"/>
    <n v="6529"/>
    <n v="442"/>
    <n v="5"/>
    <n v="1.66163593437136E-2"/>
    <n v="437"/>
    <m/>
    <m/>
    <m/>
    <m/>
    <m/>
    <m/>
    <m/>
  </r>
  <r>
    <s v="RegenPharma Tender 2023/10"/>
    <n v="351"/>
    <n v="27954363"/>
    <s v="Diclofenac Injection 250 mg 5 ml Vial"/>
    <s v="5 ml"/>
    <n v="30"/>
    <n v="8569752"/>
    <n v="0.85"/>
    <n v="80.765999154153306"/>
    <s v="Nexora Lifesciences"/>
    <n v="0.124"/>
    <n v="2416"/>
    <d v="2020-02-22T00:00:00"/>
    <n v="13972"/>
    <n v="1128462.5401818301"/>
    <n v="1268392"/>
    <n v="1979"/>
    <n v="13972"/>
    <n v="11993"/>
    <n v="179656"/>
    <n v="1088736"/>
    <n v="186"/>
    <d v="2025-02-18T00:00:00"/>
    <s v="Bill Process"/>
    <n v="-443"/>
    <n v="6834"/>
    <n v="443"/>
    <n v="5"/>
    <n v="0.14164042370455199"/>
    <n v="438"/>
    <m/>
    <m/>
    <m/>
    <m/>
    <m/>
    <m/>
    <m/>
  </r>
  <r>
    <s v="TriBiotech Tender 2002/04"/>
    <n v="612"/>
    <n v="70531804"/>
    <s v="Amikacin Injection 250 mg 10 ml Vial"/>
    <s v="10 ml"/>
    <n v="10"/>
    <n v="6495255"/>
    <n v="1"/>
    <n v="61.727960892667397"/>
    <s v="Aurobindo Pharma"/>
    <n v="0.124"/>
    <n v="9425"/>
    <d v="2022-11-04T00:00:00"/>
    <n v="83287"/>
    <n v="5141136.6788675897"/>
    <n v="5778638"/>
    <n v="10851"/>
    <n v="83287"/>
    <n v="72436"/>
    <n v="752867"/>
    <n v="5025771"/>
    <n v="122"/>
    <d v="2025-10-21T00:00:00"/>
    <s v="Bill Process"/>
    <n v="-198"/>
    <n v="9096"/>
    <n v="198"/>
    <n v="5"/>
    <n v="0.13028443814761001"/>
    <n v="193"/>
    <m/>
    <m/>
    <m/>
    <m/>
    <m/>
    <m/>
    <m/>
  </r>
  <r>
    <s v="GammaLabs Tender 2006/03"/>
    <n v="742"/>
    <n v="92413248"/>
    <s v="Ceftriaxone Injection 1 g 5 ml Vial"/>
    <s v="1 g"/>
    <n v="16"/>
    <n v="6459043"/>
    <n v="0.76"/>
    <n v="64.672154618547495"/>
    <s v="Alkem Laboratories"/>
    <n v="0.107"/>
    <n v="4835"/>
    <d v="2024-06-29T00:00:00"/>
    <n v="23282"/>
    <n v="1505697.1038290199"/>
    <n v="1666807"/>
    <n v="5777"/>
    <n v="23282"/>
    <n v="17505"/>
    <n v="413587"/>
    <n v="1253220"/>
    <n v="183"/>
    <d v="2025-12-17T00:00:00"/>
    <s v="Bill Process"/>
    <n v="-141"/>
    <n v="9234"/>
    <n v="141"/>
    <n v="7"/>
    <n v="0.24813160381410501"/>
    <n v="134"/>
    <m/>
    <m/>
    <m/>
    <m/>
    <m/>
    <m/>
    <m/>
  </r>
  <r>
    <s v="AxisHealthcare Tender 2022/11"/>
    <n v="535"/>
    <n v="27443683"/>
    <s v="Clotrimazole Cream 0.5% 30 gm Tube"/>
    <s v="30 gm"/>
    <n v="11"/>
    <n v="6958640"/>
    <n v="0.78"/>
    <n v="56.399838211195799"/>
    <s v="Trivanta Pharma"/>
    <n v="0.11799999999999999"/>
    <n v="2105"/>
    <d v="2025-07-08T00:00:00"/>
    <n v="23508"/>
    <n v="1325847.3966687899"/>
    <n v="1482297"/>
    <n v="20020"/>
    <n v="23508"/>
    <n v="3488"/>
    <n v="1262361"/>
    <n v="219936"/>
    <n v="73"/>
    <d v="2026-12-08T00:00:00"/>
    <s v="Bill Process"/>
    <n v="215"/>
    <n v="3716"/>
    <n v="0"/>
    <n v="0"/>
    <n v="0.85162497873064502"/>
    <n v="0"/>
    <m/>
    <m/>
    <m/>
    <m/>
    <m/>
    <m/>
    <m/>
  </r>
  <r>
    <s v="CoreNova Tender 2025/02"/>
    <n v="130"/>
    <n v="85616669"/>
    <s v="Doxycycline Capsules 200 mg 20 Capsules Pack"/>
    <s v="20 Capsules"/>
    <n v="48"/>
    <n v="7256667"/>
    <n v="0.75"/>
    <n v="76.429387841210001"/>
    <s v="Clariwell Biotech"/>
    <n v="0.10100000000000001"/>
    <n v="1115"/>
    <d v="2025-03-07T00:00:00"/>
    <n v="94255"/>
    <n v="7203851.95097325"/>
    <n v="7931441"/>
    <n v="33296"/>
    <n v="94255"/>
    <n v="60959"/>
    <n v="2801817"/>
    <n v="5129624"/>
    <n v="139"/>
    <d v="2026-07-21T00:00:00"/>
    <s v="Bill Process"/>
    <n v="75"/>
    <n v="3945"/>
    <n v="0"/>
    <n v="0"/>
    <n v="0.35325446925892501"/>
    <n v="0"/>
    <m/>
    <m/>
    <m/>
    <m/>
    <m/>
    <m/>
    <m/>
  </r>
  <r>
    <s v="BetaLifeX Tender 2005/12"/>
    <n v="433"/>
    <n v="60701954"/>
    <s v="Azithromycin Tablets 250 mg 10 Tablets Pack"/>
    <s v="10 Tablets"/>
    <n v="14"/>
    <n v="7355961"/>
    <n v="0.85"/>
    <n v="98.693207685217203"/>
    <s v="Medinex Biotech"/>
    <n v="0.121"/>
    <n v="2577"/>
    <d v="2025-07-27T00:00:00"/>
    <n v="33697"/>
    <n v="3325665.0193687598"/>
    <n v="3728070"/>
    <n v="30914"/>
    <n v="33697"/>
    <n v="2783"/>
    <n v="3420173"/>
    <n v="307897"/>
    <n v="62"/>
    <d v="2026-01-12T00:00:00"/>
    <s v="Bill Process"/>
    <n v="-115"/>
    <n v="3135"/>
    <n v="115"/>
    <n v="7"/>
    <n v="0.91741104549366403"/>
    <n v="108"/>
    <m/>
    <m/>
    <m/>
    <m/>
    <m/>
    <m/>
    <m/>
  </r>
  <r>
    <s v="JetaCure Tender 2023/07"/>
    <n v="807"/>
    <n v="46186942"/>
    <s v="Iron Syrup 250 mg/5 ml 60 ml Bottle"/>
    <s v="60 ml"/>
    <n v="30"/>
    <n v="2641215"/>
    <n v="0.83"/>
    <n v="83.476196715141896"/>
    <s v="Zenvia Biotech"/>
    <n v="0.13300000000000001"/>
    <n v="9539"/>
    <d v="2023-05-29T00:00:00"/>
    <n v="69948"/>
    <n v="5838993.00783074"/>
    <n v="6615579"/>
    <n v="9059"/>
    <n v="69948"/>
    <n v="60889"/>
    <n v="856787"/>
    <n v="5758792"/>
    <n v="85"/>
    <d v="2025-01-10T00:00:00"/>
    <s v="Bill Process"/>
    <n v="-482"/>
    <n v="6986"/>
    <n v="482"/>
    <n v="5"/>
    <n v="0.129510493509464"/>
    <n v="477"/>
    <m/>
    <m/>
    <m/>
    <m/>
    <m/>
    <m/>
    <m/>
  </r>
  <r>
    <s v="VitaNova Tender 2003/02"/>
    <n v="574"/>
    <n v="46850858"/>
    <s v="Iron Syrup 125 mg/5 ml 150 ml Bottle"/>
    <s v="150 ml"/>
    <n v="32"/>
    <n v="1218814"/>
    <n v="0.8"/>
    <n v="56.217975707274803"/>
    <s v="Zenvia Biotech"/>
    <n v="0.13900000000000001"/>
    <n v="1240"/>
    <d v="2021-10-23T00:00:00"/>
    <n v="84030"/>
    <n v="4723996.4986822996"/>
    <n v="5380632"/>
    <n v="71667"/>
    <n v="84030"/>
    <n v="12363"/>
    <n v="4589001"/>
    <n v="791631"/>
    <n v="142"/>
    <d v="2025-12-06T00:00:00"/>
    <s v="Bill Process"/>
    <n v="-152"/>
    <n v="6907"/>
    <n v="152"/>
    <n v="3"/>
    <n v="0.85287397358086403"/>
    <n v="149"/>
    <m/>
    <m/>
    <m/>
    <m/>
    <m/>
    <m/>
    <m/>
  </r>
  <r>
    <s v="OmegaCore Tender 2024/11"/>
    <n v="655"/>
    <n v="46206939"/>
    <s v="Clotrimazole Cream 1% 30 gm Tube"/>
    <s v="30 gm"/>
    <n v="50"/>
    <n v="5485573"/>
    <n v="0.76"/>
    <n v="80.484222745327102"/>
    <s v="Lupin"/>
    <n v="0.13400000000000001"/>
    <n v="6601"/>
    <d v="2021-03-05T00:00:00"/>
    <n v="91500"/>
    <n v="7364306.3811974302"/>
    <n v="8351123"/>
    <n v="40753"/>
    <n v="91500"/>
    <n v="50747"/>
    <n v="3719490"/>
    <n v="4631633"/>
    <n v="69"/>
    <d v="2026-04-24T00:00:00"/>
    <s v="Bill Process"/>
    <n v="-13"/>
    <n v="8862"/>
    <n v="13"/>
    <n v="5"/>
    <n v="0.44538797814207598"/>
    <n v="8"/>
    <m/>
    <m/>
    <m/>
    <m/>
    <m/>
    <m/>
    <m/>
  </r>
  <r>
    <s v="HelioBiotech Tender 2007/03"/>
    <n v="190"/>
    <n v="53719078"/>
    <s v="Ceftriaxone Injection 1 g 2 ml Vial"/>
    <s v="1 g"/>
    <n v="20"/>
    <n v="7700330"/>
    <n v="0.76"/>
    <n v="94.035451704312507"/>
    <s v="TruMed Lifesciences"/>
    <n v="0.13800000000000001"/>
    <n v="2810"/>
    <d v="2024-10-13T00:00:00"/>
    <n v="32812"/>
    <n v="3085491.2413218999"/>
    <n v="3511289"/>
    <n v="15567"/>
    <n v="32812"/>
    <n v="17245"/>
    <n v="1665861"/>
    <n v="1845428"/>
    <n v="183"/>
    <d v="2025-02-19T00:00:00"/>
    <s v="Bill Process"/>
    <n v="-442"/>
    <n v="9245"/>
    <n v="442"/>
    <n v="1"/>
    <n v="0.4744300865537"/>
    <n v="441"/>
    <m/>
    <m/>
    <m/>
    <m/>
    <m/>
    <m/>
    <m/>
  </r>
  <r>
    <s v="UniCore Tender 2020/07"/>
    <n v="901"/>
    <n v="76964519"/>
    <s v="Mupirocin Cream 1% 10 gm Tube"/>
    <s v="10 gm"/>
    <n v="16"/>
    <n v="4995086"/>
    <n v="0.92"/>
    <n v="93.929000475151597"/>
    <s v="Mediora Healthcare"/>
    <n v="0.11899999999999999"/>
    <n v="2372"/>
    <d v="2023-10-03T00:00:00"/>
    <n v="67563"/>
    <n v="6346125.0591026703"/>
    <n v="7101314"/>
    <n v="30187"/>
    <n v="67563"/>
    <n v="37376"/>
    <n v="3172851"/>
    <n v="3928463"/>
    <n v="80"/>
    <d v="2025-11-07T00:00:00"/>
    <s v="Bill Process"/>
    <n v="-181"/>
    <n v="9916"/>
    <n v="181"/>
    <n v="7"/>
    <n v="0.44679780353151899"/>
    <n v="174"/>
    <m/>
    <m/>
    <m/>
    <m/>
    <m/>
    <m/>
    <m/>
  </r>
  <r>
    <s v="OmegaLifecare Tender 2002/08"/>
    <n v="210"/>
    <n v="66849243"/>
    <s v="Vitamin B Complex Syrup 100 mg/5 ml 150 ml Bottle"/>
    <s v="150 ml"/>
    <n v="32"/>
    <n v="4549501"/>
    <n v="1"/>
    <n v="79.728580322129304"/>
    <s v="Corentis Lifesciences"/>
    <n v="0.11600000000000001"/>
    <n v="4723"/>
    <d v="2021-11-18T00:00:00"/>
    <n v="32917"/>
    <n v="2624425.6784635298"/>
    <n v="2928859"/>
    <n v="8969"/>
    <n v="32917"/>
    <n v="23948"/>
    <n v="798036"/>
    <n v="2130823"/>
    <n v="130"/>
    <d v="2026-01-22T00:00:00"/>
    <s v="Bill Process"/>
    <n v="-105"/>
    <n v="9298"/>
    <n v="105"/>
    <n v="9"/>
    <n v="0.27247319014491"/>
    <n v="96"/>
    <m/>
    <m/>
    <m/>
    <m/>
    <m/>
    <m/>
    <m/>
  </r>
  <r>
    <s v="PrimeBiotech Tender 2017/02"/>
    <n v="507"/>
    <n v="97284963"/>
    <s v="Paracetamol Syrup 100 mg/5 ml 60 ml Bottle"/>
    <s v="60 ml"/>
    <n v="29"/>
    <n v="5994565"/>
    <n v="0.98"/>
    <n v="65.013450481174999"/>
    <s v="Biocon"/>
    <n v="0.14499999999999999"/>
    <n v="1605"/>
    <d v="2023-12-08T00:00:00"/>
    <n v="76489"/>
    <n v="4972813.8138546003"/>
    <n v="5693872"/>
    <n v="24290"/>
    <n v="76489"/>
    <n v="52199"/>
    <n v="1808157"/>
    <n v="3885715"/>
    <n v="150"/>
    <d v="2026-02-28T00:00:00"/>
    <s v="Bill Process"/>
    <n v="-68"/>
    <n v="6740"/>
    <n v="68"/>
    <n v="2"/>
    <n v="0.317562002379427"/>
    <n v="66"/>
    <m/>
    <m/>
    <m/>
    <m/>
    <m/>
    <m/>
    <m/>
  </r>
  <r>
    <s v="OptiBiotech Tender 2024/09"/>
    <n v="942"/>
    <n v="93676337"/>
    <s v="Paracetamol Tablets 500 mg 15 Tablets Pack"/>
    <s v="15 Tablets"/>
    <n v="31"/>
    <n v="942723"/>
    <n v="0.91"/>
    <n v="52.965230543831197"/>
    <s v="Velcura Pharma"/>
    <n v="0.14599999999999999"/>
    <n v="4257"/>
    <d v="2021-10-04T00:00:00"/>
    <n v="34781"/>
    <n v="1842183.6835449899"/>
    <n v="2111143"/>
    <n v="34781"/>
    <n v="34781"/>
    <n v="0"/>
    <n v="2111143"/>
    <n v="0"/>
    <n v="66"/>
    <d v="2026-11-13T00:00:00"/>
    <s v="L D 0%"/>
    <n v="190"/>
    <n v="9133"/>
    <n v="0"/>
    <n v="0"/>
    <n v="1"/>
    <n v="0"/>
    <m/>
    <m/>
    <m/>
    <m/>
    <m/>
    <m/>
    <m/>
  </r>
  <r>
    <s v="BioHealthcare Tender 2018/09"/>
    <n v="296"/>
    <n v="68708837"/>
    <s v="Ciprofloxacin Tablets 250 mg 10 Tablets Pack"/>
    <s v="10 Tablets"/>
    <n v="47"/>
    <n v="290321"/>
    <n v="0.92"/>
    <n v="53.630368216462998"/>
    <s v="Torrent Pharmaceuticals"/>
    <n v="0.105"/>
    <n v="8301"/>
    <d v="2020-01-07T00:00:00"/>
    <n v="50165"/>
    <n v="2690367.4215788702"/>
    <n v="2972856"/>
    <n v="5955"/>
    <n v="50165"/>
    <n v="44210"/>
    <n v="352903"/>
    <n v="2619953"/>
    <n v="111"/>
    <d v="2026-11-16T00:00:00"/>
    <s v="Bill Process"/>
    <n v="193"/>
    <n v="7684"/>
    <n v="0"/>
    <n v="0"/>
    <n v="0.118708262732981"/>
    <n v="0"/>
    <m/>
    <m/>
    <m/>
    <m/>
    <m/>
    <m/>
    <m/>
  </r>
  <r>
    <s v="UniBiotech Tender 2006/11"/>
    <n v="818"/>
    <n v="85903295"/>
    <s v="Mupirocin Cream 2% 30 gm Tube"/>
    <s v="30 gm"/>
    <n v="14"/>
    <n v="4798219"/>
    <n v="0.84"/>
    <n v="53.9827074745766"/>
    <s v="Alvion Pharma"/>
    <n v="0.12"/>
    <n v="3699"/>
    <d v="2024-03-10T00:00:00"/>
    <n v="37870"/>
    <n v="2044325.13206222"/>
    <n v="2289644"/>
    <n v="7482"/>
    <n v="37870"/>
    <n v="30388"/>
    <n v="452366"/>
    <n v="1837278"/>
    <n v="74"/>
    <d v="2025-04-06T00:00:00"/>
    <s v="Bill Process"/>
    <n v="-396"/>
    <n v="1797"/>
    <n v="396"/>
    <n v="3"/>
    <n v="0.197570636387642"/>
    <n v="393"/>
    <m/>
    <m/>
    <m/>
    <m/>
    <m/>
    <m/>
    <m/>
  </r>
  <r>
    <s v="OmegaMed Tender 2020/03"/>
    <n v="687"/>
    <n v="50520304"/>
    <s v="Ceftriaxone Injection 250 mg 2 ml Vial"/>
    <s v="2 ml"/>
    <n v="43"/>
    <n v="3348021"/>
    <n v="0.86"/>
    <n v="53.533613237588099"/>
    <s v="Lifegenix Pharma"/>
    <n v="0.13300000000000001"/>
    <n v="7803"/>
    <d v="2020-08-23T00:00:00"/>
    <n v="37618"/>
    <n v="2013827.4627715901"/>
    <n v="2281667"/>
    <n v="36017"/>
    <n v="37618"/>
    <n v="1601"/>
    <n v="2184560"/>
    <n v="97107"/>
    <n v="94"/>
    <d v="2025-02-11T00:00:00"/>
    <s v="Bill Process"/>
    <n v="-450"/>
    <n v="8074"/>
    <n v="450"/>
    <n v="6"/>
    <n v="0.95744058695305401"/>
    <n v="444"/>
    <m/>
    <m/>
    <m/>
    <m/>
    <m/>
    <m/>
    <m/>
  </r>
  <r>
    <s v="PharmaLabs Tender 2023/07"/>
    <n v="976"/>
    <n v="75588215"/>
    <s v="Diclofenac Injection 500 mg 2 ml Vial"/>
    <s v="2 ml"/>
    <n v="46"/>
    <n v="2070023"/>
    <n v="0.83"/>
    <n v="97.628940051845902"/>
    <s v="Zyphera Lifesciences"/>
    <n v="0.10100000000000001"/>
    <n v="3017"/>
    <d v="2025-07-02T00:00:00"/>
    <n v="80117"/>
    <n v="7821737.7901337398"/>
    <n v="8611733"/>
    <n v="39242"/>
    <n v="80117"/>
    <n v="40875"/>
    <n v="4218102"/>
    <n v="4393631"/>
    <n v="126"/>
    <d v="2026-12-11T00:00:00"/>
    <s v="Bill Process"/>
    <n v="218"/>
    <n v="4844"/>
    <n v="0"/>
    <n v="0"/>
    <n v="0.48980865484229302"/>
    <n v="0"/>
    <m/>
    <m/>
    <m/>
    <m/>
    <m/>
    <m/>
    <m/>
  </r>
  <r>
    <s v="UniLifeX Tender 2021/01"/>
    <n v="779"/>
    <n v="98221242"/>
    <s v="Omeprazole Capsules 200 mg 15 Capsules Pack"/>
    <s v="15 Capsules"/>
    <n v="36"/>
    <n v="9404190"/>
    <n v="0.79"/>
    <n v="95.310435232273207"/>
    <s v="Dr Reddy’s Laboratories"/>
    <n v="0.128"/>
    <n v="1240"/>
    <d v="2023-04-24T00:00:00"/>
    <n v="32645"/>
    <n v="3111409.15815756"/>
    <n v="3509670"/>
    <n v="10610"/>
    <n v="32645"/>
    <n v="22035"/>
    <n v="1140683"/>
    <n v="2368987"/>
    <n v="137"/>
    <d v="2025-04-10T00:00:00"/>
    <s v="Bill Process"/>
    <n v="-392"/>
    <n v="5167"/>
    <n v="392"/>
    <n v="9"/>
    <n v="0.325011487210905"/>
    <n v="383"/>
    <m/>
    <m/>
    <m/>
    <m/>
    <m/>
    <m/>
    <m/>
  </r>
  <r>
    <s v="CortexThera Tender 2007/04"/>
    <n v="406"/>
    <n v="72334702"/>
    <s v="Clotrimazole Cream 1% 20 gm Tube"/>
    <s v="20 gm"/>
    <n v="13"/>
    <n v="3031814"/>
    <n v="0.87"/>
    <n v="99.087923123311995"/>
    <s v="Aurobindo Pharma"/>
    <n v="0.13100000000000001"/>
    <n v="8794"/>
    <d v="2023-12-20T00:00:00"/>
    <n v="78891"/>
    <n v="7817145.3431211999"/>
    <n v="8841191"/>
    <n v="18648"/>
    <n v="78891"/>
    <n v="60243"/>
    <n v="2089852"/>
    <n v="6751339"/>
    <n v="143"/>
    <d v="2026-08-15T00:00:00"/>
    <s v="Bill Process"/>
    <n v="100"/>
    <n v="1492"/>
    <n v="0"/>
    <n v="0"/>
    <n v="0.23637677301593299"/>
    <n v="0"/>
    <m/>
    <m/>
    <m/>
    <m/>
    <m/>
    <m/>
    <m/>
  </r>
  <r>
    <s v="SynGenix Tender 2025/05"/>
    <n v="226"/>
    <n v="61106438"/>
    <s v="Vitamin B Complex Syrup 100 mg/5 ml 60 ml Bottle"/>
    <s v="60 ml"/>
    <n v="13"/>
    <n v="9648641"/>
    <n v="0.95"/>
    <n v="67.690508468006598"/>
    <s v="Cenvora Pharma"/>
    <n v="0.125"/>
    <n v="1674"/>
    <d v="2025-09-11T00:00:00"/>
    <n v="38240"/>
    <n v="2588485.0438165702"/>
    <n v="2912046"/>
    <n v="15448"/>
    <n v="38240"/>
    <n v="22792"/>
    <n v="1176393"/>
    <n v="1735653"/>
    <n v="162"/>
    <d v="2025-11-15T00:00:00"/>
    <s v="Bill Process"/>
    <n v="-173"/>
    <n v="6342"/>
    <n v="173"/>
    <n v="5"/>
    <n v="0.40397489539748999"/>
    <n v="168"/>
    <m/>
    <m/>
    <m/>
    <m/>
    <m/>
    <m/>
    <m/>
  </r>
  <r>
    <s v="DeltaBiosystems Tender 2005/05"/>
    <n v="907"/>
    <n v="31699997"/>
    <s v="Clotrimazole Cream 0.5% 30 gm Tube"/>
    <s v="30 gm"/>
    <n v="39"/>
    <n v="3698189"/>
    <n v="0.88"/>
    <n v="70.330323026566802"/>
    <s v="Corentis Lifesciences"/>
    <n v="0.13300000000000001"/>
    <n v="7822"/>
    <d v="2020-09-26T00:00:00"/>
    <n v="54710"/>
    <n v="3847771.9727834701"/>
    <n v="4359526"/>
    <n v="6922"/>
    <n v="54710"/>
    <n v="47788"/>
    <n v="551574"/>
    <n v="3807952"/>
    <n v="157"/>
    <d v="2025-10-07T00:00:00"/>
    <s v="Bill Process"/>
    <n v="-212"/>
    <n v="5049"/>
    <n v="212"/>
    <n v="8"/>
    <n v="0.12652165966002599"/>
    <n v="204"/>
    <m/>
    <m/>
    <m/>
    <m/>
    <m/>
    <m/>
    <m/>
  </r>
  <r>
    <s v="TriCore Tender 2016/03"/>
    <n v="349"/>
    <n v="90532676"/>
    <s v="Vitamin B Complex Syrup 100 mg/5 ml 60 ml Bottle"/>
    <s v="60 ml"/>
    <n v="49"/>
    <n v="8978786"/>
    <n v="0.95"/>
    <n v="80.577978721117006"/>
    <s v="Novacrest Pharma"/>
    <n v="0.11"/>
    <n v="2043"/>
    <d v="2024-06-02T00:00:00"/>
    <n v="32706"/>
    <n v="2635383.3720528502"/>
    <n v="2925276"/>
    <n v="25366"/>
    <n v="32706"/>
    <n v="7340"/>
    <n v="2268775"/>
    <n v="656501"/>
    <n v="179"/>
    <d v="2025-07-15T00:00:00"/>
    <s v="Bill Process"/>
    <n v="-296"/>
    <n v="8996"/>
    <n v="296"/>
    <n v="8"/>
    <n v="0.77557634684767296"/>
    <n v="288"/>
    <m/>
    <m/>
    <m/>
    <m/>
    <m/>
    <m/>
    <m/>
  </r>
  <r>
    <s v="BioPharmatech Tender 2009/07"/>
    <n v="461"/>
    <n v="64854102"/>
    <s v="Vitamin B Complex Syrup 100 mg/5 ml 150 ml Bottle"/>
    <s v="150 ml"/>
    <n v="45"/>
    <n v="7292032"/>
    <n v="0.92"/>
    <n v="67.684675145479304"/>
    <s v="Medisphere Pharmaceuticals"/>
    <n v="0.115"/>
    <n v="3485"/>
    <d v="2021-12-21T00:00:00"/>
    <n v="38819"/>
    <n v="2627451.4044723599"/>
    <n v="2929608"/>
    <n v="36212"/>
    <n v="38819"/>
    <n v="2607"/>
    <n v="2732862"/>
    <n v="196746"/>
    <n v="152"/>
    <d v="2025-10-15T00:00:00"/>
    <s v="Bill Process"/>
    <n v="-204"/>
    <n v="5908"/>
    <n v="204"/>
    <n v="9"/>
    <n v="0.93284216491924099"/>
    <n v="195"/>
    <m/>
    <m/>
    <m/>
    <m/>
    <m/>
    <m/>
    <m/>
  </r>
  <r>
    <s v="TriBiotech Tender 2022/03"/>
    <n v="908"/>
    <n v="34655669"/>
    <s v="Ketoconazole Cream 0.5% 10 gm Tube"/>
    <s v="10 gm"/>
    <n v="33"/>
    <n v="8696862"/>
    <n v="0.84"/>
    <n v="95.621085867118893"/>
    <s v="Medinex Biotech"/>
    <n v="0.108"/>
    <n v="9309"/>
    <d v="2020-12-24T00:00:00"/>
    <n v="67868"/>
    <n v="6489611.8556296304"/>
    <n v="7190490"/>
    <n v="28799"/>
    <n v="67868"/>
    <n v="39069"/>
    <n v="3051201"/>
    <n v="4139289"/>
    <n v="179"/>
    <d v="2025-12-05T00:00:00"/>
    <s v="Bill Process"/>
    <n v="-153"/>
    <n v="1253"/>
    <n v="153"/>
    <n v="2"/>
    <n v="0.42433842164201102"/>
    <n v="151"/>
    <m/>
    <m/>
    <m/>
    <m/>
    <m/>
    <m/>
    <m/>
  </r>
  <r>
    <s v="PharmaSciences Tender 2018/03"/>
    <n v="402"/>
    <n v="78211660"/>
    <s v="Paracetamol Syrup 100 mg/5 ml 150 ml Bottle"/>
    <s v="150 ml"/>
    <n v="16"/>
    <n v="6403656"/>
    <n v="0.8"/>
    <n v="65.229909006879197"/>
    <s v="Cipla"/>
    <n v="0.112"/>
    <n v="5145"/>
    <d v="2025-08-03T00:00:00"/>
    <n v="60034"/>
    <n v="3916012.3573189802"/>
    <n v="4354606"/>
    <n v="60034"/>
    <n v="60034"/>
    <n v="0"/>
    <n v="4354606"/>
    <n v="0"/>
    <n v="165"/>
    <d v="2026-08-18T00:00:00"/>
    <s v="L D 0%"/>
    <n v="103"/>
    <n v="1054"/>
    <n v="0"/>
    <n v="0"/>
    <n v="1"/>
    <n v="0"/>
    <m/>
    <m/>
    <m/>
    <m/>
    <m/>
    <m/>
    <m/>
  </r>
  <r>
    <s v="WellPharmatech Tender 2012/09"/>
    <n v="358"/>
    <n v="71815835"/>
    <s v="Clotrimazole Cream 1% 10 gm Tube"/>
    <s v="10 gm"/>
    <n v="19"/>
    <n v="4929783"/>
    <n v="0.89"/>
    <n v="60.719539577132402"/>
    <s v="Corvixa Pharmaceuticals"/>
    <n v="0.11600000000000001"/>
    <n v="3675"/>
    <d v="2020-08-21T00:00:00"/>
    <n v="81424"/>
    <n v="4944027.7905284297"/>
    <n v="5517535"/>
    <n v="10397"/>
    <n v="81424"/>
    <n v="71027"/>
    <n v="704532"/>
    <n v="4813003"/>
    <n v="191"/>
    <d v="2026-11-18T00:00:00"/>
    <s v="Bill Process"/>
    <n v="195"/>
    <n v="3760"/>
    <n v="0"/>
    <n v="0"/>
    <n v="0.12768962468068401"/>
    <n v="0"/>
    <m/>
    <m/>
    <m/>
    <m/>
    <m/>
    <m/>
    <m/>
  </r>
  <r>
    <s v="RegenMed Tender 2005/02"/>
    <n v="267"/>
    <n v="23225081"/>
    <s v="Omeprazole Capsules 250 mg 20 Capsules Pack"/>
    <s v="20 Capsules"/>
    <n v="16"/>
    <n v="7877467"/>
    <n v="1"/>
    <n v="50.793510567758297"/>
    <s v="Primexa Healthcare"/>
    <n v="0.13300000000000001"/>
    <n v="2961"/>
    <d v="2023-01-28T00:00:00"/>
    <n v="58636"/>
    <n v="2978328.2856510798"/>
    <n v="3374446"/>
    <n v="17893"/>
    <n v="58636"/>
    <n v="40743"/>
    <n v="1029725"/>
    <n v="2344721"/>
    <n v="126"/>
    <d v="2025-04-10T00:00:00"/>
    <s v="Bill Process"/>
    <n v="-392"/>
    <n v="7063"/>
    <n v="392"/>
    <n v="6"/>
    <n v="0.30515383041135102"/>
    <n v="386"/>
    <m/>
    <m/>
    <m/>
    <m/>
    <m/>
    <m/>
    <m/>
  </r>
  <r>
    <s v="OptiBiosystems Tender 2003/11"/>
    <n v="722"/>
    <n v="42881172"/>
    <s v="Fluconazole Capsules 250 mg 20 Capsules Pack"/>
    <s v="20 Capsules"/>
    <n v="10"/>
    <n v="7223914"/>
    <n v="0.94"/>
    <n v="65.281995558891694"/>
    <s v="Solvion Pharma"/>
    <n v="0.13200000000000001"/>
    <n v="2381"/>
    <d v="2024-10-18T00:00:00"/>
    <n v="95804"/>
    <n v="6254276.30252406"/>
    <n v="7079841"/>
    <n v="1797"/>
    <n v="95804"/>
    <n v="94007"/>
    <n v="132797"/>
    <n v="6947044"/>
    <n v="176"/>
    <d v="2025-10-25T00:00:00"/>
    <s v="Bill Process"/>
    <n v="-194"/>
    <n v="9328"/>
    <n v="194"/>
    <n v="3"/>
    <n v="1.87570456348378E-2"/>
    <n v="191"/>
    <m/>
    <m/>
    <m/>
    <m/>
    <m/>
    <m/>
    <m/>
  </r>
  <r>
    <s v="ImmunoLifeX Tender 2000/02"/>
    <n v="554"/>
    <n v="78731615"/>
    <s v="Ketoconazole Cream 2% 20 gm Tube"/>
    <s v="20 gm"/>
    <n v="49"/>
    <n v="5345632"/>
    <n v="0.9"/>
    <n v="85.468141749403699"/>
    <s v="Sun Pharma"/>
    <n v="0.115"/>
    <n v="1791"/>
    <d v="2025-12-17T00:00:00"/>
    <n v="63111"/>
    <n v="5393979.8939466197"/>
    <n v="6014288"/>
    <n v="8387"/>
    <n v="63111"/>
    <n v="54724"/>
    <n v="799256"/>
    <n v="5215032"/>
    <n v="195"/>
    <d v="2026-07-10T00:00:00"/>
    <s v="Bill Process"/>
    <n v="64"/>
    <n v="6824"/>
    <n v="0"/>
    <n v="0"/>
    <n v="0.13289283960007001"/>
    <n v="0"/>
    <m/>
    <m/>
    <m/>
    <m/>
    <m/>
    <m/>
    <m/>
  </r>
  <r>
    <s v="ImmunoLifeX Tender 2017/11"/>
    <n v="658"/>
    <n v="10999908"/>
    <s v="Cough Suppressant Syrup 250 mg/5 ml 150 ml Bottle"/>
    <s v="150 ml"/>
    <n v="25"/>
    <n v="3420295"/>
    <n v="0.87"/>
    <n v="63.879262106311302"/>
    <s v="Alkem Laboratories"/>
    <n v="0.126"/>
    <n v="7346"/>
    <d v="2021-09-18T00:00:00"/>
    <n v="75010"/>
    <n v="4791583.4505944103"/>
    <n v="5395323"/>
    <n v="25532"/>
    <n v="75010"/>
    <n v="49478"/>
    <n v="1836467"/>
    <n v="3558856"/>
    <n v="152"/>
    <d v="2026-07-04T00:00:00"/>
    <s v="Bill Process"/>
    <n v="58"/>
    <n v="9121"/>
    <n v="0"/>
    <n v="0"/>
    <n v="0.34038128249566701"/>
    <n v="0"/>
    <m/>
    <m/>
    <m/>
    <m/>
    <m/>
    <m/>
    <m/>
  </r>
  <r>
    <s v="SynGenix Tender 2003/12"/>
    <n v="116"/>
    <n v="59030182"/>
    <s v="Ketoconazole Cream 1% 30 gm Tube"/>
    <s v="30 gm"/>
    <n v="49"/>
    <n v="873983"/>
    <n v="0.95"/>
    <n v="62.243223862837802"/>
    <s v="Helixora Healthcare"/>
    <n v="0.14299999999999999"/>
    <n v="1424"/>
    <d v="2021-08-17T00:00:00"/>
    <n v="60270"/>
    <n v="3751399.10221323"/>
    <n v="4287849"/>
    <n v="31166"/>
    <n v="60270"/>
    <n v="29104"/>
    <n v="2217274"/>
    <n v="2070575"/>
    <n v="144"/>
    <d v="2026-05-08T00:00:00"/>
    <s v="Bill Process"/>
    <n v="1"/>
    <n v="5732"/>
    <n v="0"/>
    <n v="0"/>
    <n v="0.51710635473701705"/>
    <n v="0"/>
    <m/>
    <m/>
    <m/>
    <m/>
    <m/>
    <m/>
    <m/>
  </r>
  <r>
    <s v="AxisBiosystems Tender 2019/07"/>
    <n v="328"/>
    <n v="93252623"/>
    <s v="Doxycycline Capsules 250 mg 20 Capsules Pack"/>
    <s v="20 Capsules"/>
    <n v="43"/>
    <n v="7688309"/>
    <n v="0.9"/>
    <n v="87.122915431305699"/>
    <s v="Veriton Pharma"/>
    <n v="0.11700000000000001"/>
    <n v="1260"/>
    <d v="2022-09-28T00:00:00"/>
    <n v="14742"/>
    <n v="1284366.0192883101"/>
    <n v="1434637"/>
    <n v="8917"/>
    <n v="14742"/>
    <n v="5825"/>
    <n v="867769"/>
    <n v="566868"/>
    <n v="131"/>
    <d v="2025-12-20T00:00:00"/>
    <s v="Bill Process"/>
    <n v="-138"/>
    <n v="8053"/>
    <n v="138"/>
    <n v="1"/>
    <n v="0.60487043820377195"/>
    <n v="137"/>
    <m/>
    <m/>
    <m/>
    <m/>
    <m/>
    <m/>
    <m/>
  </r>
  <r>
    <s v="EvoLifecare Tender 2025/09"/>
    <n v="698"/>
    <n v="97388884"/>
    <s v="Diclofenac Injection 1 g 2 ml Vial"/>
    <s v="1 g"/>
    <n v="12"/>
    <n v="7063756"/>
    <n v="0.78"/>
    <n v="67.6209729636563"/>
    <s v="Sun Pharma"/>
    <n v="0.14399999999999999"/>
    <n v="8565"/>
    <d v="2025-02-15T00:00:00"/>
    <n v="27769"/>
    <n v="1877766.79822777"/>
    <n v="2148165"/>
    <n v="13062"/>
    <n v="27769"/>
    <n v="14707"/>
    <n v="1010455"/>
    <n v="1137710"/>
    <n v="114"/>
    <d v="2026-08-06T00:00:00"/>
    <s v="Bill Process"/>
    <n v="91"/>
    <n v="9219"/>
    <n v="0"/>
    <n v="0"/>
    <n v="0.47038064028232901"/>
    <n v="0"/>
    <m/>
    <m/>
    <m/>
    <m/>
    <m/>
    <m/>
    <m/>
  </r>
  <r>
    <s v="MediMed Tender 2025/05"/>
    <n v="316"/>
    <n v="49421647"/>
    <s v="Cough Suppressant Syrup 125 mg/5 ml 60 ml Bottle"/>
    <s v="60 ml"/>
    <n v="48"/>
    <n v="4517790"/>
    <n v="0.97"/>
    <n v="62.980926094382198"/>
    <s v="Corentis Lifesciences"/>
    <n v="0.128"/>
    <n v="6643"/>
    <d v="2021-02-22T00:00:00"/>
    <n v="81307"/>
    <n v="5120790.1579559296"/>
    <n v="5776251"/>
    <n v="34447"/>
    <n v="81307"/>
    <n v="46860"/>
    <n v="2447200"/>
    <n v="3329051"/>
    <n v="142"/>
    <d v="2025-02-12T00:00:00"/>
    <s v="Bill Process"/>
    <n v="-449"/>
    <n v="4815"/>
    <n v="449"/>
    <n v="9"/>
    <n v="0.42366585902812798"/>
    <n v="440"/>
    <m/>
    <m/>
    <m/>
    <m/>
    <m/>
    <m/>
    <m/>
  </r>
  <r>
    <s v="DeltaCure Tender 2022/12"/>
    <n v="764"/>
    <n v="36676649"/>
    <s v="Diclofenac Injection 250 mg 2 ml Vial"/>
    <s v="2 ml"/>
    <n v="17"/>
    <n v="1406732"/>
    <n v="0.83"/>
    <n v="92.351838255683404"/>
    <s v="Arvion Healthcare"/>
    <n v="0.124"/>
    <n v="6775"/>
    <d v="2025-09-24T00:00:00"/>
    <n v="80242"/>
    <n v="7410496.2053125501"/>
    <n v="8329398"/>
    <n v="59660"/>
    <n v="80242"/>
    <n v="20582"/>
    <n v="6192915"/>
    <n v="2136483"/>
    <n v="65"/>
    <d v="2026-07-10T00:00:00"/>
    <s v="Bill Process"/>
    <n v="64"/>
    <n v="3915"/>
    <n v="0"/>
    <n v="0"/>
    <n v="0.74350090974801197"/>
    <n v="0"/>
    <m/>
    <m/>
    <m/>
    <m/>
    <m/>
    <m/>
    <m/>
  </r>
  <r>
    <s v="TriThera Tender 2021/02"/>
    <n v="340"/>
    <n v="78583618"/>
    <s v="Ciprofloxacin Tablets 500 mg 15 Tablets Pack"/>
    <s v="15 Tablets"/>
    <n v="49"/>
    <n v="4881312"/>
    <n v="0.82"/>
    <n v="72.479687975550704"/>
    <s v="Nexora Lifesciences"/>
    <n v="0.14499999999999999"/>
    <n v="6943"/>
    <d v="2024-11-05T00:00:00"/>
    <n v="11087"/>
    <n v="803582.30058493104"/>
    <n v="920102"/>
    <n v="7404"/>
    <n v="11087"/>
    <n v="3683"/>
    <n v="614452"/>
    <n v="305650"/>
    <n v="154"/>
    <d v="2026-02-16T00:00:00"/>
    <s v="Bill Process"/>
    <n v="-80"/>
    <n v="5935"/>
    <n v="80"/>
    <n v="3"/>
    <n v="0.66780914584648698"/>
    <n v="77"/>
    <m/>
    <m/>
    <m/>
    <m/>
    <m/>
    <m/>
    <m/>
  </r>
  <r>
    <s v="NovaThera Tender 2011/01"/>
    <n v="417"/>
    <n v="87638093"/>
    <s v="Paracetamol Tablets 650 mg 20 Tablets Pack"/>
    <s v="20 Tablets"/>
    <n v="10"/>
    <n v="1019249"/>
    <n v="0.78"/>
    <n v="68.821342029360906"/>
    <s v="Curelia Lifesciences"/>
    <n v="0.14000000000000001"/>
    <n v="6110"/>
    <d v="2023-01-20T00:00:00"/>
    <n v="98720"/>
    <n v="6794042.8851384996"/>
    <n v="7745209"/>
    <n v="33912"/>
    <n v="98720"/>
    <n v="64808"/>
    <n v="2660611"/>
    <n v="5084598"/>
    <n v="89"/>
    <d v="2025-07-27T00:00:00"/>
    <s v="Bill Process"/>
    <n v="-284"/>
    <n v="4477"/>
    <n v="284"/>
    <n v="7"/>
    <n v="0.34351701782820099"/>
    <n v="277"/>
    <m/>
    <m/>
    <m/>
    <m/>
    <m/>
    <m/>
    <m/>
  </r>
  <r>
    <s v="FarmaLifeX Tender 2009/07"/>
    <n v="887"/>
    <n v="35270172"/>
    <s v="Diclofenac Injection 250 mg 5 ml Vial"/>
    <s v="5 ml"/>
    <n v="42"/>
    <n v="4595475"/>
    <n v="0.93"/>
    <n v="74.894951262651702"/>
    <s v="Zydus Lifesciences"/>
    <n v="0.111"/>
    <n v="4647"/>
    <d v="2020-10-02T00:00:00"/>
    <n v="76057"/>
    <n v="5696285.3081834996"/>
    <n v="6328573"/>
    <n v="33278"/>
    <n v="76057"/>
    <n v="42779"/>
    <n v="2769006"/>
    <n v="3559567"/>
    <n v="132"/>
    <d v="2026-08-25T00:00:00"/>
    <s v="Bill Process"/>
    <n v="110"/>
    <n v="4600"/>
    <n v="0"/>
    <n v="0"/>
    <n v="0.43754026585324202"/>
    <n v="0"/>
    <m/>
    <m/>
    <m/>
    <m/>
    <m/>
    <m/>
    <m/>
  </r>
  <r>
    <s v="AxisPharma Tender 2014/06"/>
    <n v="741"/>
    <n v="74447770"/>
    <s v="Iron Syrup 250 mg/5 ml 60 ml Bottle"/>
    <s v="60 ml"/>
    <n v="24"/>
    <n v="7700514"/>
    <n v="0.82"/>
    <n v="83.566246259571898"/>
    <s v="Alvion Pharma"/>
    <n v="0.10299999999999999"/>
    <n v="2618"/>
    <d v="2021-10-29T00:00:00"/>
    <n v="75224"/>
    <n v="6286187.3086300297"/>
    <n v="6933665"/>
    <n v="19458"/>
    <n v="75224"/>
    <n v="55766"/>
    <n v="1793513"/>
    <n v="5140152"/>
    <n v="179"/>
    <d v="2026-06-24T00:00:00"/>
    <s v="Bill Process"/>
    <n v="48"/>
    <n v="1306"/>
    <n v="0"/>
    <n v="0"/>
    <n v="0.25866744655960899"/>
    <n v="0"/>
    <m/>
    <m/>
    <m/>
    <m/>
    <m/>
    <m/>
    <m/>
  </r>
  <r>
    <s v="BioGenix Tender 2021/01"/>
    <n v="422"/>
    <n v="20473500"/>
    <s v="Omeprazole Capsules 200 mg 10 Capsules Pack"/>
    <s v="10 Capsules"/>
    <n v="12"/>
    <n v="5275532"/>
    <n v="0.9"/>
    <n v="77.299788641664705"/>
    <s v="Lumeris Healthcare"/>
    <n v="0.105"/>
    <n v="7646"/>
    <d v="2020-01-26T00:00:00"/>
    <n v="33469"/>
    <n v="2587146.6260478799"/>
    <n v="2858797"/>
    <n v="12218"/>
    <n v="33469"/>
    <n v="21251"/>
    <n v="1043616"/>
    <n v="1815181"/>
    <n v="86"/>
    <d v="2025-08-03T00:00:00"/>
    <s v="Bill Process"/>
    <n v="-277"/>
    <n v="1036"/>
    <n v="277"/>
    <n v="6"/>
    <n v="0.36505422928680298"/>
    <n v="271"/>
    <m/>
    <m/>
    <m/>
    <m/>
    <m/>
    <m/>
    <m/>
  </r>
  <r>
    <s v="PrimeLabs Tender 2017/10"/>
    <n v="205"/>
    <n v="27502607"/>
    <s v="Doxycycline Capsules 200 mg 20 Capsules Pack"/>
    <s v="20 Capsules"/>
    <n v="22"/>
    <n v="6973371"/>
    <n v="0.84"/>
    <n v="98.458332215679405"/>
    <s v="Solentra Lifesciences"/>
    <n v="0.125"/>
    <n v="5335"/>
    <d v="2020-05-15T00:00:00"/>
    <n v="43235"/>
    <n v="4256845.9933449002"/>
    <n v="4788952"/>
    <n v="7506"/>
    <n v="43235"/>
    <n v="35729"/>
    <n v="831407"/>
    <n v="3957545"/>
    <n v="69"/>
    <d v="2026-01-24T00:00:00"/>
    <s v="Bill Process"/>
    <n v="-103"/>
    <n v="6949"/>
    <n v="103"/>
    <n v="4"/>
    <n v="0.17360934428125399"/>
    <n v="99"/>
    <m/>
    <m/>
    <m/>
    <m/>
    <m/>
    <m/>
    <m/>
  </r>
  <r>
    <s v="KronoMed Tender 2003/10"/>
    <n v="448"/>
    <n v="54305792"/>
    <s v="Ciprofloxacin Tablets 500 mg 10 Tablets Pack"/>
    <s v="10 Tablets"/>
    <n v="17"/>
    <n v="8769105"/>
    <n v="0.93"/>
    <n v="96.086134409017305"/>
    <s v="Helixora Healthcare"/>
    <n v="0.13400000000000001"/>
    <n v="7955"/>
    <d v="2025-03-22T00:00:00"/>
    <n v="59650"/>
    <n v="5731537.9174978798"/>
    <n v="6499564"/>
    <n v="38201"/>
    <n v="59650"/>
    <n v="21449"/>
    <n v="4162445"/>
    <n v="2337119"/>
    <n v="171"/>
    <d v="2025-12-10T00:00:00"/>
    <s v="Bill Process"/>
    <n v="-148"/>
    <n v="8494"/>
    <n v="148"/>
    <n v="5"/>
    <n v="0.64041911148365505"/>
    <n v="143"/>
    <m/>
    <m/>
    <m/>
    <m/>
    <m/>
    <m/>
    <m/>
  </r>
  <r>
    <s v="QuickLabs Tender 2004/04"/>
    <n v="577"/>
    <n v="14309759"/>
    <s v="Doxycycline Capsules 100 mg 20 Capsules Pack"/>
    <s v="20 Capsules"/>
    <n v="26"/>
    <n v="6459721"/>
    <n v="0.94"/>
    <n v="74.405272356217395"/>
    <s v="Zyphera Lifesciences"/>
    <n v="0.14399999999999999"/>
    <n v="2503"/>
    <d v="2024-05-02T00:00:00"/>
    <n v="18241"/>
    <n v="1357226.57304976"/>
    <n v="1552667"/>
    <n v="18241"/>
    <n v="18241"/>
    <n v="0"/>
    <n v="1552667"/>
    <n v="0"/>
    <n v="93"/>
    <d v="2026-04-22T00:00:00"/>
    <s v="L D 2.5%"/>
    <n v="-15"/>
    <n v="6306"/>
    <n v="15"/>
    <n v="9"/>
    <n v="1"/>
    <n v="6"/>
    <m/>
    <m/>
    <m/>
    <m/>
    <m/>
    <m/>
    <m/>
  </r>
  <r>
    <s v="KronoBiotech Tender 2001/11"/>
    <n v="128"/>
    <n v="71632187"/>
    <s v="Omeprazole Capsules 200 mg 15 Capsules Pack"/>
    <s v="15 Capsules"/>
    <n v="38"/>
    <n v="9752578"/>
    <n v="0.87"/>
    <n v="58.350195289541901"/>
    <s v="TruMed Lifesciences"/>
    <n v="0.121"/>
    <n v="9170"/>
    <d v="2020-12-25T00:00:00"/>
    <n v="43440"/>
    <n v="2534732.4833777002"/>
    <n v="2841435"/>
    <n v="21205"/>
    <n v="43440"/>
    <n v="22235"/>
    <n v="1387031"/>
    <n v="1454404"/>
    <n v="137"/>
    <d v="2026-04-05T00:00:00"/>
    <s v="Bill Process"/>
    <n v="-32"/>
    <n v="3566"/>
    <n v="32"/>
    <n v="7"/>
    <n v="0.488144567219153"/>
    <n v="25"/>
    <m/>
    <m/>
    <m/>
    <m/>
    <m/>
    <m/>
    <m/>
  </r>
  <r>
    <s v="TriGenix Tender 2007/06"/>
    <n v="633"/>
    <n v="84273568"/>
    <s v="Metformin Tablets 250 mg 20 Tablets Pack"/>
    <s v="20 Tablets"/>
    <n v="36"/>
    <n v="6363373"/>
    <n v="0.91"/>
    <n v="57.551633073791997"/>
    <s v="Dr Reddy’s Laboratories"/>
    <n v="0.14599999999999999"/>
    <n v="9228"/>
    <d v="2022-03-21T00:00:00"/>
    <n v="81254"/>
    <n v="4676300.3937779004"/>
    <n v="5359040"/>
    <n v="12221"/>
    <n v="81254"/>
    <n v="69033"/>
    <n v="806026"/>
    <n v="4553014"/>
    <n v="199"/>
    <d v="2025-08-11T00:00:00"/>
    <s v="Bill Process"/>
    <n v="-269"/>
    <n v="9316"/>
    <n v="269"/>
    <n v="9"/>
    <n v="0.15040490314322999"/>
    <n v="260"/>
    <m/>
    <m/>
    <m/>
    <m/>
    <m/>
    <m/>
    <m/>
  </r>
  <r>
    <s v="CuraHealthcare Tender 2017/02"/>
    <n v="636"/>
    <n v="23562330"/>
    <s v="Clotrimazole Cream 1% 10 gm Tube"/>
    <s v="10 gm"/>
    <n v="16"/>
    <n v="6194519"/>
    <n v="0.79"/>
    <n v="91.450691941343194"/>
    <s v="Cenvora Pharma"/>
    <n v="0.10199999999999999"/>
    <n v="2288"/>
    <d v="2025-08-03T00:00:00"/>
    <n v="39219"/>
    <n v="3586604.6872475399"/>
    <n v="3952438"/>
    <n v="32874"/>
    <n v="39219"/>
    <n v="6345"/>
    <n v="3312998"/>
    <n v="639440"/>
    <n v="98"/>
    <d v="2025-02-28T00:00:00"/>
    <s v="Bill Process"/>
    <n v="-433"/>
    <n v="8041"/>
    <n v="433"/>
    <n v="3"/>
    <n v="0.83821617073357302"/>
    <n v="430"/>
    <m/>
    <m/>
    <m/>
    <m/>
    <m/>
    <m/>
    <m/>
  </r>
  <r>
    <s v="OmegaThera Tender 2024/05"/>
    <n v="594"/>
    <n v="38395803"/>
    <s v="Ceftriaxone Injection 1 g 2 ml Vial"/>
    <s v="1 g"/>
    <n v="49"/>
    <n v="8220108"/>
    <n v="0.8"/>
    <n v="75.480830158996199"/>
    <s v="Cenvora Pharma"/>
    <n v="0.10299999999999999"/>
    <n v="3542"/>
    <d v="2020-12-06T00:00:00"/>
    <n v="57620"/>
    <n v="4349205.4337613601"/>
    <n v="4797174"/>
    <n v="19075"/>
    <n v="57620"/>
    <n v="38545"/>
    <n v="1588096"/>
    <n v="3209078"/>
    <n v="78"/>
    <d v="2026-04-07T00:00:00"/>
    <s v="Bill Process"/>
    <n v="-30"/>
    <n v="6539"/>
    <n v="30"/>
    <n v="7"/>
    <n v="0.33104824713641101"/>
    <n v="23"/>
    <m/>
    <m/>
    <m/>
    <m/>
    <m/>
    <m/>
    <m/>
  </r>
  <r>
    <s v="RegenMed Tender 2001/12"/>
    <n v="738"/>
    <n v="76558243"/>
    <s v="Ciprofloxacin Tablets 650 mg 15 Tablets Pack"/>
    <s v="15 Tablets"/>
    <n v="38"/>
    <n v="548916"/>
    <n v="0.98"/>
    <n v="87.141104271119801"/>
    <s v="Therovia Pharma"/>
    <n v="0.14199999999999999"/>
    <n v="5381"/>
    <d v="2025-03-08T00:00:00"/>
    <n v="19953"/>
    <n v="1738726.4535216501"/>
    <n v="1985626"/>
    <n v="1286"/>
    <n v="19953"/>
    <n v="18667"/>
    <n v="127976"/>
    <n v="1857650"/>
    <n v="172"/>
    <d v="2025-12-27T00:00:00"/>
    <s v="Bill Process"/>
    <n v="-131"/>
    <n v="3321"/>
    <n v="131"/>
    <n v="2"/>
    <n v="6.4451460933192997E-2"/>
    <n v="129"/>
    <m/>
    <m/>
    <m/>
    <m/>
    <m/>
    <m/>
    <m/>
  </r>
  <r>
    <s v="GammaPharma Tender 2009/12"/>
    <n v="682"/>
    <n v="24426759"/>
    <s v="Amikacin Injection 1 g 2 ml Vial"/>
    <s v="1 g"/>
    <n v="6"/>
    <n v="9261671"/>
    <n v="0.81"/>
    <n v="88.050027805151998"/>
    <s v="Crestiva Pharmaceuticals"/>
    <n v="0.125"/>
    <n v="8231"/>
    <d v="2020-03-10T00:00:00"/>
    <n v="68022"/>
    <n v="5989338.9913620502"/>
    <n v="6738006"/>
    <n v="47559"/>
    <n v="68022"/>
    <n v="20463"/>
    <n v="4711018"/>
    <n v="2026988"/>
    <n v="107"/>
    <d v="2026-10-15T00:00:00"/>
    <s v="Bill Process"/>
    <n v="161"/>
    <n v="5963"/>
    <n v="0"/>
    <n v="0"/>
    <n v="0.69917085648760702"/>
    <n v="0"/>
    <m/>
    <m/>
    <m/>
    <m/>
    <m/>
    <m/>
    <m/>
  </r>
  <r>
    <s v="UltraHealthcare Tender 2006/12"/>
    <n v="481"/>
    <n v="17874857"/>
    <s v="Mupirocin Cream 2% 10 gm Tube"/>
    <s v="10 gm"/>
    <n v="20"/>
    <n v="4502124"/>
    <n v="0.83"/>
    <n v="81.340374406423194"/>
    <s v="Biosynex Healthcare"/>
    <n v="0.13300000000000001"/>
    <n v="5983"/>
    <d v="2021-04-12T00:00:00"/>
    <n v="20022"/>
    <n v="1628596.97636541"/>
    <n v="1845200"/>
    <n v="13299"/>
    <n v="20022"/>
    <n v="6723"/>
    <n v="1225618"/>
    <n v="619582"/>
    <n v="163"/>
    <d v="2026-07-26T00:00:00"/>
    <s v="Bill Process"/>
    <n v="80"/>
    <n v="7507"/>
    <n v="0"/>
    <n v="0"/>
    <n v="0.66421935870542403"/>
    <n v="0"/>
    <m/>
    <m/>
    <m/>
    <m/>
    <m/>
    <m/>
    <m/>
  </r>
  <r>
    <s v="PrimePharma Tender 2009/01"/>
    <n v="463"/>
    <n v="66056745"/>
    <s v="Metformin Tablets 500 mg 10 Tablets Pack"/>
    <s v="10 Tablets"/>
    <n v="23"/>
    <n v="4472928"/>
    <n v="0.92"/>
    <n v="86.362524854154998"/>
    <s v="Novacrest Pharma"/>
    <n v="0.11"/>
    <n v="5809"/>
    <d v="2021-04-17T00:00:00"/>
    <n v="21230"/>
    <n v="1833476.40265371"/>
    <n v="2035159"/>
    <n v="7781"/>
    <n v="21230"/>
    <n v="13449"/>
    <n v="745905"/>
    <n v="1289254"/>
    <n v="136"/>
    <d v="2025-11-25T00:00:00"/>
    <s v="Bill Process"/>
    <n v="-163"/>
    <n v="9549"/>
    <n v="163"/>
    <n v="1"/>
    <n v="0.36650965614696202"/>
    <n v="162"/>
    <m/>
    <m/>
    <m/>
    <m/>
    <m/>
    <m/>
    <m/>
  </r>
  <r>
    <s v="BioNova Tender 2002/08"/>
    <n v="929"/>
    <n v="80271649"/>
    <s v="Ketoconazole Cream 0.5% 30 gm Tube"/>
    <s v="30 gm"/>
    <n v="31"/>
    <n v="6819675"/>
    <n v="0.83"/>
    <n v="86.712358759359702"/>
    <s v="Biosynex Healthcare"/>
    <n v="0.115"/>
    <n v="2605"/>
    <d v="2024-03-23T00:00:00"/>
    <n v="40426"/>
    <n v="3505433.8152058702"/>
    <n v="3908559"/>
    <n v="36689"/>
    <n v="40426"/>
    <n v="3737"/>
    <n v="3547250"/>
    <n v="361309"/>
    <n v="88"/>
    <d v="2025-08-02T00:00:00"/>
    <s v="Bill Process"/>
    <n v="-278"/>
    <n v="3575"/>
    <n v="278"/>
    <n v="9"/>
    <n v="0.90755949141641501"/>
    <n v="269"/>
    <m/>
    <m/>
    <m/>
    <m/>
    <m/>
    <m/>
    <m/>
  </r>
  <r>
    <s v="MediLifecare Tender 2020/05"/>
    <n v="181"/>
    <n v="21287368"/>
    <s v="Ketoconazole Cream 0.5% 30 gm Tube"/>
    <s v="30 gm"/>
    <n v="35"/>
    <n v="3018907"/>
    <n v="0.82"/>
    <n v="92.473330298164697"/>
    <s v="Lumeris Healthcare"/>
    <n v="0.108"/>
    <n v="9128"/>
    <d v="2021-08-05T00:00:00"/>
    <n v="41998"/>
    <n v="3883694.9258623198"/>
    <n v="4303134"/>
    <n v="4288"/>
    <n v="41998"/>
    <n v="37710"/>
    <n v="439350"/>
    <n v="3863784"/>
    <n v="139"/>
    <d v="2025-08-12T00:00:00"/>
    <s v="Bill Process"/>
    <n v="-268"/>
    <n v="5979"/>
    <n v="268"/>
    <n v="5"/>
    <n v="0.102100100004762"/>
    <n v="263"/>
    <m/>
    <m/>
    <m/>
    <m/>
    <m/>
    <m/>
    <m/>
  </r>
  <r>
    <s v="DeltaCore Tender 2018/04"/>
    <n v="535"/>
    <n v="90594557"/>
    <s v="Paracetamol Tablets 650 mg 15 Tablets Pack"/>
    <s v="15 Tablets"/>
    <n v="13"/>
    <n v="6090504"/>
    <n v="0.97"/>
    <n v="82.408918390513705"/>
    <s v="Medinex Biotech"/>
    <n v="0.112"/>
    <n v="9519"/>
    <d v="2022-07-15T00:00:00"/>
    <n v="13593"/>
    <n v="1120184.42768225"/>
    <n v="1245645"/>
    <n v="5683"/>
    <n v="13593"/>
    <n v="7910"/>
    <n v="520783"/>
    <n v="724862"/>
    <n v="187"/>
    <d v="2026-04-17T00:00:00"/>
    <s v="Bill Process"/>
    <n v="-20"/>
    <n v="4057"/>
    <n v="20"/>
    <n v="7"/>
    <n v="0.41808283675421198"/>
    <n v="13"/>
    <m/>
    <m/>
    <m/>
    <m/>
    <m/>
    <m/>
    <m/>
  </r>
  <r>
    <s v="TriThera Tender 2005/10"/>
    <n v="785"/>
    <n v="49864290"/>
    <s v="Vitamin B Complex Syrup 125 mg/5 ml 100 ml Bottle"/>
    <s v="100 ml"/>
    <n v="15"/>
    <n v="5352831"/>
    <n v="0.96"/>
    <n v="58.106500450709802"/>
    <s v="Medisphere Pharmaceuticals"/>
    <n v="0.11600000000000001"/>
    <n v="7509"/>
    <d v="2023-10-29T00:00:00"/>
    <n v="60709"/>
    <n v="3527587.5358621399"/>
    <n v="3936788"/>
    <n v="60205"/>
    <n v="60709"/>
    <n v="504"/>
    <n v="3904105"/>
    <n v="32683"/>
    <n v="189"/>
    <d v="2026-08-11T00:00:00"/>
    <s v="Bill Process"/>
    <n v="96"/>
    <n v="5722"/>
    <n v="0"/>
    <n v="0"/>
    <n v="0.99169810077583198"/>
    <n v="0"/>
    <m/>
    <m/>
    <m/>
    <m/>
    <m/>
    <m/>
    <m/>
  </r>
  <r>
    <s v="ZenLabs Tender 2015/10"/>
    <n v="929"/>
    <n v="95699851"/>
    <s v="Iron Syrup 125 mg/5 ml 60 ml Bottle"/>
    <s v="60 ml"/>
    <n v="13"/>
    <n v="4560388"/>
    <n v="0.75"/>
    <n v="61.988867191264603"/>
    <s v="Medinex Biotech"/>
    <n v="0.13300000000000001"/>
    <n v="6235"/>
    <d v="2021-03-18T00:00:00"/>
    <n v="63962"/>
    <n v="3964931.9232876599"/>
    <n v="4492268"/>
    <n v="29686"/>
    <n v="63962"/>
    <n v="34276"/>
    <n v="2084948"/>
    <n v="2407320"/>
    <n v="122"/>
    <d v="2025-08-04T00:00:00"/>
    <s v="Bill Process"/>
    <n v="-276"/>
    <n v="2369"/>
    <n v="276"/>
    <n v="8"/>
    <n v="0.464119320846753"/>
    <n v="268"/>
    <m/>
    <m/>
    <m/>
    <m/>
    <m/>
    <m/>
    <m/>
  </r>
  <r>
    <s v="WellLifecare Tender 2000/12"/>
    <n v="610"/>
    <n v="23927547"/>
    <s v="Omeprazole Capsules 200 mg 20 Capsules Pack"/>
    <s v="20 Capsules"/>
    <n v="6"/>
    <n v="4116944"/>
    <n v="0.84"/>
    <n v="88.617035784683793"/>
    <s v="Crestiva Pharmaceuticals"/>
    <n v="0.13200000000000001"/>
    <n v="5520"/>
    <d v="2024-11-06T00:00:00"/>
    <n v="14677"/>
    <n v="1300632.2342117999"/>
    <n v="1472316"/>
    <n v="8078"/>
    <n v="14677"/>
    <n v="6599"/>
    <n v="810340"/>
    <n v="661976"/>
    <n v="140"/>
    <d v="2026-02-22T00:00:00"/>
    <s v="Bill Process"/>
    <n v="-74"/>
    <n v="3337"/>
    <n v="74"/>
    <n v="9"/>
    <n v="0.55038495605368898"/>
    <n v="65"/>
    <m/>
    <m/>
    <m/>
    <m/>
    <m/>
    <m/>
    <m/>
  </r>
  <r>
    <s v="LifeCure Tender 2004/04"/>
    <n v="694"/>
    <n v="75878541"/>
    <s v="Cough Suppressant Syrup 100 mg/5 ml 150 ml Bottle"/>
    <s v="150 ml"/>
    <n v="33"/>
    <n v="5830476"/>
    <n v="0.87"/>
    <n v="99.337281550457107"/>
    <s v="Corentis Lifesciences"/>
    <n v="0.115"/>
    <n v="5267"/>
    <d v="2022-12-27T00:00:00"/>
    <n v="15410"/>
    <n v="1530787.50869254"/>
    <n v="1706828"/>
    <n v="10876"/>
    <n v="15410"/>
    <n v="4534"/>
    <n v="1204637"/>
    <n v="502191"/>
    <n v="175"/>
    <d v="2025-10-24T00:00:00"/>
    <s v="Bill Process"/>
    <n v="-195"/>
    <n v="4126"/>
    <n v="195"/>
    <n v="8"/>
    <n v="0.70577547047371803"/>
    <n v="187"/>
    <m/>
    <m/>
    <m/>
    <m/>
    <m/>
    <m/>
    <m/>
  </r>
  <r>
    <s v="PharmaLifecare Tender 2000/03"/>
    <n v="858"/>
    <n v="64352442"/>
    <s v="Paracetamol Syrup 100 mg/5 ml 60 ml Bottle"/>
    <s v="60 ml"/>
    <n v="35"/>
    <n v="6347733"/>
    <n v="0.84"/>
    <n v="60.903660291767302"/>
    <s v="Axentra Lifesciences"/>
    <n v="0.126"/>
    <n v="6239"/>
    <d v="2023-01-17T00:00:00"/>
    <n v="22318"/>
    <n v="1359247.8903916599"/>
    <n v="1530513"/>
    <n v="20917"/>
    <n v="22318"/>
    <n v="1401"/>
    <n v="1434436"/>
    <n v="96077"/>
    <n v="90"/>
    <d v="2025-01-18T00:00:00"/>
    <s v="Bill Process"/>
    <n v="-474"/>
    <n v="5569"/>
    <n v="474"/>
    <n v="9"/>
    <n v="0.93722555784568495"/>
    <n v="465"/>
    <m/>
    <m/>
    <m/>
    <m/>
    <m/>
    <m/>
    <m/>
  </r>
  <r>
    <s v="AxisGenix Tender 2008/11"/>
    <n v="377"/>
    <n v="94920482"/>
    <s v="Gentamicin Injection 1 g 2 ml Vial"/>
    <s v="1 g"/>
    <n v="28"/>
    <n v="5352872"/>
    <n v="0.91"/>
    <n v="78.617445707870104"/>
    <s v="Helixora Healthcare"/>
    <n v="0.14299999999999999"/>
    <n v="8088"/>
    <d v="2022-06-08T00:00:00"/>
    <n v="55440"/>
    <n v="4358551.1900443202"/>
    <n v="4981824"/>
    <n v="46087"/>
    <n v="55440"/>
    <n v="9353"/>
    <n v="4141366"/>
    <n v="840458"/>
    <n v="172"/>
    <d v="2025-07-03T00:00:00"/>
    <s v="Bill Process"/>
    <n v="-308"/>
    <n v="6147"/>
    <n v="308"/>
    <n v="1"/>
    <n v="0.83129509379509403"/>
    <n v="307"/>
    <m/>
    <m/>
    <m/>
    <m/>
    <m/>
    <m/>
    <m/>
  </r>
  <r>
    <s v="HelioMed Tender 2020/03"/>
    <n v="596"/>
    <n v="77867747"/>
    <s v="Diclofenac Injection 500 mg 2 ml Vial"/>
    <s v="2 ml"/>
    <n v="11"/>
    <n v="532829"/>
    <n v="0.81"/>
    <n v="51.5844150467559"/>
    <s v="Trivanta Pharma"/>
    <n v="0.11700000000000001"/>
    <n v="6018"/>
    <d v="2025-04-09T00:00:00"/>
    <n v="28485"/>
    <n v="1469382.0626068399"/>
    <n v="1641300"/>
    <n v="28485"/>
    <n v="28485"/>
    <n v="0"/>
    <n v="1641300"/>
    <n v="0"/>
    <n v="101"/>
    <d v="2026-10-06T00:00:00"/>
    <s v="L D 0%"/>
    <n v="152"/>
    <n v="7730"/>
    <n v="0"/>
    <n v="0"/>
    <n v="1"/>
    <n v="0"/>
    <m/>
    <m/>
    <m/>
    <m/>
    <m/>
    <m/>
    <m/>
  </r>
  <r>
    <s v="FarmaMed Tender 2014/01"/>
    <n v="829"/>
    <n v="92218787"/>
    <s v="Clotrimazole Cream 0.5% 30 gm Tube"/>
    <s v="30 gm"/>
    <n v="44"/>
    <n v="6603593"/>
    <n v="1"/>
    <n v="82.2842284382983"/>
    <s v="Nexwell Pharma"/>
    <n v="0.14399999999999999"/>
    <n v="7501"/>
    <d v="2023-05-25T00:00:00"/>
    <n v="67862"/>
    <n v="5583972.3102797996"/>
    <n v="6388064"/>
    <n v="28786"/>
    <n v="67862"/>
    <n v="39076"/>
    <n v="2709717"/>
    <n v="3678347"/>
    <n v="151"/>
    <d v="2025-02-11T00:00:00"/>
    <s v="Bill Process"/>
    <n v="-450"/>
    <n v="4797"/>
    <n v="450"/>
    <n v="3"/>
    <n v="0.42418437417111199"/>
    <n v="447"/>
    <m/>
    <m/>
    <m/>
    <m/>
    <m/>
    <m/>
    <m/>
  </r>
  <r>
    <s v="CortexBiosystems Tender 2013/11"/>
    <n v="535"/>
    <n v="35525023"/>
    <s v="Paracetamol Syrup 250 mg/5 ml 60 ml Bottle"/>
    <s v="60 ml"/>
    <n v="34"/>
    <n v="8427898"/>
    <n v="0.86"/>
    <n v="69.802343592128395"/>
    <s v="Solentra Lifesciences"/>
    <n v="0.128"/>
    <n v="4450"/>
    <d v="2024-02-09T00:00:00"/>
    <n v="42328"/>
    <n v="2954593.5995676098"/>
    <n v="3332782"/>
    <n v="5193"/>
    <n v="42328"/>
    <n v="37135"/>
    <n v="408881"/>
    <n v="2923901"/>
    <n v="163"/>
    <d v="2025-07-04T00:00:00"/>
    <s v="Bill Process"/>
    <n v="-307"/>
    <n v="6511"/>
    <n v="307"/>
    <n v="3"/>
    <n v="0.12268474768474801"/>
    <n v="304"/>
    <m/>
    <m/>
    <m/>
    <m/>
    <m/>
    <m/>
    <m/>
  </r>
  <r>
    <s v="PrimeBiosystems Tender 2024/10"/>
    <n v="661"/>
    <n v="86868621"/>
    <s v="Omeprazole Capsules 100 mg 20 Capsules Pack"/>
    <s v="20 Capsules"/>
    <n v="34"/>
    <n v="9460847"/>
    <n v="0.81"/>
    <n v="68.194169480430901"/>
    <s v="Crestiva Pharmaceuticals"/>
    <n v="0.124"/>
    <n v="7664"/>
    <d v="2023-12-23T00:00:00"/>
    <n v="56180"/>
    <n v="3831148.44141061"/>
    <n v="4306211"/>
    <n v="486"/>
    <n v="56180"/>
    <n v="55694"/>
    <n v="37252"/>
    <n v="4268959"/>
    <n v="105"/>
    <d v="2025-10-08T00:00:00"/>
    <s v="Bill Process"/>
    <n v="-211"/>
    <n v="1236"/>
    <n v="211"/>
    <n v="1"/>
    <n v="8.6507653969384105E-3"/>
    <n v="210"/>
    <m/>
    <m/>
    <m/>
    <m/>
    <m/>
    <m/>
    <m/>
  </r>
  <r>
    <s v="UniBiosystems Tender 2003/10"/>
    <n v="570"/>
    <n v="31431378"/>
    <s v="Diclofenac Injection 1 g 5 ml Vial"/>
    <s v="1 g"/>
    <n v="47"/>
    <n v="4769245"/>
    <n v="0.93"/>
    <n v="82.297831102607205"/>
    <s v="Curelia Lifesciences"/>
    <n v="0.14499999999999999"/>
    <n v="8367"/>
    <d v="2025-01-28T00:00:00"/>
    <n v="41690"/>
    <n v="3430996.57866769"/>
    <n v="3928491"/>
    <n v="11434"/>
    <n v="41690"/>
    <n v="30256"/>
    <n v="1077437"/>
    <n v="2851054"/>
    <n v="125"/>
    <d v="2025-01-18T00:00:00"/>
    <s v="Bill Process"/>
    <n v="-474"/>
    <n v="3202"/>
    <n v="474"/>
    <n v="4"/>
    <n v="0.27426241304869298"/>
    <n v="470"/>
    <m/>
    <m/>
    <m/>
    <m/>
    <m/>
    <m/>
    <m/>
  </r>
  <r>
    <s v="DynaGenix Tender 2025/12"/>
    <n v="442"/>
    <n v="13111442"/>
    <s v="Doxycycline Capsules 100 mg 15 Capsules Pack"/>
    <s v="15 Capsules"/>
    <n v="45"/>
    <n v="9969241"/>
    <n v="0.98"/>
    <n v="75.273286803882797"/>
    <s v="Medinex Biotech"/>
    <n v="0.14000000000000001"/>
    <n v="2944"/>
    <d v="2020-09-29T00:00:00"/>
    <n v="21651"/>
    <n v="1629741.93259087"/>
    <n v="1857906"/>
    <n v="449"/>
    <n v="21651"/>
    <n v="21202"/>
    <n v="38529"/>
    <n v="1819377"/>
    <n v="182"/>
    <d v="2026-01-24T00:00:00"/>
    <s v="Bill Process"/>
    <n v="-103"/>
    <n v="5661"/>
    <n v="103"/>
    <n v="9"/>
    <n v="2.07380721444737E-2"/>
    <n v="94"/>
    <m/>
    <m/>
    <m/>
    <m/>
    <m/>
    <m/>
    <m/>
  </r>
  <r>
    <s v="KronoLifecare Tender 2024/02"/>
    <n v="249"/>
    <n v="55011278"/>
    <s v="Mupirocin Cream 0.5% 10 gm Tube"/>
    <s v="10 gm"/>
    <n v="41"/>
    <n v="1981255"/>
    <n v="0.78"/>
    <n v="80.681123262086103"/>
    <s v="Oxyvera Pharmaceuticals"/>
    <n v="0.111"/>
    <n v="6742"/>
    <d v="2020-05-04T00:00:00"/>
    <n v="30956"/>
    <n v="2497564.8517011399"/>
    <n v="2774795"/>
    <n v="25786"/>
    <n v="30956"/>
    <n v="5170"/>
    <n v="2311373"/>
    <n v="463422"/>
    <n v="96"/>
    <d v="2026-11-04T00:00:00"/>
    <s v="Bill Process"/>
    <n v="181"/>
    <n v="8400"/>
    <n v="0"/>
    <n v="0"/>
    <n v="0.83298875823749796"/>
    <n v="0"/>
    <m/>
    <m/>
    <m/>
    <m/>
    <m/>
    <m/>
    <m/>
  </r>
  <r>
    <s v="PrimeNova Tender 2007/02"/>
    <n v="801"/>
    <n v="89030087"/>
    <s v="Amikacin Injection 1 g 5 ml Vial"/>
    <s v="1 g"/>
    <n v="41"/>
    <n v="8019208"/>
    <n v="0.84"/>
    <n v="72.764172999294999"/>
    <s v="Novacrest Pharma"/>
    <n v="0.10299999999999999"/>
    <n v="6990"/>
    <d v="2025-09-25T00:00:00"/>
    <n v="10278"/>
    <n v="747870.17008675402"/>
    <n v="824901"/>
    <n v="527"/>
    <n v="10278"/>
    <n v="9751"/>
    <n v="42296"/>
    <n v="782605"/>
    <n v="100"/>
    <d v="2026-12-01T00:00:00"/>
    <s v="Bill Process"/>
    <n v="208"/>
    <n v="8023"/>
    <n v="0"/>
    <n v="0"/>
    <n v="5.1274567036388399E-2"/>
    <n v="0"/>
    <m/>
    <m/>
    <m/>
    <m/>
    <m/>
    <m/>
    <m/>
  </r>
  <r>
    <s v="ImmunoLabs Tender 2000/09"/>
    <n v="550"/>
    <n v="87216090"/>
    <s v="Omeprazole Capsules 100 mg 15 Capsules Pack"/>
    <s v="15 Capsules"/>
    <n v="24"/>
    <n v="4464775"/>
    <n v="0.99"/>
    <n v="99.307973731650094"/>
    <s v="Intas Pharmaceuticals"/>
    <n v="0.13900000000000001"/>
    <n v="1298"/>
    <d v="2020-08-20T00:00:00"/>
    <n v="89063"/>
    <n v="8844666.0644619595"/>
    <n v="10074075"/>
    <n v="79968"/>
    <n v="89063"/>
    <n v="9095"/>
    <n v="9045323"/>
    <n v="1028752"/>
    <n v="191"/>
    <d v="2025-07-13T00:00:00"/>
    <s v="Bill Process"/>
    <n v="-298"/>
    <n v="5032"/>
    <n v="298"/>
    <n v="6"/>
    <n v="0.89788127505249105"/>
    <n v="292"/>
    <m/>
    <m/>
    <m/>
    <m/>
    <m/>
    <m/>
    <m/>
  </r>
  <r>
    <s v="XenoCure Tender 2000/05"/>
    <n v="560"/>
    <n v="32481263"/>
    <s v="Iron Syrup 100 mg/5 ml 60 ml Bottle"/>
    <s v="60 ml"/>
    <n v="43"/>
    <n v="3258122"/>
    <n v="0.75"/>
    <n v="52.389135875569004"/>
    <s v="Crestline Biotech"/>
    <n v="0.14399999999999999"/>
    <n v="9282"/>
    <d v="2021-03-28T00:00:00"/>
    <n v="43327"/>
    <n v="2269864.09008078"/>
    <n v="2596725"/>
    <n v="6195"/>
    <n v="43327"/>
    <n v="37132"/>
    <n v="371286"/>
    <n v="2225439"/>
    <n v="67"/>
    <d v="2025-12-10T00:00:00"/>
    <s v="Bill Process"/>
    <n v="-148"/>
    <n v="5099"/>
    <n v="148"/>
    <n v="4"/>
    <n v="0.14298243589447701"/>
    <n v="144"/>
    <m/>
    <m/>
    <m/>
    <m/>
    <m/>
    <m/>
    <m/>
  </r>
  <r>
    <s v="ZenLifecare Tender 2025/06"/>
    <n v="103"/>
    <n v="36166616"/>
    <s v="Framycetin Sulphate Cream 1% 30 gm Tube"/>
    <s v="30 gm"/>
    <n v="17"/>
    <n v="6844765"/>
    <n v="0.98"/>
    <n v="58.625165683259397"/>
    <s v="Intas Pharmaceuticals"/>
    <n v="0.113"/>
    <n v="2742"/>
    <d v="2023-09-23T00:00:00"/>
    <n v="44928"/>
    <n v="2633911.44381748"/>
    <n v="2931543"/>
    <n v="2960"/>
    <n v="44928"/>
    <n v="41968"/>
    <n v="193139"/>
    <n v="2738404"/>
    <n v="120"/>
    <d v="2026-01-09T00:00:00"/>
    <s v="Bill Process"/>
    <n v="-118"/>
    <n v="4385"/>
    <n v="118"/>
    <n v="9"/>
    <n v="6.5883190883190904E-2"/>
    <n v="109"/>
    <m/>
    <m/>
    <m/>
    <m/>
    <m/>
    <m/>
    <m/>
  </r>
  <r>
    <s v="DeltaNova Tender 2004/06"/>
    <n v="809"/>
    <n v="19245121"/>
    <s v="Mupirocin Cream 1% 30 gm Tube"/>
    <s v="30 gm"/>
    <n v="36"/>
    <n v="3021646"/>
    <n v="0.97"/>
    <n v="98.746025566153904"/>
    <s v="Aurobindo Pharma"/>
    <n v="0.129"/>
    <n v="4488"/>
    <d v="2023-01-19T00:00:00"/>
    <n v="45361"/>
    <n v="4479218.4657063102"/>
    <n v="5057038"/>
    <n v="34758"/>
    <n v="45361"/>
    <n v="10603"/>
    <n v="3874970"/>
    <n v="1182068"/>
    <n v="112"/>
    <d v="2025-10-11T00:00:00"/>
    <s v="Bill Process"/>
    <n v="-208"/>
    <n v="8985"/>
    <n v="208"/>
    <n v="5"/>
    <n v="0.76625294856815296"/>
    <n v="203"/>
    <m/>
    <m/>
    <m/>
    <m/>
    <m/>
    <m/>
    <m/>
  </r>
  <r>
    <s v="PrimeMed Tender 2011/06"/>
    <n v="631"/>
    <n v="98396090"/>
    <s v="Paracetamol Syrup 100 mg/5 ml 60 ml Bottle"/>
    <s v="60 ml"/>
    <n v="41"/>
    <n v="7342901"/>
    <n v="0.77"/>
    <n v="98.290957145042398"/>
    <s v="Crestiva Pharmaceuticals"/>
    <n v="0.13300000000000001"/>
    <n v="3078"/>
    <d v="2021-12-30T00:00:00"/>
    <n v="56688"/>
    <n v="5571917.7786381599"/>
    <n v="6312983"/>
    <n v="7982"/>
    <n v="56688"/>
    <n v="48706"/>
    <n v="888905"/>
    <n v="5424078"/>
    <n v="114"/>
    <d v="2026-04-10T00:00:00"/>
    <s v="Bill Process"/>
    <n v="-27"/>
    <n v="4472"/>
    <n v="27"/>
    <n v="5"/>
    <n v="0.14080581428168201"/>
    <n v="22"/>
    <m/>
    <m/>
    <m/>
    <m/>
    <m/>
    <m/>
    <m/>
  </r>
  <r>
    <s v="PrimeThera Tender 2020/10"/>
    <n v="840"/>
    <n v="12983163"/>
    <s v="Fluconazole Capsules 100 mg 15 Capsules Pack"/>
    <s v="15 Capsules"/>
    <n v="28"/>
    <n v="2155079"/>
    <n v="0.93"/>
    <n v="79.985000467026296"/>
    <s v="Dr Reddy’s Laboratories"/>
    <n v="0.10299999999999999"/>
    <n v="1698"/>
    <d v="2024-07-18T00:00:00"/>
    <n v="19116"/>
    <n v="1528993.2689276701"/>
    <n v="1686480"/>
    <n v="549"/>
    <n v="19116"/>
    <n v="18567"/>
    <n v="48435"/>
    <n v="1638045"/>
    <n v="186"/>
    <d v="2026-12-18T00:00:00"/>
    <s v="Bill Process"/>
    <n v="225"/>
    <n v="3161"/>
    <n v="0"/>
    <n v="0"/>
    <n v="2.87193973634652E-2"/>
    <n v="0"/>
    <m/>
    <m/>
    <m/>
    <m/>
    <m/>
    <m/>
    <m/>
  </r>
  <r>
    <s v="ImmunoLifeX Tender 2006/01"/>
    <n v="309"/>
    <n v="86747408"/>
    <s v="Ketoconazole Cream 0.5% 30 gm Tube"/>
    <s v="30 gm"/>
    <n v="31"/>
    <n v="7908497"/>
    <n v="1"/>
    <n v="62.243397441364401"/>
    <s v="Helixora Healthcare"/>
    <n v="0.123"/>
    <n v="9037"/>
    <d v="2023-02-15T00:00:00"/>
    <n v="42532"/>
    <n v="2647336.1799761099"/>
    <n v="2972959"/>
    <n v="27766"/>
    <n v="42532"/>
    <n v="14766"/>
    <n v="1940825"/>
    <n v="1032134"/>
    <n v="156"/>
    <d v="2026-12-10T00:00:00"/>
    <s v="Bill Process"/>
    <n v="217"/>
    <n v="9720"/>
    <n v="0"/>
    <n v="0"/>
    <n v="0.65282610740148606"/>
    <n v="0"/>
    <m/>
    <m/>
    <m/>
    <m/>
    <m/>
    <m/>
    <m/>
  </r>
  <r>
    <s v="ZenBiosystems Tender 2019/02"/>
    <n v="291"/>
    <n v="30896517"/>
    <s v="Doxycycline Capsules 250 mg 10 Capsules Pack"/>
    <s v="10 Capsules"/>
    <n v="32"/>
    <n v="8194073"/>
    <n v="0.9"/>
    <n v="60.672022088534298"/>
    <s v="Zydus Lifesciences"/>
    <n v="0.122"/>
    <n v="1993"/>
    <d v="2021-12-19T00:00:00"/>
    <n v="31712"/>
    <n v="1924031.1644716"/>
    <n v="2158763"/>
    <n v="15374"/>
    <n v="31712"/>
    <n v="16338"/>
    <n v="1046570"/>
    <n v="1112193"/>
    <n v="58"/>
    <d v="2026-10-22T00:00:00"/>
    <s v="Bill Process"/>
    <n v="168"/>
    <n v="7543"/>
    <n v="0"/>
    <n v="0"/>
    <n v="0.48480070635721501"/>
    <n v="0"/>
    <m/>
    <m/>
    <m/>
    <m/>
    <m/>
    <m/>
    <m/>
  </r>
  <r>
    <s v="PharmaSciences Tender 2008/08"/>
    <n v="528"/>
    <n v="86404881"/>
    <s v="Cough Suppressant Syrup 250 mg/5 ml 150 ml Bottle"/>
    <s v="150 ml"/>
    <n v="43"/>
    <n v="2357003"/>
    <n v="0.87"/>
    <n v="52.286138549786202"/>
    <s v="Biocon"/>
    <n v="0.123"/>
    <n v="7168"/>
    <d v="2022-05-06T00:00:00"/>
    <n v="41342"/>
    <n v="2161613.53992526"/>
    <n v="2427492"/>
    <n v="16476"/>
    <n v="41342"/>
    <n v="24866"/>
    <n v="967427"/>
    <n v="1460065"/>
    <n v="137"/>
    <d v="2025-01-26T00:00:00"/>
    <s v="Bill Process"/>
    <n v="-466"/>
    <n v="9696"/>
    <n v="466"/>
    <n v="2"/>
    <n v="0.39852934062212803"/>
    <n v="464"/>
    <m/>
    <m/>
    <m/>
    <m/>
    <m/>
    <m/>
    <m/>
  </r>
  <r>
    <s v="UltraHealthcare Tender 2014/06"/>
    <n v="109"/>
    <n v="53968066"/>
    <s v="Ibuprofen Tablets 650 mg 15 Tablets Pack"/>
    <s v="15 Tablets"/>
    <n v="7"/>
    <n v="2867150"/>
    <n v="0.8"/>
    <n v="59.764580247199099"/>
    <s v="Alvion Pharma"/>
    <n v="0.127"/>
    <n v="3423"/>
    <d v="2024-08-20T00:00:00"/>
    <n v="35567"/>
    <n v="2125646.8256521299"/>
    <n v="2395604"/>
    <n v="35567"/>
    <n v="35567"/>
    <n v="0"/>
    <n v="2395604"/>
    <n v="0"/>
    <n v="192"/>
    <d v="2026-05-03T00:00:00"/>
    <s v="L D 2.5%"/>
    <n v="-4"/>
    <n v="6711"/>
    <n v="4"/>
    <n v="6"/>
    <n v="1"/>
    <n v="-2"/>
    <m/>
    <m/>
    <m/>
    <m/>
    <m/>
    <m/>
    <m/>
  </r>
  <r>
    <s v="NexaLabs Tender 2012/03"/>
    <n v="776"/>
    <n v="17408787"/>
    <s v="Cough Suppressant Syrup 100 mg/5 ml 150 ml Bottle"/>
    <s v="150 ml"/>
    <n v="38"/>
    <n v="9829928"/>
    <n v="0.8"/>
    <n v="62.445876976791197"/>
    <s v="Zerion Biotech"/>
    <n v="0.111"/>
    <n v="5128"/>
    <d v="2020-04-27T00:00:00"/>
    <n v="26350"/>
    <n v="1645448.8583384501"/>
    <n v="1828094"/>
    <n v="13920"/>
    <n v="26350"/>
    <n v="12430"/>
    <n v="965733"/>
    <n v="862361"/>
    <n v="195"/>
    <d v="2026-01-21T00:00:00"/>
    <s v="Bill Process"/>
    <n v="-106"/>
    <n v="3785"/>
    <n v="106"/>
    <n v="7"/>
    <n v="0.52827324478178395"/>
    <n v="99"/>
    <m/>
    <m/>
    <m/>
    <m/>
    <m/>
    <m/>
    <m/>
  </r>
  <r>
    <s v="DeltaNova Tender 2021/05"/>
    <n v="556"/>
    <n v="86017262"/>
    <s v="Framycetin Sulphate Cream 2% 10 gm Tube"/>
    <s v="10 gm"/>
    <n v="6"/>
    <n v="4144064"/>
    <n v="0.97"/>
    <n v="63.982712833929597"/>
    <s v="Helixora Healthcare"/>
    <n v="0.115"/>
    <n v="3623"/>
    <d v="2021-08-19T00:00:00"/>
    <n v="46885"/>
    <n v="2999829.4912187899"/>
    <n v="3344810"/>
    <n v="6513"/>
    <n v="46885"/>
    <n v="40372"/>
    <n v="464642"/>
    <n v="2880168"/>
    <n v="138"/>
    <d v="2025-01-22T00:00:00"/>
    <s v="Bill Process"/>
    <n v="-470"/>
    <n v="6885"/>
    <n v="470"/>
    <n v="8"/>
    <n v="0.13891436493548001"/>
    <n v="462"/>
    <m/>
    <m/>
    <m/>
    <m/>
    <m/>
    <m/>
    <m/>
  </r>
  <r>
    <s v="ImmunoCore Tender 2012/09"/>
    <n v="232"/>
    <n v="69188292"/>
    <s v="Paracetamol Syrup 250 mg/5 ml 60 ml Bottle"/>
    <s v="60 ml"/>
    <n v="25"/>
    <n v="3072175"/>
    <n v="1"/>
    <n v="70.369519174474306"/>
    <s v="Zyphera Lifesciences"/>
    <n v="0.11"/>
    <n v="4474"/>
    <d v="2023-10-09T00:00:00"/>
    <n v="35873"/>
    <n v="2524365.7613459202"/>
    <n v="2802046"/>
    <n v="21669"/>
    <n v="35873"/>
    <n v="14204"/>
    <n v="1692569"/>
    <n v="1109477"/>
    <n v="150"/>
    <d v="2025-07-07T00:00:00"/>
    <s v="Bill Process"/>
    <n v="-304"/>
    <n v="9866"/>
    <n v="304"/>
    <n v="4"/>
    <n v="0.60404761241044802"/>
    <n v="300"/>
    <m/>
    <m/>
    <m/>
    <m/>
    <m/>
    <m/>
    <m/>
  </r>
  <r>
    <s v="OmegaHealthcare Tender 2020/05"/>
    <n v="226"/>
    <n v="57346539"/>
    <s v="Cough Suppressant Syrup 250 mg/5 ml 150 ml Bottle"/>
    <s v="150 ml"/>
    <n v="34"/>
    <n v="2763542"/>
    <n v="0.75"/>
    <n v="51.593771603211501"/>
    <s v="Lifegenix Pharma"/>
    <n v="0.112"/>
    <n v="4524"/>
    <d v="2021-04-01T00:00:00"/>
    <n v="28658"/>
    <n v="1478574.3066048301"/>
    <n v="1644175"/>
    <n v="27320"/>
    <n v="28658"/>
    <n v="1338"/>
    <n v="1567411"/>
    <n v="76764"/>
    <n v="141"/>
    <d v="2025-01-27T00:00:00"/>
    <s v="Bill Process"/>
    <n v="-465"/>
    <n v="8796"/>
    <n v="465"/>
    <n v="5"/>
    <n v="0.95331146625724095"/>
    <n v="460"/>
    <m/>
    <m/>
    <m/>
    <m/>
    <m/>
    <m/>
    <m/>
  </r>
  <r>
    <s v="AlphaBiosystems Tender 2001/10"/>
    <n v="640"/>
    <n v="91944252"/>
    <s v="Ketoconazole Cream 2% 30 gm Tube"/>
    <s v="30 gm"/>
    <n v="36"/>
    <n v="4162158"/>
    <n v="0.75"/>
    <n v="81.294856186333305"/>
    <s v="Aurobindo Pharma"/>
    <n v="0.115"/>
    <n v="2653"/>
    <d v="2022-10-27T00:00:00"/>
    <n v="39347"/>
    <n v="3198708.7063636598"/>
    <n v="3566560"/>
    <n v="35027"/>
    <n v="39347"/>
    <n v="4320"/>
    <n v="3174979"/>
    <n v="391581"/>
    <n v="123"/>
    <d v="2025-10-17T00:00:00"/>
    <s v="Bill Process"/>
    <n v="-202"/>
    <n v="1750"/>
    <n v="202"/>
    <n v="7"/>
    <n v="0.890207639718403"/>
    <n v="195"/>
    <m/>
    <m/>
    <m/>
    <m/>
    <m/>
    <m/>
    <m/>
  </r>
  <r>
    <s v="AxisBiosystems Tender 2018/09"/>
    <n v="527"/>
    <n v="37360465"/>
    <s v="Azithromycin Tablets 250 mg 10 Tablets Pack"/>
    <s v="10 Tablets"/>
    <n v="41"/>
    <n v="3563587"/>
    <n v="0.87"/>
    <n v="69.193209172572793"/>
    <s v="Veriton Pharma"/>
    <n v="0.129"/>
    <n v="9923"/>
    <d v="2021-06-26T00:00:00"/>
    <n v="74922"/>
    <n v="5184093.6176274996"/>
    <n v="5852842"/>
    <n v="68844"/>
    <n v="74922"/>
    <n v="6078"/>
    <n v="5378034"/>
    <n v="474808"/>
    <n v="171"/>
    <d v="2026-04-14T00:00:00"/>
    <s v="Bill Process"/>
    <n v="-23"/>
    <n v="9044"/>
    <n v="23"/>
    <n v="6"/>
    <n v="0.91887563065588196"/>
    <n v="17"/>
    <m/>
    <m/>
    <m/>
    <m/>
    <m/>
    <m/>
    <m/>
  </r>
  <r>
    <s v="UniCure Tender 2018/05"/>
    <n v="137"/>
    <n v="43025865"/>
    <s v="Ibuprofen Tablets 250 mg 10 Tablets Pack"/>
    <s v="10 Tablets"/>
    <n v="27"/>
    <n v="7941996"/>
    <n v="0.77"/>
    <n v="57.296567928407299"/>
    <s v="Nexwell Pharma"/>
    <n v="0.14099999999999999"/>
    <n v="6542"/>
    <d v="2024-09-26T00:00:00"/>
    <n v="63480"/>
    <n v="3637186.1320953001"/>
    <n v="4150029"/>
    <n v="2063"/>
    <n v="63480"/>
    <n v="61417"/>
    <n v="134869"/>
    <n v="4015160"/>
    <n v="90"/>
    <d v="2025-08-07T00:00:00"/>
    <s v="Bill Process"/>
    <n v="-273"/>
    <n v="4123"/>
    <n v="273"/>
    <n v="5"/>
    <n v="3.2498424700693099E-2"/>
    <n v="268"/>
    <m/>
    <m/>
    <m/>
    <m/>
    <m/>
    <m/>
    <m/>
  </r>
  <r>
    <s v="OptiCore Tender 2002/01"/>
    <n v="175"/>
    <n v="97069221"/>
    <s v="Gentamicin Injection 500 mg 10 ml Vial"/>
    <s v="10 ml"/>
    <n v="15"/>
    <n v="8446746"/>
    <n v="1"/>
    <n v="69.120101329458507"/>
    <s v="Aurobindo Pharma"/>
    <n v="0.14499999999999999"/>
    <n v="6029"/>
    <d v="2020-04-16T00:00:00"/>
    <n v="35754"/>
    <n v="2471320.1029334599"/>
    <n v="2829662"/>
    <n v="23456"/>
    <n v="35754"/>
    <n v="12298"/>
    <n v="1856367"/>
    <n v="973295"/>
    <n v="166"/>
    <d v="2026-01-22T00:00:00"/>
    <s v="Bill Process"/>
    <n v="-105"/>
    <n v="6776"/>
    <n v="105"/>
    <n v="6"/>
    <n v="0.65603848520445296"/>
    <n v="99"/>
    <m/>
    <m/>
    <m/>
    <m/>
    <m/>
    <m/>
    <m/>
  </r>
  <r>
    <s v="EvoThera Tender 2017/07"/>
    <n v="548"/>
    <n v="70625109"/>
    <s v="Ibuprofen Tablets 650 mg 15 Tablets Pack"/>
    <s v="15 Tablets"/>
    <n v="10"/>
    <n v="1081468"/>
    <n v="0.96"/>
    <n v="61.193598399700903"/>
    <s v="Elaris Biotech"/>
    <n v="0.11899999999999999"/>
    <n v="4321"/>
    <d v="2020-12-06T00:00:00"/>
    <n v="80869"/>
    <n v="4948665.1089854203"/>
    <n v="5537556"/>
    <n v="65347"/>
    <n v="80869"/>
    <n v="15522"/>
    <n v="4474677"/>
    <n v="1062879"/>
    <n v="138"/>
    <d v="2025-01-11T00:00:00"/>
    <s v="Bill Process"/>
    <n v="-481"/>
    <n v="1551"/>
    <n v="481"/>
    <n v="3"/>
    <n v="0.808059948806094"/>
    <n v="478"/>
    <m/>
    <m/>
    <m/>
    <m/>
    <m/>
    <m/>
    <m/>
  </r>
  <r>
    <s v="SynPharmatech Tender 2010/04"/>
    <n v="383"/>
    <n v="48244932"/>
    <s v="Gentamicin Injection 250 mg 2 ml Vial"/>
    <s v="2 ml"/>
    <n v="21"/>
    <n v="3715119"/>
    <n v="0.92"/>
    <n v="74.567858449312098"/>
    <s v="Therovia Pharma"/>
    <n v="0.13200000000000001"/>
    <n v="3381"/>
    <d v="2022-09-13T00:00:00"/>
    <n v="31051"/>
    <n v="2315406.5727095902"/>
    <n v="2621040"/>
    <n v="28299"/>
    <n v="31051"/>
    <n v="2752"/>
    <n v="2388742"/>
    <n v="232298"/>
    <n v="176"/>
    <d v="2026-08-28T00:00:00"/>
    <s v="Bill Process"/>
    <n v="113"/>
    <n v="6500"/>
    <n v="0"/>
    <n v="0"/>
    <n v="0.91137161444075898"/>
    <n v="0"/>
    <m/>
    <m/>
    <m/>
    <m/>
    <m/>
    <m/>
    <m/>
  </r>
  <r>
    <s v="EvoPharmatech Tender 2004/07"/>
    <n v="242"/>
    <n v="43744939"/>
    <s v="Vitamin B Complex Syrup 100 mg/5 ml 60 ml Bottle"/>
    <s v="60 ml"/>
    <n v="26"/>
    <n v="8101376"/>
    <n v="0.93"/>
    <n v="53.094323639293897"/>
    <s v="Velcura Pharma"/>
    <n v="0.10100000000000001"/>
    <n v="2679"/>
    <d v="2024-10-16T00:00:00"/>
    <n v="90005"/>
    <n v="4778754.5991546502"/>
    <n v="5261409"/>
    <n v="23309"/>
    <n v="90005"/>
    <n v="66696"/>
    <n v="1362571"/>
    <n v="3898838"/>
    <n v="151"/>
    <d v="2025-08-15T00:00:00"/>
    <s v="Bill Process"/>
    <n v="-265"/>
    <n v="3314"/>
    <n v="265"/>
    <n v="3"/>
    <n v="0.25897450141658801"/>
    <n v="262"/>
    <m/>
    <m/>
    <m/>
    <m/>
    <m/>
    <m/>
    <m/>
  </r>
  <r>
    <s v="YottaMed Tender 2017/03"/>
    <n v="195"/>
    <n v="46033082"/>
    <s v="Iron Syrup 250 mg/5 ml 60 ml Bottle"/>
    <s v="60 ml"/>
    <n v="22"/>
    <n v="2882617"/>
    <n v="0.77"/>
    <n v="85.471419506003798"/>
    <s v="Aurobindo Pharma"/>
    <n v="0.12"/>
    <n v="2943"/>
    <d v="2022-03-12T00:00:00"/>
    <n v="89662"/>
    <n v="7663538.41574731"/>
    <n v="8583163"/>
    <n v="67680"/>
    <n v="89662"/>
    <n v="21982"/>
    <n v="6478870"/>
    <n v="2104293"/>
    <n v="64"/>
    <d v="2025-08-24T00:00:00"/>
    <s v="Bill Process"/>
    <n v="-256"/>
    <n v="2029"/>
    <n v="256"/>
    <n v="2"/>
    <n v="0.75483482411724001"/>
    <n v="254"/>
    <m/>
    <m/>
    <m/>
    <m/>
    <m/>
    <m/>
    <m/>
  </r>
  <r>
    <s v="EvoLabs Tender 2022/12"/>
    <n v="310"/>
    <n v="72262171"/>
    <s v="Ciprofloxacin Tablets 250 mg 15 Tablets Pack"/>
    <s v="15 Tablets"/>
    <n v="32"/>
    <n v="2460357"/>
    <n v="0.96"/>
    <n v="97.881346698100202"/>
    <s v="Medinex Biotech"/>
    <n v="0.13"/>
    <n v="5243"/>
    <d v="2022-05-21T00:00:00"/>
    <n v="10369"/>
    <n v="1014931.6839126"/>
    <n v="1146873"/>
    <n v="4311"/>
    <n v="10369"/>
    <n v="6058"/>
    <n v="476822"/>
    <n v="670051"/>
    <n v="86"/>
    <d v="2026-05-07T00:00:00"/>
    <s v="Bill Process"/>
    <n v="0"/>
    <n v="4454"/>
    <n v="0"/>
    <n v="0"/>
    <n v="0.41575851094608901"/>
    <n v="0"/>
    <m/>
    <m/>
    <m/>
    <m/>
    <m/>
    <m/>
    <m/>
  </r>
  <r>
    <s v="NeuroSciences Tender 2011/11"/>
    <n v="338"/>
    <n v="56895859"/>
    <s v="Atorvastatin Tablets 500 mg 20 Tablets Pack"/>
    <s v="20 Tablets"/>
    <n v="36"/>
    <n v="4251444"/>
    <n v="0.91"/>
    <n v="87.938534972560305"/>
    <s v="Aurobindo Pharma"/>
    <n v="0.11"/>
    <n v="3680"/>
    <d v="2021-10-21T00:00:00"/>
    <n v="31279"/>
    <n v="2750629.43540671"/>
    <n v="3053199"/>
    <n v="20291"/>
    <n v="31279"/>
    <n v="10988"/>
    <n v="1980641"/>
    <n v="1072558"/>
    <n v="91"/>
    <d v="2025-10-13T00:00:00"/>
    <s v="Bill Process"/>
    <n v="-206"/>
    <n v="2689"/>
    <n v="206"/>
    <n v="1"/>
    <n v="0.64870999712266997"/>
    <n v="205"/>
    <m/>
    <m/>
    <m/>
    <m/>
    <m/>
    <m/>
    <m/>
  </r>
  <r>
    <s v="AlphaCure Tender 2012/08"/>
    <n v="458"/>
    <n v="31955417"/>
    <s v="Omeprazole Capsules 250 mg 10 Capsules Pack"/>
    <s v="10 Capsules"/>
    <n v="48"/>
    <n v="2331807"/>
    <n v="0.75"/>
    <n v="77.879854217088507"/>
    <s v="Arvion Healthcare"/>
    <n v="0.14799999999999999"/>
    <n v="4754"/>
    <d v="2021-08-04T00:00:00"/>
    <n v="15012"/>
    <n v="1169132.3715069301"/>
    <n v="1342164"/>
    <n v="3172"/>
    <n v="15012"/>
    <n v="11840"/>
    <n v="283596"/>
    <n v="1058568"/>
    <n v="132"/>
    <d v="2026-08-18T00:00:00"/>
    <s v="Bill Process"/>
    <n v="103"/>
    <n v="1847"/>
    <n v="0"/>
    <n v="0"/>
    <n v="0.21129762856381601"/>
    <n v="0"/>
    <m/>
    <m/>
    <m/>
    <m/>
    <m/>
    <m/>
    <m/>
  </r>
  <r>
    <s v="AxisGenix Tender 2005/01"/>
    <n v="858"/>
    <n v="72078597"/>
    <s v="Clotrimazole Cream 0.5% 10 gm Tube"/>
    <s v="10 gm"/>
    <n v="8"/>
    <n v="7628628"/>
    <n v="0.78"/>
    <n v="82.7742817574252"/>
    <s v="Helixora Healthcare"/>
    <n v="0.114"/>
    <n v="9246"/>
    <d v="2024-05-09T00:00:00"/>
    <n v="11507"/>
    <n v="952483.66018269199"/>
    <n v="1061067"/>
    <n v="11507"/>
    <n v="11507"/>
    <n v="0"/>
    <n v="1061067"/>
    <n v="0"/>
    <n v="171"/>
    <d v="2025-08-25T00:00:00"/>
    <s v="P O Closed"/>
    <n v="-255"/>
    <n v="3521"/>
    <n v="255"/>
    <n v="8"/>
    <n v="1"/>
    <n v="247"/>
    <m/>
    <m/>
    <m/>
    <m/>
    <m/>
    <m/>
    <m/>
  </r>
  <r>
    <s v="MediCure Tender 2022/12"/>
    <n v="387"/>
    <n v="63807964"/>
    <s v="Cough Suppressant Syrup 125 mg/5 ml 150 ml Bottle"/>
    <s v="150 ml"/>
    <n v="33"/>
    <n v="2039030"/>
    <n v="0.95"/>
    <n v="63.406539351425401"/>
    <s v="Torrent Pharmaceuticals"/>
    <n v="0.14099999999999999"/>
    <n v="9097"/>
    <d v="2023-10-18T00:00:00"/>
    <n v="50948"/>
    <n v="3230436.3668764201"/>
    <n v="3685928"/>
    <n v="26102"/>
    <n v="50948"/>
    <n v="24846"/>
    <n v="1888398"/>
    <n v="1797530"/>
    <n v="143"/>
    <d v="2026-01-06T00:00:00"/>
    <s v="Bill Process"/>
    <n v="-121"/>
    <n v="7327"/>
    <n v="121"/>
    <n v="8"/>
    <n v="0.51232629347570102"/>
    <n v="113"/>
    <m/>
    <m/>
    <m/>
    <m/>
    <m/>
    <m/>
    <m/>
  </r>
  <r>
    <s v="KronoNova Tender 2024/08"/>
    <n v="516"/>
    <n v="44003942"/>
    <s v="Omeprazole Capsules 100 mg 10 Capsules Pack"/>
    <s v="10 Capsules"/>
    <n v="49"/>
    <n v="6373495"/>
    <n v="0.93"/>
    <n v="58.750624147388301"/>
    <s v="Biosynex Healthcare"/>
    <n v="0.12"/>
    <n v="5090"/>
    <d v="2023-11-08T00:00:00"/>
    <n v="65932"/>
    <n v="3873546.1512855999"/>
    <n v="4338372"/>
    <n v="47897"/>
    <n v="65932"/>
    <n v="18035"/>
    <n v="3151656"/>
    <n v="1186716"/>
    <n v="146"/>
    <d v="2025-01-04T00:00:00"/>
    <s v="Bill Process"/>
    <n v="-488"/>
    <n v="9016"/>
    <n v="488"/>
    <n v="1"/>
    <n v="0.72646059576533395"/>
    <n v="487"/>
    <m/>
    <m/>
    <m/>
    <m/>
    <m/>
    <m/>
    <m/>
  </r>
  <r>
    <s v="VertexGenix Tender 2024/03"/>
    <n v="484"/>
    <n v="22961220"/>
    <s v="Iron Syrup 250 mg/5 ml 60 ml Bottle"/>
    <s v="60 ml"/>
    <n v="35"/>
    <n v="1323098"/>
    <n v="0.9"/>
    <n v="72.727659587766794"/>
    <s v="Ardentis Biotech"/>
    <n v="0.14299999999999999"/>
    <n v="7058"/>
    <d v="2025-01-27T00:00:00"/>
    <n v="56119"/>
    <n v="4081403.5284058899"/>
    <n v="4665044"/>
    <n v="14302"/>
    <n v="56119"/>
    <n v="41817"/>
    <n v="1188893"/>
    <n v="3476151"/>
    <n v="195"/>
    <d v="2026-10-09T00:00:00"/>
    <s v="Bill Process"/>
    <n v="155"/>
    <n v="3328"/>
    <n v="0"/>
    <n v="0"/>
    <n v="0.254851298134322"/>
    <n v="0"/>
    <m/>
    <m/>
    <m/>
    <m/>
    <m/>
    <m/>
    <m/>
  </r>
  <r>
    <s v="GenoGenix Tender 2025/10"/>
    <n v="156"/>
    <n v="51545333"/>
    <s v="Cough Suppressant Syrup 125 mg/5 ml 150 ml Bottle"/>
    <s v="150 ml"/>
    <n v="28"/>
    <n v="6191358"/>
    <n v="0.95"/>
    <n v="66.283494033042004"/>
    <s v="Curelia Lifesciences"/>
    <n v="0.13200000000000001"/>
    <n v="9192"/>
    <d v="2021-07-05T00:00:00"/>
    <n v="49423"/>
    <n v="3275929.1255950299"/>
    <n v="3708352"/>
    <n v="43326"/>
    <n v="49423"/>
    <n v="6097"/>
    <n v="3250876"/>
    <n v="457476"/>
    <n v="200"/>
    <d v="2026-08-10T00:00:00"/>
    <s v="Bill Process"/>
    <n v="95"/>
    <n v="5133"/>
    <n v="0"/>
    <n v="0"/>
    <n v="0.87663638386985798"/>
    <n v="0"/>
    <m/>
    <m/>
    <m/>
    <m/>
    <m/>
    <m/>
    <m/>
  </r>
  <r>
    <s v="FarmaGenix Tender 2001/02"/>
    <n v="242"/>
    <n v="81281176"/>
    <s v="Clotrimazole Cream 2% 20 gm Tube"/>
    <s v="20 gm"/>
    <n v="48"/>
    <n v="5021188"/>
    <n v="0.85"/>
    <n v="56.098139981585099"/>
    <s v="Lupin"/>
    <n v="0.13200000000000001"/>
    <n v="8533"/>
    <d v="2020-02-27T00:00:00"/>
    <n v="60730"/>
    <n v="3406840.04108166"/>
    <n v="3856543"/>
    <n v="3675"/>
    <n v="60730"/>
    <n v="57055"/>
    <n v="233374"/>
    <n v="3623169"/>
    <n v="139"/>
    <d v="2025-10-24T00:00:00"/>
    <s v="Bill Process"/>
    <n v="-195"/>
    <n v="5875"/>
    <n v="195"/>
    <n v="9"/>
    <n v="6.0513749382512798E-2"/>
    <n v="186"/>
    <m/>
    <m/>
    <m/>
    <m/>
    <m/>
    <m/>
    <m/>
  </r>
  <r>
    <s v="SynThera Tender 2000/06"/>
    <n v="848"/>
    <n v="14325291"/>
    <s v="Fluconazole Capsules 250 mg 10 Capsules Pack"/>
    <s v="10 Capsules"/>
    <n v="48"/>
    <n v="5294910"/>
    <n v="0.8"/>
    <n v="82.321164530005902"/>
    <s v="Aurobindo Pharma"/>
    <n v="0.13100000000000001"/>
    <n v="5836"/>
    <d v="2023-07-25T00:00:00"/>
    <n v="33749"/>
    <n v="2778256.9817231698"/>
    <n v="3142209"/>
    <n v="9040"/>
    <n v="33749"/>
    <n v="24709"/>
    <n v="841671"/>
    <n v="2300538"/>
    <n v="141"/>
    <d v="2025-07-16T00:00:00"/>
    <s v="Bill Process"/>
    <n v="-295"/>
    <n v="3168"/>
    <n v="295"/>
    <n v="5"/>
    <n v="0.26785978843817598"/>
    <n v="290"/>
    <m/>
    <m/>
    <m/>
    <m/>
    <m/>
    <m/>
    <m/>
  </r>
  <r>
    <s v="CuraHealthcare Tender 2016/06"/>
    <n v="989"/>
    <n v="61154988"/>
    <s v="Framycetin Sulphate Cream 2% 30 gm Tube"/>
    <s v="30 gm"/>
    <n v="18"/>
    <n v="7726646"/>
    <n v="0.96"/>
    <n v="96.290553669249206"/>
    <s v="Crestiva Pharmaceuticals"/>
    <n v="0.13300000000000001"/>
    <n v="6894"/>
    <d v="2025-01-06T00:00:00"/>
    <n v="37475"/>
    <n v="3608488.4987551202"/>
    <n v="4088417"/>
    <n v="10242"/>
    <n v="37475"/>
    <n v="27233"/>
    <n v="1117373"/>
    <n v="2971044"/>
    <n v="55"/>
    <d v="2026-05-04T00:00:00"/>
    <s v="Bill Process"/>
    <n v="-3"/>
    <n v="7820"/>
    <n v="3"/>
    <n v="6"/>
    <n v="0.273302201467645"/>
    <n v="-3"/>
    <m/>
    <m/>
    <m/>
    <m/>
    <m/>
    <m/>
    <m/>
  </r>
  <r>
    <s v="AlphaHealthcare Tender 2001/06"/>
    <n v="449"/>
    <n v="91317830"/>
    <s v="Mupirocin Cream 2% 10 gm Tube"/>
    <s v="10 gm"/>
    <n v="36"/>
    <n v="6584894"/>
    <n v="0.99"/>
    <n v="80.598598761741101"/>
    <s v="Torrent Pharmaceuticals"/>
    <n v="0.11"/>
    <n v="6547"/>
    <d v="2024-08-08T00:00:00"/>
    <n v="42470"/>
    <n v="3423022.4894111501"/>
    <n v="3799555"/>
    <n v="10595"/>
    <n v="42470"/>
    <n v="31875"/>
    <n v="947876"/>
    <n v="2851679"/>
    <n v="198"/>
    <d v="2026-05-05T00:00:00"/>
    <s v="Bill Process"/>
    <n v="-2"/>
    <n v="1924"/>
    <n v="2"/>
    <n v="4"/>
    <n v="0.24947021426889601"/>
    <n v="-2"/>
    <m/>
    <m/>
    <m/>
    <m/>
    <m/>
    <m/>
    <m/>
  </r>
  <r>
    <s v="NovaHealthcare Tender 2024/01"/>
    <n v="126"/>
    <n v="67297785"/>
    <s v="Atorvastatin Tablets 650 mg 10 Tablets Pack"/>
    <s v="10 Tablets"/>
    <n v="32"/>
    <n v="4070152"/>
    <n v="0.92"/>
    <n v="75.473065314557303"/>
    <s v="Veltrix Pharmaceuticals"/>
    <n v="0.13"/>
    <n v="2421"/>
    <d v="2023-09-21T00:00:00"/>
    <n v="46496"/>
    <n v="3509195.64486566"/>
    <n v="3965391"/>
    <n v="29504"/>
    <n v="46496"/>
    <n v="16992"/>
    <n v="2516236"/>
    <n v="1449155"/>
    <n v="97"/>
    <d v="2025-07-16T00:00:00"/>
    <s v="Bill Process"/>
    <n v="-295"/>
    <n v="1678"/>
    <n v="295"/>
    <n v="4"/>
    <n v="0.63454920853406704"/>
    <n v="291"/>
    <m/>
    <m/>
    <m/>
    <m/>
    <m/>
    <m/>
    <m/>
  </r>
  <r>
    <s v="CuraLabs Tender 2005/09"/>
    <n v="876"/>
    <n v="32718215"/>
    <s v="Paracetamol Syrup 250 mg/5 ml 100 ml Bottle"/>
    <s v="100 ml"/>
    <n v="35"/>
    <n v="6050888"/>
    <n v="0.88"/>
    <n v="98.524153412752199"/>
    <s v="Elaris Biotech"/>
    <n v="0.11799999999999999"/>
    <n v="5484"/>
    <d v="2022-09-23T00:00:00"/>
    <n v="58839"/>
    <n v="5797062.66265292"/>
    <n v="6481116"/>
    <n v="49426"/>
    <n v="58839"/>
    <n v="9413"/>
    <n v="5444274"/>
    <n v="1036842"/>
    <n v="119"/>
    <d v="2025-01-11T00:00:00"/>
    <s v="Bill Process"/>
    <n v="-481"/>
    <n v="4068"/>
    <n v="481"/>
    <n v="9"/>
    <n v="0.84002107445741803"/>
    <n v="472"/>
    <m/>
    <m/>
    <m/>
    <m/>
    <m/>
    <m/>
    <m/>
  </r>
  <r>
    <s v="RegenSciences Tender 2008/06"/>
    <n v="166"/>
    <n v="92235478"/>
    <s v="Mupirocin Cream 2% 10 gm Tube"/>
    <s v="10 gm"/>
    <n v="48"/>
    <n v="6433251"/>
    <n v="0.79"/>
    <n v="65.713966777788997"/>
    <s v="Aximed Pharma"/>
    <n v="0.105"/>
    <n v="3623"/>
    <d v="2025-01-30T00:00:00"/>
    <n v="25160"/>
    <n v="1653363.4041291701"/>
    <n v="1826967"/>
    <n v="16985"/>
    <n v="25160"/>
    <n v="8175"/>
    <n v="1233348"/>
    <n v="593619"/>
    <n v="100"/>
    <d v="2025-08-18T00:00:00"/>
    <s v="Bill Process"/>
    <n v="-262"/>
    <n v="3222"/>
    <n v="262"/>
    <n v="3"/>
    <n v="0.67507949125596201"/>
    <n v="259"/>
    <m/>
    <m/>
    <m/>
    <m/>
    <m/>
    <m/>
    <m/>
  </r>
  <r>
    <s v="AxisNova Tender 2009/09"/>
    <n v="697"/>
    <n v="86042417"/>
    <s v="Omeprazole Capsules 200 mg 20 Capsules Pack"/>
    <s v="20 Capsules"/>
    <n v="39"/>
    <n v="4210166"/>
    <n v="0.84"/>
    <n v="54.239983899038997"/>
    <s v="Lifegenix Pharma"/>
    <n v="0.13700000000000001"/>
    <n v="2915"/>
    <d v="2022-12-07T00:00:00"/>
    <n v="55606"/>
    <n v="3016068.5446899598"/>
    <n v="3429270"/>
    <n v="5464"/>
    <n v="55606"/>
    <n v="50142"/>
    <n v="336970"/>
    <n v="3092300"/>
    <n v="140"/>
    <d v="2026-02-24T00:00:00"/>
    <s v="Bill Process"/>
    <n v="-72"/>
    <n v="4936"/>
    <n v="72"/>
    <n v="6"/>
    <n v="9.8262777398122503E-2"/>
    <n v="66"/>
    <m/>
    <m/>
    <m/>
    <m/>
    <m/>
    <m/>
    <m/>
  </r>
  <r>
    <s v="YottaSciences Tender 2023/04"/>
    <n v="339"/>
    <n v="42467468"/>
    <s v="Doxycycline Capsules 250 mg 15 Capsules Pack"/>
    <s v="15 Capsules"/>
    <n v="43"/>
    <n v="3339490"/>
    <n v="0.79"/>
    <n v="95.448527904187799"/>
    <s v="Helixora Healthcare"/>
    <n v="0.10299999999999999"/>
    <n v="1617"/>
    <d v="2025-06-03T00:00:00"/>
    <n v="78531"/>
    <n v="7495668.3448437704"/>
    <n v="8267722"/>
    <n v="9725"/>
    <n v="78531"/>
    <n v="68806"/>
    <n v="1023845"/>
    <n v="7243877"/>
    <n v="170"/>
    <d v="2026-04-08T00:00:00"/>
    <s v="Bill Process"/>
    <n v="-29"/>
    <n v="7926"/>
    <n v="29"/>
    <n v="8"/>
    <n v="0.12383644675351101"/>
    <n v="21"/>
    <m/>
    <m/>
    <m/>
    <m/>
    <m/>
    <m/>
    <m/>
  </r>
  <r>
    <s v="UniLifeX Tender 2025/04"/>
    <n v="349"/>
    <n v="12699023"/>
    <s v="Azithromycin Tablets 250 mg 20 Tablets Pack"/>
    <s v="20 Tablets"/>
    <n v="30"/>
    <n v="2086312"/>
    <n v="0.83"/>
    <n v="87.381869179318599"/>
    <s v="Solentra Lifesciences"/>
    <n v="0.107"/>
    <n v="5336"/>
    <d v="2021-12-24T00:00:00"/>
    <n v="77440"/>
    <n v="6766851.9492464298"/>
    <n v="7490905"/>
    <n v="74661"/>
    <n v="77440"/>
    <n v="2779"/>
    <n v="7222088"/>
    <n v="268817"/>
    <n v="146"/>
    <d v="2025-12-13T00:00:00"/>
    <s v="Bill Process"/>
    <n v="-145"/>
    <n v="4976"/>
    <n v="145"/>
    <n v="9"/>
    <n v="0.96411415289256197"/>
    <n v="136"/>
    <m/>
    <m/>
    <m/>
    <m/>
    <m/>
    <m/>
    <m/>
  </r>
  <r>
    <s v="QuantumCore Tender 2019/10"/>
    <n v="830"/>
    <n v="24929273"/>
    <s v="Iron Syrup 125 mg/5 ml 150 ml Bottle"/>
    <s v="150 ml"/>
    <n v="27"/>
    <n v="3928078"/>
    <n v="0.83"/>
    <n v="81.686919647468898"/>
    <s v="TruMed Lifesciences"/>
    <n v="0.124"/>
    <n v="9230"/>
    <d v="2025-06-07T00:00:00"/>
    <n v="68336"/>
    <n v="5582157.3410294401"/>
    <n v="6274345"/>
    <n v="36640"/>
    <n v="68336"/>
    <n v="31696"/>
    <n v="3364142"/>
    <n v="2910203"/>
    <n v="61"/>
    <d v="2025-12-02T00:00:00"/>
    <s v="Bill Process"/>
    <n v="-156"/>
    <n v="3685"/>
    <n v="156"/>
    <n v="2"/>
    <n v="0.53617419808007505"/>
    <n v="154"/>
    <m/>
    <m/>
    <m/>
    <m/>
    <m/>
    <m/>
    <m/>
  </r>
  <r>
    <s v="BetaCore Tender 2011/05"/>
    <n v="212"/>
    <n v="66828754"/>
    <s v="Omeprazole Capsules 200 mg 10 Capsules Pack"/>
    <s v="10 Capsules"/>
    <n v="7"/>
    <n v="1609175"/>
    <n v="0.85"/>
    <n v="74.336165685667495"/>
    <s v="Clariwell Biotech"/>
    <n v="0.10199999999999999"/>
    <n v="7007"/>
    <d v="2024-10-14T00:00:00"/>
    <n v="59839"/>
    <n v="4448201.8184646601"/>
    <n v="4901918"/>
    <n v="52043"/>
    <n v="59839"/>
    <n v="7796"/>
    <n v="4263282"/>
    <n v="638636"/>
    <n v="128"/>
    <d v="2026-02-18T00:00:00"/>
    <s v="Bill Process"/>
    <n v="-78"/>
    <n v="3625"/>
    <n v="78"/>
    <n v="7"/>
    <n v="0.86971707414896604"/>
    <n v="71"/>
    <m/>
    <m/>
    <m/>
    <m/>
    <m/>
    <m/>
    <m/>
  </r>
  <r>
    <s v="EvoLifecare Tender 2010/11"/>
    <n v="928"/>
    <n v="65711032"/>
    <s v="Clotrimazole Cream 1% 30 gm Tube"/>
    <s v="30 gm"/>
    <n v="31"/>
    <n v="1853030"/>
    <n v="0.78"/>
    <n v="81.933049290605794"/>
    <s v="Cipla"/>
    <n v="0.13800000000000001"/>
    <n v="7376"/>
    <d v="2020-12-26T00:00:00"/>
    <n v="93679"/>
    <n v="7675406.1244946597"/>
    <n v="8734612"/>
    <n v="18523"/>
    <n v="93679"/>
    <n v="75156"/>
    <n v="1727081"/>
    <n v="7007531"/>
    <n v="106"/>
    <d v="2026-07-09T00:00:00"/>
    <s v="Bill Process"/>
    <n v="63"/>
    <n v="4821"/>
    <n v="0"/>
    <n v="0"/>
    <n v="0.19772841298476701"/>
    <n v="0"/>
    <m/>
    <m/>
    <m/>
    <m/>
    <m/>
    <m/>
    <m/>
  </r>
  <r>
    <s v="XenoGenix Tender 2018/04"/>
    <n v="831"/>
    <n v="99130730"/>
    <s v="Vitamin B Complex Syrup 250 mg/5 ml 100 ml Bottle"/>
    <s v="100 ml"/>
    <n v="15"/>
    <n v="1403040"/>
    <n v="0.81"/>
    <n v="65.828320596554207"/>
    <s v="Lupin"/>
    <n v="0.13"/>
    <n v="3279"/>
    <d v="2021-11-03T00:00:00"/>
    <n v="88071"/>
    <n v="5797566.0232591201"/>
    <n v="6551250"/>
    <n v="88071"/>
    <n v="88071"/>
    <n v="0"/>
    <n v="6551250"/>
    <n v="0"/>
    <n v="196"/>
    <d v="2025-02-22T00:00:00"/>
    <s v="P O Closed"/>
    <n v="-439"/>
    <n v="5635"/>
    <n v="439"/>
    <n v="8"/>
    <n v="1"/>
    <n v="431"/>
    <m/>
    <m/>
    <m/>
    <m/>
    <m/>
    <m/>
    <m/>
  </r>
  <r>
    <s v="TriMed Tender 2016/01"/>
    <n v="735"/>
    <n v="45691827"/>
    <s v="Ciprofloxacin Tablets 500 mg 10 Tablets Pack"/>
    <s v="10 Tablets"/>
    <n v="25"/>
    <n v="9001577"/>
    <n v="0.97"/>
    <n v="68.284840749203696"/>
    <s v="Mediora Healthcare"/>
    <n v="0.14399999999999999"/>
    <n v="7856"/>
    <d v="2022-12-31T00:00:00"/>
    <n v="84073"/>
    <n v="5740911.4163078004"/>
    <n v="6567603"/>
    <n v="8820"/>
    <n v="84073"/>
    <n v="75253"/>
    <n v="689000"/>
    <n v="5878603"/>
    <n v="200"/>
    <d v="2026-07-12T00:00:00"/>
    <s v="Bill Process"/>
    <n v="66"/>
    <n v="7869"/>
    <n v="0"/>
    <n v="0"/>
    <n v="0.104908829231739"/>
    <n v="0"/>
    <m/>
    <m/>
    <m/>
    <m/>
    <m/>
    <m/>
    <m/>
  </r>
  <r>
    <s v="WellHealthcare Tender 2012/01"/>
    <n v="221"/>
    <n v="47183711"/>
    <s v="Clotrimazole Cream 2% 20 gm Tube"/>
    <s v="20 gm"/>
    <n v="20"/>
    <n v="3142218"/>
    <n v="0.97"/>
    <n v="93.429144873286603"/>
    <s v="Zerion Biotech"/>
    <n v="0.126"/>
    <n v="2365"/>
    <d v="2021-02-15T00:00:00"/>
    <n v="92012"/>
    <n v="8596602.4780808501"/>
    <n v="9679774"/>
    <n v="40442"/>
    <n v="92012"/>
    <n v="51570"/>
    <n v="4254548"/>
    <n v="5425226"/>
    <n v="98"/>
    <d v="2025-01-21T00:00:00"/>
    <s v="Bill Process"/>
    <n v="-471"/>
    <n v="4069"/>
    <n v="471"/>
    <n v="2"/>
    <n v="0.43952962657044697"/>
    <n v="469"/>
    <m/>
    <m/>
    <m/>
    <m/>
    <m/>
    <m/>
    <m/>
  </r>
  <r>
    <s v="DeltaSciences Tender 2004/05"/>
    <n v="429"/>
    <n v="63489292"/>
    <s v="Gentamicin Injection 1 g 5 ml Vial"/>
    <s v="1 g"/>
    <n v="50"/>
    <n v="6387652"/>
    <n v="0.94"/>
    <n v="84.082198377360598"/>
    <s v="Lumeris Healthcare"/>
    <n v="0.11600000000000001"/>
    <n v="8784"/>
    <d v="2021-12-22T00:00:00"/>
    <n v="67942"/>
    <n v="5712712.7221546303"/>
    <n v="6375387"/>
    <n v="47814"/>
    <n v="67942"/>
    <n v="20128"/>
    <n v="4486662"/>
    <n v="1888725"/>
    <n v="195"/>
    <d v="2025-07-28T00:00:00"/>
    <s v="Bill Process"/>
    <n v="-283"/>
    <n v="1149"/>
    <n v="283"/>
    <n v="2"/>
    <n v="0.70374731388537304"/>
    <n v="281"/>
    <m/>
    <m/>
    <m/>
    <m/>
    <m/>
    <m/>
    <m/>
  </r>
  <r>
    <s v="OptiCore Tender 2012/01"/>
    <n v="718"/>
    <n v="72367361"/>
    <s v="Mupirocin Cream 2% 20 gm Tube"/>
    <s v="20 gm"/>
    <n v="28"/>
    <n v="6573724"/>
    <n v="0.96"/>
    <n v="70.531761592726895"/>
    <s v="Clariwell Biotech"/>
    <n v="0.13500000000000001"/>
    <n v="4123"/>
    <d v="2020-05-30T00:00:00"/>
    <n v="93599"/>
    <n v="6601702.3533176398"/>
    <n v="7492932"/>
    <n v="70513"/>
    <n v="93599"/>
    <n v="23086"/>
    <n v="5644816"/>
    <n v="1848116"/>
    <n v="65"/>
    <d v="2025-11-03T00:00:00"/>
    <s v="Bill Process"/>
    <n v="-185"/>
    <n v="1496"/>
    <n v="185"/>
    <n v="6"/>
    <n v="0.75335206572719804"/>
    <n v="179"/>
    <m/>
    <m/>
    <m/>
    <m/>
    <m/>
    <m/>
    <m/>
  </r>
  <r>
    <s v="YottaBiosystems Tender 2009/02"/>
    <n v="689"/>
    <n v="42319418"/>
    <s v="Vitamin B Complex Syrup 125 mg/5 ml 100 ml Bottle"/>
    <s v="100 ml"/>
    <n v="31"/>
    <n v="8878904"/>
    <n v="0.83"/>
    <n v="65.515981406014802"/>
    <s v="Heliosyn Pharma"/>
    <n v="0.13700000000000001"/>
    <n v="5116"/>
    <d v="2020-02-20T00:00:00"/>
    <n v="52174"/>
    <n v="3418230.81387742"/>
    <n v="3886528"/>
    <n v="3592"/>
    <n v="52174"/>
    <n v="48582"/>
    <n v="267574"/>
    <n v="3618954"/>
    <n v="90"/>
    <d v="2026-02-12T00:00:00"/>
    <s v="Bill Process"/>
    <n v="-84"/>
    <n v="9773"/>
    <n v="84"/>
    <n v="3"/>
    <n v="6.8846551922413499E-2"/>
    <n v="81"/>
    <m/>
    <m/>
    <m/>
    <m/>
    <m/>
    <m/>
    <m/>
  </r>
  <r>
    <s v="AxisCure Tender 2022/08"/>
    <n v="337"/>
    <n v="88225820"/>
    <s v="Framycetin Sulphate Cream 0.5% 30 gm Tube"/>
    <s v="30 gm"/>
    <n v="11"/>
    <n v="2249596"/>
    <n v="0.96"/>
    <n v="67.2655111835779"/>
    <s v="Heliosyn Pharma"/>
    <n v="0.14899999999999999"/>
    <n v="2016"/>
    <d v="2024-09-12T00:00:00"/>
    <n v="18261"/>
    <n v="1228335.4997233199"/>
    <n v="1411357"/>
    <n v="17475"/>
    <n v="18261"/>
    <n v="786"/>
    <n v="1350609"/>
    <n v="60748"/>
    <n v="109"/>
    <d v="2026-01-07T00:00:00"/>
    <s v="Bill Process"/>
    <n v="-120"/>
    <n v="7187"/>
    <n v="120"/>
    <n v="4"/>
    <n v="0.95695745030392598"/>
    <n v="116"/>
    <m/>
    <m/>
    <m/>
    <m/>
    <m/>
    <m/>
    <m/>
  </r>
  <r>
    <s v="NexaThera Tender 2008/03"/>
    <n v="238"/>
    <n v="17696901"/>
    <s v="Diclofenac Injection 500 mg 2 ml Vial"/>
    <s v="2 ml"/>
    <n v="26"/>
    <n v="9989639"/>
    <n v="0.94"/>
    <n v="97.170909684742099"/>
    <s v="Zydus Lifesciences"/>
    <n v="0.14299999999999999"/>
    <n v="2201"/>
    <d v="2021-08-03T00:00:00"/>
    <n v="66833"/>
    <n v="6494223.40696037"/>
    <n v="7422897"/>
    <n v="6645"/>
    <n v="66833"/>
    <n v="60188"/>
    <n v="738036"/>
    <n v="6684861"/>
    <n v="89"/>
    <d v="2026-11-02T00:00:00"/>
    <s v="Bill Process"/>
    <n v="179"/>
    <n v="2299"/>
    <n v="0"/>
    <n v="0"/>
    <n v="9.9426929810123701E-2"/>
    <n v="0"/>
    <m/>
    <m/>
    <m/>
    <m/>
    <m/>
    <m/>
    <m/>
  </r>
  <r>
    <s v="CoreLabs Tender 2023/04"/>
    <n v="623"/>
    <n v="75929532"/>
    <s v="Doxycycline Capsules 250 mg 20 Capsules Pack"/>
    <s v="20 Capsules"/>
    <n v="30"/>
    <n v="9884046"/>
    <n v="0.87"/>
    <n v="74.09560157816"/>
    <s v="Bioventra Healthcare"/>
    <n v="0.126"/>
    <n v="2889"/>
    <d v="2025-01-21T00:00:00"/>
    <n v="77750"/>
    <n v="5760933.0227019396"/>
    <n v="6486811"/>
    <n v="33097"/>
    <n v="77750"/>
    <n v="44653"/>
    <n v="2761337"/>
    <n v="3725474"/>
    <n v="184"/>
    <d v="2026-04-18T00:00:00"/>
    <s v="Bill Process"/>
    <n v="-19"/>
    <n v="8274"/>
    <n v="19"/>
    <n v="1"/>
    <n v="0.42568488745980698"/>
    <n v="18"/>
    <m/>
    <m/>
    <m/>
    <m/>
    <m/>
    <m/>
    <m/>
  </r>
  <r>
    <s v="HelioLifeX Tender 2011/01"/>
    <n v="885"/>
    <n v="72205458"/>
    <s v="Diclofenac Injection 250 mg 5 ml Vial"/>
    <s v="5 ml"/>
    <n v="25"/>
    <n v="1385031"/>
    <n v="0.75"/>
    <n v="67.815168576761593"/>
    <s v="Lupin"/>
    <n v="0.11799999999999999"/>
    <n v="8697"/>
    <d v="2021-01-01T00:00:00"/>
    <n v="59203"/>
    <n v="4014861.4252500199"/>
    <n v="4488615"/>
    <n v="8527"/>
    <n v="59203"/>
    <n v="50676"/>
    <n v="646495"/>
    <n v="3842120"/>
    <n v="187"/>
    <d v="2026-01-24T00:00:00"/>
    <s v="Bill Process"/>
    <n v="-103"/>
    <n v="9552"/>
    <n v="103"/>
    <n v="1"/>
    <n v="0.14402986335151899"/>
    <n v="102"/>
    <m/>
    <m/>
    <m/>
    <m/>
    <m/>
    <m/>
    <m/>
  </r>
  <r>
    <s v="LifePharmatech Tender 2008/03"/>
    <n v="443"/>
    <n v="76984474"/>
    <s v="Diclofenac Injection 1 g 10 ml Vial"/>
    <s v="1 g"/>
    <n v="38"/>
    <n v="7793142"/>
    <n v="0.92"/>
    <n v="87.721833876625794"/>
    <s v="Curelia Lifesciences"/>
    <n v="0.11799999999999999"/>
    <n v="8681"/>
    <d v="2021-11-12T00:00:00"/>
    <n v="69460"/>
    <n v="6093158.5810704296"/>
    <n v="6812151"/>
    <n v="35140"/>
    <n v="69460"/>
    <n v="34320"/>
    <n v="3446286"/>
    <n v="3365865"/>
    <n v="75"/>
    <d v="2025-02-08T00:00:00"/>
    <s v="Bill Process"/>
    <n v="-453"/>
    <n v="5277"/>
    <n v="453"/>
    <n v="1"/>
    <n v="0.50590267780017295"/>
    <n v="452"/>
    <m/>
    <m/>
    <m/>
    <m/>
    <m/>
    <m/>
    <m/>
  </r>
  <r>
    <s v="ImmunoMed Tender 2003/04"/>
    <n v="904"/>
    <n v="42111792"/>
    <s v="Iron Syrup 125 mg/5 ml 60 ml Bottle"/>
    <s v="60 ml"/>
    <n v="21"/>
    <n v="9176027"/>
    <n v="0.95"/>
    <n v="74.624110252378898"/>
    <s v="Aximed Pharma"/>
    <n v="0.125"/>
    <n v="8610"/>
    <d v="2023-08-18T00:00:00"/>
    <n v="91754"/>
    <n v="6847060.6120967697"/>
    <n v="7702943"/>
    <n v="58954"/>
    <n v="91754"/>
    <n v="32800"/>
    <n v="4949314"/>
    <n v="2753629"/>
    <n v="107"/>
    <d v="2026-04-09T00:00:00"/>
    <s v="Bill Process"/>
    <n v="-28"/>
    <n v="9466"/>
    <n v="28"/>
    <n v="8"/>
    <n v="0.64252239684373402"/>
    <n v="20"/>
    <m/>
    <m/>
    <m/>
    <m/>
    <m/>
    <m/>
    <m/>
  </r>
  <r>
    <s v="SynMed Tender 2013/11"/>
    <n v="348"/>
    <n v="83314114"/>
    <s v="Framycetin Sulphate Cream 1% 10 gm Tube"/>
    <s v="10 gm"/>
    <n v="45"/>
    <n v="2403763"/>
    <n v="0.83"/>
    <n v="55.462311155365903"/>
    <s v="Nexora Lifesciences"/>
    <n v="0.122"/>
    <n v="1705"/>
    <d v="2020-07-31T00:00:00"/>
    <n v="46636"/>
    <n v="2586540.3430416398"/>
    <n v="2902098"/>
    <n v="24761"/>
    <n v="46636"/>
    <n v="21875"/>
    <n v="1540845"/>
    <n v="1361253"/>
    <n v="130"/>
    <d v="2025-07-10T00:00:00"/>
    <s v="Bill Process"/>
    <n v="-301"/>
    <n v="1773"/>
    <n v="301"/>
    <n v="7"/>
    <n v="0.53094176172913599"/>
    <n v="294"/>
    <m/>
    <m/>
    <m/>
    <m/>
    <m/>
    <m/>
    <m/>
  </r>
  <r>
    <s v="CuraCure Tender 2009/03"/>
    <n v="263"/>
    <n v="65942277"/>
    <s v="Paracetamol Syrup 125 mg/5 ml 150 ml Bottle"/>
    <s v="150 ml"/>
    <n v="45"/>
    <n v="4946310"/>
    <n v="0.84"/>
    <n v="60.502832781499798"/>
    <s v="Lifegenix Pharma"/>
    <n v="0.11700000000000001"/>
    <n v="7947"/>
    <d v="2024-07-15T00:00:00"/>
    <n v="87558"/>
    <n v="5297507.0326825604"/>
    <n v="5917315"/>
    <n v="15440"/>
    <n v="87558"/>
    <n v="72118"/>
    <n v="1043461"/>
    <n v="4873854"/>
    <n v="98"/>
    <d v="2026-12-20T00:00:00"/>
    <s v="Bill Process"/>
    <n v="227"/>
    <n v="6447"/>
    <n v="0"/>
    <n v="0"/>
    <n v="0.17634025445990101"/>
    <n v="0"/>
    <m/>
    <m/>
    <m/>
    <m/>
    <m/>
    <m/>
    <m/>
  </r>
  <r>
    <s v="GammaCore Tender 2004/11"/>
    <n v="138"/>
    <n v="82802282"/>
    <s v="Paracetamol Tablets 500 mg 20 Tablets Pack"/>
    <s v="20 Tablets"/>
    <n v="50"/>
    <n v="2676208"/>
    <n v="0.86"/>
    <n v="93.906713424647904"/>
    <s v="Elaris Biotech"/>
    <n v="0.13700000000000001"/>
    <n v="9242"/>
    <d v="2023-04-08T00:00:00"/>
    <n v="39326"/>
    <n v="3692975.4121376998"/>
    <n v="4198913"/>
    <n v="4997"/>
    <n v="39326"/>
    <n v="34329"/>
    <n v="533539"/>
    <n v="3665374"/>
    <n v="99"/>
    <d v="2026-07-16T00:00:00"/>
    <s v="Bill Process"/>
    <n v="70"/>
    <n v="2583"/>
    <n v="0"/>
    <n v="0"/>
    <n v="0.12706606316431901"/>
    <n v="0"/>
    <m/>
    <m/>
    <m/>
    <m/>
    <m/>
    <m/>
    <m/>
  </r>
  <r>
    <s v="CuraGenix Tender 2022/03"/>
    <n v="779"/>
    <n v="28121874"/>
    <s v="Gentamicin Injection 250 mg 5 ml Vial"/>
    <s v="5 ml"/>
    <n v="17"/>
    <n v="4156050"/>
    <n v="0.75"/>
    <n v="52.648866553526297"/>
    <s v="Aventra Healthcare"/>
    <n v="0.122"/>
    <n v="6038"/>
    <d v="2025-07-04T00:00:00"/>
    <n v="73092"/>
    <n v="3848210.9541303399"/>
    <n v="4317693"/>
    <n v="68333"/>
    <n v="73092"/>
    <n v="4759"/>
    <n v="4036569"/>
    <n v="281124"/>
    <n v="118"/>
    <d v="2026-11-24T00:00:00"/>
    <s v="Bill Process"/>
    <n v="201"/>
    <n v="5232"/>
    <n v="0"/>
    <n v="0"/>
    <n v="0.93489027526952295"/>
    <n v="0"/>
    <m/>
    <m/>
    <m/>
    <m/>
    <m/>
    <m/>
    <m/>
  </r>
  <r>
    <s v="EvoMed Tender 2000/08"/>
    <n v="644"/>
    <n v="35977893"/>
    <s v="Fluconazole Capsules 250 mg 20 Capsules Pack"/>
    <s v="20 Capsules"/>
    <n v="47"/>
    <n v="5903015"/>
    <n v="0.96"/>
    <n v="81.103335729996402"/>
    <s v="Lifegenix Pharma"/>
    <n v="0.11799999999999999"/>
    <n v="3888"/>
    <d v="2021-09-25T00:00:00"/>
    <n v="10422"/>
    <n v="845258.96497802204"/>
    <n v="945000"/>
    <n v="10422"/>
    <n v="10422"/>
    <n v="0"/>
    <n v="945000"/>
    <n v="0"/>
    <n v="199"/>
    <d v="2026-10-22T00:00:00"/>
    <s v="L D 0%"/>
    <n v="168"/>
    <n v="2681"/>
    <n v="0"/>
    <n v="0"/>
    <n v="1"/>
    <n v="0"/>
    <m/>
    <m/>
    <m/>
    <m/>
    <m/>
    <m/>
    <m/>
  </r>
  <r>
    <s v="BetaNova Tender 2018/01"/>
    <n v="613"/>
    <n v="86228751"/>
    <s v="Azithromycin Tablets 250 mg 15 Tablets Pack"/>
    <s v="15 Tablets"/>
    <n v="42"/>
    <n v="9244202"/>
    <n v="0.98"/>
    <n v="99.276919673832495"/>
    <s v="Biocon"/>
    <n v="0.124"/>
    <n v="8554"/>
    <d v="2025-06-23T00:00:00"/>
    <n v="82296"/>
    <n v="8170093.3814777201"/>
    <n v="9183185"/>
    <n v="57295"/>
    <n v="82296"/>
    <n v="25001"/>
    <n v="6393392"/>
    <n v="2789793"/>
    <n v="61"/>
    <d v="2025-07-24T00:00:00"/>
    <s v="Bill Process"/>
    <n v="-287"/>
    <n v="3030"/>
    <n v="287"/>
    <n v="1"/>
    <n v="0.69620637698065502"/>
    <n v="286"/>
    <m/>
    <m/>
    <m/>
    <m/>
    <m/>
    <m/>
    <m/>
  </r>
  <r>
    <s v="SynCore Tender 2008/06"/>
    <n v="862"/>
    <n v="89709588"/>
    <s v="Clotrimazole Cream 2% 20 gm Tube"/>
    <s v="20 gm"/>
    <n v="11"/>
    <n v="604428"/>
    <n v="0.94"/>
    <n v="86.481998886349103"/>
    <s v="Solentra Lifesciences"/>
    <n v="0.13900000000000001"/>
    <n v="8366"/>
    <d v="2023-02-06T00:00:00"/>
    <n v="27621"/>
    <n v="2388719.2912398502"/>
    <n v="2720751"/>
    <n v="4343"/>
    <n v="27621"/>
    <n v="23278"/>
    <n v="427799"/>
    <n v="2292952"/>
    <n v="64"/>
    <d v="2026-01-10T00:00:00"/>
    <s v="Bill Process"/>
    <n v="-117"/>
    <n v="2958"/>
    <n v="117"/>
    <n v="7"/>
    <n v="0.157235436805329"/>
    <n v="110"/>
    <m/>
    <m/>
    <m/>
    <m/>
    <m/>
    <m/>
    <m/>
  </r>
  <r>
    <s v="HelioMed Tender 2019/11"/>
    <n v="821"/>
    <n v="55539172"/>
    <s v="Omeprazole Capsules 250 mg 15 Capsules Pack"/>
    <s v="15 Capsules"/>
    <n v="36"/>
    <n v="8085120"/>
    <n v="0.89"/>
    <n v="95.298773272037096"/>
    <s v="Bioventra Healthcare"/>
    <n v="0.11799999999999999"/>
    <n v="9920"/>
    <d v="2025-11-27T00:00:00"/>
    <n v="85999"/>
    <n v="8195599.20262192"/>
    <n v="9162680"/>
    <n v="61247"/>
    <n v="85999"/>
    <n v="24752"/>
    <n v="6525502"/>
    <n v="2637178"/>
    <n v="94"/>
    <d v="2026-07-12T00:00:00"/>
    <s v="Bill Process"/>
    <n v="66"/>
    <n v="8369"/>
    <n v="0"/>
    <n v="0"/>
    <n v="0.71218269979883497"/>
    <n v="0"/>
    <m/>
    <m/>
    <m/>
    <m/>
    <m/>
    <m/>
    <m/>
  </r>
  <r>
    <s v="NexaNova Tender 2018/03"/>
    <n v="283"/>
    <n v="94621033"/>
    <s v="Cough Suppressant Syrup 125 mg/5 ml 150 ml Bottle"/>
    <s v="150 ml"/>
    <n v="41"/>
    <n v="509486"/>
    <n v="0.91"/>
    <n v="80.055661487891001"/>
    <s v="Helixora Healthcare"/>
    <n v="0.14699999999999999"/>
    <n v="7370"/>
    <d v="2021-04-19T00:00:00"/>
    <n v="74557"/>
    <n v="5968709.9535526903"/>
    <n v="6846110"/>
    <n v="68914"/>
    <n v="74557"/>
    <n v="5643"/>
    <n v="6327948"/>
    <n v="518162"/>
    <n v="132"/>
    <d v="2026-12-21T00:00:00"/>
    <s v="Bill Process"/>
    <n v="228"/>
    <n v="4791"/>
    <n v="0"/>
    <n v="0"/>
    <n v="0.92431294177609102"/>
    <n v="0"/>
    <m/>
    <m/>
    <m/>
    <m/>
    <m/>
    <m/>
    <m/>
  </r>
  <r>
    <s v="BetaHealthcare Tender 2024/05"/>
    <n v="362"/>
    <n v="10316091"/>
    <s v="Iron Syrup 125 mg/5 ml 60 ml Bottle"/>
    <s v="60 ml"/>
    <n v="6"/>
    <n v="5312789"/>
    <n v="0.81"/>
    <n v="83.763383284346503"/>
    <s v="Therovia Pharma"/>
    <n v="0.14299999999999999"/>
    <n v="8062"/>
    <d v="2022-02-18T00:00:00"/>
    <n v="74112"/>
    <n v="6207871.8619694896"/>
    <n v="7095598"/>
    <n v="55181"/>
    <n v="74112"/>
    <n v="18931"/>
    <n v="5283114"/>
    <n v="1812484"/>
    <n v="187"/>
    <d v="2026-07-28T00:00:00"/>
    <s v="Bill Process"/>
    <n v="82"/>
    <n v="6719"/>
    <n v="0"/>
    <n v="0"/>
    <n v="0.74456228411053504"/>
    <n v="0"/>
    <m/>
    <m/>
    <m/>
    <m/>
    <m/>
    <m/>
    <m/>
  </r>
  <r>
    <s v="VertexNova Tender 2021/12"/>
    <n v="335"/>
    <n v="56175260"/>
    <s v="Doxycycline Capsules 200 mg 10 Capsules Pack"/>
    <s v="10 Capsules"/>
    <n v="26"/>
    <n v="9151473"/>
    <n v="0.84"/>
    <n v="74.941793800027895"/>
    <s v="Solvion Pharma"/>
    <n v="0.13300000000000001"/>
    <n v="8662"/>
    <d v="2024-08-19T00:00:00"/>
    <n v="65829"/>
    <n v="4933343.3440620396"/>
    <n v="5589478"/>
    <n v="47063"/>
    <n v="65829"/>
    <n v="18766"/>
    <n v="3996075"/>
    <n v="1593403"/>
    <n v="69"/>
    <d v="2026-10-18T00:00:00"/>
    <s v="Bill Process"/>
    <n v="164"/>
    <n v="5107"/>
    <n v="0"/>
    <n v="0"/>
    <n v="0.71492807121481405"/>
    <n v="0"/>
    <m/>
    <m/>
    <m/>
    <m/>
    <m/>
    <m/>
    <m/>
  </r>
  <r>
    <s v="SynBiosystems Tender 2007/11"/>
    <n v="976"/>
    <n v="74489882"/>
    <s v="Paracetamol Tablets 250 mg 20 Tablets Pack"/>
    <s v="20 Tablets"/>
    <n v="23"/>
    <n v="5202749"/>
    <n v="0.94"/>
    <n v="75.597108798702095"/>
    <s v="Lifegenix Pharma"/>
    <n v="0.13700000000000001"/>
    <n v="1995"/>
    <d v="2025-06-15T00:00:00"/>
    <n v="23608"/>
    <n v="1784696.5445197599"/>
    <n v="2029200"/>
    <n v="5740"/>
    <n v="23608"/>
    <n v="17868"/>
    <n v="493375"/>
    <n v="1535825"/>
    <n v="89"/>
    <d v="2026-01-02T00:00:00"/>
    <s v="Bill Process"/>
    <n v="-125"/>
    <n v="3278"/>
    <n v="125"/>
    <n v="7"/>
    <n v="0.24313791934937301"/>
    <n v="118"/>
    <m/>
    <m/>
    <m/>
    <m/>
    <m/>
    <m/>
    <m/>
  </r>
  <r>
    <s v="TriLifecare Tender 2007/06"/>
    <n v="600"/>
    <n v="97494286"/>
    <s v="Amikacin Injection 250 mg 2 ml Vial"/>
    <s v="2 ml"/>
    <n v="39"/>
    <n v="287738"/>
    <n v="0.97"/>
    <n v="73.093421090518405"/>
    <s v="Sun Pharma"/>
    <n v="0.10299999999999999"/>
    <n v="5656"/>
    <d v="2025-05-21T00:00:00"/>
    <n v="62498"/>
    <n v="4568192.6313152201"/>
    <n v="5038716"/>
    <n v="57145"/>
    <n v="62498"/>
    <n v="5353"/>
    <n v="4607147"/>
    <n v="431569"/>
    <n v="198"/>
    <d v="2025-11-13T00:00:00"/>
    <s v="Bill Process"/>
    <n v="-175"/>
    <n v="4666"/>
    <n v="175"/>
    <n v="5"/>
    <n v="0.91434925917629395"/>
    <n v="170"/>
    <m/>
    <m/>
    <m/>
    <m/>
    <m/>
    <m/>
    <m/>
  </r>
  <r>
    <s v="CoreLabs Tender 2015/04"/>
    <n v="786"/>
    <n v="32188510"/>
    <s v="Gentamicin Injection 1 g 10 ml Vial"/>
    <s v="1 g"/>
    <n v="36"/>
    <n v="1455484"/>
    <n v="0.75"/>
    <n v="73.163381304849295"/>
    <s v="Medinex Biotech"/>
    <n v="0.105"/>
    <n v="6226"/>
    <d v="2024-05-03T00:00:00"/>
    <n v="67868"/>
    <n v="4965452.3623975096"/>
    <n v="5486825"/>
    <n v="15802"/>
    <n v="67868"/>
    <n v="52066"/>
    <n v="1277521"/>
    <n v="4209304"/>
    <n v="76"/>
    <d v="2025-08-20T00:00:00"/>
    <s v="Bill Process"/>
    <n v="-260"/>
    <n v="4248"/>
    <n v="260"/>
    <n v="9"/>
    <n v="0.232834325455296"/>
    <n v="251"/>
    <m/>
    <m/>
    <m/>
    <m/>
    <m/>
    <m/>
    <m/>
  </r>
  <r>
    <s v="TriLifecare Tender 2011/05"/>
    <n v="859"/>
    <n v="37095649"/>
    <s v="Fluconazole Capsules 250 mg 10 Capsules Pack"/>
    <s v="10 Capsules"/>
    <n v="21"/>
    <n v="400413"/>
    <n v="0.89"/>
    <n v="91.269055049434201"/>
    <s v="Heliosyn Pharma"/>
    <n v="0.14399999999999999"/>
    <n v="6968"/>
    <d v="2025-01-06T00:00:00"/>
    <n v="81694"/>
    <n v="7456134.1832084795"/>
    <n v="8529818"/>
    <n v="15203"/>
    <n v="81694"/>
    <n v="66491"/>
    <n v="1587373"/>
    <n v="6942445"/>
    <n v="158"/>
    <d v="2025-04-09T00:00:00"/>
    <s v="Bill Process"/>
    <n v="-393"/>
    <n v="2375"/>
    <n v="393"/>
    <n v="5"/>
    <n v="0.18609689818101699"/>
    <n v="388"/>
    <m/>
    <m/>
    <m/>
    <m/>
    <m/>
    <m/>
    <m/>
  </r>
  <r>
    <s v="OmegaBiotech Tender 2024/04"/>
    <n v="313"/>
    <n v="55346999"/>
    <s v="Diclofenac Injection 250 mg 10 ml Vial"/>
    <s v="10 ml"/>
    <n v="35"/>
    <n v="5066738"/>
    <n v="0.96"/>
    <n v="57.576988466427601"/>
    <s v="Aurobindo Pharma"/>
    <n v="0.122"/>
    <n v="1408"/>
    <d v="2022-03-19T00:00:00"/>
    <n v="72996"/>
    <n v="4202889.8500953503"/>
    <n v="4715642"/>
    <n v="66911"/>
    <n v="72996"/>
    <n v="6085"/>
    <n v="4322543"/>
    <n v="393099"/>
    <n v="154"/>
    <d v="2026-07-06T00:00:00"/>
    <s v="Bill Process"/>
    <n v="60"/>
    <n v="8229"/>
    <n v="0"/>
    <n v="0"/>
    <n v="0.91663926790509098"/>
    <n v="0"/>
    <m/>
    <m/>
    <m/>
    <m/>
    <m/>
    <m/>
    <m/>
  </r>
  <r>
    <s v="CuraBiotech Tender 2022/03"/>
    <n v="466"/>
    <n v="94652029"/>
    <s v="Paracetamol Syrup 100 mg/5 ml 100 ml Bottle"/>
    <s v="100 ml"/>
    <n v="33"/>
    <n v="7322462"/>
    <n v="0.9"/>
    <n v="97.348308342966902"/>
    <s v="Aurobindo Pharma"/>
    <n v="0.125"/>
    <n v="6530"/>
    <d v="2020-11-04T00:00:00"/>
    <n v="79702"/>
    <n v="7758854.8715511505"/>
    <n v="8728712"/>
    <n v="5444"/>
    <n v="79702"/>
    <n v="74258"/>
    <n v="596210"/>
    <n v="8132502"/>
    <n v="67"/>
    <d v="2025-08-15T00:00:00"/>
    <s v="Bill Process"/>
    <n v="-265"/>
    <n v="3580"/>
    <n v="265"/>
    <n v="1"/>
    <n v="6.8304434016712295E-2"/>
    <n v="264"/>
    <m/>
    <m/>
    <m/>
    <m/>
    <m/>
    <m/>
    <m/>
  </r>
  <r>
    <s v="GammaBiotech Tender 2017/12"/>
    <n v="684"/>
    <n v="12739299"/>
    <s v="Omeprazole Capsules 100 mg 15 Capsules Pack"/>
    <s v="15 Capsules"/>
    <n v="44"/>
    <n v="2279568"/>
    <n v="0.82"/>
    <n v="82.102518938823394"/>
    <s v="Elaris Biotech"/>
    <n v="0.14099999999999999"/>
    <n v="3525"/>
    <d v="2025-10-31T00:00:00"/>
    <n v="81747"/>
    <n v="6711634.6156919999"/>
    <n v="7657975"/>
    <n v="42202"/>
    <n v="81747"/>
    <n v="39545"/>
    <n v="3953440"/>
    <n v="3704535"/>
    <n v="119"/>
    <d v="2026-11-19T00:00:00"/>
    <s v="Bill Process"/>
    <n v="196"/>
    <n v="6509"/>
    <n v="0"/>
    <n v="0"/>
    <n v="0.51625136090621104"/>
    <n v="0"/>
    <m/>
    <m/>
    <m/>
    <m/>
    <m/>
    <m/>
    <m/>
  </r>
  <r>
    <s v="HelioHealthcare Tender 2024/10"/>
    <n v="855"/>
    <n v="83224089"/>
    <s v="Doxycycline Capsules 100 mg 15 Capsules Pack"/>
    <s v="15 Capsules"/>
    <n v="27"/>
    <n v="6688692"/>
    <n v="0.76"/>
    <n v="67.226961251188797"/>
    <s v="Axentra Lifesciences"/>
    <n v="0.108"/>
    <n v="6330"/>
    <d v="2020-12-04T00:00:00"/>
    <n v="86311"/>
    <n v="5802426.2525513601"/>
    <n v="6429088"/>
    <n v="86311"/>
    <n v="86311"/>
    <n v="0"/>
    <n v="6429088"/>
    <n v="0"/>
    <n v="182"/>
    <d v="2025-08-12T00:00:00"/>
    <s v="P O Closed"/>
    <n v="-268"/>
    <n v="7891"/>
    <n v="268"/>
    <n v="3"/>
    <n v="1"/>
    <n v="265"/>
    <m/>
    <m/>
    <m/>
    <m/>
    <m/>
    <m/>
    <m/>
  </r>
  <r>
    <s v="BetaSciences Tender 2022/05"/>
    <n v="490"/>
    <n v="83646103"/>
    <s v="Gentamicin Injection 1 g 10 ml Vial"/>
    <s v="1 g"/>
    <n v="26"/>
    <n v="4162598"/>
    <n v="0.92"/>
    <n v="57.985871718771698"/>
    <s v="Bioventra Healthcare"/>
    <n v="0.14000000000000001"/>
    <n v="9323"/>
    <d v="2021-11-20T00:00:00"/>
    <n v="83526"/>
    <n v="4843327.9211821202"/>
    <n v="5521394"/>
    <n v="70626"/>
    <n v="83526"/>
    <n v="12900"/>
    <n v="4668654"/>
    <n v="852740"/>
    <n v="148"/>
    <d v="2025-04-13T00:00:00"/>
    <s v="Bill Process"/>
    <n v="-389"/>
    <n v="7262"/>
    <n v="389"/>
    <n v="9"/>
    <n v="0.84555707204942199"/>
    <n v="380"/>
    <m/>
    <m/>
    <m/>
    <m/>
    <m/>
    <m/>
    <m/>
  </r>
  <r>
    <s v="GenoPharma Tender 2023/02"/>
    <n v="645"/>
    <n v="27920310"/>
    <s v="Amikacin Injection 250 mg 2 ml Vial"/>
    <s v="2 ml"/>
    <n v="17"/>
    <n v="1710143"/>
    <n v="0.78"/>
    <n v="70.568408015688107"/>
    <s v="Curelia Lifesciences"/>
    <n v="0.128"/>
    <n v="2455"/>
    <d v="2024-03-29T00:00:00"/>
    <n v="67731"/>
    <n v="4779668.8433105703"/>
    <n v="5391466"/>
    <n v="56471"/>
    <n v="67731"/>
    <n v="11260"/>
    <n v="4495157"/>
    <n v="896309"/>
    <n v="65"/>
    <d v="2025-10-14T00:00:00"/>
    <s v="Bill Process"/>
    <n v="-205"/>
    <n v="8659"/>
    <n v="205"/>
    <n v="6"/>
    <n v="0.83375411554531897"/>
    <n v="199"/>
    <m/>
    <m/>
    <m/>
    <m/>
    <m/>
    <m/>
    <m/>
  </r>
  <r>
    <s v="CuraCure Tender 2011/07"/>
    <n v="740"/>
    <n v="42973190"/>
    <s v="Diclofenac Injection 250 mg 5 ml Vial"/>
    <s v="5 ml"/>
    <n v="13"/>
    <n v="6482447"/>
    <n v="0.85"/>
    <n v="53.6187061470239"/>
    <s v="Bioventra Healthcare"/>
    <n v="0.11899999999999999"/>
    <n v="8808"/>
    <d v="2025-01-11T00:00:00"/>
    <n v="23507"/>
    <n v="1260414.9253980899"/>
    <n v="1410404"/>
    <n v="16795"/>
    <n v="23507"/>
    <n v="6712"/>
    <n v="1007689"/>
    <n v="402715"/>
    <n v="126"/>
    <d v="2026-06-26T00:00:00"/>
    <s v="Bill Process"/>
    <n v="50"/>
    <n v="9192"/>
    <n v="0"/>
    <n v="0"/>
    <n v="0.71446803079933596"/>
    <n v="0"/>
    <m/>
    <m/>
    <m/>
    <m/>
    <m/>
    <m/>
    <m/>
  </r>
  <r>
    <s v="OmegaBiosystems Tender 2022/01"/>
    <n v="949"/>
    <n v="44416663"/>
    <s v="Paracetamol Syrup 250 mg/5 ml 150 ml Bottle"/>
    <s v="150 ml"/>
    <n v="25"/>
    <n v="3497888"/>
    <n v="0.9"/>
    <n v="67.878097666193796"/>
    <s v="Lifegenix Pharma"/>
    <n v="0.123"/>
    <n v="8874"/>
    <d v="2024-01-13T00:00:00"/>
    <n v="48808"/>
    <n v="3312994.19089159"/>
    <n v="3720492"/>
    <n v="8852"/>
    <n v="48808"/>
    <n v="39956"/>
    <n v="674762"/>
    <n v="3045730"/>
    <n v="66"/>
    <d v="2025-11-17T00:00:00"/>
    <s v="Bill Process"/>
    <n v="-171"/>
    <n v="3057"/>
    <n v="171"/>
    <n v="1"/>
    <n v="0.18136371086707101"/>
    <n v="170"/>
    <m/>
    <m/>
    <m/>
    <m/>
    <m/>
    <m/>
    <m/>
  </r>
  <r>
    <s v="DynaCure Tender 2014/02"/>
    <n v="334"/>
    <n v="20342114"/>
    <s v="Iron Syrup 250 mg/5 ml 60 ml Bottle"/>
    <s v="60 ml"/>
    <n v="30"/>
    <n v="5640336"/>
    <n v="0.78"/>
    <n v="50.351108909209401"/>
    <s v="Zydus Lifesciences"/>
    <n v="0.123"/>
    <n v="9334"/>
    <d v="2020-09-13T00:00:00"/>
    <n v="97937"/>
    <n v="4931236.5532412399"/>
    <n v="5537779"/>
    <n v="18439"/>
    <n v="97937"/>
    <n v="79498"/>
    <n v="1042620"/>
    <n v="4495159"/>
    <n v="170"/>
    <d v="2025-07-02T00:00:00"/>
    <s v="Bill Process"/>
    <n v="-309"/>
    <n v="6072"/>
    <n v="309"/>
    <n v="5"/>
    <n v="0.188274094571"/>
    <n v="304"/>
    <m/>
    <m/>
    <m/>
    <m/>
    <m/>
    <m/>
    <m/>
  </r>
  <r>
    <s v="ImmunoLifeX Tender 2018/07"/>
    <n v="902"/>
    <n v="95985485"/>
    <s v="Amikacin Injection 500 mg 10 ml Vial"/>
    <s v="10 ml"/>
    <n v="19"/>
    <n v="1203937"/>
    <n v="0.96"/>
    <n v="93.010461852615293"/>
    <s v="Solentra Lifesciences"/>
    <n v="0.129"/>
    <n v="1446"/>
    <d v="2020-01-21T00:00:00"/>
    <n v="20758"/>
    <n v="1930711.16713659"/>
    <n v="2179773"/>
    <n v="17209"/>
    <n v="20758"/>
    <n v="3549"/>
    <n v="1807097"/>
    <n v="372676"/>
    <n v="183"/>
    <d v="2026-04-22T00:00:00"/>
    <s v="Bill Process"/>
    <n v="-15"/>
    <n v="2099"/>
    <n v="15"/>
    <n v="7"/>
    <n v="0.82902977165430203"/>
    <n v="8"/>
    <m/>
    <m/>
    <m/>
    <m/>
    <m/>
    <m/>
    <m/>
  </r>
  <r>
    <s v="SynLabs Tender 2022/01"/>
    <n v="968"/>
    <n v="22299942"/>
    <s v="Ketoconazole Cream 2% 10 gm Tube"/>
    <s v="10 gm"/>
    <n v="45"/>
    <n v="9306069"/>
    <n v="0.92"/>
    <n v="94.748608851299693"/>
    <s v="Lifegenix Pharma"/>
    <n v="0.11799999999999999"/>
    <n v="9596"/>
    <d v="2023-03-14T00:00:00"/>
    <n v="39122"/>
    <n v="3706755.0754805501"/>
    <n v="4144152"/>
    <n v="27617"/>
    <n v="39122"/>
    <n v="11505"/>
    <n v="2925440"/>
    <n v="1218712"/>
    <n v="81"/>
    <d v="2025-04-08T00:00:00"/>
    <s v="Bill Process"/>
    <n v="-394"/>
    <n v="7434"/>
    <n v="394"/>
    <n v="1"/>
    <n v="0.70591994274321401"/>
    <n v="393"/>
    <m/>
    <m/>
    <m/>
    <m/>
    <m/>
    <m/>
    <m/>
  </r>
  <r>
    <s v="LifeThera Tender 2023/01"/>
    <n v="285"/>
    <n v="26207866"/>
    <s v="Iron Syrup 250 mg/5 ml 60 ml Bottle"/>
    <s v="60 ml"/>
    <n v="22"/>
    <n v="5795006"/>
    <n v="0.79"/>
    <n v="51.4868681642645"/>
    <s v="Aximed Pharma"/>
    <n v="0.121"/>
    <n v="5151"/>
    <d v="2025-08-19T00:00:00"/>
    <n v="11176"/>
    <n v="575417.23860381998"/>
    <n v="645043"/>
    <n v="4520"/>
    <n v="11176"/>
    <n v="6656"/>
    <n v="260880"/>
    <n v="384163"/>
    <n v="68"/>
    <d v="2026-12-27T00:00:00"/>
    <s v="Bill Process"/>
    <n v="234"/>
    <n v="4497"/>
    <n v="0"/>
    <n v="0"/>
    <n v="0.40443808160343597"/>
    <n v="0"/>
    <m/>
    <m/>
    <m/>
    <m/>
    <m/>
    <m/>
    <m/>
  </r>
  <r>
    <s v="EvoBiosystems Tender 2020/01"/>
    <n v="616"/>
    <n v="94421352"/>
    <s v="Amikacin Injection 250 mg 5 ml Vial"/>
    <s v="5 ml"/>
    <n v="41"/>
    <n v="8562099"/>
    <n v="0.76"/>
    <n v="59.867223331746899"/>
    <s v="Solentra Lifesciences"/>
    <n v="0.11899999999999999"/>
    <n v="9497"/>
    <d v="2024-07-19T00:00:00"/>
    <n v="57891"/>
    <n v="3465773.4258981599"/>
    <n v="3878200"/>
    <n v="7851"/>
    <n v="57891"/>
    <n v="50040"/>
    <n v="525950"/>
    <n v="3352250"/>
    <n v="63"/>
    <d v="2025-04-15T00:00:00"/>
    <s v="Bill Process"/>
    <n v="-387"/>
    <n v="3253"/>
    <n v="387"/>
    <n v="7"/>
    <n v="0.135616935274913"/>
    <n v="380"/>
    <m/>
    <m/>
    <m/>
    <m/>
    <m/>
    <m/>
    <m/>
  </r>
  <r>
    <s v="UltraLabs Tender 2004/05"/>
    <n v="844"/>
    <n v="92912952"/>
    <s v="Amikacin Injection 250 mg 2 ml Vial"/>
    <s v="2 ml"/>
    <n v="31"/>
    <n v="9747350"/>
    <n v="0.76"/>
    <n v="83.800479783308703"/>
    <s v="Dr Reddy’s Laboratories"/>
    <n v="0.14399999999999999"/>
    <n v="6749"/>
    <d v="2025-05-07T00:00:00"/>
    <n v="58403"/>
    <n v="4894199.4207845796"/>
    <n v="5598964"/>
    <n v="979"/>
    <n v="58403"/>
    <n v="57424"/>
    <n v="93855"/>
    <n v="5505109"/>
    <n v="98"/>
    <d v="2026-04-18T00:00:00"/>
    <s v="Bill Process"/>
    <n v="-19"/>
    <n v="1207"/>
    <n v="19"/>
    <n v="7"/>
    <n v="1.6762837525469601E-2"/>
    <n v="12"/>
    <m/>
    <m/>
    <m/>
    <m/>
    <m/>
    <m/>
    <m/>
  </r>
  <r>
    <s v="BioPharma Tender 2013/07"/>
    <n v="999"/>
    <n v="74348158"/>
    <s v="Gentamicin Injection 250 mg 5 ml Vial"/>
    <s v="5 ml"/>
    <n v="29"/>
    <n v="5384328"/>
    <n v="0.89"/>
    <n v="81.195260372789406"/>
    <s v="Alkem Laboratories"/>
    <n v="0.13200000000000001"/>
    <n v="6192"/>
    <d v="2021-03-16T00:00:00"/>
    <n v="23786"/>
    <n v="1931310.4632271701"/>
    <n v="2186243"/>
    <n v="235"/>
    <n v="23786"/>
    <n v="23551"/>
    <n v="21600"/>
    <n v="2164643"/>
    <n v="197"/>
    <d v="2026-07-14T00:00:00"/>
    <s v="Bill Process"/>
    <n v="68"/>
    <n v="9186"/>
    <n v="0"/>
    <n v="0"/>
    <n v="9.8797612040696196E-3"/>
    <n v="0"/>
    <m/>
    <m/>
    <m/>
    <m/>
    <m/>
    <m/>
    <m/>
  </r>
  <r>
    <s v="ImmunoThera Tender 2012/04"/>
    <n v="337"/>
    <n v="22865726"/>
    <s v="Ketoconazole Cream 2% 30 gm Tube"/>
    <s v="30 gm"/>
    <n v="6"/>
    <n v="3055956"/>
    <n v="0.78"/>
    <n v="86.4294950572136"/>
    <s v="Mediora Healthcare"/>
    <n v="0.114"/>
    <n v="7479"/>
    <d v="2020-07-19T00:00:00"/>
    <n v="69822"/>
    <n v="6034680.2038847702"/>
    <n v="6722634"/>
    <n v="69822"/>
    <n v="69822"/>
    <n v="0"/>
    <n v="6722634"/>
    <n v="0"/>
    <n v="183"/>
    <d v="2025-04-04T00:00:00"/>
    <s v="P O Closed"/>
    <n v="-398"/>
    <n v="2780"/>
    <n v="398"/>
    <n v="1"/>
    <n v="1"/>
    <n v="397"/>
    <m/>
    <m/>
    <m/>
    <m/>
    <m/>
    <m/>
    <m/>
  </r>
  <r>
    <s v="PharmaLabs Tender 2014/05"/>
    <n v="976"/>
    <n v="43812606"/>
    <s v="Iron Syrup 250 mg/5 ml 100 ml Bottle"/>
    <s v="100 ml"/>
    <n v="43"/>
    <n v="8607749"/>
    <n v="0.76"/>
    <n v="81.338082759489097"/>
    <s v="Zyphera Lifesciences"/>
    <n v="0.13500000000000001"/>
    <n v="1728"/>
    <d v="2023-07-08T00:00:00"/>
    <n v="94692"/>
    <n v="7702065.7326615397"/>
    <n v="8741845"/>
    <n v="3434"/>
    <n v="94692"/>
    <n v="91258"/>
    <n v="317022"/>
    <n v="8424823"/>
    <n v="181"/>
    <d v="2026-07-25T00:00:00"/>
    <s v="Bill Process"/>
    <n v="79"/>
    <n v="6632"/>
    <n v="0"/>
    <n v="0"/>
    <n v="3.6264943184218301E-2"/>
    <n v="0"/>
    <m/>
    <m/>
    <m/>
    <m/>
    <m/>
    <m/>
    <m/>
  </r>
  <r>
    <s v="AlphaPharma Tender 2023/04"/>
    <n v="700"/>
    <n v="46697345"/>
    <s v="Diclofenac Injection 1 g 10 ml Vial"/>
    <s v="1 g"/>
    <n v="35"/>
    <n v="1129001"/>
    <n v="0.84"/>
    <n v="68.559486283081696"/>
    <s v="Arvion Healthcare"/>
    <n v="0.104"/>
    <n v="5907"/>
    <d v="2024-03-04T00:00:00"/>
    <n v="13898"/>
    <n v="952839.74036226899"/>
    <n v="1051935"/>
    <n v="8102"/>
    <n v="13898"/>
    <n v="5796"/>
    <n v="613238"/>
    <n v="438697"/>
    <n v="58"/>
    <d v="2025-07-13T00:00:00"/>
    <s v="Bill Process"/>
    <n v="-298"/>
    <n v="9673"/>
    <n v="298"/>
    <n v="5"/>
    <n v="0.58296157720535302"/>
    <n v="293"/>
    <m/>
    <m/>
    <m/>
    <m/>
    <m/>
    <m/>
    <m/>
  </r>
  <r>
    <s v="AxisCore Tender 2009/10"/>
    <n v="814"/>
    <n v="41565449"/>
    <s v="Doxycycline Capsules 250 mg 10 Capsules Pack"/>
    <s v="10 Capsules"/>
    <n v="37"/>
    <n v="9265267"/>
    <n v="0.76"/>
    <n v="85.892398166070095"/>
    <s v="Nexwell Pharma"/>
    <n v="0.11"/>
    <n v="9796"/>
    <d v="2020-07-16T00:00:00"/>
    <n v="82287"/>
    <n v="7067827.7678914098"/>
    <n v="7845289"/>
    <n v="22963"/>
    <n v="82287"/>
    <n v="59324"/>
    <n v="2189305"/>
    <n v="5655984"/>
    <n v="187"/>
    <d v="2025-08-01T00:00:00"/>
    <s v="Bill Process"/>
    <n v="-279"/>
    <n v="3965"/>
    <n v="279"/>
    <n v="8"/>
    <n v="0.27905987580055203"/>
    <n v="271"/>
    <m/>
    <m/>
    <m/>
    <m/>
    <m/>
    <m/>
    <m/>
  </r>
  <r>
    <s v="FarmaGenix Tender 2017/06"/>
    <n v="551"/>
    <n v="87907235"/>
    <s v="Amikacin Injection 250 mg 10 ml Vial"/>
    <s v="10 ml"/>
    <n v="37"/>
    <n v="956549"/>
    <n v="0.81"/>
    <n v="50.651274236028698"/>
    <s v="Trivanta Pharma"/>
    <n v="0.14899999999999999"/>
    <n v="7523"/>
    <d v="2020-09-24T00:00:00"/>
    <n v="93163"/>
    <n v="4718824.6616511401"/>
    <n v="5421930"/>
    <n v="49268"/>
    <n v="93163"/>
    <n v="43895"/>
    <n v="2867315"/>
    <n v="2554615"/>
    <n v="179"/>
    <d v="2026-01-08T00:00:00"/>
    <s v="Bill Process"/>
    <n v="-119"/>
    <n v="8157"/>
    <n v="119"/>
    <n v="2"/>
    <n v="0.52883655528482298"/>
    <n v="117"/>
    <m/>
    <m/>
    <m/>
    <m/>
    <m/>
    <m/>
    <m/>
  </r>
  <r>
    <s v="BioPharmatech Tender 2001/07"/>
    <n v="681"/>
    <n v="13921930"/>
    <s v="Ciprofloxacin Tablets 500 mg 15 Tablets Pack"/>
    <s v="15 Tablets"/>
    <n v="38"/>
    <n v="1193853"/>
    <n v="0.91"/>
    <n v="94.0223810047775"/>
    <s v="Cenvora Pharma"/>
    <n v="0.13300000000000001"/>
    <n v="7571"/>
    <d v="2023-10-22T00:00:00"/>
    <n v="55446"/>
    <n v="5213164.9371908903"/>
    <n v="5906516"/>
    <n v="41185"/>
    <n v="55446"/>
    <n v="14261"/>
    <n v="4387329"/>
    <n v="1519187"/>
    <n v="184"/>
    <d v="2026-04-13T00:00:00"/>
    <s v="Bill Process"/>
    <n v="-24"/>
    <n v="9740"/>
    <n v="24"/>
    <n v="3"/>
    <n v="0.74279479132850001"/>
    <n v="21"/>
    <m/>
    <m/>
    <m/>
    <m/>
    <m/>
    <m/>
    <m/>
  </r>
  <r>
    <s v="GenoBiosystems Tender 2017/07"/>
    <n v="859"/>
    <n v="70325256"/>
    <s v="Gentamicin Injection 500 mg 10 ml Vial"/>
    <s v="10 ml"/>
    <n v="10"/>
    <n v="9773306"/>
    <n v="0.99"/>
    <n v="84.228872733841101"/>
    <s v="Sun Pharma"/>
    <n v="0.10199999999999999"/>
    <n v="4346"/>
    <d v="2022-08-23T00:00:00"/>
    <n v="51858"/>
    <n v="4367940.8822315298"/>
    <n v="4813471"/>
    <n v="19193"/>
    <n v="51858"/>
    <n v="32665"/>
    <n v="1781498"/>
    <n v="3031973"/>
    <n v="110"/>
    <d v="2025-10-22T00:00:00"/>
    <s v="Bill Process"/>
    <n v="-197"/>
    <n v="9697"/>
    <n v="197"/>
    <n v="2"/>
    <n v="0.37010683019013502"/>
    <n v="195"/>
    <m/>
    <m/>
    <m/>
    <m/>
    <m/>
    <m/>
    <m/>
  </r>
  <r>
    <s v="GenoMed Tender 2005/08"/>
    <n v="710"/>
    <n v="54245631"/>
    <s v="Gentamicin Injection 500 mg 10 ml Vial"/>
    <s v="10 ml"/>
    <n v="30"/>
    <n v="5107429"/>
    <n v="0.75"/>
    <n v="82.160920011549294"/>
    <s v="Nexora Lifesciences"/>
    <n v="0.11899999999999999"/>
    <n v="3290"/>
    <d v="2024-06-11T00:00:00"/>
    <n v="44288"/>
    <n v="3638742.8254714999"/>
    <n v="4071753"/>
    <n v="38579"/>
    <n v="44288"/>
    <n v="5709"/>
    <n v="3546879"/>
    <n v="524874"/>
    <n v="118"/>
    <d v="2026-10-15T00:00:00"/>
    <s v="Bill Process"/>
    <n v="161"/>
    <n v="5471"/>
    <n v="0"/>
    <n v="0"/>
    <n v="0.87109375"/>
    <n v="0"/>
    <m/>
    <m/>
    <m/>
    <m/>
    <m/>
    <m/>
    <m/>
  </r>
  <r>
    <s v="QuantumGenix Tender 2003/09"/>
    <n v="452"/>
    <n v="88826770"/>
    <s v="Diclofenac Injection 250 mg 10 ml Vial"/>
    <s v="10 ml"/>
    <n v="47"/>
    <n v="8650481"/>
    <n v="0.97"/>
    <n v="62.803903435803498"/>
    <s v="Dr Reddy’s Laboratories"/>
    <n v="0.128"/>
    <n v="6649"/>
    <d v="2023-07-21T00:00:00"/>
    <n v="66426"/>
    <n v="4171812.0896266801"/>
    <n v="4705804"/>
    <n v="50559"/>
    <n v="66426"/>
    <n v="15867"/>
    <n v="3581741"/>
    <n v="1124063"/>
    <n v="140"/>
    <d v="2025-07-25T00:00:00"/>
    <s v="Bill Process"/>
    <n v="-286"/>
    <n v="3427"/>
    <n v="286"/>
    <n v="3"/>
    <n v="0.76113268900731601"/>
    <n v="283"/>
    <m/>
    <m/>
    <m/>
    <m/>
    <m/>
    <m/>
    <m/>
  </r>
  <r>
    <s v="ImmunoBiotech Tender 2012/01"/>
    <n v="914"/>
    <n v="70593527"/>
    <s v="Mupirocin Cream 2% 30 gm Tube"/>
    <s v="30 gm"/>
    <n v="25"/>
    <n v="5702683"/>
    <n v="0.94"/>
    <n v="54.250327411060802"/>
    <s v="Crestiva Pharmaceuticals"/>
    <n v="0.128"/>
    <n v="3023"/>
    <d v="2024-10-14T00:00:00"/>
    <n v="89527"/>
    <n v="4856869.0621300396"/>
    <n v="5478548"/>
    <n v="10272"/>
    <n v="89527"/>
    <n v="79255"/>
    <n v="628589"/>
    <n v="4849959"/>
    <n v="87"/>
    <d v="2026-08-19T00:00:00"/>
    <s v="Bill Process"/>
    <n v="104"/>
    <n v="6488"/>
    <n v="0"/>
    <n v="0"/>
    <n v="0.114736336524177"/>
    <n v="0"/>
    <m/>
    <m/>
    <m/>
    <m/>
    <m/>
    <m/>
    <m/>
  </r>
  <r>
    <s v="ZenBiosystems Tender 2012/12"/>
    <n v="368"/>
    <n v="59672720"/>
    <s v="Atorvastatin Tablets 650 mg 20 Tablets Pack"/>
    <s v="20 Tablets"/>
    <n v="23"/>
    <n v="8665996"/>
    <n v="0.9"/>
    <n v="95.554101704146504"/>
    <s v="TruMed Lifesciences"/>
    <n v="0.124"/>
    <n v="2566"/>
    <d v="2021-01-09T00:00:00"/>
    <n v="98298"/>
    <n v="9392777.0893141907"/>
    <n v="10557481"/>
    <n v="90361"/>
    <n v="98298"/>
    <n v="7937"/>
    <n v="9705025"/>
    <n v="852456"/>
    <n v="181"/>
    <d v="2026-10-06T00:00:00"/>
    <s v="Bill Process"/>
    <n v="152"/>
    <n v="7153"/>
    <n v="0"/>
    <n v="0"/>
    <n v="0.91925573256831306"/>
    <n v="0"/>
    <m/>
    <m/>
    <m/>
    <m/>
    <m/>
    <m/>
    <m/>
  </r>
  <r>
    <s v="VitaCore Tender 2002/01"/>
    <n v="666"/>
    <n v="15748492"/>
    <s v="Clotrimazole Cream 0.5% 10 gm Tube"/>
    <s v="10 gm"/>
    <n v="9"/>
    <n v="675578"/>
    <n v="0.86"/>
    <n v="99.174066972566195"/>
    <s v="Clariwell Biotech"/>
    <n v="0.124"/>
    <n v="6719"/>
    <d v="2025-05-02T00:00:00"/>
    <n v="62776"/>
    <n v="6225751.2282698201"/>
    <n v="6997744"/>
    <n v="40049"/>
    <n v="62776"/>
    <n v="22727"/>
    <n v="4464328"/>
    <n v="2533416"/>
    <n v="179"/>
    <d v="2026-05-13T00:00:00"/>
    <s v="Bill Process"/>
    <n v="6"/>
    <n v="7151"/>
    <n v="0"/>
    <n v="0"/>
    <n v="0.637966738881101"/>
    <n v="0"/>
    <m/>
    <m/>
    <m/>
    <m/>
    <m/>
    <m/>
    <m/>
  </r>
  <r>
    <s v="SynLifecare Tender 2016/07"/>
    <n v="922"/>
    <n v="64665272"/>
    <s v="Gentamicin Injection 1 g 5 ml Vial"/>
    <s v="1 g"/>
    <n v="16"/>
    <n v="7441352"/>
    <n v="0.87"/>
    <n v="57.5494307440417"/>
    <s v="Nexora Lifesciences"/>
    <n v="0.107"/>
    <n v="7159"/>
    <d v="2025-06-22T00:00:00"/>
    <n v="70451"/>
    <n v="4054414.9453484798"/>
    <n v="4488237"/>
    <n v="10437"/>
    <n v="70451"/>
    <n v="60014"/>
    <n v="664912"/>
    <n v="3823325"/>
    <n v="140"/>
    <d v="2025-11-07T00:00:00"/>
    <s v="Bill Process"/>
    <n v="-181"/>
    <n v="6068"/>
    <n v="181"/>
    <n v="8"/>
    <n v="0.14814551958098501"/>
    <n v="173"/>
    <m/>
    <m/>
    <m/>
    <m/>
    <m/>
    <m/>
    <m/>
  </r>
  <r>
    <s v="AuroNova Tender 2005/12"/>
    <n v="154"/>
    <n v="53888671"/>
    <s v="Vitamin B Complex Syrup 250 mg/5 ml 100 ml Bottle"/>
    <s v="100 ml"/>
    <n v="46"/>
    <n v="4952832"/>
    <n v="0.79"/>
    <n v="61.152073988916101"/>
    <s v="Solvion Pharma"/>
    <n v="0.11799999999999999"/>
    <n v="5216"/>
    <d v="2021-09-09T00:00:00"/>
    <n v="96784"/>
    <n v="5918542.32894326"/>
    <n v="6616930"/>
    <n v="58858"/>
    <n v="96784"/>
    <n v="37926"/>
    <n v="4024005"/>
    <n v="2592925"/>
    <n v="155"/>
    <d v="2025-01-09T00:00:00"/>
    <s v="Bill Process"/>
    <n v="-483"/>
    <n v="7968"/>
    <n v="483"/>
    <n v="7"/>
    <n v="0.60813770871218398"/>
    <n v="476"/>
    <m/>
    <m/>
    <m/>
    <m/>
    <m/>
    <m/>
    <m/>
  </r>
  <r>
    <s v="GammaMed Tender 2023/09"/>
    <n v="102"/>
    <n v="89400231"/>
    <s v="Ceftriaxone Injection 500 mg 5 ml Vial"/>
    <s v="5 ml"/>
    <n v="43"/>
    <n v="9673780"/>
    <n v="0.86"/>
    <n v="77.0406214034942"/>
    <s v="Corentis Lifesciences"/>
    <n v="0.10100000000000001"/>
    <n v="7429"/>
    <d v="2021-08-26T00:00:00"/>
    <n v="19645"/>
    <n v="1513463.0074716399"/>
    <n v="1666323"/>
    <n v="2342"/>
    <n v="19645"/>
    <n v="17303"/>
    <n v="198652"/>
    <n v="1467671"/>
    <n v="199"/>
    <d v="2025-07-24T00:00:00"/>
    <s v="Bill Process"/>
    <n v="-287"/>
    <n v="3143"/>
    <n v="287"/>
    <n v="9"/>
    <n v="0.11921608551794299"/>
    <n v="278"/>
    <m/>
    <m/>
    <m/>
    <m/>
    <m/>
    <m/>
    <m/>
  </r>
  <r>
    <s v="BetaHealthcare Tender 2008/10"/>
    <n v="449"/>
    <n v="79465395"/>
    <s v="Framycetin Sulphate Cream 0.5% 20 gm Tube"/>
    <s v="20 gm"/>
    <n v="34"/>
    <n v="8194411"/>
    <n v="0.95"/>
    <n v="80.094175354940404"/>
    <s v="Nexora Lifesciences"/>
    <n v="0.121"/>
    <n v="5716"/>
    <d v="2021-12-21T00:00:00"/>
    <n v="79294"/>
    <n v="6350987.5405946504"/>
    <n v="7119457"/>
    <n v="77910"/>
    <n v="79294"/>
    <n v="1384"/>
    <n v="6995194"/>
    <n v="124263"/>
    <n v="189"/>
    <d v="2026-05-20T00:00:00"/>
    <s v="Bill Process"/>
    <n v="13"/>
    <n v="5227"/>
    <n v="0"/>
    <n v="0"/>
    <n v="0.98254596816909201"/>
    <n v="0"/>
    <m/>
    <m/>
    <m/>
    <m/>
    <m/>
    <m/>
    <m/>
  </r>
  <r>
    <s v="OmegaMed Tender 2003/06"/>
    <n v="364"/>
    <n v="56362363"/>
    <s v="Atorvastatin Tablets 650 mg 20 Tablets Pack"/>
    <s v="20 Tablets"/>
    <n v="7"/>
    <n v="3686704"/>
    <n v="0.79"/>
    <n v="99.695142602221907"/>
    <s v="Arvion Healthcare"/>
    <n v="0.13300000000000001"/>
    <n v="7126"/>
    <d v="2022-11-19T00:00:00"/>
    <n v="42283"/>
    <n v="4215409.7146497499"/>
    <n v="4776059"/>
    <n v="42283"/>
    <n v="42283"/>
    <n v="0"/>
    <n v="4776059"/>
    <n v="0"/>
    <n v="171"/>
    <d v="2026-12-03T00:00:00"/>
    <s v="L D 0%"/>
    <n v="210"/>
    <n v="3597"/>
    <n v="0"/>
    <n v="0"/>
    <n v="1"/>
    <n v="0"/>
    <m/>
    <m/>
    <m/>
    <m/>
    <m/>
    <m/>
    <m/>
  </r>
  <r>
    <s v="HelioPharmatech Tender 2001/10"/>
    <n v="504"/>
    <n v="75722184"/>
    <s v="Metformin Tablets 250 mg 15 Tablets Pack"/>
    <s v="15 Tablets"/>
    <n v="13"/>
    <n v="3690732"/>
    <n v="0.77"/>
    <n v="85.104916219163002"/>
    <s v="Nexora Lifesciences"/>
    <n v="0.13900000000000001"/>
    <n v="2105"/>
    <d v="2024-05-22T00:00:00"/>
    <n v="32312"/>
    <n v="2749910.05287359"/>
    <n v="3132148"/>
    <n v="23502"/>
    <n v="32312"/>
    <n v="8810"/>
    <n v="2278155"/>
    <n v="853993"/>
    <n v="141"/>
    <d v="2025-02-14T00:00:00"/>
    <s v="Bill Process"/>
    <n v="-447"/>
    <n v="5429"/>
    <n v="447"/>
    <n v="3"/>
    <n v="0.72734587769249803"/>
    <n v="444"/>
    <m/>
    <m/>
    <m/>
    <m/>
    <m/>
    <m/>
    <m/>
  </r>
  <r>
    <s v="CuraCure Tender 2011/05"/>
    <n v="363"/>
    <n v="30500588"/>
    <s v="Paracetamol Tablets 500 mg 20 Tablets Pack"/>
    <s v="20 Tablets"/>
    <n v="25"/>
    <n v="2546161"/>
    <n v="0.76"/>
    <n v="95.864614764643505"/>
    <s v="Aximed Pharma"/>
    <n v="0.13400000000000001"/>
    <n v="9576"/>
    <d v="2024-10-09T00:00:00"/>
    <n v="85789"/>
    <n v="8224129.4360440001"/>
    <n v="9326163"/>
    <n v="36699"/>
    <n v="85789"/>
    <n v="49090"/>
    <n v="3989566"/>
    <n v="5336597"/>
    <n v="133"/>
    <d v="2026-12-24T00:00:00"/>
    <s v="Bill Process"/>
    <n v="231"/>
    <n v="3201"/>
    <n v="0"/>
    <n v="0"/>
    <n v="0.42778211658837401"/>
    <n v="0"/>
    <m/>
    <m/>
    <m/>
    <m/>
    <m/>
    <m/>
    <m/>
  </r>
  <r>
    <s v="BetaCore Tender 2015/02"/>
    <n v="965"/>
    <n v="85732248"/>
    <s v="Omeprazole Capsules 250 mg 10 Capsules Pack"/>
    <s v="10 Capsules"/>
    <n v="25"/>
    <n v="3434346"/>
    <n v="0.95"/>
    <n v="83.609279448264502"/>
    <s v="Lumeris Healthcare"/>
    <n v="0.13800000000000001"/>
    <n v="6635"/>
    <d v="2020-12-25T00:00:00"/>
    <n v="90058"/>
    <n v="7529684.4885518001"/>
    <n v="8568781"/>
    <n v="63133"/>
    <n v="90058"/>
    <n v="26925"/>
    <n v="6006938"/>
    <n v="2561843"/>
    <n v="168"/>
    <d v="2026-05-09T00:00:00"/>
    <s v="Bill Process"/>
    <n v="2"/>
    <n v="5948"/>
    <n v="0"/>
    <n v="0"/>
    <n v="0.70102600546314597"/>
    <n v="0"/>
    <m/>
    <m/>
    <m/>
    <m/>
    <m/>
    <m/>
    <m/>
  </r>
  <r>
    <s v="OmegaPharmatech Tender 2007/08"/>
    <n v="149"/>
    <n v="50699859"/>
    <s v="Omeprazole Capsules 250 mg 20 Capsules Pack"/>
    <s v="20 Capsules"/>
    <n v="44"/>
    <n v="5441865"/>
    <n v="0.83"/>
    <n v="68.1372125947439"/>
    <s v="Aurobindo Pharma"/>
    <n v="0.11899999999999999"/>
    <n v="9278"/>
    <d v="2023-03-03T00:00:00"/>
    <n v="70503"/>
    <n v="4803877.8995672297"/>
    <n v="5375539"/>
    <n v="66836"/>
    <n v="70503"/>
    <n v="3667"/>
    <n v="5095947"/>
    <n v="279592"/>
    <n v="143"/>
    <d v="2026-10-02T00:00:00"/>
    <s v="Bill Process"/>
    <n v="148"/>
    <n v="3976"/>
    <n v="0"/>
    <n v="0"/>
    <n v="0.94798802887820399"/>
    <n v="0"/>
    <m/>
    <m/>
    <m/>
    <m/>
    <m/>
    <m/>
    <m/>
  </r>
  <r>
    <s v="SynPharma Tender 2007/08"/>
    <n v="670"/>
    <n v="35065964"/>
    <s v="Doxycycline Capsules 250 mg 10 Capsules Pack"/>
    <s v="10 Capsules"/>
    <n v="9"/>
    <n v="2679785"/>
    <n v="0.82"/>
    <n v="86.822393820462906"/>
    <s v="Torrent Pharmaceuticals"/>
    <n v="0.11600000000000001"/>
    <n v="3286"/>
    <d v="2021-04-03T00:00:00"/>
    <n v="56035"/>
    <n v="4865092.8377296403"/>
    <n v="5429444"/>
    <n v="2928"/>
    <n v="56035"/>
    <n v="53107"/>
    <n v="283705"/>
    <n v="5145739"/>
    <n v="102"/>
    <d v="2025-05-07T00:00:00"/>
    <s v="Bill Process"/>
    <n v="-365"/>
    <n v="2369"/>
    <n v="365"/>
    <n v="2"/>
    <n v="5.2253056125635799E-2"/>
    <n v="363"/>
    <m/>
    <m/>
    <m/>
    <m/>
    <m/>
    <m/>
    <m/>
  </r>
  <r>
    <s v="XenoSciences Tender 2020/01"/>
    <n v="712"/>
    <n v="13668577"/>
    <s v="Omeprazole Capsules 250 mg 15 Capsules Pack"/>
    <s v="15 Capsules"/>
    <n v="21"/>
    <n v="595717"/>
    <n v="0.75"/>
    <n v="93.290141375971899"/>
    <s v="Lifegenix Pharma"/>
    <n v="0.14499999999999999"/>
    <n v="5218"/>
    <d v="2023-04-07T00:00:00"/>
    <n v="39717"/>
    <n v="3705204.54502948"/>
    <n v="4242459"/>
    <n v="3442"/>
    <n v="39717"/>
    <n v="36275"/>
    <n v="367665"/>
    <n v="3874794"/>
    <n v="174"/>
    <d v="2026-08-21T00:00:00"/>
    <s v="Bill Process"/>
    <n v="106"/>
    <n v="4331"/>
    <n v="0"/>
    <n v="0"/>
    <n v="8.6663141727723603E-2"/>
    <n v="0"/>
    <m/>
    <m/>
    <m/>
    <m/>
    <m/>
    <m/>
    <m/>
  </r>
  <r>
    <s v="RegenNova Tender 2006/03"/>
    <n v="397"/>
    <n v="13331314"/>
    <s v="Doxycycline Capsules 250 mg 15 Capsules Pack"/>
    <s v="15 Capsules"/>
    <n v="21"/>
    <n v="6008849"/>
    <n v="0.85"/>
    <n v="62.958832272252401"/>
    <s v="Zydus Lifesciences"/>
    <n v="0.14599999999999999"/>
    <n v="9358"/>
    <d v="2021-01-31T00:00:00"/>
    <n v="28777"/>
    <n v="1811766.3162986101"/>
    <n v="2076284"/>
    <n v="24100"/>
    <n v="28777"/>
    <n v="4677"/>
    <n v="1738835"/>
    <n v="337449"/>
    <n v="88"/>
    <d v="2025-07-17T00:00:00"/>
    <s v="Bill Process"/>
    <n v="-294"/>
    <n v="1740"/>
    <n v="294"/>
    <n v="9"/>
    <n v="0.83747437189422103"/>
    <n v="285"/>
    <m/>
    <m/>
    <m/>
    <m/>
    <m/>
    <m/>
    <m/>
  </r>
  <r>
    <s v="NexaHealthcare Tender 2000/07"/>
    <n v="665"/>
    <n v="69189631"/>
    <s v="Clotrimazole Cream 1% 20 gm Tube"/>
    <s v="20 gm"/>
    <n v="34"/>
    <n v="2869530"/>
    <n v="0.98"/>
    <n v="73.058987418696802"/>
    <s v="Zerion Biotech"/>
    <n v="0.105"/>
    <n v="2071"/>
    <d v="2022-05-27T00:00:00"/>
    <n v="99902"/>
    <n v="7298738.9611026496"/>
    <n v="8065107"/>
    <n v="78921"/>
    <n v="99902"/>
    <n v="20981"/>
    <n v="6371307"/>
    <n v="1693800"/>
    <n v="64"/>
    <d v="2026-08-18T00:00:00"/>
    <s v="Bill Process"/>
    <n v="103"/>
    <n v="2040"/>
    <n v="0"/>
    <n v="0"/>
    <n v="0.78998418450081098"/>
    <n v="0"/>
    <m/>
    <m/>
    <m/>
    <m/>
    <m/>
    <m/>
    <m/>
  </r>
  <r>
    <s v="VitaPharmatech Tender 2014/12"/>
    <n v="997"/>
    <n v="64949835"/>
    <s v="Cough Suppressant Syrup 250 mg/5 ml 100 ml Bottle"/>
    <s v="100 ml"/>
    <n v="50"/>
    <n v="3552572"/>
    <n v="0.85"/>
    <n v="63.793015124940503"/>
    <s v="Corentis Lifesciences"/>
    <n v="0.12"/>
    <n v="3093"/>
    <d v="2020-09-07T00:00:00"/>
    <n v="81411"/>
    <n v="5193453.1543365298"/>
    <n v="5816668"/>
    <n v="4200"/>
    <n v="81411"/>
    <n v="77211"/>
    <n v="300082"/>
    <n v="5516586"/>
    <n v="172"/>
    <d v="2026-10-10T00:00:00"/>
    <s v="Bill Process"/>
    <n v="156"/>
    <n v="9618"/>
    <n v="0"/>
    <n v="0"/>
    <n v="5.1590079964623899E-2"/>
    <n v="0"/>
    <m/>
    <m/>
    <m/>
    <m/>
    <m/>
    <m/>
    <m/>
  </r>
  <r>
    <s v="SynGenix Tender 2021/07"/>
    <n v="550"/>
    <n v="47439754"/>
    <s v="Amikacin Injection 500 mg 5 ml Vial"/>
    <s v="5 ml"/>
    <n v="14"/>
    <n v="3474705"/>
    <n v="0.82"/>
    <n v="79.285550229275202"/>
    <s v="Aximed Pharma"/>
    <n v="0.13300000000000001"/>
    <n v="1884"/>
    <d v="2023-05-27T00:00:00"/>
    <n v="49019"/>
    <n v="3886498.3866888401"/>
    <n v="4403403"/>
    <n v="12810"/>
    <n v="49019"/>
    <n v="36209"/>
    <n v="1150729"/>
    <n v="3252674"/>
    <n v="105"/>
    <d v="2026-08-10T00:00:00"/>
    <s v="Bill Process"/>
    <n v="95"/>
    <n v="6234"/>
    <n v="0"/>
    <n v="0"/>
    <n v="0.261327240457782"/>
    <n v="0"/>
    <m/>
    <m/>
    <m/>
    <m/>
    <m/>
    <m/>
    <m/>
  </r>
  <r>
    <s v="PharmaHealthcare Tender 2000/04"/>
    <n v="551"/>
    <n v="64487930"/>
    <s v="Diclofenac Injection 500 mg 5 ml Vial"/>
    <s v="5 ml"/>
    <n v="24"/>
    <n v="2552667"/>
    <n v="0.87"/>
    <n v="87.647165847283503"/>
    <s v="Veltrix Pharmaceuticals"/>
    <n v="0.10100000000000001"/>
    <n v="9468"/>
    <d v="2023-05-10T00:00:00"/>
    <n v="15469"/>
    <n v="1355814.00849163"/>
    <n v="1492751"/>
    <n v="3705"/>
    <n v="15469"/>
    <n v="11764"/>
    <n v="357531"/>
    <n v="1135220"/>
    <n v="71"/>
    <d v="2026-07-13T00:00:00"/>
    <s v="Bill Process"/>
    <n v="67"/>
    <n v="8847"/>
    <n v="0"/>
    <n v="0"/>
    <n v="0.23951128062576801"/>
    <n v="0"/>
    <m/>
    <m/>
    <m/>
    <m/>
    <m/>
    <m/>
    <m/>
  </r>
  <r>
    <s v="AlphaPharma Tender 2006/05"/>
    <n v="459"/>
    <n v="11627312"/>
    <s v="Iron Syrup 125 mg/5 ml 100 ml Bottle"/>
    <s v="100 ml"/>
    <n v="17"/>
    <n v="7439111"/>
    <n v="0.94"/>
    <n v="71.112959213989697"/>
    <s v="Aximed Pharma"/>
    <n v="0.128"/>
    <n v="3638"/>
    <d v="2020-10-14T00:00:00"/>
    <n v="49514"/>
    <n v="3521087.0625214898"/>
    <n v="3971786"/>
    <n v="31020"/>
    <n v="49514"/>
    <n v="18494"/>
    <n v="2488282"/>
    <n v="1483504"/>
    <n v="108"/>
    <d v="2026-11-14T00:00:00"/>
    <s v="Bill Process"/>
    <n v="191"/>
    <n v="1174"/>
    <n v="0"/>
    <n v="0"/>
    <n v="0.62648947772347197"/>
    <n v="0"/>
    <m/>
    <m/>
    <m/>
    <m/>
    <m/>
    <m/>
    <m/>
  </r>
  <r>
    <s v="XenoNova Tender 2009/03"/>
    <n v="655"/>
    <n v="54560886"/>
    <s v="Gentamicin Injection 1 g 5 ml Vial"/>
    <s v="1 g"/>
    <n v="16"/>
    <n v="1152957"/>
    <n v="0.8"/>
    <n v="62.637293906598003"/>
    <s v="Solvion Pharma"/>
    <n v="0.13100000000000001"/>
    <n v="6279"/>
    <d v="2023-10-09T00:00:00"/>
    <n v="74712"/>
    <n v="4679757.5023497501"/>
    <n v="5292806"/>
    <n v="11578"/>
    <n v="74712"/>
    <n v="63134"/>
    <n v="820218"/>
    <n v="4472588"/>
    <n v="193"/>
    <d v="2026-07-13T00:00:00"/>
    <s v="Bill Process"/>
    <n v="67"/>
    <n v="9373"/>
    <n v="0"/>
    <n v="0"/>
    <n v="0.15496841203555001"/>
    <n v="0"/>
    <m/>
    <m/>
    <m/>
    <m/>
    <m/>
    <m/>
    <m/>
  </r>
  <r>
    <s v="ZenCure Tender 2020/02"/>
    <n v="319"/>
    <n v="59492364"/>
    <s v="Cough Suppressant Syrup 125 mg/5 ml 100 ml Bottle"/>
    <s v="100 ml"/>
    <n v="31"/>
    <n v="7433892"/>
    <n v="0.83"/>
    <n v="59.8218841722639"/>
    <s v="Medinex Biotech"/>
    <n v="0.125"/>
    <n v="9128"/>
    <d v="2021-01-29T00:00:00"/>
    <n v="47670"/>
    <n v="2851709.2184918202"/>
    <n v="3208173"/>
    <n v="47670"/>
    <n v="47670"/>
    <n v="0"/>
    <n v="3208173"/>
    <n v="0"/>
    <n v="125"/>
    <d v="2026-04-01T00:00:00"/>
    <s v="L D 5.0%"/>
    <n v="-36"/>
    <n v="4789"/>
    <n v="36"/>
    <n v="5"/>
    <n v="1"/>
    <n v="31"/>
    <m/>
    <m/>
    <m/>
    <m/>
    <m/>
    <m/>
    <m/>
  </r>
  <r>
    <s v="QuantumLabs Tender 2017/12"/>
    <n v="186"/>
    <n v="29024462"/>
    <s v="Ceftriaxone Injection 500 mg 2 ml Vial"/>
    <s v="2 ml"/>
    <n v="7"/>
    <n v="2551874"/>
    <n v="0.84"/>
    <n v="73.118092488306502"/>
    <s v="Clariwell Biotech"/>
    <n v="0.13300000000000001"/>
    <n v="3163"/>
    <d v="2024-04-09T00:00:00"/>
    <n v="92256"/>
    <n v="6745582.7406011997"/>
    <n v="7642745"/>
    <n v="53565"/>
    <n v="92256"/>
    <n v="38691"/>
    <n v="4437475"/>
    <n v="3205270"/>
    <n v="132"/>
    <d v="2026-04-18T00:00:00"/>
    <s v="Bill Process"/>
    <n v="-19"/>
    <n v="2933"/>
    <n v="19"/>
    <n v="7"/>
    <n v="0.58061264308012495"/>
    <n v="12"/>
    <m/>
    <m/>
    <m/>
    <m/>
    <m/>
    <m/>
    <m/>
  </r>
  <r>
    <s v="XenoLifecare Tender 2014/01"/>
    <n v="278"/>
    <n v="39271373"/>
    <s v="Clotrimazole Cream 1% 20 gm Tube"/>
    <s v="20 gm"/>
    <n v="19"/>
    <n v="4023082"/>
    <n v="0.97"/>
    <n v="57.5210205520683"/>
    <s v="Intas Pharmaceuticals"/>
    <n v="0.11"/>
    <n v="4715"/>
    <d v="2020-10-05T00:00:00"/>
    <n v="35904"/>
    <n v="2065234.7219014601"/>
    <n v="2292411"/>
    <n v="10523"/>
    <n v="35904"/>
    <n v="25381"/>
    <n v="671876"/>
    <n v="1620535"/>
    <n v="146"/>
    <d v="2025-01-05T00:00:00"/>
    <s v="Bill Process"/>
    <n v="-487"/>
    <n v="8087"/>
    <n v="487"/>
    <n v="1"/>
    <n v="0.29308712121212099"/>
    <n v="486"/>
    <m/>
    <m/>
    <m/>
    <m/>
    <m/>
    <m/>
    <m/>
  </r>
  <r>
    <s v="OmegaSciences Tender 2008/12"/>
    <n v="819"/>
    <n v="55733680"/>
    <s v="Omeprazole Capsules 100 mg 20 Capsules Pack"/>
    <s v="20 Capsules"/>
    <n v="30"/>
    <n v="9986675"/>
    <n v="0.75"/>
    <n v="73.922971277063795"/>
    <s v="Lupin"/>
    <n v="0.115"/>
    <n v="1491"/>
    <d v="2024-03-21T00:00:00"/>
    <n v="51630"/>
    <n v="3816643.0070348"/>
    <n v="4255557"/>
    <n v="12127"/>
    <n v="51630"/>
    <n v="39503"/>
    <n v="999557"/>
    <n v="3256000"/>
    <n v="165"/>
    <d v="2025-10-24T00:00:00"/>
    <s v="Bill Process"/>
    <n v="-195"/>
    <n v="3893"/>
    <n v="195"/>
    <n v="2"/>
    <n v="0.23488282006585301"/>
    <n v="193"/>
    <m/>
    <m/>
    <m/>
    <m/>
    <m/>
    <m/>
    <m/>
  </r>
  <r>
    <s v="PharmaThera Tender 2022/02"/>
    <n v="647"/>
    <n v="96881162"/>
    <s v="Paracetamol Syrup 250 mg/5 ml 100 ml Bottle"/>
    <s v="100 ml"/>
    <n v="32"/>
    <n v="4311112"/>
    <n v="0.88"/>
    <n v="82.507277451058698"/>
    <s v="Alvion Pharma"/>
    <n v="0.108"/>
    <n v="2454"/>
    <d v="2023-03-26T00:00:00"/>
    <n v="94993"/>
    <n v="7837613.8069084203"/>
    <n v="8684076"/>
    <n v="26504"/>
    <n v="94993"/>
    <n v="68489"/>
    <n v="2422944"/>
    <n v="6261132"/>
    <n v="163"/>
    <d v="2025-01-15T00:00:00"/>
    <s v="Bill Process"/>
    <n v="-477"/>
    <n v="6095"/>
    <n v="477"/>
    <n v="7"/>
    <n v="0.27901003231817101"/>
    <n v="470"/>
    <m/>
    <m/>
    <m/>
    <m/>
    <m/>
    <m/>
    <m/>
  </r>
  <r>
    <s v="DynaCure Tender 2019/08"/>
    <n v="462"/>
    <n v="39240440"/>
    <s v="Paracetamol Tablets 650 mg 20 Tablets Pack"/>
    <s v="20 Tablets"/>
    <n v="7"/>
    <n v="1727683"/>
    <n v="0.98"/>
    <n v="59.682869577686702"/>
    <s v="Axentra Lifesciences"/>
    <n v="0.112"/>
    <n v="6455"/>
    <d v="2020-02-02T00:00:00"/>
    <n v="36714"/>
    <n v="2191196.8736751899"/>
    <n v="2436611"/>
    <n v="10685"/>
    <n v="36714"/>
    <n v="26029"/>
    <n v="709135"/>
    <n v="1727476"/>
    <n v="63"/>
    <d v="2025-10-20T00:00:00"/>
    <s v="Bill Process"/>
    <n v="-199"/>
    <n v="2396"/>
    <n v="199"/>
    <n v="6"/>
    <n v="0.29103339325597899"/>
    <n v="193"/>
    <m/>
    <m/>
    <m/>
    <m/>
    <m/>
    <m/>
    <m/>
  </r>
  <r>
    <s v="TriLifeX Tender 2010/04"/>
    <n v="386"/>
    <n v="37967118"/>
    <s v="Metformin Tablets 250 mg 10 Tablets Pack"/>
    <s v="10 Tablets"/>
    <n v="26"/>
    <n v="5198312"/>
    <n v="0.98"/>
    <n v="86.567848066713097"/>
    <s v="Primexa Healthcare"/>
    <n v="0.11600000000000001"/>
    <n v="6659"/>
    <d v="2023-01-09T00:00:00"/>
    <n v="95827"/>
    <n v="8295537.1766889198"/>
    <n v="9257819"/>
    <n v="5157"/>
    <n v="95827"/>
    <n v="90670"/>
    <n v="498216"/>
    <n v="8759603"/>
    <n v="158"/>
    <d v="2026-06-16T00:00:00"/>
    <s v="Bill Process"/>
    <n v="40"/>
    <n v="4438"/>
    <n v="0"/>
    <n v="0"/>
    <n v="5.3815730430880601E-2"/>
    <n v="0"/>
    <m/>
    <m/>
    <m/>
    <m/>
    <m/>
    <m/>
    <m/>
  </r>
  <r>
    <s v="NovaPharmatech Tender 2023/03"/>
    <n v="101"/>
    <n v="77782460"/>
    <s v="Amikacin Injection 1 g 5 ml Vial"/>
    <s v="1 g"/>
    <n v="34"/>
    <n v="7079618"/>
    <n v="0.79"/>
    <n v="82.524754817440893"/>
    <s v="Crestline Biotech"/>
    <n v="0.13300000000000001"/>
    <n v="9770"/>
    <d v="2022-03-31T00:00:00"/>
    <n v="55154"/>
    <n v="4551570.3272011401"/>
    <n v="5156929"/>
    <n v="9968"/>
    <n v="55154"/>
    <n v="45186"/>
    <n v="932013"/>
    <n v="4224916"/>
    <n v="74"/>
    <d v="2025-12-11T00:00:00"/>
    <s v="Bill Process"/>
    <n v="-147"/>
    <n v="8515"/>
    <n v="147"/>
    <n v="3"/>
    <n v="0.18073031874388101"/>
    <n v="144"/>
    <m/>
    <m/>
    <m/>
    <m/>
    <m/>
    <m/>
    <m/>
  </r>
  <r>
    <s v="BioPharma Tender 2023/01"/>
    <n v="763"/>
    <n v="91461833"/>
    <s v="Framycetin Sulphate Cream 1% 20 gm Tube"/>
    <s v="20 gm"/>
    <n v="24"/>
    <n v="9133086"/>
    <n v="0.99"/>
    <n v="92.076173290191093"/>
    <s v="Lifegenix Pharma"/>
    <n v="0.13200000000000001"/>
    <n v="8332"/>
    <d v="2025-03-15T00:00:00"/>
    <n v="18774"/>
    <n v="1728638.07735005"/>
    <n v="1956818"/>
    <n v="16003"/>
    <n v="18774"/>
    <n v="2771"/>
    <n v="1667996"/>
    <n v="288822"/>
    <n v="109"/>
    <d v="2026-12-14T00:00:00"/>
    <s v="Bill Process"/>
    <n v="221"/>
    <n v="9951"/>
    <n v="0"/>
    <n v="0"/>
    <n v="0.85240225844252704"/>
    <n v="0"/>
    <m/>
    <m/>
    <m/>
    <m/>
    <m/>
    <m/>
    <m/>
  </r>
  <r>
    <s v="PrimeSciences Tender 2019/06"/>
    <n v="178"/>
    <n v="59511266"/>
    <s v="Azithromycin Tablets 250 mg 20 Tablets Pack"/>
    <s v="20 Tablets"/>
    <n v="46"/>
    <n v="3784554"/>
    <n v="0.9"/>
    <n v="55.323452967111201"/>
    <s v="Zerion Biotech"/>
    <n v="0.115"/>
    <n v="5471"/>
    <d v="2024-10-11T00:00:00"/>
    <n v="62673"/>
    <n v="3467286.7678077598"/>
    <n v="3866025"/>
    <n v="8717"/>
    <n v="62673"/>
    <n v="53956"/>
    <n v="537714"/>
    <n v="3328311"/>
    <n v="129"/>
    <d v="2026-12-13T00:00:00"/>
    <s v="Bill Process"/>
    <n v="220"/>
    <n v="9547"/>
    <n v="0"/>
    <n v="0"/>
    <n v="0.13908700716417"/>
    <n v="0"/>
    <m/>
    <m/>
    <m/>
    <m/>
    <m/>
    <m/>
    <m/>
  </r>
  <r>
    <s v="HelioPharma Tender 2018/04"/>
    <n v="692"/>
    <n v="39068009"/>
    <s v="Amikacin Injection 1 g 10 ml Vial"/>
    <s v="1 g"/>
    <n v="27"/>
    <n v="4004310"/>
    <n v="0.99"/>
    <n v="60.807248768406197"/>
    <s v="Corentis Lifesciences"/>
    <n v="0.126"/>
    <n v="5234"/>
    <d v="2023-03-06T00:00:00"/>
    <n v="82701"/>
    <n v="5028820.2803959604"/>
    <n v="5662452"/>
    <n v="82443"/>
    <n v="82701"/>
    <n v="258"/>
    <n v="5644787"/>
    <n v="17665"/>
    <n v="176"/>
    <d v="2025-12-05T00:00:00"/>
    <s v="Bill Process"/>
    <n v="-153"/>
    <n v="8512"/>
    <n v="153"/>
    <n v="1"/>
    <n v="0.99688032792832004"/>
    <n v="152"/>
    <m/>
    <m/>
    <m/>
    <m/>
    <m/>
    <m/>
    <m/>
  </r>
  <r>
    <s v="MediThera Tender 2021/04"/>
    <n v="760"/>
    <n v="31395796"/>
    <s v="Clotrimazole Cream 0.5% 30 gm Tube"/>
    <s v="30 gm"/>
    <n v="43"/>
    <n v="1106407"/>
    <n v="0.97"/>
    <n v="56.142126426760797"/>
    <s v="Zydus Lifesciences"/>
    <n v="0.14299999999999999"/>
    <n v="3877"/>
    <d v="2024-05-08T00:00:00"/>
    <n v="65165"/>
    <n v="3658501.6685998701"/>
    <n v="4181667"/>
    <n v="54021"/>
    <n v="65165"/>
    <n v="11144"/>
    <n v="3466552"/>
    <n v="715115"/>
    <n v="199"/>
    <d v="2025-10-15T00:00:00"/>
    <s v="Bill Process"/>
    <n v="-204"/>
    <n v="5667"/>
    <n v="204"/>
    <n v="8"/>
    <n v="0.828987953656104"/>
    <n v="196"/>
    <m/>
    <m/>
    <m/>
    <m/>
    <m/>
    <m/>
    <m/>
  </r>
  <r>
    <s v="NexaHealthcare Tender 2013/01"/>
    <n v="268"/>
    <n v="35419720"/>
    <s v="Diclofenac Injection 250 mg 2 ml Vial"/>
    <s v="2 ml"/>
    <n v="40"/>
    <n v="3002029"/>
    <n v="0.92"/>
    <n v="99.989169465295106"/>
    <s v="Lupin"/>
    <n v="0.11700000000000001"/>
    <n v="9981"/>
    <d v="2020-03-24T00:00:00"/>
    <n v="72432"/>
    <n v="7242415.52271026"/>
    <n v="8089778"/>
    <n v="72432"/>
    <n v="72432"/>
    <n v="0"/>
    <n v="8089778"/>
    <n v="0"/>
    <n v="119"/>
    <d v="2025-02-02T00:00:00"/>
    <s v="P O Closed"/>
    <n v="-459"/>
    <n v="4086"/>
    <n v="459"/>
    <n v="8"/>
    <n v="1"/>
    <n v="451"/>
    <m/>
    <m/>
    <m/>
    <m/>
    <m/>
    <m/>
    <m/>
  </r>
  <r>
    <s v="EvoLifeX Tender 2003/01"/>
    <n v="930"/>
    <n v="70724460"/>
    <s v="Ketoconazole Cream 0.5% 20 gm Tube"/>
    <s v="20 gm"/>
    <n v="18"/>
    <n v="7863824"/>
    <n v="0.92"/>
    <n v="54.237450779410203"/>
    <s v="Crestline Biotech"/>
    <n v="0.14399999999999999"/>
    <n v="8034"/>
    <d v="2020-07-25T00:00:00"/>
    <n v="28443"/>
    <n v="1542675.8125187601"/>
    <n v="1764821"/>
    <n v="19511"/>
    <n v="28443"/>
    <n v="8932"/>
    <n v="1210612"/>
    <n v="554209"/>
    <n v="75"/>
    <d v="2026-01-25T00:00:00"/>
    <s v="Bill Process"/>
    <n v="-102"/>
    <n v="7339"/>
    <n v="102"/>
    <n v="8"/>
    <n v="0.68596842808423897"/>
    <n v="94"/>
    <m/>
    <m/>
    <m/>
    <m/>
    <m/>
    <m/>
    <m/>
  </r>
  <r>
    <s v="ImmunoBiosystems Tender 2017/06"/>
    <n v="979"/>
    <n v="19875320"/>
    <s v="Metformin Tablets 250 mg 20 Tablets Pack"/>
    <s v="20 Tablets"/>
    <n v="43"/>
    <n v="2519414"/>
    <n v="0.78"/>
    <n v="74.478605459362399"/>
    <s v="Axentra Lifesciences"/>
    <n v="0.128"/>
    <n v="5178"/>
    <d v="2023-04-02T00:00:00"/>
    <n v="86264"/>
    <n v="6424822.42134644"/>
    <n v="7247200"/>
    <n v="46520"/>
    <n v="86264"/>
    <n v="39744"/>
    <n v="3908232"/>
    <n v="3338968"/>
    <n v="140"/>
    <d v="2026-04-28T00:00:00"/>
    <s v="Bill Process"/>
    <n v="-9"/>
    <n v="3240"/>
    <n v="9"/>
    <n v="2"/>
    <n v="0.53927478438282495"/>
    <n v="7"/>
    <m/>
    <m/>
    <m/>
    <m/>
    <m/>
    <m/>
    <m/>
  </r>
  <r>
    <s v="VertexHealthcare Tender 2003/12"/>
    <n v="724"/>
    <n v="70835805"/>
    <s v="Vitamin B Complex Syrup 100 mg/5 ml 100 ml Bottle"/>
    <s v="100 ml"/>
    <n v="15"/>
    <n v="5255592"/>
    <n v="0.82"/>
    <n v="89.027327062916797"/>
    <s v="Oxyvera Pharmaceuticals"/>
    <n v="0.124"/>
    <n v="4811"/>
    <d v="2022-03-14T00:00:00"/>
    <n v="45939"/>
    <n v="4089826.3779433402"/>
    <n v="4596965"/>
    <n v="12934"/>
    <n v="45939"/>
    <n v="33005"/>
    <n v="1294263"/>
    <n v="3302702"/>
    <n v="106"/>
    <d v="2025-01-02T00:00:00"/>
    <s v="Bill Process"/>
    <n v="-490"/>
    <n v="3670"/>
    <n v="490"/>
    <n v="5"/>
    <n v="0.28154726920481499"/>
    <n v="485"/>
    <m/>
    <m/>
    <m/>
    <m/>
    <m/>
    <m/>
    <m/>
  </r>
  <r>
    <s v="FarmaLabs Tender 2004/05"/>
    <n v="947"/>
    <n v="64463151"/>
    <s v="Paracetamol Tablets 250 mg 20 Tablets Pack"/>
    <s v="20 Tablets"/>
    <n v="26"/>
    <n v="9575960"/>
    <n v="0.88"/>
    <n v="51.946230895802302"/>
    <s v="Aventra Healthcare"/>
    <n v="0.14499999999999999"/>
    <n v="1207"/>
    <d v="2022-06-06T00:00:00"/>
    <n v="22928"/>
    <n v="1191023.1819789601"/>
    <n v="1363722"/>
    <n v="18918"/>
    <n v="22928"/>
    <n v="4010"/>
    <n v="1125213"/>
    <n v="238509"/>
    <n v="200"/>
    <d v="2026-04-10T00:00:00"/>
    <s v="Bill Process"/>
    <n v="-27"/>
    <n v="8010"/>
    <n v="27"/>
    <n v="5"/>
    <n v="0.82510467550593203"/>
    <n v="22"/>
    <m/>
    <m/>
    <m/>
    <m/>
    <m/>
    <m/>
    <m/>
  </r>
  <r>
    <s v="EvoLifecare Tender 2002/07"/>
    <n v="942"/>
    <n v="72883873"/>
    <s v="Ketoconazole Cream 1% 30 gm Tube"/>
    <s v="30 gm"/>
    <n v="27"/>
    <n v="1937478"/>
    <n v="0.87"/>
    <n v="56.755763688319199"/>
    <s v="Medvanta Pharma"/>
    <n v="0.14000000000000001"/>
    <n v="7775"/>
    <d v="2022-09-08T00:00:00"/>
    <n v="49888"/>
    <n v="2831431.5388828702"/>
    <n v="3227832"/>
    <n v="7253"/>
    <n v="49888"/>
    <n v="42635"/>
    <n v="469280"/>
    <n v="2758552"/>
    <n v="78"/>
    <d v="2026-07-13T00:00:00"/>
    <s v="Bill Process"/>
    <n v="67"/>
    <n v="7566"/>
    <n v="0"/>
    <n v="0"/>
    <n v="0.145385663887107"/>
    <n v="0"/>
    <m/>
    <m/>
    <m/>
    <m/>
    <m/>
    <m/>
    <m/>
  </r>
  <r>
    <s v="ZenCore Tender 2002/06"/>
    <n v="791"/>
    <n v="56068805"/>
    <s v="Ibuprofen Tablets 500 mg 20 Tablets Pack"/>
    <s v="20 Tablets"/>
    <n v="10"/>
    <n v="5223196"/>
    <n v="0.99"/>
    <n v="82.476318560158504"/>
    <s v="Oxyvera Pharmaceuticals"/>
    <n v="0.111"/>
    <n v="7623"/>
    <d v="2025-07-29T00:00:00"/>
    <n v="88985"/>
    <n v="7339155.2070757104"/>
    <n v="8153801"/>
    <n v="193"/>
    <n v="88985"/>
    <n v="88792"/>
    <n v="17685"/>
    <n v="8136116"/>
    <n v="66"/>
    <d v="2025-12-08T00:00:00"/>
    <s v="Bill Process"/>
    <n v="-150"/>
    <n v="4443"/>
    <n v="150"/>
    <n v="3"/>
    <n v="2.1689048716075701E-3"/>
    <n v="147"/>
    <m/>
    <m/>
    <m/>
    <m/>
    <m/>
    <m/>
    <m/>
  </r>
  <r>
    <s v="YottaThera Tender 2002/10"/>
    <n v="474"/>
    <n v="54331331"/>
    <s v="Framycetin Sulphate Cream 1% 10 gm Tube"/>
    <s v="10 gm"/>
    <n v="25"/>
    <n v="203837"/>
    <n v="0.85"/>
    <n v="91.9127300303943"/>
    <s v="TruMed Lifesciences"/>
    <n v="0.10299999999999999"/>
    <n v="6117"/>
    <d v="2025-09-28T00:00:00"/>
    <n v="28676"/>
    <n v="2635689.4463515901"/>
    <n v="2907165"/>
    <n v="23918"/>
    <n v="28676"/>
    <n v="4758"/>
    <n v="2424801"/>
    <n v="482364"/>
    <n v="159"/>
    <d v="2026-06-25T00:00:00"/>
    <s v="Bill Process"/>
    <n v="49"/>
    <n v="3320"/>
    <n v="0"/>
    <n v="0"/>
    <n v="0.834077277165574"/>
    <n v="0"/>
    <m/>
    <m/>
    <m/>
    <m/>
    <m/>
    <m/>
    <m/>
  </r>
  <r>
    <s v="AxisGenix Tender 2015/04"/>
    <n v="965"/>
    <n v="65206642"/>
    <s v="Vitamin B Complex Syrup 250 mg/5 ml 60 ml Bottle"/>
    <s v="60 ml"/>
    <n v="20"/>
    <n v="2754184"/>
    <n v="0.75"/>
    <n v="69.391333846201604"/>
    <s v="Dr Reddy’s Laboratories"/>
    <n v="0.105"/>
    <n v="4053"/>
    <d v="2022-10-31T00:00:00"/>
    <n v="24884"/>
    <n v="1726733.95142888"/>
    <n v="1908041"/>
    <n v="14255"/>
    <n v="24884"/>
    <n v="10629"/>
    <n v="1093037"/>
    <n v="815004"/>
    <n v="142"/>
    <d v="2025-08-15T00:00:00"/>
    <s v="Bill Process"/>
    <n v="-265"/>
    <n v="9564"/>
    <n v="265"/>
    <n v="4"/>
    <n v="0.57285806140491902"/>
    <n v="261"/>
    <m/>
    <m/>
    <m/>
    <m/>
    <m/>
    <m/>
    <m/>
  </r>
  <r>
    <s v="AuroLifeX Tender 2003/09"/>
    <n v="890"/>
    <n v="23077207"/>
    <s v="Framycetin Sulphate Cream 1% 30 gm Tube"/>
    <s v="30 gm"/>
    <n v="43"/>
    <n v="7377174"/>
    <n v="0.91"/>
    <n v="95.073961568319405"/>
    <s v="Aximed Pharma"/>
    <n v="0.125"/>
    <n v="6632"/>
    <d v="2022-10-17T00:00:00"/>
    <n v="77295"/>
    <n v="7348741.85942325"/>
    <n v="8267335"/>
    <n v="44940"/>
    <n v="77295"/>
    <n v="32355"/>
    <n v="4806702"/>
    <n v="3460633"/>
    <n v="151"/>
    <d v="2026-01-05T00:00:00"/>
    <s v="Bill Process"/>
    <n v="-122"/>
    <n v="7808"/>
    <n v="122"/>
    <n v="5"/>
    <n v="0.58140888802639201"/>
    <n v="117"/>
    <m/>
    <m/>
    <m/>
    <m/>
    <m/>
    <m/>
    <m/>
  </r>
  <r>
    <s v="AlphaLifeX Tender 2014/06"/>
    <n v="568"/>
    <n v="47441131"/>
    <s v="Fluconazole Capsules 200 mg 20 Capsules Pack"/>
    <s v="20 Capsules"/>
    <n v="45"/>
    <n v="9833606"/>
    <n v="0.86"/>
    <n v="80.760849881609104"/>
    <s v="Primexa Healthcare"/>
    <n v="0.13400000000000001"/>
    <n v="9731"/>
    <d v="2021-12-15T00:00:00"/>
    <n v="69493"/>
    <n v="5612313.7408226598"/>
    <n v="6364364"/>
    <n v="45450"/>
    <n v="69493"/>
    <n v="24043"/>
    <n v="4162438"/>
    <n v="2201926"/>
    <n v="185"/>
    <d v="2025-05-04T00:00:00"/>
    <s v="Bill Process"/>
    <n v="-368"/>
    <n v="1327"/>
    <n v="368"/>
    <n v="2"/>
    <n v="0.65402270732304002"/>
    <n v="366"/>
    <m/>
    <m/>
    <m/>
    <m/>
    <m/>
    <m/>
    <m/>
  </r>
  <r>
    <s v="AlphaSciences Tender 2006/07"/>
    <n v="655"/>
    <n v="20648434"/>
    <s v="Doxycycline Capsules 100 mg 15 Capsules Pack"/>
    <s v="15 Capsules"/>
    <n v="24"/>
    <n v="736598"/>
    <n v="0.88"/>
    <n v="98.337095038304497"/>
    <s v="Medinex Biotech"/>
    <n v="0.14399999999999999"/>
    <n v="1324"/>
    <d v="2025-02-16T00:00:00"/>
    <n v="80470"/>
    <n v="7913186.0377323702"/>
    <n v="9052685"/>
    <n v="60173"/>
    <n v="80470"/>
    <n v="20297"/>
    <n v="6769320"/>
    <n v="2283365"/>
    <n v="129"/>
    <d v="2026-10-14T00:00:00"/>
    <s v="Bill Process"/>
    <n v="160"/>
    <n v="1599"/>
    <n v="0"/>
    <n v="0"/>
    <n v="0.74776935503914499"/>
    <n v="0"/>
    <m/>
    <m/>
    <m/>
    <m/>
    <m/>
    <m/>
    <m/>
  </r>
  <r>
    <s v="DeltaPharmatech Tender 2025/10"/>
    <n v="698"/>
    <n v="64260649"/>
    <s v="Iron Syrup 250 mg/5 ml 150 ml Bottle"/>
    <s v="150 ml"/>
    <n v="42"/>
    <n v="4354250"/>
    <n v="0.84"/>
    <n v="65.001607044216897"/>
    <s v="Zydus Lifesciences"/>
    <n v="0.121"/>
    <n v="9283"/>
    <d v="2025-12-20T00:00:00"/>
    <n v="99253"/>
    <n v="6451604.5039596604"/>
    <n v="7232249"/>
    <n v="25777"/>
    <n v="99253"/>
    <n v="73476"/>
    <n v="1878288"/>
    <n v="5353961"/>
    <n v="71"/>
    <d v="2026-02-28T00:00:00"/>
    <s v="Bill Process"/>
    <n v="-68"/>
    <n v="3502"/>
    <n v="68"/>
    <n v="1"/>
    <n v="0.25971003395363401"/>
    <n v="67"/>
    <m/>
    <m/>
    <m/>
    <m/>
    <m/>
    <m/>
    <m/>
  </r>
  <r>
    <s v="YottaLabs Tender 2018/02"/>
    <n v="449"/>
    <n v="85276910"/>
    <s v="Fluconazole Capsules 250 mg 10 Capsules Pack"/>
    <s v="10 Capsules"/>
    <n v="41"/>
    <n v="9793377"/>
    <n v="0.97"/>
    <n v="67.557786326800795"/>
    <s v="Crestiva Pharmaceuticals"/>
    <n v="0.14599999999999999"/>
    <n v="2026"/>
    <d v="2024-06-06T00:00:00"/>
    <n v="63990"/>
    <n v="4323022.7470519897"/>
    <n v="4954184"/>
    <n v="63990"/>
    <n v="63990"/>
    <n v="0"/>
    <n v="4954184"/>
    <n v="0"/>
    <n v="193"/>
    <d v="2026-02-02T00:00:00"/>
    <s v="L D 5.0%"/>
    <n v="-94"/>
    <n v="4727"/>
    <n v="94"/>
    <n v="5"/>
    <n v="1"/>
    <n v="89"/>
    <m/>
    <m/>
    <m/>
    <m/>
    <m/>
    <m/>
    <m/>
  </r>
  <r>
    <s v="KronoLifeX Tender 2023/05"/>
    <n v="287"/>
    <n v="72671825"/>
    <s v="Doxycycline Capsules 200 mg 20 Capsules Pack"/>
    <s v="20 Capsules"/>
    <n v="21"/>
    <n v="9188341"/>
    <n v="0.99"/>
    <n v="56.815328684275698"/>
    <s v="Helixora Healthcare"/>
    <n v="0.10199999999999999"/>
    <n v="8756"/>
    <d v="2023-10-26T00:00:00"/>
    <n v="21732"/>
    <n v="1234710.7229666801"/>
    <n v="1360651"/>
    <n v="1622"/>
    <n v="21732"/>
    <n v="20110"/>
    <n v="101554"/>
    <n v="1259097"/>
    <n v="109"/>
    <d v="2026-04-06T00:00:00"/>
    <s v="Bill Process"/>
    <n v="-31"/>
    <n v="2977"/>
    <n v="31"/>
    <n v="9"/>
    <n v="7.4636480765691099E-2"/>
    <n v="22"/>
    <m/>
    <m/>
    <m/>
    <m/>
    <m/>
    <m/>
    <m/>
  </r>
  <r>
    <s v="BetaGenix Tender 2002/07"/>
    <n v="504"/>
    <n v="77737437"/>
    <s v="Cough Suppressant Syrup 125 mg/5 ml 150 ml Bottle"/>
    <s v="150 ml"/>
    <n v="30"/>
    <n v="390028"/>
    <n v="0.93"/>
    <n v="74.038030162177506"/>
    <s v="Aximed Pharma"/>
    <n v="0.10299999999999999"/>
    <n v="2276"/>
    <d v="2025-07-01T00:00:00"/>
    <n v="74105"/>
    <n v="5486588.2251681602"/>
    <n v="6051707"/>
    <n v="72013"/>
    <n v="74105"/>
    <n v="2092"/>
    <n v="5880866"/>
    <n v="170841"/>
    <n v="66"/>
    <d v="2026-05-07T00:00:00"/>
    <s v="Bill Process"/>
    <n v="0"/>
    <n v="3973"/>
    <n v="0"/>
    <n v="0"/>
    <n v="0.97176978611429699"/>
    <n v="0"/>
    <m/>
    <m/>
    <m/>
    <m/>
    <m/>
    <m/>
    <m/>
  </r>
  <r>
    <s v="AuroCore Tender 2004/01"/>
    <n v="525"/>
    <n v="91594944"/>
    <s v="Ketoconazole Cream 1% 10 gm Tube"/>
    <s v="10 gm"/>
    <n v="15"/>
    <n v="852501"/>
    <n v="0.85"/>
    <n v="67.390358232847106"/>
    <s v="Novacrest Pharma"/>
    <n v="0.14199999999999999"/>
    <n v="8010"/>
    <d v="2023-02-06T00:00:00"/>
    <n v="88524"/>
    <n v="5965664.07220456"/>
    <n v="6812788"/>
    <n v="85743"/>
    <n v="88524"/>
    <n v="2781"/>
    <n v="6598763"/>
    <n v="214025"/>
    <n v="130"/>
    <d v="2025-01-20T00:00:00"/>
    <s v="Bill Process"/>
    <n v="-472"/>
    <n v="1206"/>
    <n v="472"/>
    <n v="4"/>
    <n v="0.96858479056527003"/>
    <n v="468"/>
    <m/>
    <m/>
    <m/>
    <m/>
    <m/>
    <m/>
    <m/>
  </r>
  <r>
    <s v="BetaPharma Tender 2009/05"/>
    <n v="608"/>
    <n v="47366919"/>
    <s v="Omeprazole Capsules 100 mg 10 Capsules Pack"/>
    <s v="10 Capsules"/>
    <n v="45"/>
    <n v="5865609"/>
    <n v="0.8"/>
    <n v="90.390753577579801"/>
    <s v="Biosynex Healthcare"/>
    <n v="0.126"/>
    <n v="5183"/>
    <d v="2024-01-25T00:00:00"/>
    <n v="67830"/>
    <n v="6131204.8151672399"/>
    <n v="6903737"/>
    <n v="9454"/>
    <n v="67830"/>
    <n v="58376"/>
    <n v="962228"/>
    <n v="5941509"/>
    <n v="193"/>
    <d v="2026-11-24T00:00:00"/>
    <s v="Bill Process"/>
    <n v="201"/>
    <n v="7006"/>
    <n v="0"/>
    <n v="0"/>
    <n v="0.13937785640572001"/>
    <n v="0"/>
    <m/>
    <m/>
    <m/>
    <m/>
    <m/>
    <m/>
    <m/>
  </r>
  <r>
    <s v="WellNova Tender 2007/02"/>
    <n v="539"/>
    <n v="22664703"/>
    <s v="Atorvastatin Tablets 500 mg 20 Tablets Pack"/>
    <s v="20 Tablets"/>
    <n v="14"/>
    <n v="4558865"/>
    <n v="0.97"/>
    <n v="73.388173593961596"/>
    <s v="Corvixa Pharmaceuticals"/>
    <n v="0.14099999999999999"/>
    <n v="9312"/>
    <d v="2020-05-31T00:00:00"/>
    <n v="20617"/>
    <n v="1513043.9749867099"/>
    <n v="1726383"/>
    <n v="11125"/>
    <n v="20617"/>
    <n v="9492"/>
    <n v="931562"/>
    <n v="794821"/>
    <n v="55"/>
    <d v="2025-11-26T00:00:00"/>
    <s v="Bill Process"/>
    <n v="-162"/>
    <n v="2838"/>
    <n v="162"/>
    <n v="6"/>
    <n v="0.53960324004462301"/>
    <n v="156"/>
    <m/>
    <m/>
    <m/>
    <m/>
    <m/>
    <m/>
    <m/>
  </r>
  <r>
    <s v="AlphaBiotech Tender 2001/05"/>
    <n v="708"/>
    <n v="71937152"/>
    <s v="Metformin Tablets 250 mg 15 Tablets Pack"/>
    <s v="15 Tablets"/>
    <n v="47"/>
    <n v="9681780"/>
    <n v="0.83"/>
    <n v="72.122835478906495"/>
    <s v="Velcura Pharma"/>
    <n v="0.10199999999999999"/>
    <n v="3257"/>
    <d v="2024-04-24T00:00:00"/>
    <n v="99105"/>
    <n v="7147733.6101370202"/>
    <n v="7876802"/>
    <n v="56250"/>
    <n v="99105"/>
    <n v="42855"/>
    <n v="4470714"/>
    <n v="3406088"/>
    <n v="133"/>
    <d v="2025-04-28T00:00:00"/>
    <s v="Bill Process"/>
    <n v="-374"/>
    <n v="5583"/>
    <n v="374"/>
    <n v="1"/>
    <n v="0.56757983956409896"/>
    <n v="373"/>
    <m/>
    <m/>
    <m/>
    <m/>
    <m/>
    <m/>
    <m/>
  </r>
  <r>
    <s v="PharmaBiosystems Tender 2000/11"/>
    <n v="887"/>
    <n v="67727526"/>
    <s v="Paracetamol Syrup 125 mg/5 ml 60 ml Bottle"/>
    <s v="60 ml"/>
    <n v="16"/>
    <n v="4818920"/>
    <n v="0.97"/>
    <n v="83.383002546851998"/>
    <s v="Helixora Healthcare"/>
    <n v="0.121"/>
    <n v="8334"/>
    <d v="2021-11-12T00:00:00"/>
    <n v="77385"/>
    <n v="6452593.6520881401"/>
    <n v="7233357"/>
    <n v="64463"/>
    <n v="77385"/>
    <n v="12922"/>
    <n v="6025508"/>
    <n v="1207849"/>
    <n v="89"/>
    <d v="2025-04-12T00:00:00"/>
    <s v="Bill Process"/>
    <n v="-390"/>
    <n v="9586"/>
    <n v="390"/>
    <n v="5"/>
    <n v="0.83301673450927205"/>
    <n v="385"/>
    <m/>
    <m/>
    <m/>
    <m/>
    <m/>
    <m/>
    <m/>
  </r>
  <r>
    <s v="DynaLifecare Tender 2010/10"/>
    <n v="781"/>
    <n v="90084852"/>
    <s v="Mupirocin Cream 0.5% 30 gm Tube"/>
    <s v="30 gm"/>
    <n v="15"/>
    <n v="7343147"/>
    <n v="0.77"/>
    <n v="67.537979573378195"/>
    <s v="Medvanta Pharma"/>
    <n v="0.10100000000000001"/>
    <n v="4405"/>
    <d v="2020-04-03T00:00:00"/>
    <n v="53373"/>
    <n v="3604704.58376991"/>
    <n v="3968780"/>
    <n v="35597"/>
    <n v="53373"/>
    <n v="17776"/>
    <n v="2646969"/>
    <n v="1321811"/>
    <n v="158"/>
    <d v="2026-07-11T00:00:00"/>
    <s v="Bill Process"/>
    <n v="65"/>
    <n v="8639"/>
    <n v="0"/>
    <n v="0"/>
    <n v="0.66694770764244105"/>
    <n v="0"/>
    <m/>
    <m/>
    <m/>
    <m/>
    <m/>
    <m/>
    <m/>
  </r>
  <r>
    <s v="WellLifecare Tender 2013/02"/>
    <n v="159"/>
    <n v="70223863"/>
    <s v="Diclofenac Injection 1 g 2 ml Vial"/>
    <s v="1 g"/>
    <n v="9"/>
    <n v="1628272"/>
    <n v="0.81"/>
    <n v="95.908818879455893"/>
    <s v="Corentis Lifesciences"/>
    <n v="0.11"/>
    <n v="3738"/>
    <d v="2023-11-11T00:00:00"/>
    <n v="11535"/>
    <n v="1106308.2257745201"/>
    <n v="1228002"/>
    <n v="9368"/>
    <n v="11535"/>
    <n v="2167"/>
    <n v="997306"/>
    <n v="230696"/>
    <n v="154"/>
    <d v="2025-10-15T00:00:00"/>
    <s v="Bill Process"/>
    <n v="-204"/>
    <n v="1364"/>
    <n v="204"/>
    <n v="9"/>
    <n v="0.81213697442566102"/>
    <n v="195"/>
    <m/>
    <m/>
    <m/>
    <m/>
    <m/>
    <m/>
    <m/>
  </r>
  <r>
    <s v="VitaBiosystems Tender 2016/07"/>
    <n v="315"/>
    <n v="89733061"/>
    <s v="Amikacin Injection 1 g 10 ml Vial"/>
    <s v="1 g"/>
    <n v="14"/>
    <n v="1472540"/>
    <n v="0.94"/>
    <n v="65.043949886471495"/>
    <s v="Crestline Biotech"/>
    <n v="0.123"/>
    <n v="8743"/>
    <d v="2021-02-26T00:00:00"/>
    <n v="67937"/>
    <n v="4418890.8234372102"/>
    <n v="4962414"/>
    <n v="47655"/>
    <n v="67937"/>
    <n v="20282"/>
    <n v="3480929"/>
    <n v="1481485"/>
    <n v="183"/>
    <d v="2025-12-18T00:00:00"/>
    <s v="Bill Process"/>
    <n v="-140"/>
    <n v="3688"/>
    <n v="140"/>
    <n v="8"/>
    <n v="0.70145870438788904"/>
    <n v="132"/>
    <m/>
    <m/>
    <m/>
    <m/>
    <m/>
    <m/>
    <m/>
  </r>
  <r>
    <s v="JetaBiotech Tender 2000/11"/>
    <n v="883"/>
    <n v="64523052"/>
    <s v="Framycetin Sulphate Cream 1% 10 gm Tube"/>
    <s v="10 gm"/>
    <n v="13"/>
    <n v="9446308"/>
    <n v="0.79"/>
    <n v="95.171984875128004"/>
    <s v="Trivanta Pharma"/>
    <n v="0.14499999999999999"/>
    <n v="1275"/>
    <d v="2020-02-17T00:00:00"/>
    <n v="31344"/>
    <n v="2983070.6939260098"/>
    <n v="3415616"/>
    <n v="30043"/>
    <n v="31344"/>
    <n v="1301"/>
    <n v="3273843"/>
    <n v="141773"/>
    <n v="175"/>
    <d v="2025-04-18T00:00:00"/>
    <s v="Bill Process"/>
    <n v="-384"/>
    <n v="7640"/>
    <n v="384"/>
    <n v="5"/>
    <n v="0.95849285349668201"/>
    <n v="379"/>
    <m/>
    <m/>
    <m/>
    <m/>
    <m/>
    <m/>
    <m/>
  </r>
  <r>
    <s v="BioCore Tender 2006/02"/>
    <n v="891"/>
    <n v="95964524"/>
    <s v="Atorvastatin Tablets 650 mg 10 Tablets Pack"/>
    <s v="10 Tablets"/>
    <n v="13"/>
    <n v="607357"/>
    <n v="0.79"/>
    <n v="51.293817202635701"/>
    <s v="Curelia Lifesciences"/>
    <n v="0.128"/>
    <n v="2794"/>
    <d v="2024-10-19T00:00:00"/>
    <n v="66963"/>
    <n v="3434787.8813400902"/>
    <n v="3874441"/>
    <n v="21880"/>
    <n v="66963"/>
    <n v="45083"/>
    <n v="1265964"/>
    <n v="2608477"/>
    <n v="154"/>
    <d v="2025-11-22T00:00:00"/>
    <s v="Bill Process"/>
    <n v="-166"/>
    <n v="3123"/>
    <n v="166"/>
    <n v="7"/>
    <n v="0.32674760688738602"/>
    <n v="159"/>
    <m/>
    <m/>
    <m/>
    <m/>
    <m/>
    <m/>
    <m/>
  </r>
  <r>
    <s v="ZenLabs Tender 2025/09"/>
    <n v="337"/>
    <n v="72762895"/>
    <s v="Doxycycline Capsules 250 mg 20 Capsules Pack"/>
    <s v="20 Capsules"/>
    <n v="36"/>
    <n v="9619069"/>
    <n v="0.89"/>
    <n v="75.332620746164906"/>
    <s v="Zerion Biotech"/>
    <n v="0.13300000000000001"/>
    <n v="9863"/>
    <d v="2024-11-25T00:00:00"/>
    <n v="10492"/>
    <n v="790389.85686876206"/>
    <n v="895512"/>
    <n v="10492"/>
    <n v="10492"/>
    <n v="0"/>
    <n v="895512"/>
    <n v="0"/>
    <n v="69"/>
    <d v="2025-02-06T00:00:00"/>
    <s v="P O Closed"/>
    <n v="-455"/>
    <n v="5183"/>
    <n v="455"/>
    <n v="9"/>
    <n v="1"/>
    <n v="446"/>
    <m/>
    <m/>
    <m/>
    <m/>
    <m/>
    <m/>
    <m/>
  </r>
  <r>
    <s v="VitaCore Tender 2006/01"/>
    <n v="753"/>
    <n v="51131927"/>
    <s v="Vitamin B Complex Syrup 125 mg/5 ml 150 ml Bottle"/>
    <s v="150 ml"/>
    <n v="24"/>
    <n v="1579486"/>
    <n v="0.93"/>
    <n v="92.990057059184906"/>
    <s v="Medisphere Pharmaceuticals"/>
    <n v="0.11600000000000001"/>
    <n v="4996"/>
    <d v="2025-08-21T00:00:00"/>
    <n v="20219"/>
    <n v="1880165.9636796601"/>
    <n v="2098265"/>
    <n v="18349"/>
    <n v="20219"/>
    <n v="1870"/>
    <n v="1904202"/>
    <n v="194063"/>
    <n v="118"/>
    <d v="2026-05-12T00:00:00"/>
    <s v="Bill Process"/>
    <n v="5"/>
    <n v="4329"/>
    <n v="0"/>
    <n v="0"/>
    <n v="0.90751273554577405"/>
    <n v="0"/>
    <m/>
    <m/>
    <m/>
    <m/>
    <m/>
    <m/>
    <m/>
  </r>
  <r>
    <s v="OmegaLifecare Tender 2017/02"/>
    <n v="973"/>
    <n v="94927476"/>
    <s v="Amikacin Injection 500 mg 5 ml Vial"/>
    <s v="5 ml"/>
    <n v="39"/>
    <n v="3754432"/>
    <n v="0.83"/>
    <n v="63.3603221577117"/>
    <s v="Mediora Healthcare"/>
    <n v="0.13700000000000001"/>
    <n v="1057"/>
    <d v="2023-02-19T00:00:00"/>
    <n v="27846"/>
    <n v="1764331.5308036399"/>
    <n v="2006045"/>
    <n v="11631"/>
    <n v="27846"/>
    <n v="16215"/>
    <n v="837905"/>
    <n v="1168140"/>
    <n v="133"/>
    <d v="2026-12-26T00:00:00"/>
    <s v="Bill Process"/>
    <n v="233"/>
    <n v="2736"/>
    <n v="0"/>
    <n v="0"/>
    <n v="0.41769015298427098"/>
    <n v="0"/>
    <m/>
    <m/>
    <m/>
    <m/>
    <m/>
    <m/>
    <m/>
  </r>
  <r>
    <s v="ZenThera Tender 2012/01"/>
    <n v="306"/>
    <n v="37591450"/>
    <s v="Atorvastatin Tablets 500 mg 15 Tablets Pack"/>
    <s v="15 Tablets"/>
    <n v="6"/>
    <n v="6080320"/>
    <n v="0.79"/>
    <n v="50.303041336503703"/>
    <s v="Cenvora Pharma"/>
    <n v="0.14899999999999999"/>
    <n v="6197"/>
    <d v="2020-09-01T00:00:00"/>
    <n v="92541"/>
    <n v="4655093.7483213898"/>
    <n v="5348703"/>
    <n v="46776"/>
    <n v="92541"/>
    <n v="45765"/>
    <n v="2703568"/>
    <n v="2645135"/>
    <n v="150"/>
    <d v="2025-01-15T00:00:00"/>
    <s v="Bill Process"/>
    <n v="-477"/>
    <n v="1640"/>
    <n v="477"/>
    <n v="2"/>
    <n v="0.50546244367361504"/>
    <n v="475"/>
    <m/>
    <m/>
    <m/>
    <m/>
    <m/>
    <m/>
    <m/>
  </r>
  <r>
    <s v="OptiHealthcare Tender 2015/05"/>
    <n v="846"/>
    <n v="51572711"/>
    <s v="Mupirocin Cream 0.5% 10 gm Tube"/>
    <s v="10 gm"/>
    <n v="24"/>
    <n v="3163227"/>
    <n v="0.87"/>
    <n v="69.898031455277405"/>
    <s v="Cipla"/>
    <n v="0.14599999999999999"/>
    <n v="3554"/>
    <d v="2022-11-18T00:00:00"/>
    <n v="91320"/>
    <n v="6383088.2324959403"/>
    <n v="7315019"/>
    <n v="29711"/>
    <n v="91320"/>
    <n v="61609"/>
    <n v="2379945"/>
    <n v="4935074"/>
    <n v="187"/>
    <d v="2025-11-16T00:00:00"/>
    <s v="Bill Process"/>
    <n v="-172"/>
    <n v="5464"/>
    <n v="172"/>
    <n v="5"/>
    <n v="0.32535041611914201"/>
    <n v="167"/>
    <m/>
    <m/>
    <m/>
    <m/>
    <m/>
    <m/>
    <m/>
  </r>
  <r>
    <s v="GammaGenix Tender 2005/05"/>
    <n v="363"/>
    <n v="41190874"/>
    <s v="Mupirocin Cream 0.5% 30 gm Tube"/>
    <s v="30 gm"/>
    <n v="8"/>
    <n v="163577"/>
    <n v="0.98"/>
    <n v="54.063900143403103"/>
    <s v="Intas Pharmaceuticals"/>
    <n v="0.12"/>
    <n v="9273"/>
    <d v="2021-04-22T00:00:00"/>
    <n v="81752"/>
    <n v="4419831.9645234896"/>
    <n v="4950212"/>
    <n v="796"/>
    <n v="81752"/>
    <n v="80956"/>
    <n v="48199"/>
    <n v="4902013"/>
    <n v="93"/>
    <d v="2025-11-28T00:00:00"/>
    <s v="Bill Process"/>
    <n v="-160"/>
    <n v="1142"/>
    <n v="160"/>
    <n v="5"/>
    <n v="9.7367648497896104E-3"/>
    <n v="155"/>
    <m/>
    <m/>
    <m/>
    <m/>
    <m/>
    <m/>
    <m/>
  </r>
  <r>
    <s v="GammaCore Tender 2005/02"/>
    <n v="458"/>
    <n v="88198719"/>
    <s v="Diclofenac Injection 500 mg 2 ml Vial"/>
    <s v="2 ml"/>
    <n v="23"/>
    <n v="427142"/>
    <n v="0.88"/>
    <n v="69.194477209080304"/>
    <s v="Zenvia Biotech"/>
    <n v="0.14899999999999999"/>
    <n v="9929"/>
    <d v="2020-01-30T00:00:00"/>
    <n v="15855"/>
    <n v="1097078.4361499699"/>
    <n v="1260543"/>
    <n v="10011"/>
    <n v="15855"/>
    <n v="5844"/>
    <n v="795919"/>
    <n v="464624"/>
    <n v="198"/>
    <d v="2026-04-14T00:00:00"/>
    <s v="Bill Process"/>
    <n v="-23"/>
    <n v="5831"/>
    <n v="23"/>
    <n v="9"/>
    <n v="0.63140964995269599"/>
    <n v="14"/>
    <m/>
    <m/>
    <m/>
    <m/>
    <m/>
    <m/>
    <m/>
  </r>
  <r>
    <s v="AxisGenix Tender 2006/09"/>
    <n v="443"/>
    <n v="78603173"/>
    <s v="Atorvastatin Tablets 500 mg 15 Tablets Pack"/>
    <s v="15 Tablets"/>
    <n v="22"/>
    <n v="686251"/>
    <n v="0.75"/>
    <n v="64.403086261391906"/>
    <s v="Arvion Healthcare"/>
    <n v="0.13300000000000001"/>
    <n v="9092"/>
    <d v="2023-01-24T00:00:00"/>
    <n v="47342"/>
    <n v="3048970.9097868102"/>
    <n v="3454484"/>
    <n v="1047"/>
    <n v="47342"/>
    <n v="46295"/>
    <n v="76398"/>
    <n v="3378086"/>
    <n v="92"/>
    <d v="2026-08-17T00:00:00"/>
    <s v="Bill Process"/>
    <n v="102"/>
    <n v="8170"/>
    <n v="0"/>
    <n v="0"/>
    <n v="2.2115668962020999E-2"/>
    <n v="0"/>
    <m/>
    <m/>
    <m/>
    <m/>
    <m/>
    <m/>
    <m/>
  </r>
  <r>
    <s v="AxisCure Tender 2022/09"/>
    <n v="494"/>
    <n v="69382654"/>
    <s v="Clotrimazole Cream 0.5% 20 gm Tube"/>
    <s v="20 gm"/>
    <n v="13"/>
    <n v="1739379"/>
    <n v="0.84"/>
    <n v="72.904531839005699"/>
    <s v="Velcura Pharma"/>
    <n v="0.13300000000000001"/>
    <n v="9323"/>
    <d v="2021-04-04T00:00:00"/>
    <n v="21893"/>
    <n v="1596098.91555135"/>
    <n v="1808380"/>
    <n v="21606"/>
    <n v="21893"/>
    <n v="287"/>
    <n v="1784674"/>
    <n v="23706"/>
    <n v="198"/>
    <d v="2026-08-10T00:00:00"/>
    <s v="Bill Process"/>
    <n v="95"/>
    <n v="1197"/>
    <n v="0"/>
    <n v="0"/>
    <n v="0.98689078700954602"/>
    <n v="0"/>
    <m/>
    <m/>
    <m/>
    <m/>
    <m/>
    <m/>
    <m/>
  </r>
  <r>
    <s v="ImmunoHealthcare Tender 2015/06"/>
    <n v="836"/>
    <n v="60134646"/>
    <s v="Paracetamol Syrup 125 mg/5 ml 100 ml Bottle"/>
    <s v="100 ml"/>
    <n v="24"/>
    <n v="3727060"/>
    <n v="0.88"/>
    <n v="82.947082007592897"/>
    <s v="Bioventra Healthcare"/>
    <n v="0.13100000000000001"/>
    <n v="8469"/>
    <d v="2024-05-23T00:00:00"/>
    <n v="51273"/>
    <n v="4252945.7357753096"/>
    <n v="4810082"/>
    <n v="30257"/>
    <n v="51273"/>
    <n v="21016"/>
    <n v="2838504"/>
    <n v="1971578"/>
    <n v="157"/>
    <d v="2025-01-05T00:00:00"/>
    <s v="Bill Process"/>
    <n v="-487"/>
    <n v="7660"/>
    <n v="487"/>
    <n v="6"/>
    <n v="0.59011565541318001"/>
    <n v="481"/>
    <m/>
    <m/>
    <m/>
    <m/>
    <m/>
    <m/>
    <m/>
  </r>
  <r>
    <s v="KronoBiosystems Tender 2024/12"/>
    <n v="840"/>
    <n v="52838947"/>
    <s v="Vitamin B Complex Syrup 125 mg/5 ml 100 ml Bottle"/>
    <s v="100 ml"/>
    <n v="37"/>
    <n v="4368468"/>
    <n v="0.81"/>
    <n v="91.104665273113895"/>
    <s v="Cenvora Pharma"/>
    <n v="0.13200000000000001"/>
    <n v="7162"/>
    <d v="2020-07-05T00:00:00"/>
    <n v="96893"/>
    <n v="8827404.3323078305"/>
    <n v="9992622"/>
    <n v="96893"/>
    <n v="96893"/>
    <n v="0"/>
    <n v="9992622"/>
    <n v="0"/>
    <n v="94"/>
    <d v="2025-11-20T00:00:00"/>
    <s v="P O Closed"/>
    <n v="-168"/>
    <n v="4976"/>
    <n v="168"/>
    <n v="3"/>
    <n v="1"/>
    <n v="165"/>
    <m/>
    <m/>
    <m/>
    <m/>
    <m/>
    <m/>
    <m/>
  </r>
  <r>
    <s v="AuroGenix Tender 2023/10"/>
    <n v="746"/>
    <n v="60319805"/>
    <s v="Ketoconazole Cream 0.5% 30 gm Tube"/>
    <s v="30 gm"/>
    <n v="13"/>
    <n v="3299277"/>
    <n v="0.87"/>
    <n v="51.246737959624198"/>
    <s v="Velcura Pharma"/>
    <n v="0.114"/>
    <n v="4876"/>
    <d v="2024-03-30T00:00:00"/>
    <n v="60036"/>
    <n v="3076649.1601439998"/>
    <n v="3427387"/>
    <n v="559"/>
    <n v="60036"/>
    <n v="59477"/>
    <n v="31913"/>
    <n v="3395474"/>
    <n v="174"/>
    <d v="2025-06-13T00:00:00"/>
    <s v="Bill Process"/>
    <n v="-328"/>
    <n v="8820"/>
    <n v="328"/>
    <n v="2"/>
    <n v="9.3110800186554706E-3"/>
    <n v="326"/>
    <m/>
    <m/>
    <m/>
    <m/>
    <m/>
    <m/>
    <m/>
  </r>
  <r>
    <s v="GenoHealthcare Tender 2010/09"/>
    <n v="729"/>
    <n v="71384819"/>
    <s v="Azithromycin Tablets 650 mg 20 Tablets Pack"/>
    <s v="20 Tablets"/>
    <n v="22"/>
    <n v="3833164"/>
    <n v="0.88"/>
    <n v="80.224955954207203"/>
    <s v="Medvanta Pharma"/>
    <n v="0.11700000000000001"/>
    <n v="6324"/>
    <d v="2021-04-06T00:00:00"/>
    <n v="96911"/>
    <n v="7774680.7064781701"/>
    <n v="8684318"/>
    <n v="42279"/>
    <n v="96911"/>
    <n v="54632"/>
    <n v="3788675"/>
    <n v="4895643"/>
    <n v="136"/>
    <d v="2025-11-11T00:00:00"/>
    <s v="Bill Process"/>
    <n v="-177"/>
    <n v="4902"/>
    <n v="177"/>
    <n v="4"/>
    <n v="0.43626626492348702"/>
    <n v="173"/>
    <m/>
    <m/>
    <m/>
    <m/>
    <m/>
    <m/>
    <m/>
  </r>
  <r>
    <s v="JetaBiotech Tender 2018/11"/>
    <n v="858"/>
    <n v="67775522"/>
    <s v="Framycetin Sulphate Cream 0.5% 10 gm Tube"/>
    <s v="10 gm"/>
    <n v="12"/>
    <n v="3599213"/>
    <n v="0.78"/>
    <n v="56.491052829178898"/>
    <s v="Ardentis Biotech"/>
    <n v="0.115"/>
    <n v="7387"/>
    <d v="2021-07-28T00:00:00"/>
    <n v="99422"/>
    <n v="5616453.4543826301"/>
    <n v="6262346"/>
    <n v="61228"/>
    <n v="99422"/>
    <n v="38194"/>
    <n v="3856600"/>
    <n v="2405746"/>
    <n v="192"/>
    <d v="2025-02-17T00:00:00"/>
    <s v="Bill Process"/>
    <n v="-444"/>
    <n v="1441"/>
    <n v="444"/>
    <n v="1"/>
    <n v="0.61583955261410905"/>
    <n v="443"/>
    <m/>
    <m/>
    <m/>
    <m/>
    <m/>
    <m/>
    <m/>
  </r>
  <r>
    <s v="BetaBiosystems Tender 2009/08"/>
    <n v="753"/>
    <n v="58779739"/>
    <s v="Paracetamol Tablets 250 mg 20 Tablets Pack"/>
    <s v="20 Tablets"/>
    <n v="38"/>
    <n v="6801910"/>
    <n v="0.88"/>
    <n v="76.138678025129394"/>
    <s v="Axentra Lifesciences"/>
    <n v="0.13600000000000001"/>
    <n v="3848"/>
    <d v="2022-08-21T00:00:00"/>
    <n v="79969"/>
    <n v="6088733.9429915799"/>
    <n v="6916802"/>
    <n v="65694"/>
    <n v="79969"/>
    <n v="14275"/>
    <n v="5682107"/>
    <n v="1234695"/>
    <n v="113"/>
    <d v="2025-07-25T00:00:00"/>
    <s v="Bill Process"/>
    <n v="-286"/>
    <n v="1567"/>
    <n v="286"/>
    <n v="5"/>
    <n v="0.82149332866485802"/>
    <n v="281"/>
    <m/>
    <m/>
    <m/>
    <m/>
    <m/>
    <m/>
    <m/>
  </r>
  <r>
    <s v="WellPharma Tender 2023/03"/>
    <n v="408"/>
    <n v="84078940"/>
    <s v="Amikacin Injection 500 mg 10 ml Vial"/>
    <s v="10 ml"/>
    <n v="9"/>
    <n v="9493514"/>
    <n v="0.85"/>
    <n v="77.258070387142894"/>
    <s v="Veltrix Pharmaceuticals"/>
    <n v="0.112"/>
    <n v="6491"/>
    <d v="2023-01-07T00:00:00"/>
    <n v="42492"/>
    <n v="3282849.9268904701"/>
    <n v="3650529"/>
    <n v="30459"/>
    <n v="42492"/>
    <n v="12033"/>
    <n v="2616762"/>
    <n v="1033767"/>
    <n v="69"/>
    <d v="2025-05-13T00:00:00"/>
    <s v="Bill Process"/>
    <n v="-359"/>
    <n v="9660"/>
    <n v="359"/>
    <n v="7"/>
    <n v="0.71681728325331795"/>
    <n v="352"/>
    <m/>
    <m/>
    <m/>
    <m/>
    <m/>
    <m/>
    <m/>
  </r>
  <r>
    <s v="XenoBiosystems Tender 2005/07"/>
    <n v="824"/>
    <n v="79538683"/>
    <s v="Paracetamol Tablets 650 mg 15 Tablets Pack"/>
    <s v="15 Tablets"/>
    <n v="35"/>
    <n v="2300449"/>
    <n v="0.92"/>
    <n v="87.143295624601095"/>
    <s v="Zydus Lifesciences"/>
    <n v="0.129"/>
    <n v="2300"/>
    <d v="2021-08-07T00:00:00"/>
    <n v="98485"/>
    <n v="8582307.4695888404"/>
    <n v="9689425"/>
    <n v="72391"/>
    <n v="98485"/>
    <n v="26094"/>
    <n v="7122173"/>
    <n v="2567252"/>
    <n v="128"/>
    <d v="2025-02-28T00:00:00"/>
    <s v="Bill Process"/>
    <n v="-433"/>
    <n v="5722"/>
    <n v="433"/>
    <n v="3"/>
    <n v="0.73504594608315998"/>
    <n v="430"/>
    <m/>
    <m/>
    <m/>
    <m/>
    <m/>
    <m/>
    <m/>
  </r>
  <r>
    <s v="JetaCore Tender 2002/10"/>
    <n v="993"/>
    <n v="62290310"/>
    <s v="Gentamicin Injection 500 mg 10 ml Vial"/>
    <s v="10 ml"/>
    <n v="8"/>
    <n v="7135095"/>
    <n v="0.96"/>
    <n v="90.750203265686906"/>
    <s v="Mediora Healthcare"/>
    <n v="0.128"/>
    <n v="4838"/>
    <d v="2024-10-22T00:00:00"/>
    <n v="92337"/>
    <n v="8379601.5189437298"/>
    <n v="9452191"/>
    <n v="3655"/>
    <n v="92337"/>
    <n v="88682"/>
    <n v="374149"/>
    <n v="9078042"/>
    <n v="128"/>
    <d v="2026-02-11T00:00:00"/>
    <s v="Bill Process"/>
    <n v="-85"/>
    <n v="5932"/>
    <n v="85"/>
    <n v="2"/>
    <n v="3.9583265646490597E-2"/>
    <n v="83"/>
    <m/>
    <m/>
    <m/>
    <m/>
    <m/>
    <m/>
    <m/>
  </r>
  <r>
    <s v="UltraMed Tender 2003/02"/>
    <n v="670"/>
    <n v="10187383"/>
    <s v="Paracetamol Tablets 500 mg 15 Tablets Pack"/>
    <s v="15 Tablets"/>
    <n v="17"/>
    <n v="325768"/>
    <n v="0.79"/>
    <n v="71.017368481078904"/>
    <s v="Therovia Pharma"/>
    <n v="0.14899999999999999"/>
    <n v="5390"/>
    <d v="2021-08-15T00:00:00"/>
    <n v="68389"/>
    <n v="4856806.8130525099"/>
    <n v="5580471"/>
    <n v="39894"/>
    <n v="68389"/>
    <n v="28495"/>
    <n v="3255309"/>
    <n v="2325162"/>
    <n v="124"/>
    <d v="2025-01-17T00:00:00"/>
    <s v="Bill Process"/>
    <n v="-475"/>
    <n v="9724"/>
    <n v="475"/>
    <n v="4"/>
    <n v="0.58333942593107102"/>
    <n v="471"/>
    <m/>
    <m/>
    <m/>
    <m/>
    <m/>
    <m/>
    <m/>
  </r>
  <r>
    <s v="QuantumHealthcare Tender 2013/08"/>
    <n v="534"/>
    <n v="33180000"/>
    <s v="Paracetamol Syrup 125 mg/5 ml 150 ml Bottle"/>
    <s v="150 ml"/>
    <n v="48"/>
    <n v="8924801"/>
    <n v="0.97"/>
    <n v="93.948493648779504"/>
    <s v="Biocon"/>
    <n v="0.108"/>
    <n v="1374"/>
    <d v="2023-05-25T00:00:00"/>
    <n v="52654"/>
    <n v="4946763.9845828302"/>
    <n v="5481014"/>
    <n v="46386"/>
    <n v="52654"/>
    <n v="6268"/>
    <n v="4828547"/>
    <n v="652467"/>
    <n v="142"/>
    <d v="2026-11-17T00:00:00"/>
    <s v="Bill Process"/>
    <n v="194"/>
    <n v="6519"/>
    <n v="0"/>
    <n v="0"/>
    <n v="0.88095871158886296"/>
    <n v="0"/>
    <m/>
    <m/>
    <m/>
    <m/>
    <m/>
    <m/>
    <m/>
  </r>
  <r>
    <s v="OptiPharma Tender 2022/06"/>
    <n v="266"/>
    <n v="89801229"/>
    <s v="Azithromycin Tablets 500 mg 15 Tablets Pack"/>
    <s v="15 Tablets"/>
    <n v="41"/>
    <n v="8515040"/>
    <n v="0.81"/>
    <n v="52.475445976618701"/>
    <s v="Crestiva Pharmaceuticals"/>
    <n v="0.127"/>
    <n v="5731"/>
    <d v="2022-08-07T00:00:00"/>
    <n v="72352"/>
    <n v="3796703.46730032"/>
    <n v="4278885"/>
    <n v="25304"/>
    <n v="72352"/>
    <n v="47048"/>
    <n v="1496474"/>
    <n v="2782411"/>
    <n v="115"/>
    <d v="2025-12-20T00:00:00"/>
    <s v="Bill Process"/>
    <n v="-138"/>
    <n v="5104"/>
    <n v="138"/>
    <n v="9"/>
    <n v="0.34973463069438299"/>
    <n v="129"/>
    <m/>
    <m/>
    <m/>
    <m/>
    <m/>
    <m/>
    <m/>
  </r>
  <r>
    <s v="HelioMed Tender 2015/07"/>
    <n v="949"/>
    <n v="27519009"/>
    <s v="Ketoconazole Cream 2% 10 gm Tube"/>
    <s v="10 gm"/>
    <n v="20"/>
    <n v="7829599"/>
    <n v="0.95"/>
    <n v="85.039748133039495"/>
    <s v="Aurobindo Pharma"/>
    <n v="0.14399999999999999"/>
    <n v="5219"/>
    <d v="2024-11-29T00:00:00"/>
    <n v="20444"/>
    <n v="1738552.61083186"/>
    <n v="1988904"/>
    <n v="20444"/>
    <n v="20444"/>
    <n v="0"/>
    <n v="1988904"/>
    <n v="0"/>
    <n v="188"/>
    <d v="2026-07-28T00:00:00"/>
    <s v="L D 0%"/>
    <n v="82"/>
    <n v="7500"/>
    <n v="0"/>
    <n v="0"/>
    <n v="1"/>
    <n v="0"/>
    <m/>
    <m/>
    <m/>
    <m/>
    <m/>
    <m/>
    <m/>
  </r>
  <r>
    <s v="PrimeBiosystems Tender 2002/06"/>
    <n v="204"/>
    <n v="76794985"/>
    <s v="Vitamin B Complex Syrup 125 mg/5 ml 150 ml Bottle"/>
    <s v="150 ml"/>
    <n v="35"/>
    <n v="3349227"/>
    <n v="0.83"/>
    <n v="76.7584241554448"/>
    <s v="Alvion Pharma"/>
    <n v="0.13"/>
    <n v="3025"/>
    <d v="2025-05-19T00:00:00"/>
    <n v="85634"/>
    <n v="6573130.8941273596"/>
    <n v="7427638"/>
    <n v="32907"/>
    <n v="85634"/>
    <n v="52727"/>
    <n v="2854255"/>
    <n v="4573383"/>
    <n v="146"/>
    <d v="2026-11-16T00:00:00"/>
    <s v="Bill Process"/>
    <n v="193"/>
    <n v="8409"/>
    <n v="0"/>
    <n v="0"/>
    <n v="0.38427493752481501"/>
    <n v="0"/>
    <m/>
    <m/>
    <m/>
    <m/>
    <m/>
    <m/>
    <m/>
  </r>
  <r>
    <s v="VitaHealthcare Tender 2015/02"/>
    <n v="511"/>
    <n v="65606374"/>
    <s v="Atorvastatin Tablets 500 mg 10 Tablets Pack"/>
    <s v="10 Tablets"/>
    <n v="50"/>
    <n v="5470739"/>
    <n v="1"/>
    <n v="99.356697780987403"/>
    <s v="Veltrix Pharmaceuticals"/>
    <n v="0.113"/>
    <n v="2241"/>
    <d v="2025-02-07T00:00:00"/>
    <n v="17326"/>
    <n v="1721454.1457533899"/>
    <n v="1915978"/>
    <n v="5442"/>
    <n v="17326"/>
    <n v="11884"/>
    <n v="601798"/>
    <n v="1314180"/>
    <n v="198"/>
    <d v="2026-12-16T00:00:00"/>
    <s v="Bill Process"/>
    <n v="223"/>
    <n v="9301"/>
    <n v="0"/>
    <n v="0"/>
    <n v="0.31409442456423903"/>
    <n v="0"/>
    <m/>
    <m/>
    <m/>
    <m/>
    <m/>
    <m/>
    <m/>
  </r>
  <r>
    <s v="NeuroHealthcare Tender 2022/04"/>
    <n v="135"/>
    <n v="33107755"/>
    <s v="Atorvastatin Tablets 500 mg 20 Tablets Pack"/>
    <s v="20 Tablets"/>
    <n v="26"/>
    <n v="7334159"/>
    <n v="0.98"/>
    <n v="63.562561544544899"/>
    <s v="Ardentis Biotech"/>
    <n v="0.14099999999999999"/>
    <n v="3506"/>
    <d v="2024-11-21T00:00:00"/>
    <n v="19484"/>
    <n v="1238452.94913391"/>
    <n v="1413075"/>
    <n v="15261"/>
    <n v="19484"/>
    <n v="4223"/>
    <n v="1106802"/>
    <n v="306273"/>
    <n v="151"/>
    <d v="2026-08-11T00:00:00"/>
    <s v="Bill Process"/>
    <n v="96"/>
    <n v="5398"/>
    <n v="0"/>
    <n v="0"/>
    <n v="0.78325805789365599"/>
    <n v="0"/>
    <m/>
    <m/>
    <m/>
    <m/>
    <m/>
    <m/>
    <m/>
  </r>
  <r>
    <s v="GenoSciences Tender 2022/05"/>
    <n v="272"/>
    <n v="72864537"/>
    <s v="Paracetamol Tablets 650 mg 15 Tablets Pack"/>
    <s v="15 Tablets"/>
    <n v="44"/>
    <n v="5718847"/>
    <n v="0.87"/>
    <n v="82.836903100902703"/>
    <s v="Cipla"/>
    <n v="0.13500000000000001"/>
    <n v="4373"/>
    <d v="2023-11-30T00:00:00"/>
    <n v="19389"/>
    <n v="1606124.7142234"/>
    <n v="1822952"/>
    <n v="18135"/>
    <n v="19389"/>
    <n v="1254"/>
    <n v="1705051"/>
    <n v="117901"/>
    <n v="160"/>
    <d v="2026-10-24T00:00:00"/>
    <s v="Bill Process"/>
    <n v="170"/>
    <n v="9653"/>
    <n v="0"/>
    <n v="0"/>
    <n v="0.935324152870184"/>
    <n v="0"/>
    <m/>
    <m/>
    <m/>
    <m/>
    <m/>
    <m/>
    <m/>
  </r>
  <r>
    <s v="FarmaHealthcare Tender 2013/02"/>
    <n v="334"/>
    <n v="51612890"/>
    <s v="Doxycycline Capsules 100 mg 20 Capsules Pack"/>
    <s v="20 Capsules"/>
    <n v="17"/>
    <n v="3916636"/>
    <n v="0.91"/>
    <n v="60.344160250575797"/>
    <s v="Veriton Pharma"/>
    <n v="0.10299999999999999"/>
    <n v="2090"/>
    <d v="2022-05-27T00:00:00"/>
    <n v="64117"/>
    <n v="3869086.5227861698"/>
    <n v="4267602"/>
    <n v="37339"/>
    <n v="64117"/>
    <n v="26778"/>
    <n v="2485269"/>
    <n v="1782333"/>
    <n v="114"/>
    <d v="2026-07-17T00:00:00"/>
    <s v="Bill Process"/>
    <n v="71"/>
    <n v="7681"/>
    <n v="0"/>
    <n v="0"/>
    <n v="0.58235725314659104"/>
    <n v="0"/>
    <m/>
    <m/>
    <m/>
    <m/>
    <m/>
    <m/>
    <m/>
  </r>
  <r>
    <s v="UltraLabs Tender 2004/10"/>
    <n v="135"/>
    <n v="37342451"/>
    <s v="Clotrimazole Cream 0.5% 20 gm Tube"/>
    <s v="20 gm"/>
    <n v="32"/>
    <n v="3346102"/>
    <n v="0.83"/>
    <n v="56.909168749867703"/>
    <s v="Nexora Lifesciences"/>
    <n v="0.13600000000000001"/>
    <n v="2740"/>
    <d v="2020-05-11T00:00:00"/>
    <n v="46006"/>
    <n v="2618163.2175064101"/>
    <n v="2974233"/>
    <n v="20309"/>
    <n v="46006"/>
    <n v="25697"/>
    <n v="1312953"/>
    <n v="1661280"/>
    <n v="92"/>
    <d v="2026-12-13T00:00:00"/>
    <s v="Bill Process"/>
    <n v="220"/>
    <n v="6569"/>
    <n v="0"/>
    <n v="0"/>
    <n v="0.44144242055384098"/>
    <n v="0"/>
    <m/>
    <m/>
    <m/>
    <m/>
    <m/>
    <m/>
    <m/>
  </r>
  <r>
    <s v="UniSciences Tender 2018/08"/>
    <n v="958"/>
    <n v="40261106"/>
    <s v="Paracetamol Syrup 250 mg/5 ml 150 ml Bottle"/>
    <s v="150 ml"/>
    <n v="18"/>
    <n v="7613127"/>
    <n v="0.97"/>
    <n v="52.686582542563798"/>
    <s v="Mediora Healthcare"/>
    <n v="0.112"/>
    <n v="6287"/>
    <d v="2025-12-14T00:00:00"/>
    <n v="81419"/>
    <n v="4289688.8640329996"/>
    <n v="4770134"/>
    <n v="68336"/>
    <n v="81419"/>
    <n v="13083"/>
    <n v="4003634"/>
    <n v="766500"/>
    <n v="186"/>
    <d v="2025-04-16T00:00:00"/>
    <s v="Bill Process"/>
    <n v="-386"/>
    <n v="3917"/>
    <n v="386"/>
    <n v="7"/>
    <n v="0.83931269114088802"/>
    <n v="379"/>
    <m/>
    <m/>
    <m/>
    <m/>
    <m/>
    <m/>
    <m/>
  </r>
  <r>
    <s v="MediSciences Tender 2002/07"/>
    <n v="819"/>
    <n v="61655060"/>
    <s v="Mupirocin Cream 2% 30 gm Tube"/>
    <s v="30 gm"/>
    <n v="29"/>
    <n v="7500391"/>
    <n v="0.88"/>
    <n v="93.275803881994705"/>
    <s v="Ardentis Biotech"/>
    <n v="0.14399999999999999"/>
    <n v="3119"/>
    <d v="2024-10-24T00:00:00"/>
    <n v="87969"/>
    <n v="8205379.19169519"/>
    <n v="9386954"/>
    <n v="49506"/>
    <n v="87969"/>
    <n v="38463"/>
    <n v="5282662"/>
    <n v="4104292"/>
    <n v="166"/>
    <d v="2025-02-17T00:00:00"/>
    <s v="Bill Process"/>
    <n v="-444"/>
    <n v="1144"/>
    <n v="444"/>
    <n v="5"/>
    <n v="0.56276642908297203"/>
    <n v="439"/>
    <m/>
    <m/>
    <m/>
    <m/>
    <m/>
    <m/>
    <m/>
  </r>
  <r>
    <s v="GenoMed Tender 2021/08"/>
    <n v="941"/>
    <n v="63037463"/>
    <s v="Iron Syrup 100 mg/5 ml 60 ml Bottle"/>
    <s v="60 ml"/>
    <n v="37"/>
    <n v="2058222"/>
    <n v="0.75"/>
    <n v="91.7184133132114"/>
    <s v="Heliosyn Pharma"/>
    <n v="0.13600000000000001"/>
    <n v="6259"/>
    <d v="2024-12-01T00:00:00"/>
    <n v="69537"/>
    <n v="6377823.3065607799"/>
    <n v="7245207"/>
    <n v="21260"/>
    <n v="69537"/>
    <n v="48277"/>
    <n v="2215124"/>
    <n v="5030083"/>
    <n v="200"/>
    <d v="2026-12-11T00:00:00"/>
    <s v="Bill Process"/>
    <n v="218"/>
    <n v="2798"/>
    <n v="0"/>
    <n v="0"/>
    <n v="0.30573651437364302"/>
    <n v="0"/>
    <m/>
    <m/>
    <m/>
    <m/>
    <m/>
    <m/>
    <m/>
  </r>
  <r>
    <s v="BioSciences Tender 2019/08"/>
    <n v="453"/>
    <n v="95641525"/>
    <s v="Atorvastatin Tablets 500 mg 15 Tablets Pack"/>
    <s v="15 Tablets"/>
    <n v="35"/>
    <n v="4803881"/>
    <n v="0.95"/>
    <n v="76.344292806221105"/>
    <s v="Therovia Pharma"/>
    <n v="0.10100000000000001"/>
    <n v="3267"/>
    <d v="2021-05-22T00:00:00"/>
    <n v="26231"/>
    <n v="2002587.14459999"/>
    <n v="2204848"/>
    <n v="15475"/>
    <n v="26231"/>
    <n v="10756"/>
    <n v="1300752"/>
    <n v="904096"/>
    <n v="87"/>
    <d v="2026-01-09T00:00:00"/>
    <s v="Bill Process"/>
    <n v="-118"/>
    <n v="6084"/>
    <n v="118"/>
    <n v="1"/>
    <n v="0.58995082154702405"/>
    <n v="117"/>
    <m/>
    <m/>
    <m/>
    <m/>
    <m/>
    <m/>
    <m/>
  </r>
  <r>
    <s v="XenoThera Tender 2025/04"/>
    <n v="142"/>
    <n v="82912968"/>
    <s v="Ibuprofen Tablets 500 mg 20 Tablets Pack"/>
    <s v="20 Tablets"/>
    <n v="34"/>
    <n v="2283797"/>
    <n v="0.88"/>
    <n v="75.720998231310503"/>
    <s v="Aventra Healthcare"/>
    <n v="0.107"/>
    <n v="9684"/>
    <d v="2023-11-24T00:00:00"/>
    <n v="84364"/>
    <n v="6388126.29478628"/>
    <n v="7071656"/>
    <n v="52854"/>
    <n v="84364"/>
    <n v="31510"/>
    <n v="4430389"/>
    <n v="2641267"/>
    <n v="66"/>
    <d v="2025-10-03T00:00:00"/>
    <s v="Bill Process"/>
    <n v="-216"/>
    <n v="1791"/>
    <n v="216"/>
    <n v="4"/>
    <n v="0.62649945474373003"/>
    <n v="212"/>
    <m/>
    <m/>
    <m/>
    <m/>
    <m/>
    <m/>
    <m/>
  </r>
  <r>
    <s v="UltraNova Tender 2020/05"/>
    <n v="846"/>
    <n v="53053044"/>
    <s v="Amikacin Injection 250 mg 5 ml Vial"/>
    <s v="5 ml"/>
    <n v="29"/>
    <n v="2030582"/>
    <n v="0.99"/>
    <n v="98.028457707599102"/>
    <s v="Zyphera Lifesciences"/>
    <n v="0.14599999999999999"/>
    <n v="5017"/>
    <d v="2025-10-25T00:00:00"/>
    <n v="75344"/>
    <n v="7385856.11752134"/>
    <n v="8464191"/>
    <n v="75344"/>
    <n v="75344"/>
    <n v="0"/>
    <n v="8464191"/>
    <n v="0"/>
    <n v="104"/>
    <d v="2025-02-06T00:00:00"/>
    <s v="P O Closed"/>
    <n v="-455"/>
    <n v="7105"/>
    <n v="455"/>
    <n v="6"/>
    <n v="1"/>
    <n v="449"/>
    <m/>
    <m/>
    <m/>
    <m/>
    <m/>
    <m/>
    <m/>
  </r>
  <r>
    <s v="CuraMed Tender 2020/06"/>
    <n v="255"/>
    <n v="96716619"/>
    <s v="Ceftriaxone Injection 500 mg 2 ml Vial"/>
    <s v="2 ml"/>
    <n v="17"/>
    <n v="2153018"/>
    <n v="1"/>
    <n v="57.447336863354799"/>
    <s v="Biocon"/>
    <n v="0.114"/>
    <n v="1979"/>
    <d v="2021-12-21T00:00:00"/>
    <n v="63332"/>
    <n v="3638254.73822999"/>
    <n v="4053016"/>
    <n v="25273"/>
    <n v="63332"/>
    <n v="38059"/>
    <n v="1617379"/>
    <n v="2435637"/>
    <n v="68"/>
    <d v="2026-04-06T00:00:00"/>
    <s v="Bill Process"/>
    <n v="-31"/>
    <n v="4233"/>
    <n v="31"/>
    <n v="3"/>
    <n v="0.39905576959514899"/>
    <n v="28"/>
    <m/>
    <m/>
    <m/>
    <m/>
    <m/>
    <m/>
    <m/>
  </r>
  <r>
    <s v="OmegaCure Tender 2007/01"/>
    <n v="426"/>
    <n v="64938029"/>
    <s v="Ceftriaxone Injection 1 g 10 ml Vial"/>
    <s v="1 g"/>
    <n v="24"/>
    <n v="8060974"/>
    <n v="0.87"/>
    <n v="62.639463687516098"/>
    <s v="Primexa Healthcare"/>
    <n v="0.111"/>
    <n v="3933"/>
    <d v="2025-04-06T00:00:00"/>
    <n v="53651"/>
    <n v="3360669.8662989298"/>
    <n v="3733704"/>
    <n v="26566"/>
    <n v="53651"/>
    <n v="27085"/>
    <n v="1848793"/>
    <n v="1884911"/>
    <n v="162"/>
    <d v="2026-11-11T00:00:00"/>
    <s v="Bill Process"/>
    <n v="188"/>
    <n v="6046"/>
    <n v="0"/>
    <n v="0"/>
    <n v="0.495163184283611"/>
    <n v="0"/>
    <m/>
    <m/>
    <m/>
    <m/>
    <m/>
    <m/>
    <m/>
  </r>
  <r>
    <s v="NovaHealthcare Tender 2012/12"/>
    <n v="168"/>
    <n v="45041430"/>
    <s v="Ibuprofen Tablets 500 mg 15 Tablets Pack"/>
    <s v="15 Tablets"/>
    <n v="39"/>
    <n v="7701596"/>
    <n v="0.92"/>
    <n v="85.610135704550601"/>
    <s v="Veltrix Pharmaceuticals"/>
    <n v="0.105"/>
    <n v="7507"/>
    <d v="2020-03-04T00:00:00"/>
    <n v="54386"/>
    <n v="4655992.8404276902"/>
    <n v="5144872"/>
    <n v="33961"/>
    <n v="54386"/>
    <n v="20425"/>
    <n v="3212683"/>
    <n v="1932189"/>
    <n v="58"/>
    <d v="2026-11-24T00:00:00"/>
    <s v="Bill Process"/>
    <n v="201"/>
    <n v="1916"/>
    <n v="0"/>
    <n v="0"/>
    <n v="0.62444379068142497"/>
    <n v="0"/>
    <m/>
    <m/>
    <m/>
    <m/>
    <m/>
    <m/>
    <m/>
  </r>
  <r>
    <s v="FarmaLifecare Tender 2010/04"/>
    <n v="161"/>
    <n v="33972076"/>
    <s v="Gentamicin Injection 500 mg 5 ml Vial"/>
    <s v="5 ml"/>
    <n v="12"/>
    <n v="8469359"/>
    <n v="0.92"/>
    <n v="84.7712986147137"/>
    <s v="Zydus Lifesciences"/>
    <n v="0.115"/>
    <n v="8162"/>
    <d v="2021-04-28T00:00:00"/>
    <n v="36080"/>
    <n v="3058548.4540188699"/>
    <n v="3410282"/>
    <n v="13239"/>
    <n v="36080"/>
    <n v="22841"/>
    <n v="1251350"/>
    <n v="2158932"/>
    <n v="131"/>
    <d v="2026-02-08T00:00:00"/>
    <s v="Bill Process"/>
    <n v="-88"/>
    <n v="7335"/>
    <n v="88"/>
    <n v="9"/>
    <n v="0.36693458980044302"/>
    <n v="79"/>
    <m/>
    <m/>
    <m/>
    <m/>
    <m/>
    <m/>
    <m/>
  </r>
  <r>
    <s v="GenoBiotech Tender 2025/02"/>
    <n v="656"/>
    <n v="35816670"/>
    <s v="Amikacin Injection 250 mg 5 ml Vial"/>
    <s v="5 ml"/>
    <n v="33"/>
    <n v="2523617"/>
    <n v="0.79"/>
    <n v="74.6895713391539"/>
    <s v="Trivanta Pharma"/>
    <n v="0.14199999999999999"/>
    <n v="2922"/>
    <d v="2021-11-08T00:00:00"/>
    <n v="70330"/>
    <n v="5252917.5522827003"/>
    <n v="5998832"/>
    <n v="54190"/>
    <n v="70330"/>
    <n v="16140"/>
    <n v="4622163"/>
    <n v="1376669"/>
    <n v="59"/>
    <d v="2026-04-22T00:00:00"/>
    <s v="Bill Process"/>
    <n v="-15"/>
    <n v="8115"/>
    <n v="15"/>
    <n v="1"/>
    <n v="0.77051045073226199"/>
    <n v="14"/>
    <m/>
    <m/>
    <m/>
    <m/>
    <m/>
    <m/>
    <m/>
  </r>
  <r>
    <s v="BioPharmatech Tender 2006/03"/>
    <n v="843"/>
    <n v="73095862"/>
    <s v="Ceftriaxone Injection 250 mg 2 ml Vial"/>
    <s v="2 ml"/>
    <n v="15"/>
    <n v="1393787"/>
    <n v="0.85"/>
    <n v="64.189907563798002"/>
    <s v="TruMed Lifesciences"/>
    <n v="0.13100000000000001"/>
    <n v="5684"/>
    <d v="2023-08-24T00:00:00"/>
    <n v="38167"/>
    <n v="2449936.2019874798"/>
    <n v="2770878"/>
    <n v="16137"/>
    <n v="38167"/>
    <n v="22030"/>
    <n v="1171527"/>
    <n v="1599351"/>
    <n v="65"/>
    <d v="2025-06-08T00:00:00"/>
    <s v="Bill Process"/>
    <n v="-333"/>
    <n v="1976"/>
    <n v="333"/>
    <n v="1"/>
    <n v="0.42279980087510199"/>
    <n v="332"/>
    <m/>
    <m/>
    <m/>
    <m/>
    <m/>
    <m/>
    <m/>
  </r>
  <r>
    <s v="RegenPharma Tender 2000/04"/>
    <n v="837"/>
    <n v="46163043"/>
    <s v="Mupirocin Cream 0.5% 30 gm Tube"/>
    <s v="30 gm"/>
    <n v="24"/>
    <n v="1625871"/>
    <n v="0.88"/>
    <n v="87.8535436499279"/>
    <s v="Medvanta Pharma"/>
    <n v="0.14099999999999999"/>
    <n v="4402"/>
    <d v="2024-07-17T00:00:00"/>
    <n v="96539"/>
    <n v="8481293.2504203897"/>
    <n v="9677156"/>
    <n v="87456"/>
    <n v="96539"/>
    <n v="9083"/>
    <n v="8766668"/>
    <n v="910488"/>
    <n v="95"/>
    <d v="2026-04-09T00:00:00"/>
    <s v="Bill Process"/>
    <n v="-28"/>
    <n v="5192"/>
    <n v="28"/>
    <n v="6"/>
    <n v="0.90591367219465702"/>
    <n v="22"/>
    <m/>
    <m/>
    <m/>
    <m/>
    <m/>
    <m/>
    <m/>
  </r>
  <r>
    <s v="MediMed Tender 2003/10"/>
    <n v="210"/>
    <n v="49500386"/>
    <s v="Iron Syrup 250 mg/5 ml 150 ml Bottle"/>
    <s v="150 ml"/>
    <n v="26"/>
    <n v="3561871"/>
    <n v="0.87"/>
    <n v="69.923775370200204"/>
    <s v="Aximed Pharma"/>
    <n v="0.127"/>
    <n v="5519"/>
    <d v="2020-09-06T00:00:00"/>
    <n v="25522"/>
    <n v="1784594.59499825"/>
    <n v="2011238"/>
    <n v="1148"/>
    <n v="25522"/>
    <n v="24374"/>
    <n v="90467"/>
    <n v="1920771"/>
    <n v="113"/>
    <d v="2025-02-05T00:00:00"/>
    <s v="Bill Process"/>
    <n v="-456"/>
    <n v="1414"/>
    <n v="456"/>
    <n v="3"/>
    <n v="4.4980800877674199E-2"/>
    <n v="453"/>
    <m/>
    <m/>
    <m/>
    <m/>
    <m/>
    <m/>
    <m/>
  </r>
  <r>
    <s v="PrimeLifeX Tender 2001/06"/>
    <n v="506"/>
    <n v="81639218"/>
    <s v="Iron Syrup 125 mg/5 ml 150 ml Bottle"/>
    <s v="150 ml"/>
    <n v="49"/>
    <n v="7191948"/>
    <n v="0.94"/>
    <n v="62.405836304385403"/>
    <s v="Corvixa Pharmaceuticals"/>
    <n v="0.13700000000000001"/>
    <n v="9665"/>
    <d v="2023-10-14T00:00:00"/>
    <n v="68303"/>
    <n v="4262505.8370984299"/>
    <n v="4846469"/>
    <n v="12177"/>
    <n v="68303"/>
    <n v="56126"/>
    <n v="864024"/>
    <n v="3982445"/>
    <n v="112"/>
    <d v="2026-07-07T00:00:00"/>
    <s v="Bill Process"/>
    <n v="61"/>
    <n v="7574"/>
    <n v="0"/>
    <n v="0"/>
    <n v="0.17827913854442701"/>
    <n v="0"/>
    <m/>
    <m/>
    <m/>
    <m/>
    <m/>
    <m/>
    <m/>
  </r>
  <r>
    <s v="JetaSciences Tender 2006/09"/>
    <n v="989"/>
    <n v="19942783"/>
    <s v="Azithromycin Tablets 500 mg 10 Tablets Pack"/>
    <s v="10 Tablets"/>
    <n v="46"/>
    <n v="3414038"/>
    <n v="0.87"/>
    <n v="55.084358201049199"/>
    <s v="Cipla"/>
    <n v="0.11600000000000001"/>
    <n v="7427"/>
    <d v="2020-01-14T00:00:00"/>
    <n v="78100"/>
    <n v="4302088.37550194"/>
    <n v="4801131"/>
    <n v="77824"/>
    <n v="78100"/>
    <n v="276"/>
    <n v="4784164"/>
    <n v="16967"/>
    <n v="111"/>
    <d v="2026-08-25T00:00:00"/>
    <s v="Bill Process"/>
    <n v="110"/>
    <n v="2349"/>
    <n v="0"/>
    <n v="0"/>
    <n v="0.99646606914212499"/>
    <n v="0"/>
    <m/>
    <m/>
    <m/>
    <m/>
    <m/>
    <m/>
    <m/>
  </r>
  <r>
    <s v="VertexLabs Tender 2012/11"/>
    <n v="786"/>
    <n v="66694067"/>
    <s v="Mupirocin Cream 0.5% 20 gm Tube"/>
    <s v="20 gm"/>
    <n v="45"/>
    <n v="7638142"/>
    <n v="0.81"/>
    <n v="90.291201505243606"/>
    <s v="Veltrix Pharmaceuticals"/>
    <n v="0.121"/>
    <n v="2330"/>
    <d v="2025-03-14T00:00:00"/>
    <n v="61667"/>
    <n v="5567987.5232238602"/>
    <n v="6241714"/>
    <n v="17776"/>
    <n v="61667"/>
    <n v="43891"/>
    <n v="1799223"/>
    <n v="4442491"/>
    <n v="191"/>
    <d v="2026-10-24T00:00:00"/>
    <s v="Bill Process"/>
    <n v="170"/>
    <n v="7179"/>
    <n v="0"/>
    <n v="0"/>
    <n v="0.28825790130864198"/>
    <n v="0"/>
    <m/>
    <m/>
    <m/>
    <m/>
    <m/>
    <m/>
    <m/>
  </r>
  <r>
    <s v="AuroThera Tender 2021/09"/>
    <n v="869"/>
    <n v="19344862"/>
    <s v="Omeprazole Capsules 100 mg 20 Capsules Pack"/>
    <s v="20 Capsules"/>
    <n v="32"/>
    <n v="9967681"/>
    <n v="0.9"/>
    <n v="96.483863854350503"/>
    <s v="Lumeris Healthcare"/>
    <n v="0.125"/>
    <n v="8271"/>
    <d v="2020-10-20T00:00:00"/>
    <n v="28493"/>
    <n v="2749114.7328020101"/>
    <n v="3092754"/>
    <n v="12553"/>
    <n v="28493"/>
    <n v="15940"/>
    <n v="1362557"/>
    <n v="1730197"/>
    <n v="181"/>
    <d v="2025-08-14T00:00:00"/>
    <s v="Bill Process"/>
    <n v="-266"/>
    <n v="9846"/>
    <n v="266"/>
    <n v="2"/>
    <n v="0.44056434913838499"/>
    <n v="264"/>
    <m/>
    <m/>
    <m/>
    <m/>
    <m/>
    <m/>
    <m/>
  </r>
  <r>
    <s v="VertexNova Tender 2010/04"/>
    <n v="799"/>
    <n v="26004715"/>
    <s v="Diclofenac Injection 250 mg 5 ml Vial"/>
    <s v="5 ml"/>
    <n v="6"/>
    <n v="2172565"/>
    <n v="0.76"/>
    <n v="55.035960936274101"/>
    <s v="Crestiva Pharmaceuticals"/>
    <n v="0.14399999999999999"/>
    <n v="5445"/>
    <d v="2020-03-19T00:00:00"/>
    <n v="35268"/>
    <n v="1941008.2703005101"/>
    <n v="2220513"/>
    <n v="7292"/>
    <n v="35268"/>
    <n v="27976"/>
    <n v="459113"/>
    <n v="1761400"/>
    <n v="121"/>
    <d v="2025-02-07T00:00:00"/>
    <s v="Bill Process"/>
    <n v="-454"/>
    <n v="6888"/>
    <n v="454"/>
    <n v="1"/>
    <n v="0.20675966882159499"/>
    <n v="453"/>
    <m/>
    <m/>
    <m/>
    <m/>
    <m/>
    <m/>
    <m/>
  </r>
  <r>
    <s v="CuraLifeX Tender 2019/12"/>
    <n v="553"/>
    <n v="79071953"/>
    <s v="Vitamin B Complex Syrup 250 mg/5 ml 150 ml Bottle"/>
    <s v="150 ml"/>
    <n v="30"/>
    <n v="609240"/>
    <n v="0.92"/>
    <n v="50.063561620752203"/>
    <s v="Cipla"/>
    <n v="0.122"/>
    <n v="3489"/>
    <d v="2022-12-04T00:00:00"/>
    <n v="41483"/>
    <n v="2076786.72671367"/>
    <n v="2330155"/>
    <n v="14841"/>
    <n v="41483"/>
    <n v="26642"/>
    <n v="833639"/>
    <n v="1496516"/>
    <n v="121"/>
    <d v="2026-10-16T00:00:00"/>
    <s v="Bill Process"/>
    <n v="162"/>
    <n v="2373"/>
    <n v="0"/>
    <n v="0"/>
    <n v="0.35776101053443599"/>
    <n v="0"/>
    <m/>
    <m/>
    <m/>
    <m/>
    <m/>
    <m/>
    <m/>
  </r>
  <r>
    <s v="LifeCure Tender 2014/12"/>
    <n v="903"/>
    <n v="76330034"/>
    <s v="Vitamin B Complex Syrup 125 mg/5 ml 150 ml Bottle"/>
    <s v="150 ml"/>
    <n v="43"/>
    <n v="6827990"/>
    <n v="0.92"/>
    <n v="79.246730222387598"/>
    <s v="Crestiva Pharmaceuticals"/>
    <n v="0.11700000000000001"/>
    <n v="7611"/>
    <d v="2021-11-05T00:00:00"/>
    <n v="77987"/>
    <n v="6180214.74985334"/>
    <n v="6903300"/>
    <n v="39601"/>
    <n v="77987"/>
    <n v="38386"/>
    <n v="3505425"/>
    <n v="3397875"/>
    <n v="84"/>
    <d v="2026-02-08T00:00:00"/>
    <s v="Bill Process"/>
    <n v="-88"/>
    <n v="7726"/>
    <n v="88"/>
    <n v="8"/>
    <n v="0.507789759831767"/>
    <n v="80"/>
    <m/>
    <m/>
    <m/>
    <m/>
    <m/>
    <m/>
    <m/>
  </r>
  <r>
    <s v="WellBiosystems Tender 2020/03"/>
    <n v="524"/>
    <n v="46416012"/>
    <s v="Omeprazole Capsules 100 mg 10 Capsules Pack"/>
    <s v="10 Capsules"/>
    <n v="24"/>
    <n v="1872618"/>
    <n v="0.98"/>
    <n v="62.793028054953197"/>
    <s v="Heliosyn Pharma"/>
    <n v="0.13700000000000001"/>
    <n v="5300"/>
    <d v="2024-03-01T00:00:00"/>
    <n v="36501"/>
    <n v="2292008.3170338501"/>
    <n v="2606013"/>
    <n v="36501"/>
    <n v="36501"/>
    <n v="0"/>
    <n v="2606013"/>
    <n v="0"/>
    <n v="66"/>
    <d v="2026-04-18T00:00:00"/>
    <s v="L D 5.0%"/>
    <n v="-19"/>
    <n v="3516"/>
    <n v="19"/>
    <n v="5"/>
    <n v="1"/>
    <n v="14"/>
    <m/>
    <m/>
    <m/>
    <m/>
    <m/>
    <m/>
    <m/>
  </r>
  <r>
    <s v="UniGenix Tender 2015/08"/>
    <n v="774"/>
    <n v="41050630"/>
    <s v="Paracetamol Tablets 650 mg 15 Tablets Pack"/>
    <s v="15 Tablets"/>
    <n v="29"/>
    <n v="7671000"/>
    <n v="0.75"/>
    <n v="51.394758366322797"/>
    <s v="Heliosyn Pharma"/>
    <n v="0.126"/>
    <n v="9059"/>
    <d v="2022-07-03T00:00:00"/>
    <n v="57979"/>
    <n v="2979816.69532103"/>
    <n v="3355274"/>
    <n v="51457"/>
    <n v="57979"/>
    <n v="6522"/>
    <n v="2977842"/>
    <n v="377432"/>
    <n v="51"/>
    <d v="2026-01-05T00:00:00"/>
    <s v="Bill Process"/>
    <n v="-122"/>
    <n v="8289"/>
    <n v="122"/>
    <n v="6"/>
    <n v="0.88751099536038902"/>
    <n v="116"/>
    <m/>
    <m/>
    <m/>
    <m/>
    <m/>
    <m/>
    <m/>
  </r>
  <r>
    <s v="EvoLifeX Tender 2018/06"/>
    <n v="350"/>
    <n v="48941192"/>
    <s v="Paracetamol Tablets 250 mg 15 Tablets Pack"/>
    <s v="15 Tablets"/>
    <n v="44"/>
    <n v="1414150"/>
    <n v="0.8"/>
    <n v="86.486053399525701"/>
    <s v="Intas Pharmaceuticals"/>
    <n v="0.13800000000000001"/>
    <n v="5471"/>
    <d v="2023-01-18T00:00:00"/>
    <n v="71079"/>
    <n v="6147342.1895848801"/>
    <n v="6995675"/>
    <n v="48610"/>
    <n v="71079"/>
    <n v="22469"/>
    <n v="4784251"/>
    <n v="2211424"/>
    <n v="83"/>
    <d v="2026-01-08T00:00:00"/>
    <s v="Bill Process"/>
    <n v="-119"/>
    <n v="2439"/>
    <n v="119"/>
    <n v="2"/>
    <n v="0.68388694269756201"/>
    <n v="117"/>
    <m/>
    <m/>
    <m/>
    <m/>
    <m/>
    <m/>
    <m/>
  </r>
  <r>
    <s v="LifeCore Tender 2010/07"/>
    <n v="538"/>
    <n v="55987852"/>
    <s v="Diclofenac Injection 1 g 2 ml Vial"/>
    <s v="1 g"/>
    <n v="44"/>
    <n v="3042204"/>
    <n v="0.84"/>
    <n v="80.360512985077193"/>
    <s v="Aximed Pharma"/>
    <n v="0.13500000000000001"/>
    <n v="6116"/>
    <d v="2024-05-05T00:00:00"/>
    <n v="14647"/>
    <n v="1177040.4336924299"/>
    <n v="1335941"/>
    <n v="3265"/>
    <n v="14647"/>
    <n v="11382"/>
    <n v="297798"/>
    <n v="1038143"/>
    <n v="120"/>
    <d v="2025-10-19T00:00:00"/>
    <s v="Bill Process"/>
    <n v="-200"/>
    <n v="8015"/>
    <n v="200"/>
    <n v="7"/>
    <n v="0.222912541817437"/>
    <n v="193"/>
    <m/>
    <m/>
    <m/>
    <m/>
    <m/>
    <m/>
    <m/>
  </r>
  <r>
    <s v="CuraGenix Tender 2013/04"/>
    <n v="354"/>
    <n v="93623412"/>
    <s v="Mupirocin Cream 2% 30 gm Tube"/>
    <s v="30 gm"/>
    <n v="17"/>
    <n v="305091"/>
    <n v="0.8"/>
    <n v="80.632471120566507"/>
    <s v="Helixora Healthcare"/>
    <n v="0.13800000000000001"/>
    <n v="9496"/>
    <d v="2020-05-23T00:00:00"/>
    <n v="77814"/>
    <n v="6274335.1077757599"/>
    <n v="7140193"/>
    <n v="7868"/>
    <n v="77814"/>
    <n v="69946"/>
    <n v="721966"/>
    <n v="6418227"/>
    <n v="167"/>
    <d v="2025-04-12T00:00:00"/>
    <s v="Bill Process"/>
    <n v="-390"/>
    <n v="1487"/>
    <n v="390"/>
    <n v="2"/>
    <n v="0.10111291027321601"/>
    <n v="388"/>
    <m/>
    <m/>
    <m/>
    <m/>
    <m/>
    <m/>
    <m/>
  </r>
  <r>
    <s v="MediLifeX Tender 2001/07"/>
    <n v="803"/>
    <n v="37310176"/>
    <s v="Paracetamol Syrup 100 mg/5 ml 100 ml Bottle"/>
    <s v="100 ml"/>
    <n v="50"/>
    <n v="9173700"/>
    <n v="0.77"/>
    <n v="72.747940336808895"/>
    <s v="Nexwell Pharma"/>
    <n v="0.1"/>
    <n v="4728"/>
    <d v="2022-08-19T00:00:00"/>
    <n v="67008"/>
    <n v="4874693.9860888897"/>
    <n v="5362163"/>
    <n v="2998"/>
    <n v="67008"/>
    <n v="64010"/>
    <n v="239908"/>
    <n v="5122255"/>
    <n v="129"/>
    <d v="2026-07-04T00:00:00"/>
    <s v="Bill Process"/>
    <n v="58"/>
    <n v="7001"/>
    <n v="0"/>
    <n v="0"/>
    <n v="4.4740926456542499E-2"/>
    <n v="0"/>
    <m/>
    <m/>
    <m/>
    <m/>
    <m/>
    <m/>
    <m/>
  </r>
  <r>
    <s v="YottaLifecare Tender 2004/11"/>
    <n v="299"/>
    <n v="92530563"/>
    <s v="Diclofenac Injection 1 g 10 ml Vial"/>
    <s v="1 g"/>
    <n v="45"/>
    <n v="705123"/>
    <n v="0.93"/>
    <n v="59.005922645619002"/>
    <s v="Solentra Lifesciences"/>
    <n v="0.10299999999999999"/>
    <n v="1818"/>
    <d v="2024-03-01T00:00:00"/>
    <n v="94112"/>
    <n v="5553165.3920244901"/>
    <n v="6125141"/>
    <n v="64465"/>
    <n v="94112"/>
    <n v="29647"/>
    <n v="4195610"/>
    <n v="1929531"/>
    <n v="162"/>
    <d v="2026-11-10T00:00:00"/>
    <s v="Bill Process"/>
    <n v="187"/>
    <n v="4015"/>
    <n v="0"/>
    <n v="0"/>
    <n v="0.68498172390343404"/>
    <n v="0"/>
    <m/>
    <m/>
    <m/>
    <m/>
    <m/>
    <m/>
    <m/>
  </r>
  <r>
    <s v="CuraMed Tender 2005/08"/>
    <n v="327"/>
    <n v="65621656"/>
    <s v="Omeprazole Capsules 100 mg 20 Capsules Pack"/>
    <s v="20 Capsules"/>
    <n v="43"/>
    <n v="8749892"/>
    <n v="0.96"/>
    <n v="57.573662592308999"/>
    <s v="Zydus Lifesciences"/>
    <n v="0.124"/>
    <n v="4009"/>
    <d v="2021-03-05T00:00:00"/>
    <n v="15299"/>
    <n v="880819.46399973601"/>
    <n v="990041"/>
    <n v="14733"/>
    <n v="15299"/>
    <n v="566"/>
    <n v="953414"/>
    <n v="36627"/>
    <n v="119"/>
    <d v="2025-05-06T00:00:00"/>
    <s v="Bill Process"/>
    <n v="-366"/>
    <n v="4706"/>
    <n v="366"/>
    <n v="8"/>
    <n v="0.96300411791620399"/>
    <n v="358"/>
    <m/>
    <m/>
    <m/>
    <m/>
    <m/>
    <m/>
    <m/>
  </r>
  <r>
    <s v="KronoHealthcare Tender 2013/01"/>
    <n v="639"/>
    <n v="81353524"/>
    <s v="Mupirocin Cream 0.5% 10 gm Tube"/>
    <s v="10 gm"/>
    <n v="35"/>
    <n v="6008468"/>
    <n v="0.84"/>
    <n v="96.345954827707104"/>
    <s v="Aurobindo Pharma"/>
    <n v="0.109"/>
    <n v="3576"/>
    <d v="2024-04-15T00:00:00"/>
    <n v="83313"/>
    <n v="8026870.5345607596"/>
    <n v="8901799"/>
    <n v="68334"/>
    <n v="83313"/>
    <n v="14979"/>
    <n v="7301328"/>
    <n v="1600471"/>
    <n v="181"/>
    <d v="2025-06-14T00:00:00"/>
    <s v="Bill Process"/>
    <n v="-327"/>
    <n v="8523"/>
    <n v="327"/>
    <n v="1"/>
    <n v="0.82020813078391097"/>
    <n v="326"/>
    <m/>
    <m/>
    <m/>
    <m/>
    <m/>
    <m/>
    <m/>
  </r>
  <r>
    <s v="PharmaBiotech Tender 2001/11"/>
    <n v="160"/>
    <n v="27956101"/>
    <s v="Fluconazole Capsules 200 mg 20 Capsules Pack"/>
    <s v="20 Capsules"/>
    <n v="41"/>
    <n v="9450221"/>
    <n v="0.84"/>
    <n v="99.605015677663005"/>
    <s v="Bioventra Healthcare"/>
    <n v="0.125"/>
    <n v="4870"/>
    <d v="2023-07-02T00:00:00"/>
    <n v="32499"/>
    <n v="3237063.40450837"/>
    <n v="3641696"/>
    <n v="21253"/>
    <n v="32499"/>
    <n v="11246"/>
    <n v="2381519"/>
    <n v="1260177"/>
    <n v="193"/>
    <d v="2025-10-16T00:00:00"/>
    <s v="Bill Process"/>
    <n v="-203"/>
    <n v="5096"/>
    <n v="203"/>
    <n v="3"/>
    <n v="0.65395858334102597"/>
    <n v="200"/>
    <m/>
    <m/>
    <m/>
    <m/>
    <m/>
    <m/>
    <m/>
  </r>
  <r>
    <s v="QuickLifecare Tender 2014/12"/>
    <n v="653"/>
    <n v="61083466"/>
    <s v="Ketoconazole Cream 1% 10 gm Tube"/>
    <s v="10 gm"/>
    <n v="38"/>
    <n v="331540"/>
    <n v="0.93"/>
    <n v="82.687133898661799"/>
    <s v="Solentra Lifesciences"/>
    <n v="0.13700000000000001"/>
    <n v="8094"/>
    <d v="2020-12-16T00:00:00"/>
    <n v="99898"/>
    <n v="8260279.3022085102"/>
    <n v="9391938"/>
    <n v="99898"/>
    <n v="99898"/>
    <n v="0"/>
    <n v="9391938"/>
    <n v="0"/>
    <n v="148"/>
    <d v="2026-07-12T00:00:00"/>
    <s v="L D 0%"/>
    <n v="66"/>
    <n v="4195"/>
    <n v="0"/>
    <n v="0"/>
    <n v="1"/>
    <n v="0"/>
    <m/>
    <m/>
    <m/>
    <m/>
    <m/>
    <m/>
    <m/>
  </r>
  <r>
    <s v="JetaNova Tender 2024/02"/>
    <n v="594"/>
    <n v="85260239"/>
    <s v="Cough Suppressant Syrup 125 mg/5 ml 60 ml Bottle"/>
    <s v="60 ml"/>
    <n v="47"/>
    <n v="4914079"/>
    <n v="0.94"/>
    <n v="62.2323947071771"/>
    <s v="Novacrest Pharma"/>
    <n v="0.13800000000000001"/>
    <n v="9282"/>
    <d v="2020-06-10T00:00:00"/>
    <n v="76491"/>
    <n v="4760218.1035466902"/>
    <n v="5417128"/>
    <n v="25753"/>
    <n v="76491"/>
    <n v="50738"/>
    <n v="1823839"/>
    <n v="3593289"/>
    <n v="154"/>
    <d v="2025-08-04T00:00:00"/>
    <s v="Bill Process"/>
    <n v="-276"/>
    <n v="7375"/>
    <n v="276"/>
    <n v="5"/>
    <n v="0.33668013230314697"/>
    <n v="271"/>
    <m/>
    <m/>
    <m/>
    <m/>
    <m/>
    <m/>
    <m/>
  </r>
  <r>
    <s v="AuroLifecare Tender 2023/05"/>
    <n v="861"/>
    <n v="92734506"/>
    <s v="Gentamicin Injection 250 mg 5 ml Vial"/>
    <s v="5 ml"/>
    <n v="35"/>
    <n v="9964597"/>
    <n v="0.78"/>
    <n v="68.284690981894002"/>
    <s v="Torrent Pharmaceuticals"/>
    <n v="0.14299999999999999"/>
    <n v="1035"/>
    <d v="2020-09-09T00:00:00"/>
    <n v="84575"/>
    <n v="5775177.7397936899"/>
    <n v="6601028"/>
    <n v="20745"/>
    <n v="84575"/>
    <n v="63830"/>
    <n v="1619135"/>
    <n v="4981893"/>
    <n v="140"/>
    <d v="2026-06-21T00:00:00"/>
    <s v="Bill Process"/>
    <n v="45"/>
    <n v="5519"/>
    <n v="0"/>
    <n v="0"/>
    <n v="0.24528524977830299"/>
    <n v="0"/>
    <m/>
    <m/>
    <m/>
    <m/>
    <m/>
    <m/>
    <m/>
  </r>
  <r>
    <s v="DeltaCore Tender 2018/11"/>
    <n v="917"/>
    <n v="53545469"/>
    <s v="Cough Suppressant Syrup 100 mg/5 ml 60 ml Bottle"/>
    <s v="60 ml"/>
    <n v="8"/>
    <n v="6449900"/>
    <n v="0.88"/>
    <n v="84.748903781096203"/>
    <s v="Intas Pharmaceuticals"/>
    <n v="0.13500000000000001"/>
    <n v="7359"/>
    <d v="2022-03-25T00:00:00"/>
    <n v="80342"/>
    <n v="6808896.4275808297"/>
    <n v="7728097"/>
    <n v="13257"/>
    <n v="80342"/>
    <n v="67085"/>
    <n v="1275191"/>
    <n v="6452906"/>
    <n v="82"/>
    <d v="2026-10-15T00:00:00"/>
    <s v="Bill Process"/>
    <n v="161"/>
    <n v="3615"/>
    <n v="0"/>
    <n v="0"/>
    <n v="0.16500709467028499"/>
    <n v="0"/>
    <m/>
    <m/>
    <m/>
    <m/>
    <m/>
    <m/>
    <m/>
  </r>
  <r>
    <s v="QuantumPharma Tender 2013/07"/>
    <n v="782"/>
    <n v="22085593"/>
    <s v="Framycetin Sulphate Cream 0.5% 30 gm Tube"/>
    <s v="30 gm"/>
    <n v="50"/>
    <n v="1550781"/>
    <n v="0.81"/>
    <n v="55.033923433281103"/>
    <s v="Lumeris Healthcare"/>
    <n v="0.13800000000000001"/>
    <n v="4493"/>
    <d v="2020-06-04T00:00:00"/>
    <n v="61132"/>
    <n v="3364333.8073233399"/>
    <n v="3828612"/>
    <n v="34033"/>
    <n v="61132"/>
    <n v="27099"/>
    <n v="2131439"/>
    <n v="1697173"/>
    <n v="177"/>
    <d v="2026-12-20T00:00:00"/>
    <s v="Bill Process"/>
    <n v="227"/>
    <n v="4394"/>
    <n v="0"/>
    <n v="0"/>
    <n v="0.55671334162140895"/>
    <n v="0"/>
    <m/>
    <m/>
    <m/>
    <m/>
    <m/>
    <m/>
    <m/>
  </r>
  <r>
    <s v="YottaPharmatech Tender 2008/01"/>
    <n v="293"/>
    <n v="40375910"/>
    <s v="Framycetin Sulphate Cream 0.5% 10 gm Tube"/>
    <s v="10 gm"/>
    <n v="27"/>
    <n v="4618618"/>
    <n v="0.96"/>
    <n v="80.733430308320195"/>
    <s v="Mediora Healthcare"/>
    <n v="0.10100000000000001"/>
    <n v="9544"/>
    <d v="2025-06-30T00:00:00"/>
    <n v="42710"/>
    <n v="3448124.80846836"/>
    <n v="3796385"/>
    <n v="20710"/>
    <n v="42710"/>
    <n v="22000"/>
    <n v="1840860"/>
    <n v="1955525"/>
    <n v="71"/>
    <d v="2025-11-08T00:00:00"/>
    <s v="Bill Process"/>
    <n v="-180"/>
    <n v="2778"/>
    <n v="180"/>
    <n v="1"/>
    <n v="0.48489815031608502"/>
    <n v="179"/>
    <m/>
    <m/>
    <m/>
    <m/>
    <m/>
    <m/>
    <m/>
  </r>
  <r>
    <s v="YottaBiotech Tender 2021/05"/>
    <n v="634"/>
    <n v="32860647"/>
    <s v="Diclofenac Injection 1 g 10 ml Vial"/>
    <s v="1 g"/>
    <n v="48"/>
    <n v="962773"/>
    <n v="0.9"/>
    <n v="50.397812405809198"/>
    <s v="Lupin"/>
    <n v="0.13900000000000001"/>
    <n v="7925"/>
    <d v="2020-02-18T00:00:00"/>
    <n v="99173"/>
    <n v="4998102.2497213203"/>
    <n v="5692838"/>
    <n v="85248"/>
    <n v="99173"/>
    <n v="13925"/>
    <n v="4893500"/>
    <n v="799338"/>
    <n v="59"/>
    <d v="2026-10-22T00:00:00"/>
    <s v="Bill Process"/>
    <n v="168"/>
    <n v="8684"/>
    <n v="0"/>
    <n v="0"/>
    <n v="0.85958879937079602"/>
    <n v="0"/>
    <m/>
    <m/>
    <m/>
    <m/>
    <m/>
    <m/>
    <m/>
  </r>
  <r>
    <s v="GammaSciences Tender 2008/11"/>
    <n v="363"/>
    <n v="31079684"/>
    <s v="Paracetamol Tablets 500 mg 10 Tablets Pack"/>
    <s v="10 Tablets"/>
    <n v="8"/>
    <n v="3681600"/>
    <n v="0.93"/>
    <n v="53.751632501964799"/>
    <s v="Ardentis Biotech"/>
    <n v="0.14599999999999999"/>
    <n v="1455"/>
    <d v="2025-09-24T00:00:00"/>
    <n v="80081"/>
    <n v="4304484.4823898403"/>
    <n v="4932939"/>
    <n v="22213"/>
    <n v="80081"/>
    <n v="57868"/>
    <n v="1368307"/>
    <n v="3564632"/>
    <n v="141"/>
    <d v="2025-08-25T00:00:00"/>
    <s v="Bill Process"/>
    <n v="-255"/>
    <n v="9172"/>
    <n v="255"/>
    <n v="7"/>
    <n v="0.277381651078283"/>
    <n v="248"/>
    <m/>
    <m/>
    <m/>
    <m/>
    <m/>
    <m/>
    <m/>
  </r>
  <r>
    <s v="CuraCore Tender 2018/04"/>
    <n v="704"/>
    <n v="56901816"/>
    <s v="Paracetamol Syrup 250 mg/5 ml 60 ml Bottle"/>
    <s v="60 ml"/>
    <n v="35"/>
    <n v="3166483"/>
    <n v="0.9"/>
    <n v="62.451160704786403"/>
    <s v="Veltrix Pharmaceuticals"/>
    <n v="0.111"/>
    <n v="4967"/>
    <d v="2024-07-30T00:00:00"/>
    <n v="88758"/>
    <n v="5543040.1218354302"/>
    <n v="6158318"/>
    <n v="6662"/>
    <n v="88758"/>
    <n v="82096"/>
    <n v="462231"/>
    <n v="5696087"/>
    <n v="62"/>
    <d v="2025-01-15T00:00:00"/>
    <s v="Bill Process"/>
    <n v="-477"/>
    <n v="7507"/>
    <n v="477"/>
    <n v="9"/>
    <n v="7.5058022938777294E-2"/>
    <n v="468"/>
    <m/>
    <m/>
    <m/>
    <m/>
    <m/>
    <m/>
    <m/>
  </r>
  <r>
    <s v="AxisSciences Tender 2022/08"/>
    <n v="372"/>
    <n v="35122634"/>
    <s v="Vitamin B Complex Syrup 250 mg/5 ml 60 ml Bottle"/>
    <s v="60 ml"/>
    <n v="43"/>
    <n v="5541491"/>
    <n v="0.83"/>
    <n v="57.685535477750697"/>
    <s v="Aventra Healthcare"/>
    <n v="0.112"/>
    <n v="6302"/>
    <d v="2022-02-04T00:00:00"/>
    <n v="78555"/>
    <n v="4531487.2394547099"/>
    <n v="5039014"/>
    <n v="78555"/>
    <n v="78555"/>
    <n v="0"/>
    <n v="5039014"/>
    <n v="0"/>
    <n v="123"/>
    <d v="2026-12-05T00:00:00"/>
    <s v="L D 0%"/>
    <n v="212"/>
    <n v="9328"/>
    <n v="0"/>
    <n v="0"/>
    <n v="1"/>
    <n v="0"/>
    <m/>
    <m/>
    <m/>
    <m/>
    <m/>
    <m/>
    <m/>
  </r>
  <r>
    <s v="WellThera Tender 2008/01"/>
    <n v="485"/>
    <n v="30083858"/>
    <s v="Doxycycline Capsules 100 mg 10 Capsules Pack"/>
    <s v="10 Capsules"/>
    <n v="39"/>
    <n v="3118744"/>
    <n v="0.93"/>
    <n v="53.349057182854899"/>
    <s v="Lifegenix Pharma"/>
    <n v="0.12"/>
    <n v="5473"/>
    <d v="2021-11-17T00:00:00"/>
    <n v="49365"/>
    <n v="2633576.20783163"/>
    <n v="2949605"/>
    <n v="10607"/>
    <n v="49365"/>
    <n v="38758"/>
    <n v="633778"/>
    <n v="2315827"/>
    <n v="104"/>
    <d v="2026-02-09T00:00:00"/>
    <s v="Bill Process"/>
    <n v="-87"/>
    <n v="4592"/>
    <n v="87"/>
    <n v="6"/>
    <n v="0.214868834194267"/>
    <n v="81"/>
    <m/>
    <m/>
    <m/>
    <m/>
    <m/>
    <m/>
    <m/>
  </r>
  <r>
    <s v="MediCore Tender 2006/04"/>
    <n v="492"/>
    <n v="46881139"/>
    <s v="Omeprazole Capsules 100 mg 20 Capsules Pack"/>
    <s v="20 Capsules"/>
    <n v="17"/>
    <n v="2360051"/>
    <n v="0.8"/>
    <n v="91.1414724020633"/>
    <s v="Zerion Biotech"/>
    <n v="0.112"/>
    <n v="6887"/>
    <d v="2022-08-29T00:00:00"/>
    <n v="83037"/>
    <n v="7568114.4438501298"/>
    <n v="8415743"/>
    <n v="70510"/>
    <n v="83037"/>
    <n v="12527"/>
    <n v="7146140"/>
    <n v="1269603"/>
    <n v="77"/>
    <d v="2025-12-10T00:00:00"/>
    <s v="Bill Process"/>
    <n v="-148"/>
    <n v="3191"/>
    <n v="148"/>
    <n v="8"/>
    <n v="0.84913954020496896"/>
    <n v="140"/>
    <m/>
    <m/>
    <m/>
    <m/>
    <m/>
    <m/>
    <m/>
  </r>
  <r>
    <s v="TriPharmatech Tender 2008/05"/>
    <n v="887"/>
    <n v="21832048"/>
    <s v="Mupirocin Cream 1% 10 gm Tube"/>
    <s v="10 gm"/>
    <n v="8"/>
    <n v="1461071"/>
    <n v="0.95"/>
    <n v="54.297943753583802"/>
    <s v="Corvixa Pharmaceuticals"/>
    <n v="0.11799999999999999"/>
    <n v="4947"/>
    <d v="2020-02-23T00:00:00"/>
    <n v="58654"/>
    <n v="3184791.5929227001"/>
    <n v="3560597"/>
    <n v="14350"/>
    <n v="58654"/>
    <n v="44304"/>
    <n v="871118"/>
    <n v="2689479"/>
    <n v="135"/>
    <d v="2026-08-27T00:00:00"/>
    <s v="Bill Process"/>
    <n v="112"/>
    <n v="3535"/>
    <n v="0"/>
    <n v="0"/>
    <n v="0.24465509598663299"/>
    <n v="0"/>
    <m/>
    <m/>
    <m/>
    <m/>
    <m/>
    <m/>
    <m/>
  </r>
  <r>
    <s v="CuraLifeX Tender 2017/02"/>
    <n v="196"/>
    <n v="71436889"/>
    <s v="Amikacin Injection 500 mg 5 ml Vial"/>
    <s v="5 ml"/>
    <n v="37"/>
    <n v="8118620"/>
    <n v="0.78"/>
    <n v="78.136917365574007"/>
    <s v="Corentis Lifesciences"/>
    <n v="0.14399999999999999"/>
    <n v="2238"/>
    <d v="2021-02-21T00:00:00"/>
    <n v="18022"/>
    <n v="1408183.5247623699"/>
    <n v="1610962"/>
    <n v="3379"/>
    <n v="18022"/>
    <n v="14643"/>
    <n v="302044"/>
    <n v="1308918"/>
    <n v="148"/>
    <d v="2026-02-05T00:00:00"/>
    <s v="Bill Process"/>
    <n v="-91"/>
    <n v="3667"/>
    <n v="91"/>
    <n v="9"/>
    <n v="0.18749306403284899"/>
    <n v="82"/>
    <m/>
    <m/>
    <m/>
    <m/>
    <m/>
    <m/>
    <m/>
  </r>
  <r>
    <s v="TriPharma Tender 2001/03"/>
    <n v="823"/>
    <n v="87070009"/>
    <s v="Fluconazole Capsules 250 mg 15 Capsules Pack"/>
    <s v="15 Capsules"/>
    <n v="34"/>
    <n v="4123806"/>
    <n v="0.82"/>
    <n v="73.516330664820899"/>
    <s v="Zerion Biotech"/>
    <n v="0.111"/>
    <n v="3995"/>
    <d v="2023-07-07T00:00:00"/>
    <n v="28505"/>
    <n v="2095583.0056007199"/>
    <n v="2328193"/>
    <n v="7948"/>
    <n v="28505"/>
    <n v="20557"/>
    <n v="649166"/>
    <n v="1679027"/>
    <n v="65"/>
    <d v="2025-04-12T00:00:00"/>
    <s v="Bill Process"/>
    <n v="-390"/>
    <n v="4339"/>
    <n v="390"/>
    <n v="8"/>
    <n v="0.27882827574109798"/>
    <n v="382"/>
    <m/>
    <m/>
    <m/>
    <m/>
    <m/>
    <m/>
    <m/>
  </r>
  <r>
    <s v="UniNova Tender 2019/09"/>
    <n v="611"/>
    <n v="76655294"/>
    <s v="Azithromycin Tablets 250 mg 15 Tablets Pack"/>
    <s v="15 Tablets"/>
    <n v="13"/>
    <n v="2493547"/>
    <n v="0.87"/>
    <n v="65.129848953763997"/>
    <s v="Alkem Laboratories"/>
    <n v="0.14499999999999999"/>
    <n v="5711"/>
    <d v="2024-11-10T00:00:00"/>
    <n v="23964"/>
    <n v="1560771.7003279999"/>
    <n v="1787084"/>
    <n v="9092"/>
    <n v="23964"/>
    <n v="14872"/>
    <n v="678024"/>
    <n v="1109060"/>
    <n v="87"/>
    <d v="2026-01-27T00:00:00"/>
    <s v="Bill Process"/>
    <n v="-100"/>
    <n v="1782"/>
    <n v="100"/>
    <n v="3"/>
    <n v="0.37940243698881698"/>
    <n v="97"/>
    <m/>
    <m/>
    <m/>
    <m/>
    <m/>
    <m/>
    <m/>
  </r>
  <r>
    <s v="EvoCore Tender 2015/09"/>
    <n v="474"/>
    <n v="90839117"/>
    <s v="Omeprazole Capsules 250 mg 15 Capsules Pack"/>
    <s v="15 Capsules"/>
    <n v="9"/>
    <n v="962100"/>
    <n v="0.87"/>
    <n v="98.436248114544597"/>
    <s v="Helixora Healthcare"/>
    <n v="0.14199999999999999"/>
    <n v="9446"/>
    <d v="2021-10-06T00:00:00"/>
    <n v="52503"/>
    <n v="5168198.3347579399"/>
    <n v="5902082"/>
    <n v="12409"/>
    <n v="52503"/>
    <n v="40094"/>
    <n v="1394948"/>
    <n v="4507134"/>
    <n v="184"/>
    <d v="2025-08-15T00:00:00"/>
    <s v="Bill Process"/>
    <n v="-265"/>
    <n v="5603"/>
    <n v="265"/>
    <n v="7"/>
    <n v="0.236348399139097"/>
    <n v="258"/>
    <m/>
    <m/>
    <m/>
    <m/>
    <m/>
    <m/>
    <m/>
  </r>
  <r>
    <s v="AuroGenix Tender 2013/07"/>
    <n v="720"/>
    <n v="58238309"/>
    <s v="Diclofenac Injection 500 mg 5 ml Vial"/>
    <s v="5 ml"/>
    <n v="19"/>
    <n v="3345757"/>
    <n v="0.77"/>
    <n v="50.924136824224497"/>
    <s v="Heliosyn Pharma"/>
    <n v="0.108"/>
    <n v="2324"/>
    <d v="2023-03-25T00:00:00"/>
    <n v="24467"/>
    <n v="1245960.8556782999"/>
    <n v="1380525"/>
    <n v="13311"/>
    <n v="24467"/>
    <n v="11156"/>
    <n v="751059"/>
    <n v="629466"/>
    <n v="65"/>
    <d v="2026-01-03T00:00:00"/>
    <s v="Bill Process"/>
    <n v="-124"/>
    <n v="5494"/>
    <n v="124"/>
    <n v="9"/>
    <n v="0.54403890955164103"/>
    <n v="115"/>
    <m/>
    <m/>
    <m/>
    <m/>
    <m/>
    <m/>
    <m/>
  </r>
  <r>
    <s v="AuroSciences Tender 2000/02"/>
    <n v="565"/>
    <n v="62444313"/>
    <s v="Ceftriaxone Injection 1 g 5 ml Vial"/>
    <s v="1 g"/>
    <n v="10"/>
    <n v="9627799"/>
    <n v="0.92"/>
    <n v="70.549415989683197"/>
    <s v="Solvion Pharma"/>
    <n v="0.123"/>
    <n v="4303"/>
    <d v="2023-09-03T00:00:00"/>
    <n v="83279"/>
    <n v="5875284.8142048297"/>
    <n v="6597945"/>
    <n v="22554"/>
    <n v="83279"/>
    <n v="60725"/>
    <n v="1786886"/>
    <n v="4811059"/>
    <n v="67"/>
    <d v="2025-01-18T00:00:00"/>
    <s v="Bill Process"/>
    <n v="-474"/>
    <n v="3982"/>
    <n v="474"/>
    <n v="4"/>
    <n v="0.27082457762461098"/>
    <n v="470"/>
    <m/>
    <m/>
    <m/>
    <m/>
    <m/>
    <m/>
    <m/>
  </r>
  <r>
    <s v="AlphaLifeX Tender 2024/12"/>
    <n v="468"/>
    <n v="83733335"/>
    <s v="Ketoconazole Cream 1% 30 gm Tube"/>
    <s v="30 gm"/>
    <n v="48"/>
    <n v="6099509"/>
    <n v="0.78"/>
    <n v="92.405616768943005"/>
    <s v="Aximed Pharma"/>
    <n v="0.14499999999999999"/>
    <n v="2663"/>
    <d v="2021-03-03T00:00:00"/>
    <n v="31902"/>
    <n v="2947923.9861628199"/>
    <n v="3375373"/>
    <n v="10922"/>
    <n v="31902"/>
    <n v="20980"/>
    <n v="1155596"/>
    <n v="2219777"/>
    <n v="77"/>
    <d v="2025-01-22T00:00:00"/>
    <s v="Bill Process"/>
    <n v="-470"/>
    <n v="8225"/>
    <n v="470"/>
    <n v="4"/>
    <n v="0.34236098050279001"/>
    <n v="466"/>
    <m/>
    <m/>
    <m/>
    <m/>
    <m/>
    <m/>
    <m/>
  </r>
  <r>
    <s v="NeuroCore Tender 2025/02"/>
    <n v="802"/>
    <n v="34154517"/>
    <s v="Diclofenac Injection 250 mg 5 ml Vial"/>
    <s v="5 ml"/>
    <n v="17"/>
    <n v="2729067"/>
    <n v="0.75"/>
    <n v="67.771157682484898"/>
    <s v="Biosynex Healthcare"/>
    <n v="0.11899999999999999"/>
    <n v="2026"/>
    <d v="2022-01-06T00:00:00"/>
    <n v="22314"/>
    <n v="1512245.61252697"/>
    <n v="1692203"/>
    <n v="17178"/>
    <n v="22314"/>
    <n v="5136"/>
    <n v="1302710"/>
    <n v="389493"/>
    <n v="162"/>
    <d v="2025-07-11T00:00:00"/>
    <s v="Bill Process"/>
    <n v="-300"/>
    <n v="1213"/>
    <n v="300"/>
    <n v="6"/>
    <n v="0.76983059962355505"/>
    <n v="294"/>
    <m/>
    <m/>
    <m/>
    <m/>
    <m/>
    <m/>
    <m/>
  </r>
  <r>
    <s v="DynaPharmatech Tender 2023/10"/>
    <n v="993"/>
    <n v="82668002"/>
    <s v="Iron Syrup 250 mg/5 ml 60 ml Bottle"/>
    <s v="60 ml"/>
    <n v="24"/>
    <n v="528026"/>
    <n v="0.79"/>
    <n v="64.509694906439506"/>
    <s v="Alvion Pharma"/>
    <n v="0.14099999999999999"/>
    <n v="2348"/>
    <d v="2025-10-11T00:00:00"/>
    <n v="88002"/>
    <n v="5676982.1711564902"/>
    <n v="6477437"/>
    <n v="88002"/>
    <n v="88002"/>
    <n v="0"/>
    <n v="6477437"/>
    <n v="0"/>
    <n v="103"/>
    <d v="2026-12-17T00:00:00"/>
    <s v="L D 0%"/>
    <n v="224"/>
    <n v="2836"/>
    <n v="0"/>
    <n v="0"/>
    <n v="1"/>
    <n v="0"/>
    <m/>
    <m/>
    <m/>
    <m/>
    <m/>
    <m/>
    <m/>
  </r>
  <r>
    <s v="JetaBiotech Tender 2024/06"/>
    <n v="441"/>
    <n v="46405430"/>
    <s v="Mupirocin Cream 2% 20 gm Tube"/>
    <s v="20 gm"/>
    <n v="35"/>
    <n v="7107689"/>
    <n v="0.86"/>
    <n v="79.403433897480994"/>
    <s v="Lumeris Healthcare"/>
    <n v="0.13100000000000001"/>
    <n v="1493"/>
    <d v="2023-11-03T00:00:00"/>
    <n v="32432"/>
    <n v="2575212.1681630998"/>
    <n v="2912565"/>
    <n v="14678"/>
    <n v="32432"/>
    <n v="17754"/>
    <n v="1318162"/>
    <n v="1594403"/>
    <n v="90"/>
    <d v="2025-11-26T00:00:00"/>
    <s v="Bill Process"/>
    <n v="-162"/>
    <n v="1364"/>
    <n v="162"/>
    <n v="9"/>
    <n v="0.45257770103601402"/>
    <n v="153"/>
    <m/>
    <m/>
    <m/>
    <m/>
    <m/>
    <m/>
    <m/>
  </r>
  <r>
    <s v="CuraThera Tender 2008/10"/>
    <n v="292"/>
    <n v="12305967"/>
    <s v="Ceftriaxone Injection 1 g 2 ml Vial"/>
    <s v="1 g"/>
    <n v="40"/>
    <n v="9720859"/>
    <n v="0.97"/>
    <n v="64.833939683830806"/>
    <s v="Aximed Pharma"/>
    <n v="0.124"/>
    <n v="2298"/>
    <d v="2025-11-17T00:00:00"/>
    <n v="31336"/>
    <n v="2031636.3339325199"/>
    <n v="2283559"/>
    <n v="5588"/>
    <n v="31336"/>
    <n v="25748"/>
    <n v="407216"/>
    <n v="1876343"/>
    <n v="160"/>
    <d v="2026-02-21T00:00:00"/>
    <s v="Bill Process"/>
    <n v="-75"/>
    <n v="4478"/>
    <n v="75"/>
    <n v="1"/>
    <n v="0.178325248914986"/>
    <n v="74"/>
    <m/>
    <m/>
    <m/>
    <m/>
    <m/>
    <m/>
    <m/>
  </r>
  <r>
    <s v="BetaBiotech Tender 2011/03"/>
    <n v="173"/>
    <n v="69945718"/>
    <s v="Diclofenac Injection 500 mg 10 ml Vial"/>
    <s v="10 ml"/>
    <n v="21"/>
    <n v="4615786"/>
    <n v="0.92"/>
    <n v="92.589540311129795"/>
    <s v="Alvion Pharma"/>
    <n v="0.124"/>
    <n v="3047"/>
    <d v="2021-02-15T00:00:00"/>
    <n v="45557"/>
    <n v="4218101.6879541399"/>
    <n v="4741146"/>
    <n v="19711"/>
    <n v="45557"/>
    <n v="25846"/>
    <n v="2051336"/>
    <n v="2689810"/>
    <n v="134"/>
    <d v="2025-10-03T00:00:00"/>
    <s v="Bill Process"/>
    <n v="-216"/>
    <n v="9904"/>
    <n v="216"/>
    <n v="4"/>
    <n v="0.43266676910244301"/>
    <n v="212"/>
    <m/>
    <m/>
    <m/>
    <m/>
    <m/>
    <m/>
    <m/>
  </r>
  <r>
    <s v="GammaThera Tender 2014/08"/>
    <n v="350"/>
    <n v="61999792"/>
    <s v="Doxycycline Capsules 200 mg 10 Capsules Pack"/>
    <s v="10 Capsules"/>
    <n v="47"/>
    <n v="4946150"/>
    <n v="0.96"/>
    <n v="98.191575129371898"/>
    <s v="Trivanta Pharma"/>
    <n v="0.112"/>
    <n v="1570"/>
    <d v="2022-02-15T00:00:00"/>
    <n v="62104"/>
    <n v="6098089.58183451"/>
    <n v="6781076"/>
    <n v="57608"/>
    <n v="62104"/>
    <n v="4496"/>
    <n v="6290162"/>
    <n v="490914"/>
    <n v="123"/>
    <d v="2025-11-09T00:00:00"/>
    <s v="Bill Process"/>
    <n v="-179"/>
    <n v="3159"/>
    <n v="179"/>
    <n v="6"/>
    <n v="0.92760530722658796"/>
    <n v="173"/>
    <m/>
    <m/>
    <m/>
    <m/>
    <m/>
    <m/>
    <m/>
  </r>
  <r>
    <s v="VertexMed Tender 2020/07"/>
    <n v="250"/>
    <n v="91934956"/>
    <s v="Paracetamol Syrup 125 mg/5 ml 100 ml Bottle"/>
    <s v="100 ml"/>
    <n v="15"/>
    <n v="9074841"/>
    <n v="0.96"/>
    <n v="87.276589738547401"/>
    <s v="Nexwell Pharma"/>
    <n v="0.13600000000000001"/>
    <n v="2641"/>
    <d v="2023-11-19T00:00:00"/>
    <n v="45645"/>
    <n v="3983739.9386160001"/>
    <n v="4525529"/>
    <n v="28277"/>
    <n v="45645"/>
    <n v="17368"/>
    <n v="2803557"/>
    <n v="1721972"/>
    <n v="63"/>
    <d v="2025-11-12T00:00:00"/>
    <s v="Bill Process"/>
    <n v="-176"/>
    <n v="4700"/>
    <n v="176"/>
    <n v="1"/>
    <n v="0.61949830211414203"/>
    <n v="175"/>
    <m/>
    <m/>
    <m/>
    <m/>
    <m/>
    <m/>
    <m/>
  </r>
  <r>
    <s v="LifeBiosystems Tender 2021/10"/>
    <n v="288"/>
    <n v="38572773"/>
    <s v="Ketoconazole Cream 0.5% 20 gm Tube"/>
    <s v="20 gm"/>
    <n v="48"/>
    <n v="2441997"/>
    <n v="0.85"/>
    <n v="66.361126776809698"/>
    <s v="Veriton Pharma"/>
    <n v="0.13800000000000001"/>
    <n v="5181"/>
    <d v="2021-11-28T00:00:00"/>
    <n v="63129"/>
    <n v="4189311.5722932201"/>
    <n v="4767437"/>
    <n v="54637"/>
    <n v="63129"/>
    <n v="8492"/>
    <n v="4126130"/>
    <n v="641307"/>
    <n v="183"/>
    <d v="2025-01-21T00:00:00"/>
    <s v="Bill Process"/>
    <n v="-471"/>
    <n v="8162"/>
    <n v="471"/>
    <n v="5"/>
    <n v="0.86548179125283198"/>
    <n v="466"/>
    <m/>
    <m/>
    <m/>
    <m/>
    <m/>
    <m/>
    <m/>
  </r>
  <r>
    <s v="GenoCore Tender 2018/01"/>
    <n v="483"/>
    <n v="41344034"/>
    <s v="Paracetamol Tablets 650 mg 15 Tablets Pack"/>
    <s v="15 Tablets"/>
    <n v="18"/>
    <n v="8989319"/>
    <n v="0.88"/>
    <n v="52.889272489049397"/>
    <s v="Solentra Lifesciences"/>
    <n v="0.114"/>
    <n v="4095"/>
    <d v="2024-06-09T00:00:00"/>
    <n v="30076"/>
    <n v="1590697.75938065"/>
    <n v="1772037"/>
    <n v="14840"/>
    <n v="30076"/>
    <n v="15236"/>
    <n v="874353"/>
    <n v="897684"/>
    <n v="99"/>
    <d v="2026-08-17T00:00:00"/>
    <s v="Bill Process"/>
    <n v="102"/>
    <n v="4562"/>
    <n v="0"/>
    <n v="0"/>
    <n v="0.49341667774970099"/>
    <n v="0"/>
    <m/>
    <m/>
    <m/>
    <m/>
    <m/>
    <m/>
    <m/>
  </r>
  <r>
    <s v="OptiNova Tender 2016/08"/>
    <n v="971"/>
    <n v="45959937"/>
    <s v="Ibuprofen Tablets 250 mg 20 Tablets Pack"/>
    <s v="20 Tablets"/>
    <n v="22"/>
    <n v="7100040"/>
    <n v="0.75"/>
    <n v="52.6817497644344"/>
    <s v="Medinex Biotech"/>
    <n v="0.123"/>
    <n v="8456"/>
    <d v="2020-06-25T00:00:00"/>
    <n v="43840"/>
    <n v="2309567.9096728"/>
    <n v="2593645"/>
    <n v="36964"/>
    <n v="43840"/>
    <n v="6876"/>
    <n v="2186850"/>
    <n v="406795"/>
    <n v="163"/>
    <d v="2026-12-26T00:00:00"/>
    <s v="Bill Process"/>
    <n v="233"/>
    <n v="7248"/>
    <n v="0"/>
    <n v="0"/>
    <n v="0.84315693430656902"/>
    <n v="0"/>
    <m/>
    <m/>
    <m/>
    <m/>
    <m/>
    <m/>
    <m/>
  </r>
  <r>
    <s v="VitaLifeX Tender 2012/06"/>
    <n v="760"/>
    <n v="52134833"/>
    <s v="Ciprofloxacin Tablets 650 mg 15 Tablets Pack"/>
    <s v="15 Tablets"/>
    <n v="6"/>
    <n v="3119462"/>
    <n v="0.79"/>
    <n v="66.413853556563694"/>
    <s v="Ardentis Biotech"/>
    <n v="0.128"/>
    <n v="5754"/>
    <d v="2022-10-06T00:00:00"/>
    <n v="24888"/>
    <n v="1652907.98731576"/>
    <n v="1864480"/>
    <n v="18389"/>
    <n v="24888"/>
    <n v="6499"/>
    <n v="1377609"/>
    <n v="486871"/>
    <n v="85"/>
    <d v="2025-12-18T00:00:00"/>
    <s v="Bill Process"/>
    <n v="-140"/>
    <n v="7247"/>
    <n v="140"/>
    <n v="6"/>
    <n v="0.73887013821922198"/>
    <n v="134"/>
    <m/>
    <m/>
    <m/>
    <m/>
    <m/>
    <m/>
    <m/>
  </r>
  <r>
    <s v="UniBiosystems Tender 2005/03"/>
    <n v="316"/>
    <n v="76621332"/>
    <s v="Iron Syrup 125 mg/5 ml 60 ml Bottle"/>
    <s v="60 ml"/>
    <n v="41"/>
    <n v="8685650"/>
    <n v="0.85"/>
    <n v="61.840244012452402"/>
    <s v="Therovia Pharma"/>
    <n v="0.10299999999999999"/>
    <n v="9573"/>
    <d v="2025-03-16T00:00:00"/>
    <n v="41009"/>
    <n v="2536006.5667066602"/>
    <n v="2797215"/>
    <n v="25530"/>
    <n v="41009"/>
    <n v="15479"/>
    <n v="1741396"/>
    <n v="1055819"/>
    <n v="83"/>
    <d v="2025-01-12T00:00:00"/>
    <s v="Bill Process"/>
    <n v="-480"/>
    <n v="7552"/>
    <n v="480"/>
    <n v="9"/>
    <n v="0.62254627033090304"/>
    <n v="471"/>
    <m/>
    <m/>
    <m/>
    <m/>
    <m/>
    <m/>
    <m/>
  </r>
  <r>
    <s v="UltraLifecare Tender 2017/10"/>
    <n v="766"/>
    <n v="48371802"/>
    <s v="Framycetin Sulphate Cream 1% 20 gm Tube"/>
    <s v="20 gm"/>
    <n v="46"/>
    <n v="5445693"/>
    <n v="0.87"/>
    <n v="52.256987188217202"/>
    <s v="TruMed Lifesciences"/>
    <n v="0.127"/>
    <n v="1242"/>
    <d v="2023-10-12T00:00:00"/>
    <n v="38808"/>
    <n v="2027989.15880033"/>
    <n v="2285544"/>
    <n v="28835"/>
    <n v="38808"/>
    <n v="9973"/>
    <n v="1698198"/>
    <n v="587346"/>
    <n v="80"/>
    <d v="2025-08-24T00:00:00"/>
    <s v="Bill Process"/>
    <n v="-256"/>
    <n v="3562"/>
    <n v="256"/>
    <n v="3"/>
    <n v="0.743016903731189"/>
    <n v="253"/>
    <m/>
    <m/>
    <m/>
    <m/>
    <m/>
    <m/>
    <m/>
  </r>
  <r>
    <s v="NeuroLabs Tender 2004/12"/>
    <n v="185"/>
    <n v="48056261"/>
    <s v="Iron Syrup 125 mg/5 ml 150 ml Bottle"/>
    <s v="150 ml"/>
    <n v="44"/>
    <n v="5179079"/>
    <n v="0.95"/>
    <n v="64.6727021440025"/>
    <s v="Solentra Lifesciences"/>
    <n v="0.10299999999999999"/>
    <n v="7542"/>
    <d v="2021-05-18T00:00:00"/>
    <n v="23099"/>
    <n v="1493874.7468243099"/>
    <n v="1647744"/>
    <n v="23099"/>
    <n v="23099"/>
    <n v="0"/>
    <n v="1647744"/>
    <n v="0"/>
    <n v="91"/>
    <d v="2026-02-04T00:00:00"/>
    <s v="P O Closed"/>
    <n v="-92"/>
    <n v="6024"/>
    <n v="92"/>
    <n v="3"/>
    <n v="1"/>
    <n v="89"/>
    <m/>
    <m/>
    <m/>
    <m/>
    <m/>
    <m/>
    <m/>
  </r>
  <r>
    <s v="NeuroCure Tender 2003/07"/>
    <n v="969"/>
    <n v="93627357"/>
    <s v="Cough Suppressant Syrup 250 mg/5 ml 150 ml Bottle"/>
    <s v="150 ml"/>
    <n v="40"/>
    <n v="2319754"/>
    <n v="0.76"/>
    <n v="83.177953439403495"/>
    <s v="Crestiva Pharmaceuticals"/>
    <n v="0.13100000000000001"/>
    <n v="8160"/>
    <d v="2021-04-29T00:00:00"/>
    <n v="83488"/>
    <n v="6944360.97674892"/>
    <n v="7854072"/>
    <n v="54856"/>
    <n v="83488"/>
    <n v="28632"/>
    <n v="5160538"/>
    <n v="2693534"/>
    <n v="103"/>
    <d v="2025-07-18T00:00:00"/>
    <s v="Bill Process"/>
    <n v="-293"/>
    <n v="3283"/>
    <n v="293"/>
    <n v="6"/>
    <n v="0.65705251054043701"/>
    <n v="287"/>
    <m/>
    <m/>
    <m/>
    <m/>
    <m/>
    <m/>
    <m/>
  </r>
  <r>
    <s v="VitaNova Tender 2016/01"/>
    <n v="585"/>
    <n v="39780598"/>
    <s v="Cough Suppressant Syrup 125 mg/5 ml 150 ml Bottle"/>
    <s v="150 ml"/>
    <n v="35"/>
    <n v="3079117"/>
    <n v="1"/>
    <n v="50.333876788952701"/>
    <s v="Cipla"/>
    <n v="0.13600000000000001"/>
    <n v="9647"/>
    <d v="2020-11-23T00:00:00"/>
    <n v="12653"/>
    <n v="636874.543010619"/>
    <n v="723489"/>
    <n v="4110"/>
    <n v="12653"/>
    <n v="8543"/>
    <n v="235007"/>
    <n v="488482"/>
    <n v="121"/>
    <d v="2026-11-04T00:00:00"/>
    <s v="Bill Process"/>
    <n v="181"/>
    <n v="2308"/>
    <n v="0"/>
    <n v="0"/>
    <n v="0.32482415237493101"/>
    <n v="0"/>
    <m/>
    <m/>
    <m/>
    <m/>
    <m/>
    <m/>
    <m/>
  </r>
  <r>
    <s v="ZenNova Tender 2016/08"/>
    <n v="620"/>
    <n v="83562844"/>
    <s v="Vitamin B Complex Syrup 250 mg/5 ml 60 ml Bottle"/>
    <s v="60 ml"/>
    <n v="39"/>
    <n v="3203916"/>
    <n v="0.87"/>
    <n v="65.924200510828101"/>
    <s v="Novacrest Pharma"/>
    <n v="0.104"/>
    <n v="7753"/>
    <d v="2025-12-28T00:00:00"/>
    <n v="70212"/>
    <n v="4628669.9662662596"/>
    <n v="5110052"/>
    <n v="16103"/>
    <n v="70212"/>
    <n v="54109"/>
    <n v="1171981"/>
    <n v="3938071"/>
    <n v="53"/>
    <d v="2026-10-10T00:00:00"/>
    <s v="Bill Process"/>
    <n v="156"/>
    <n v="5025"/>
    <n v="0"/>
    <n v="0"/>
    <n v="0.22934825955677099"/>
    <n v="0"/>
    <m/>
    <m/>
    <m/>
    <m/>
    <m/>
    <m/>
    <m/>
  </r>
  <r>
    <s v="NovaBiosystems Tender 2006/04"/>
    <n v="964"/>
    <n v="89226007"/>
    <s v="Iron Syrup 100 mg/5 ml 60 ml Bottle"/>
    <s v="60 ml"/>
    <n v="34"/>
    <n v="9987703"/>
    <n v="0.75"/>
    <n v="79.810669423544795"/>
    <s v="Corvixa Pharmaceuticals"/>
    <n v="0.13300000000000001"/>
    <n v="5628"/>
    <d v="2021-09-25T00:00:00"/>
    <n v="44740"/>
    <n v="3570729.3500093902"/>
    <n v="4045636"/>
    <n v="34131"/>
    <n v="44740"/>
    <n v="10609"/>
    <n v="3086312"/>
    <n v="959324"/>
    <n v="181"/>
    <d v="2025-11-20T00:00:00"/>
    <s v="Bill Process"/>
    <n v="-168"/>
    <n v="8508"/>
    <n v="168"/>
    <n v="9"/>
    <n v="0.76287438533750596"/>
    <n v="159"/>
    <m/>
    <m/>
    <m/>
    <m/>
    <m/>
    <m/>
    <m/>
  </r>
  <r>
    <s v="ImmunoLabs Tender 2013/07"/>
    <n v="974"/>
    <n v="66388987"/>
    <s v="Atorvastatin Tablets 500 mg 10 Tablets Pack"/>
    <s v="10 Tablets"/>
    <n v="19"/>
    <n v="4943915"/>
    <n v="0.97"/>
    <n v="78.036359377527504"/>
    <s v="Zenvia Biotech"/>
    <n v="0.11"/>
    <n v="4046"/>
    <d v="2024-03-21T00:00:00"/>
    <n v="18293"/>
    <n v="1427519.1220931101"/>
    <n v="1584546"/>
    <n v="4933"/>
    <n v="18293"/>
    <n v="13360"/>
    <n v="427298"/>
    <n v="1157248"/>
    <n v="88"/>
    <d v="2025-11-24T00:00:00"/>
    <s v="Bill Process"/>
    <n v="-164"/>
    <n v="4407"/>
    <n v="164"/>
    <n v="7"/>
    <n v="0.26966599245613099"/>
    <n v="157"/>
    <m/>
    <m/>
    <m/>
    <m/>
    <m/>
    <m/>
    <m/>
  </r>
  <r>
    <s v="UniLifecare Tender 2013/09"/>
    <n v="402"/>
    <n v="90729738"/>
    <s v="Ketoconazole Cream 0.5% 20 gm Tube"/>
    <s v="20 gm"/>
    <n v="12"/>
    <n v="2968465"/>
    <n v="0.93"/>
    <n v="75.434758509565398"/>
    <s v="Medvanta Pharma"/>
    <n v="0.10100000000000001"/>
    <n v="2717"/>
    <d v="2022-07-10T00:00:00"/>
    <n v="21291"/>
    <n v="1606081.4434271599"/>
    <n v="1768296"/>
    <n v="3857"/>
    <n v="21291"/>
    <n v="17434"/>
    <n v="320338"/>
    <n v="1447958"/>
    <n v="56"/>
    <d v="2025-06-10T00:00:00"/>
    <s v="Bill Process"/>
    <n v="-331"/>
    <n v="5434"/>
    <n v="331"/>
    <n v="3"/>
    <n v="0.181156357146212"/>
    <n v="328"/>
    <m/>
    <m/>
    <m/>
    <m/>
    <m/>
    <m/>
    <m/>
  </r>
  <r>
    <s v="CorePharmatech Tender 2006/07"/>
    <n v="692"/>
    <n v="20431365"/>
    <s v="Ketoconazole Cream 1% 20 gm Tube"/>
    <s v="20 gm"/>
    <n v="35"/>
    <n v="7708143"/>
    <n v="0.77"/>
    <n v="64.758001656606694"/>
    <s v="Biocon"/>
    <n v="0.111"/>
    <n v="5160"/>
    <d v="2023-01-14T00:00:00"/>
    <n v="19129"/>
    <n v="1238755.81368923"/>
    <n v="1376258"/>
    <n v="11639"/>
    <n v="19129"/>
    <n v="7490"/>
    <n v="837381"/>
    <n v="538877"/>
    <n v="87"/>
    <d v="2026-01-26T00:00:00"/>
    <s v="Bill Process"/>
    <n v="-101"/>
    <n v="9752"/>
    <n v="101"/>
    <n v="4"/>
    <n v="0.60844790632024703"/>
    <n v="97"/>
    <m/>
    <m/>
    <m/>
    <m/>
    <m/>
    <m/>
    <m/>
  </r>
  <r>
    <s v="BioLifecare Tender 2008/01"/>
    <n v="998"/>
    <n v="96579460"/>
    <s v="Framycetin Sulphate Cream 0.5% 10 gm Tube"/>
    <s v="10 gm"/>
    <n v="46"/>
    <n v="516469"/>
    <n v="0.77"/>
    <n v="88.021944501080299"/>
    <s v="Medisphere Pharmaceuticals"/>
    <n v="0.13100000000000001"/>
    <n v="4828"/>
    <d v="2025-08-26T00:00:00"/>
    <n v="69858"/>
    <n v="6149036.9989564698"/>
    <n v="6954561"/>
    <n v="56180"/>
    <n v="69858"/>
    <n v="13678"/>
    <n v="5592877"/>
    <n v="1361684"/>
    <n v="187"/>
    <d v="2026-10-09T00:00:00"/>
    <s v="Bill Process"/>
    <n v="155"/>
    <n v="9061"/>
    <n v="0"/>
    <n v="0"/>
    <n v="0.80420281141744698"/>
    <n v="0"/>
    <m/>
    <m/>
    <m/>
    <m/>
    <m/>
    <m/>
    <m/>
  </r>
  <r>
    <s v="UniPharma Tender 2021/11"/>
    <n v="572"/>
    <n v="26201514"/>
    <s v="Gentamicin Injection 500 mg 2 ml Vial"/>
    <s v="2 ml"/>
    <n v="30"/>
    <n v="7501863"/>
    <n v="0.79"/>
    <n v="82.353668346529403"/>
    <s v="Bioventra Healthcare"/>
    <n v="0.14199999999999999"/>
    <n v="8308"/>
    <d v="2021-02-02T00:00:00"/>
    <n v="41490"/>
    <n v="3416853.6996975099"/>
    <n v="3902047"/>
    <n v="6621"/>
    <n v="41490"/>
    <n v="34869"/>
    <n v="622691"/>
    <n v="3279356"/>
    <n v="76"/>
    <d v="2026-12-11T00:00:00"/>
    <s v="Bill Process"/>
    <n v="218"/>
    <n v="9886"/>
    <n v="0"/>
    <n v="0"/>
    <n v="0.159580621836587"/>
    <n v="0"/>
    <m/>
    <m/>
    <m/>
    <m/>
    <m/>
    <m/>
    <m/>
  </r>
  <r>
    <s v="AxisMed Tender 2024/03"/>
    <n v="879"/>
    <n v="23413822"/>
    <s v="Paracetamol Syrup 250 mg/5 ml 150 ml Bottle"/>
    <s v="150 ml"/>
    <n v="14"/>
    <n v="5830111"/>
    <n v="0.92"/>
    <n v="79.209238966657907"/>
    <s v="Aximed Pharma"/>
    <n v="0.114"/>
    <n v="3174"/>
    <d v="2021-05-11T00:00:00"/>
    <n v="67173"/>
    <n v="5320722.2091073096"/>
    <n v="5927285"/>
    <n v="35660"/>
    <n v="67173"/>
    <n v="31513"/>
    <n v="3146606"/>
    <n v="2780679"/>
    <n v="130"/>
    <d v="2025-01-17T00:00:00"/>
    <s v="Bill Process"/>
    <n v="-475"/>
    <n v="5709"/>
    <n v="475"/>
    <n v="1"/>
    <n v="0.53086805710627805"/>
    <n v="474"/>
    <m/>
    <m/>
    <m/>
    <m/>
    <m/>
    <m/>
    <m/>
  </r>
  <r>
    <s v="CortexGenix Tender 2015/08"/>
    <n v="589"/>
    <n v="54113655"/>
    <s v="Doxycycline Capsules 200 mg 15 Capsules Pack"/>
    <s v="15 Capsules"/>
    <n v="30"/>
    <n v="7828187"/>
    <n v="0.83"/>
    <n v="74.096395688662795"/>
    <s v="Lupin"/>
    <n v="0.111"/>
    <n v="7491"/>
    <d v="2022-09-02T00:00:00"/>
    <n v="34154"/>
    <n v="2530688.2983505898"/>
    <n v="2811595"/>
    <n v="34154"/>
    <n v="34154"/>
    <n v="0"/>
    <n v="2811595"/>
    <n v="0"/>
    <n v="144"/>
    <d v="2025-10-25T00:00:00"/>
    <s v="P O Closed"/>
    <n v="-194"/>
    <n v="3247"/>
    <n v="194"/>
    <n v="4"/>
    <n v="1"/>
    <n v="190"/>
    <m/>
    <m/>
    <m/>
    <m/>
    <m/>
    <m/>
    <m/>
  </r>
  <r>
    <s v="CuraSciences Tender 2000/09"/>
    <n v="863"/>
    <n v="58114083"/>
    <s v="Fluconazole Capsules 250 mg 20 Capsules Pack"/>
    <s v="20 Capsules"/>
    <n v="6"/>
    <n v="6384312"/>
    <n v="0.84"/>
    <n v="70.242364724940501"/>
    <s v="Oxyvera Pharmaceuticals"/>
    <n v="0.121"/>
    <n v="5778"/>
    <d v="2020-02-07T00:00:00"/>
    <n v="26179"/>
    <n v="1838874.86613422"/>
    <n v="2061379"/>
    <n v="3831"/>
    <n v="26179"/>
    <n v="22348"/>
    <n v="301659"/>
    <n v="1759720"/>
    <n v="113"/>
    <d v="2026-10-14T00:00:00"/>
    <s v="Bill Process"/>
    <n v="160"/>
    <n v="2142"/>
    <n v="0"/>
    <n v="0"/>
    <n v="0.14633866839833501"/>
    <n v="0"/>
    <m/>
    <m/>
    <m/>
    <m/>
    <m/>
    <m/>
    <m/>
  </r>
  <r>
    <s v="GammaLifecare Tender 2025/09"/>
    <n v="767"/>
    <n v="85153390"/>
    <s v="Ceftriaxone Injection 500 mg 5 ml Vial"/>
    <s v="5 ml"/>
    <n v="36"/>
    <n v="6708029"/>
    <n v="0.96"/>
    <n v="90.108556553656797"/>
    <s v="Aurobindo Pharma"/>
    <n v="0.127"/>
    <n v="3580"/>
    <d v="2025-01-20T00:00:00"/>
    <n v="45180"/>
    <n v="4071104.5850942102"/>
    <n v="4588135"/>
    <n v="6514"/>
    <n v="45180"/>
    <n v="38666"/>
    <n v="661512"/>
    <n v="3926623"/>
    <n v="63"/>
    <d v="2026-11-28T00:00:00"/>
    <s v="Bill Process"/>
    <n v="205"/>
    <n v="5104"/>
    <n v="0"/>
    <n v="0"/>
    <n v="0.144178840194776"/>
    <n v="0"/>
    <m/>
    <m/>
    <m/>
    <m/>
    <m/>
    <m/>
    <m/>
  </r>
  <r>
    <s v="VertexSciences Tender 2017/11"/>
    <n v="984"/>
    <n v="67900834"/>
    <s v="Doxycycline Capsules 200 mg 10 Capsules Pack"/>
    <s v="10 Capsules"/>
    <n v="29"/>
    <n v="1698005"/>
    <n v="0.75"/>
    <n v="68.175876335305404"/>
    <s v="Lupin"/>
    <n v="0.113"/>
    <n v="8063"/>
    <d v="2022-11-04T00:00:00"/>
    <n v="36560"/>
    <n v="2492510.0388187598"/>
    <n v="2774164"/>
    <n v="22232"/>
    <n v="36560"/>
    <n v="14328"/>
    <n v="1686959"/>
    <n v="1087205"/>
    <n v="74"/>
    <d v="2026-08-04T00:00:00"/>
    <s v="Bill Process"/>
    <n v="89"/>
    <n v="6940"/>
    <n v="0"/>
    <n v="0"/>
    <n v="0.60809628008752703"/>
    <n v="0"/>
    <m/>
    <m/>
    <m/>
    <m/>
    <m/>
    <m/>
    <m/>
  </r>
  <r>
    <s v="PrimePharma Tender 2021/11"/>
    <n v="475"/>
    <n v="31995071"/>
    <s v="Amikacin Injection 250 mg 5 ml Vial"/>
    <s v="5 ml"/>
    <n v="50"/>
    <n v="1609364"/>
    <n v="0.77"/>
    <n v="64.678019605284106"/>
    <s v="Axentra Lifesciences"/>
    <n v="0.14199999999999999"/>
    <n v="6772"/>
    <d v="2022-10-02T00:00:00"/>
    <n v="91335"/>
    <n v="5907366.9206486298"/>
    <n v="6746213"/>
    <n v="61091"/>
    <n v="91335"/>
    <n v="30244"/>
    <n v="4512322"/>
    <n v="2233891"/>
    <n v="135"/>
    <d v="2025-02-11T00:00:00"/>
    <s v="Bill Process"/>
    <n v="-450"/>
    <n v="2040"/>
    <n v="450"/>
    <n v="5"/>
    <n v="0.66886735643510198"/>
    <n v="445"/>
    <m/>
    <m/>
    <m/>
    <m/>
    <m/>
    <m/>
    <m/>
  </r>
  <r>
    <s v="MediBiosystems Tender 2003/07"/>
    <n v="427"/>
    <n v="71786703"/>
    <s v="Diclofenac Injection 250 mg 10 ml Vial"/>
    <s v="10 ml"/>
    <n v="9"/>
    <n v="2561968"/>
    <n v="0.96"/>
    <n v="55.734333033254202"/>
    <s v="Helixora Healthcare"/>
    <n v="0.13800000000000001"/>
    <n v="2943"/>
    <d v="2021-03-30T00:00:00"/>
    <n v="52659"/>
    <n v="2934914.2431981298"/>
    <n v="3339932"/>
    <n v="2302"/>
    <n v="52659"/>
    <n v="50357"/>
    <n v="146006"/>
    <n v="3193926"/>
    <n v="100"/>
    <d v="2025-12-08T00:00:00"/>
    <s v="Bill Process"/>
    <n v="-150"/>
    <n v="8052"/>
    <n v="150"/>
    <n v="9"/>
    <n v="4.3715224368104197E-2"/>
    <n v="141"/>
    <m/>
    <m/>
    <m/>
    <m/>
    <m/>
    <m/>
    <m/>
  </r>
  <r>
    <s v="DeltaLabs Tender 2010/01"/>
    <n v="386"/>
    <n v="12696837"/>
    <s v="Ibuprofen Tablets 500 mg 20 Tablets Pack"/>
    <s v="20 Tablets"/>
    <n v="31"/>
    <n v="2162921"/>
    <n v="0.81"/>
    <n v="91.514154074020595"/>
    <s v="TruMed Lifesciences"/>
    <n v="0.11"/>
    <n v="3147"/>
    <d v="2021-09-06T00:00:00"/>
    <n v="98850"/>
    <n v="9046174.1302169394"/>
    <n v="10041253"/>
    <n v="86797"/>
    <n v="98850"/>
    <n v="12053"/>
    <n v="8816901"/>
    <n v="1224352"/>
    <n v="155"/>
    <d v="2026-07-13T00:00:00"/>
    <s v="Bill Process"/>
    <n v="67"/>
    <n v="5414"/>
    <n v="0"/>
    <n v="0"/>
    <n v="0.87806777946383396"/>
    <n v="0"/>
    <m/>
    <m/>
    <m/>
    <m/>
    <m/>
    <m/>
    <m/>
  </r>
  <r>
    <s v="DeltaHealthcare Tender 2021/07"/>
    <n v="340"/>
    <n v="90832466"/>
    <s v="Paracetamol Syrup 100 mg/5 ml 150 ml Bottle"/>
    <s v="150 ml"/>
    <n v="42"/>
    <n v="8670994"/>
    <n v="0.97"/>
    <n v="70.454405002373605"/>
    <s v="Alkem Laboratories"/>
    <n v="0.111"/>
    <n v="1158"/>
    <d v="2020-04-01T00:00:00"/>
    <n v="23480"/>
    <n v="1654269.4294557299"/>
    <n v="1837893"/>
    <n v="17368"/>
    <n v="23480"/>
    <n v="6112"/>
    <n v="1359477"/>
    <n v="478416"/>
    <n v="109"/>
    <d v="2025-01-06T00:00:00"/>
    <s v="Bill Process"/>
    <n v="-486"/>
    <n v="5831"/>
    <n v="486"/>
    <n v="1"/>
    <n v="0.73969335604770003"/>
    <n v="485"/>
    <m/>
    <m/>
    <m/>
    <m/>
    <m/>
    <m/>
    <m/>
  </r>
  <r>
    <s v="SynLabs Tender 2014/03"/>
    <n v="179"/>
    <n v="23536335"/>
    <s v="Paracetamol Tablets 650 mg 15 Tablets Pack"/>
    <s v="15 Tablets"/>
    <n v="35"/>
    <n v="1960611"/>
    <n v="1"/>
    <n v="64.312363145995505"/>
    <s v="Cipla"/>
    <n v="0.10199999999999999"/>
    <n v="6325"/>
    <d v="2022-08-02T00:00:00"/>
    <n v="74599"/>
    <n v="4797637.97832812"/>
    <n v="5286997"/>
    <n v="5081"/>
    <n v="74599"/>
    <n v="69518"/>
    <n v="360102"/>
    <n v="4926895"/>
    <n v="137"/>
    <d v="2025-01-08T00:00:00"/>
    <s v="Bill Process"/>
    <n v="-484"/>
    <n v="4699"/>
    <n v="484"/>
    <n v="1"/>
    <n v="6.8110832584887204E-2"/>
    <n v="483"/>
    <m/>
    <m/>
    <m/>
    <m/>
    <m/>
    <m/>
    <m/>
  </r>
  <r>
    <s v="LifeSciences Tender 2001/11"/>
    <n v="454"/>
    <n v="55892493"/>
    <s v="Amikacin Injection 250 mg 10 ml Vial"/>
    <s v="10 ml"/>
    <n v="49"/>
    <n v="7173838"/>
    <n v="0.9"/>
    <n v="94.516206838217599"/>
    <s v="Solvion Pharma"/>
    <n v="0.124"/>
    <n v="7245"/>
    <d v="2022-12-12T00:00:00"/>
    <n v="99201"/>
    <n v="9376102.2345580291"/>
    <n v="10538739"/>
    <n v="20595"/>
    <n v="99201"/>
    <n v="78606"/>
    <n v="2187935"/>
    <n v="8350804"/>
    <n v="159"/>
    <d v="2026-12-19T00:00:00"/>
    <s v="Bill Process"/>
    <n v="226"/>
    <n v="9208"/>
    <n v="0"/>
    <n v="0"/>
    <n v="0.207608794266187"/>
    <n v="0"/>
    <m/>
    <m/>
    <m/>
    <m/>
    <m/>
    <m/>
    <m/>
  </r>
  <r>
    <s v="DeltaBiosystems Tender 2011/05"/>
    <n v="358"/>
    <n v="86048256"/>
    <s v="Ibuprofen Tablets 650 mg 10 Tablets Pack"/>
    <s v="10 Tablets"/>
    <n v="26"/>
    <n v="4288319"/>
    <n v="0.95"/>
    <n v="97.731954604387298"/>
    <s v="Heliosyn Pharma"/>
    <n v="0.1"/>
    <n v="5346"/>
    <d v="2022-10-26T00:00:00"/>
    <n v="63540"/>
    <n v="6209888.3955627698"/>
    <n v="6830877"/>
    <n v="55447"/>
    <n v="63540"/>
    <n v="8093"/>
    <n v="5960838"/>
    <n v="870039"/>
    <n v="192"/>
    <d v="2026-08-04T00:00:00"/>
    <s v="Bill Process"/>
    <n v="89"/>
    <n v="8031"/>
    <n v="0"/>
    <n v="0"/>
    <n v="0.872631413282971"/>
    <n v="0"/>
    <m/>
    <m/>
    <m/>
    <m/>
    <m/>
    <m/>
    <m/>
  </r>
  <r>
    <s v="XenoLifecare Tender 2019/05"/>
    <n v="349"/>
    <n v="55547236"/>
    <s v="Iron Syrup 125 mg/5 ml 150 ml Bottle"/>
    <s v="150 ml"/>
    <n v="7"/>
    <n v="6346281"/>
    <n v="0.95"/>
    <n v="95.735564767772303"/>
    <s v="Veriton Pharma"/>
    <n v="0.14799999999999999"/>
    <n v="2936"/>
    <d v="2023-11-17T00:00:00"/>
    <n v="19384"/>
    <n v="1855738.1874585"/>
    <n v="2130387"/>
    <n v="18249"/>
    <n v="19384"/>
    <n v="1135"/>
    <n v="2005646"/>
    <n v="124741"/>
    <n v="68"/>
    <d v="2025-02-10T00:00:00"/>
    <s v="Bill Process"/>
    <n v="-451"/>
    <n v="4165"/>
    <n v="451"/>
    <n v="3"/>
    <n v="0.94144655385885301"/>
    <n v="448"/>
    <m/>
    <m/>
    <m/>
    <m/>
    <m/>
    <m/>
    <m/>
  </r>
  <r>
    <s v="XenoBiotech Tender 2004/12"/>
    <n v="286"/>
    <n v="40043936"/>
    <s v="Paracetamol Syrup 250 mg/5 ml 60 ml Bottle"/>
    <s v="60 ml"/>
    <n v="37"/>
    <n v="4445552"/>
    <n v="0.82"/>
    <n v="64.0353252621357"/>
    <s v="Crestiva Pharmaceuticals"/>
    <n v="0.10100000000000001"/>
    <n v="3809"/>
    <d v="2023-06-27T00:00:00"/>
    <n v="15609"/>
    <n v="999527.39201667695"/>
    <n v="1100480"/>
    <n v="12857"/>
    <n v="15609"/>
    <n v="2752"/>
    <n v="906456"/>
    <n v="194024"/>
    <n v="171"/>
    <d v="2026-02-10T00:00:00"/>
    <s v="Bill Process"/>
    <n v="-86"/>
    <n v="3679"/>
    <n v="86"/>
    <n v="5"/>
    <n v="0.82369146005509597"/>
    <n v="81"/>
    <m/>
    <m/>
    <m/>
    <m/>
    <m/>
    <m/>
    <m/>
  </r>
  <r>
    <s v="LifeCore Tender 2015/02"/>
    <n v="629"/>
    <n v="92957520"/>
    <s v="Mupirocin Cream 0.5% 30 gm Tube"/>
    <s v="30 gm"/>
    <n v="32"/>
    <n v="8337548"/>
    <n v="0.93"/>
    <n v="81.818883985241001"/>
    <s v="Intas Pharmaceuticals"/>
    <n v="0.14799999999999999"/>
    <n v="1540"/>
    <d v="2020-03-31T00:00:00"/>
    <n v="44773"/>
    <n v="3663276.8926712"/>
    <n v="4205442"/>
    <n v="15240"/>
    <n v="44773"/>
    <n v="29533"/>
    <n v="1431464"/>
    <n v="2773978"/>
    <n v="148"/>
    <d v="2026-12-26T00:00:00"/>
    <s v="Bill Process"/>
    <n v="233"/>
    <n v="2119"/>
    <n v="0"/>
    <n v="0"/>
    <n v="0.34038371339869999"/>
    <n v="0"/>
    <m/>
    <m/>
    <m/>
    <m/>
    <m/>
    <m/>
    <m/>
  </r>
  <r>
    <s v="QuickSciences Tender 2009/08"/>
    <n v="240"/>
    <n v="67920463"/>
    <s v="Fluconazole Capsules 250 mg 15 Capsules Pack"/>
    <s v="15 Capsules"/>
    <n v="36"/>
    <n v="5282791"/>
    <n v="0.99"/>
    <n v="98.095197702446598"/>
    <s v="Aurobindo Pharma"/>
    <n v="0.13400000000000001"/>
    <n v="5685"/>
    <d v="2024-03-05T00:00:00"/>
    <n v="74095"/>
    <n v="7268363.6737627797"/>
    <n v="8242324"/>
    <n v="74095"/>
    <n v="74095"/>
    <n v="0"/>
    <n v="8242324"/>
    <n v="0"/>
    <n v="116"/>
    <d v="2026-12-20T00:00:00"/>
    <s v="L D 0%"/>
    <n v="227"/>
    <n v="2412"/>
    <n v="0"/>
    <n v="0"/>
    <n v="1"/>
    <n v="0"/>
    <m/>
    <m/>
    <m/>
    <m/>
    <m/>
    <m/>
    <m/>
  </r>
  <r>
    <s v="DynaPharma Tender 2010/12"/>
    <n v="932"/>
    <n v="93047979"/>
    <s v="Gentamicin Injection 1 g 10 ml Vial"/>
    <s v="1 g"/>
    <n v="7"/>
    <n v="6315401"/>
    <n v="0.77"/>
    <n v="75.953530319391504"/>
    <s v="Aximed Pharma"/>
    <n v="0.13500000000000001"/>
    <n v="2165"/>
    <d v="2025-05-20T00:00:00"/>
    <n v="35330"/>
    <n v="2683438.2261840999"/>
    <n v="3045702"/>
    <n v="24211"/>
    <n v="35330"/>
    <n v="11119"/>
    <n v="2087164"/>
    <n v="958538"/>
    <n v="178"/>
    <d v="2025-11-10T00:00:00"/>
    <s v="Bill Process"/>
    <n v="-178"/>
    <n v="8414"/>
    <n v="178"/>
    <n v="6"/>
    <n v="0.68528163034248502"/>
    <n v="172"/>
    <m/>
    <m/>
    <m/>
    <m/>
    <m/>
    <m/>
    <m/>
  </r>
  <r>
    <s v="FarmaSciences Tender 2013/03"/>
    <n v="559"/>
    <n v="68256057"/>
    <s v="Gentamicin Injection 250 mg 5 ml Vial"/>
    <s v="5 ml"/>
    <n v="11"/>
    <n v="7464740"/>
    <n v="0.98"/>
    <n v="99.036885851298806"/>
    <s v="Heliosyn Pharma"/>
    <n v="0.123"/>
    <n v="8959"/>
    <d v="2021-11-23T00:00:00"/>
    <n v="65147"/>
    <n v="6451956.0025545601"/>
    <n v="7245547"/>
    <n v="49364"/>
    <n v="65147"/>
    <n v="15783"/>
    <n v="5490186"/>
    <n v="1755361"/>
    <n v="80"/>
    <d v="2026-04-18T00:00:00"/>
    <s v="Bill Process"/>
    <n v="-19"/>
    <n v="2627"/>
    <n v="19"/>
    <n v="6"/>
    <n v="0.75773251262529395"/>
    <n v="13"/>
    <m/>
    <m/>
    <m/>
    <m/>
    <m/>
    <m/>
    <m/>
  </r>
  <r>
    <s v="UltraMed Tender 2008/04"/>
    <n v="401"/>
    <n v="72038198"/>
    <s v="Gentamicin Injection 250 mg 2 ml Vial"/>
    <s v="2 ml"/>
    <n v="6"/>
    <n v="3989471"/>
    <n v="0.95"/>
    <n v="55.771918084122603"/>
    <s v="Corentis Lifesciences"/>
    <n v="0.13700000000000001"/>
    <n v="4383"/>
    <d v="2023-08-21T00:00:00"/>
    <n v="97164"/>
    <n v="5419022.6487256903"/>
    <n v="6161429"/>
    <n v="69925"/>
    <n v="97164"/>
    <n v="27239"/>
    <n v="4434131"/>
    <n v="1727298"/>
    <n v="50"/>
    <d v="2026-10-09T00:00:00"/>
    <s v="Bill Process"/>
    <n v="155"/>
    <n v="4687"/>
    <n v="0"/>
    <n v="0"/>
    <n v="0.71965954468733295"/>
    <n v="0"/>
    <m/>
    <m/>
    <m/>
    <m/>
    <m/>
    <m/>
    <m/>
  </r>
  <r>
    <s v="CuraLifecare Tender 2011/04"/>
    <n v="217"/>
    <n v="67124429"/>
    <s v="Azithromycin Tablets 500 mg 10 Tablets Pack"/>
    <s v="10 Tablets"/>
    <n v="21"/>
    <n v="9450151"/>
    <n v="0.93"/>
    <n v="88.956266855220605"/>
    <s v="Ardentis Biotech"/>
    <n v="0.127"/>
    <n v="1595"/>
    <d v="2021-10-31T00:00:00"/>
    <n v="72608"/>
    <n v="6458936.6238238597"/>
    <n v="7279222"/>
    <n v="45507"/>
    <n v="72608"/>
    <n v="27101"/>
    <n v="4562246"/>
    <n v="2716976"/>
    <n v="67"/>
    <d v="2026-04-18T00:00:00"/>
    <s v="Bill Process"/>
    <n v="-19"/>
    <n v="1076"/>
    <n v="19"/>
    <n v="1"/>
    <n v="0.62674911855442905"/>
    <n v="18"/>
    <m/>
    <m/>
    <m/>
    <m/>
    <m/>
    <m/>
    <m/>
  </r>
  <r>
    <s v="PharmaCure Tender 2018/05"/>
    <n v="353"/>
    <n v="53549432"/>
    <s v="Ketoconazole Cream 1% 20 gm Tube"/>
    <s v="20 gm"/>
    <n v="50"/>
    <n v="9325724"/>
    <n v="0.96"/>
    <n v="82.053869692108606"/>
    <s v="Medvanta Pharma"/>
    <n v="0.126"/>
    <n v="9632"/>
    <d v="2022-05-04T00:00:00"/>
    <n v="23055"/>
    <n v="1891751.9657515599"/>
    <n v="2130113"/>
    <n v="16517"/>
    <n v="23055"/>
    <n v="6538"/>
    <n v="1526050"/>
    <n v="604063"/>
    <n v="78"/>
    <d v="2026-01-13T00:00:00"/>
    <s v="Bill Process"/>
    <n v="-114"/>
    <n v="3870"/>
    <n v="114"/>
    <n v="7"/>
    <n v="0.71641726306658005"/>
    <n v="107"/>
    <m/>
    <m/>
    <m/>
    <m/>
    <m/>
    <m/>
    <m/>
  </r>
  <r>
    <s v="HelioLifecare Tender 2020/10"/>
    <n v="772"/>
    <n v="83641333"/>
    <s v="Framycetin Sulphate Cream 1% 30 gm Tube"/>
    <s v="30 gm"/>
    <n v="11"/>
    <n v="2145694"/>
    <n v="0.82"/>
    <n v="77.555056906672405"/>
    <s v="Crestiva Pharmaceuticals"/>
    <n v="0.15"/>
    <n v="8673"/>
    <d v="2024-10-03T00:00:00"/>
    <n v="82669"/>
    <n v="6411398.9994176999"/>
    <n v="7373109"/>
    <n v="18143"/>
    <n v="82669"/>
    <n v="64526"/>
    <n v="1618144"/>
    <n v="5754965"/>
    <n v="163"/>
    <d v="2025-07-16T00:00:00"/>
    <s v="Bill Process"/>
    <n v="-295"/>
    <n v="4182"/>
    <n v="295"/>
    <n v="3"/>
    <n v="0.219465579600576"/>
    <n v="292"/>
    <m/>
    <m/>
    <m/>
    <m/>
    <m/>
    <m/>
    <m/>
  </r>
  <r>
    <s v="ImmunoCore Tender 2014/03"/>
    <n v="207"/>
    <n v="24638214"/>
    <s v="Gentamicin Injection 1 g 5 ml Vial"/>
    <s v="1 g"/>
    <n v="15"/>
    <n v="3392102"/>
    <n v="0.79"/>
    <n v="81.102351348903696"/>
    <s v="Biosynex Healthcare"/>
    <n v="0.13900000000000001"/>
    <n v="2971"/>
    <d v="2024-11-20T00:00:00"/>
    <n v="83899"/>
    <n v="6804406.1758216703"/>
    <n v="7750219"/>
    <n v="2926"/>
    <n v="83899"/>
    <n v="80973"/>
    <n v="270291"/>
    <n v="7479928"/>
    <n v="193"/>
    <d v="2026-08-26T00:00:00"/>
    <s v="Bill Process"/>
    <n v="111"/>
    <n v="1816"/>
    <n v="0"/>
    <n v="0"/>
    <n v="3.4875266689710201E-2"/>
    <n v="0"/>
    <m/>
    <m/>
    <m/>
    <m/>
    <m/>
    <m/>
    <m/>
  </r>
  <r>
    <s v="ImmunoGenix Tender 2001/05"/>
    <n v="944"/>
    <n v="17178830"/>
    <s v="Gentamicin Injection 500 mg 10 ml Vial"/>
    <s v="10 ml"/>
    <n v="39"/>
    <n v="8574317"/>
    <n v="0.89"/>
    <n v="68.196440426445903"/>
    <s v="Crestline Biotech"/>
    <n v="0.14399999999999999"/>
    <n v="4046"/>
    <d v="2023-06-11T00:00:00"/>
    <n v="39208"/>
    <n v="2673846.0362400902"/>
    <n v="3058880"/>
    <n v="32226"/>
    <n v="39208"/>
    <n v="6982"/>
    <n v="2514167"/>
    <n v="544713"/>
    <n v="173"/>
    <d v="2026-07-07T00:00:00"/>
    <s v="Bill Process"/>
    <n v="61"/>
    <n v="9611"/>
    <n v="0"/>
    <n v="0"/>
    <n v="0.82192409712303605"/>
    <n v="0"/>
    <m/>
    <m/>
    <m/>
    <m/>
    <m/>
    <m/>
    <m/>
  </r>
  <r>
    <s v="DeltaPharmatech Tender 2025/01"/>
    <n v="635"/>
    <n v="18586840"/>
    <s v="Paracetamol Tablets 250 mg 10 Tablets Pack"/>
    <s v="10 Tablets"/>
    <n v="41"/>
    <n v="5488007"/>
    <n v="1"/>
    <n v="70.441323109409396"/>
    <s v="Ardentis Biotech"/>
    <n v="0.113"/>
    <n v="8347"/>
    <d v="2020-08-25T00:00:00"/>
    <n v="60083"/>
    <n v="4232326.0163826402"/>
    <n v="4710579"/>
    <n v="38610"/>
    <n v="60083"/>
    <n v="21473"/>
    <n v="3027070"/>
    <n v="1683509"/>
    <n v="62"/>
    <d v="2026-10-14T00:00:00"/>
    <s v="Bill Process"/>
    <n v="160"/>
    <n v="3240"/>
    <n v="0"/>
    <n v="0"/>
    <n v="0.64261105470765401"/>
    <n v="0"/>
    <m/>
    <m/>
    <m/>
    <m/>
    <m/>
    <m/>
    <m/>
  </r>
  <r>
    <s v="PrimeSciences Tender 2017/12"/>
    <n v="855"/>
    <n v="36228190"/>
    <s v="Cough Suppressant Syrup 125 mg/5 ml 60 ml Bottle"/>
    <s v="60 ml"/>
    <n v="17"/>
    <n v="9377111"/>
    <n v="0.87"/>
    <n v="95.355311042688896"/>
    <s v="Novacrest Pharma"/>
    <n v="0.129"/>
    <n v="9124"/>
    <d v="2020-07-20T00:00:00"/>
    <n v="28754"/>
    <n v="2741846.6137214801"/>
    <n v="3095545"/>
    <n v="19862"/>
    <n v="28754"/>
    <n v="8892"/>
    <n v="2138266"/>
    <n v="957279"/>
    <n v="84"/>
    <d v="2026-07-25T00:00:00"/>
    <s v="Bill Process"/>
    <n v="79"/>
    <n v="9456"/>
    <n v="0"/>
    <n v="0"/>
    <n v="0.69075606872087403"/>
    <n v="0"/>
    <m/>
    <m/>
    <m/>
    <m/>
    <m/>
    <m/>
    <m/>
  </r>
  <r>
    <s v="GenoCure Tender 2024/10"/>
    <n v="803"/>
    <n v="49700282"/>
    <s v="Vitamin B Complex Syrup 100 mg/5 ml 100 ml Bottle"/>
    <s v="100 ml"/>
    <n v="50"/>
    <n v="8336184"/>
    <n v="0.79"/>
    <n v="98.561789008320702"/>
    <s v="Crestiva Pharmaceuticals"/>
    <n v="0.13300000000000001"/>
    <n v="3611"/>
    <d v="2020-12-08T00:00:00"/>
    <n v="23592"/>
    <n v="2325269.7262843"/>
    <n v="2634531"/>
    <n v="16393"/>
    <n v="23592"/>
    <n v="7199"/>
    <n v="1830615"/>
    <n v="803916"/>
    <n v="58"/>
    <d v="2026-10-18T00:00:00"/>
    <s v="Bill Process"/>
    <n v="164"/>
    <n v="4401"/>
    <n v="0"/>
    <n v="0"/>
    <n v="0.69485418786029196"/>
    <n v="0"/>
    <m/>
    <m/>
    <m/>
    <m/>
    <m/>
    <m/>
    <m/>
  </r>
  <r>
    <s v="GenoGenix Tender 2001/10"/>
    <n v="816"/>
    <n v="98467453"/>
    <s v="Mupirocin Cream 1% 10 gm Tube"/>
    <s v="10 gm"/>
    <n v="20"/>
    <n v="7121814"/>
    <n v="0.94"/>
    <n v="89.814348583115105"/>
    <s v="Alvion Pharma"/>
    <n v="0.10299999999999999"/>
    <n v="4586"/>
    <d v="2025-03-28T00:00:00"/>
    <n v="94978"/>
    <n v="8530387.1997270994"/>
    <n v="9409017"/>
    <n v="94978"/>
    <n v="94978"/>
    <n v="0"/>
    <n v="9409017"/>
    <n v="0"/>
    <n v="152"/>
    <d v="2026-08-14T00:00:00"/>
    <s v="L D 0%"/>
    <n v="99"/>
    <n v="2277"/>
    <n v="0"/>
    <n v="0"/>
    <n v="1"/>
    <n v="0"/>
    <m/>
    <m/>
    <m/>
    <m/>
    <m/>
    <m/>
    <m/>
  </r>
  <r>
    <s v="RegenPharma Tender 2011/03"/>
    <n v="563"/>
    <n v="53075354"/>
    <s v="Clotrimazole Cream 1% 20 gm Tube"/>
    <s v="20 gm"/>
    <n v="9"/>
    <n v="8508171"/>
    <n v="0.85"/>
    <n v="53.2009359483175"/>
    <s v="Velcura Pharma"/>
    <n v="0.123"/>
    <n v="8039"/>
    <d v="2025-03-04T00:00:00"/>
    <n v="88141"/>
    <n v="4689183.6954206498"/>
    <n v="5265953"/>
    <n v="32848"/>
    <n v="88141"/>
    <n v="55293"/>
    <n v="1962492"/>
    <n v="3303461"/>
    <n v="93"/>
    <d v="2025-02-04T00:00:00"/>
    <s v="Bill Process"/>
    <n v="-457"/>
    <n v="8380"/>
    <n v="457"/>
    <n v="5"/>
    <n v="0.372675599323811"/>
    <n v="452"/>
    <m/>
    <m/>
    <m/>
    <m/>
    <m/>
    <m/>
    <m/>
  </r>
  <r>
    <s v="ZenLifecare Tender 2019/11"/>
    <n v="142"/>
    <n v="46177852"/>
    <s v="Paracetamol Syrup 250 mg/5 ml 150 ml Bottle"/>
    <s v="150 ml"/>
    <n v="34"/>
    <n v="6546078"/>
    <n v="0.98"/>
    <n v="98.2998141400126"/>
    <s v="TruMed Lifesciences"/>
    <n v="0.122"/>
    <n v="4207"/>
    <d v="2025-09-28T00:00:00"/>
    <n v="10572"/>
    <n v="1039225.63508821"/>
    <n v="1166011"/>
    <n v="7227"/>
    <n v="10572"/>
    <n v="3345"/>
    <n v="797083"/>
    <n v="368928"/>
    <n v="159"/>
    <d v="2025-07-15T00:00:00"/>
    <s v="Bill Process"/>
    <n v="-296"/>
    <n v="3048"/>
    <n v="296"/>
    <n v="3"/>
    <n v="0.68359818388195204"/>
    <n v="293"/>
    <m/>
    <m/>
    <m/>
    <m/>
    <m/>
    <m/>
    <m/>
  </r>
  <r>
    <s v="NovaLabs Tender 2021/08"/>
    <n v="917"/>
    <n v="79897476"/>
    <s v="Ketoconazole Cream 0.5% 10 gm Tube"/>
    <s v="10 gm"/>
    <n v="47"/>
    <n v="6218015"/>
    <n v="0.97"/>
    <n v="71.742942336103695"/>
    <s v="Aximed Pharma"/>
    <n v="0.123"/>
    <n v="6841"/>
    <d v="2023-07-05T00:00:00"/>
    <n v="98015"/>
    <n v="7031884.4930732101"/>
    <n v="7896806"/>
    <n v="51871"/>
    <n v="98015"/>
    <n v="46144"/>
    <n v="4179108"/>
    <n v="3717698"/>
    <n v="134"/>
    <d v="2026-02-22T00:00:00"/>
    <s v="Bill Process"/>
    <n v="-74"/>
    <n v="9422"/>
    <n v="74"/>
    <n v="3"/>
    <n v="0.52921491608427296"/>
    <n v="71"/>
    <m/>
    <m/>
    <m/>
    <m/>
    <m/>
    <m/>
    <m/>
  </r>
  <r>
    <s v="NexaBiotech Tender 2000/03"/>
    <n v="765"/>
    <n v="74029133"/>
    <s v="Doxycycline Capsules 250 mg 10 Capsules Pack"/>
    <s v="10 Capsules"/>
    <n v="27"/>
    <n v="8199349"/>
    <n v="0.77"/>
    <n v="87.118191196018898"/>
    <s v="TruMed Lifesciences"/>
    <n v="0.127"/>
    <n v="7755"/>
    <d v="2024-05-02T00:00:00"/>
    <n v="69265"/>
    <n v="6034241.5131922504"/>
    <n v="6800590"/>
    <n v="39087"/>
    <n v="69265"/>
    <n v="30178"/>
    <n v="3837648"/>
    <n v="2962942"/>
    <n v="169"/>
    <d v="2025-12-16T00:00:00"/>
    <s v="Bill Process"/>
    <n v="-142"/>
    <n v="3791"/>
    <n v="142"/>
    <n v="8"/>
    <n v="0.56431097957121201"/>
    <n v="134"/>
    <m/>
    <m/>
    <m/>
    <m/>
    <m/>
    <m/>
    <m/>
  </r>
  <r>
    <s v="JetaLifeX Tender 2009/06"/>
    <n v="865"/>
    <n v="66391313"/>
    <s v="Ibuprofen Tablets 500 mg 20 Tablets Pack"/>
    <s v="20 Tablets"/>
    <n v="6"/>
    <n v="4011246"/>
    <n v="0.77"/>
    <n v="81.205749061290106"/>
    <s v="Heliosyn Pharma"/>
    <n v="0.111"/>
    <n v="2898"/>
    <d v="2020-08-07T00:00:00"/>
    <n v="45330"/>
    <n v="3681056.6049482799"/>
    <n v="4089654"/>
    <n v="34861"/>
    <n v="45330"/>
    <n v="10469"/>
    <n v="3145145"/>
    <n v="944509"/>
    <n v="129"/>
    <d v="2025-08-12T00:00:00"/>
    <s v="Bill Process"/>
    <n v="-268"/>
    <n v="8761"/>
    <n v="268"/>
    <n v="9"/>
    <n v="0.76904919479373501"/>
    <n v="259"/>
    <m/>
    <m/>
    <m/>
    <m/>
    <m/>
    <m/>
    <m/>
  </r>
  <r>
    <s v="FarmaThera Tender 2005/05"/>
    <n v="802"/>
    <n v="23492300"/>
    <s v="Gentamicin Injection 250 mg 2 ml Vial"/>
    <s v="2 ml"/>
    <n v="20"/>
    <n v="7771398"/>
    <n v="0.97"/>
    <n v="53.4555351756701"/>
    <s v="Nexwell Pharma"/>
    <n v="0.115"/>
    <n v="8831"/>
    <d v="2022-10-11T00:00:00"/>
    <n v="71481"/>
    <n v="3821055.1098920801"/>
    <n v="4260476"/>
    <n v="25104"/>
    <n v="71481"/>
    <n v="46377"/>
    <n v="1496272"/>
    <n v="2764204"/>
    <n v="124"/>
    <d v="2026-10-06T00:00:00"/>
    <s v="Bill Process"/>
    <n v="152"/>
    <n v="5843"/>
    <n v="0"/>
    <n v="0"/>
    <n v="0.35119822050614802"/>
    <n v="0"/>
    <m/>
    <m/>
    <m/>
    <m/>
    <m/>
    <m/>
    <m/>
  </r>
  <r>
    <s v="WellGenix Tender 2022/10"/>
    <n v="174"/>
    <n v="88454539"/>
    <s v="Azithromycin Tablets 650 mg 10 Tablets Pack"/>
    <s v="10 Tablets"/>
    <n v="46"/>
    <n v="5940211"/>
    <n v="0.89"/>
    <n v="72.052029019550901"/>
    <s v="Ardentis Biotech"/>
    <n v="0.11"/>
    <n v="3866"/>
    <d v="2023-08-15T00:00:00"/>
    <n v="81343"/>
    <n v="5860928.1965373298"/>
    <n v="6505630"/>
    <n v="24401"/>
    <n v="81343"/>
    <n v="56942"/>
    <n v="1951537"/>
    <n v="4554093"/>
    <n v="122"/>
    <d v="2026-12-28T00:00:00"/>
    <s v="Bill Process"/>
    <n v="235"/>
    <n v="1636"/>
    <n v="0"/>
    <n v="0"/>
    <n v="0.29997664212040398"/>
    <n v="0"/>
    <m/>
    <m/>
    <m/>
    <m/>
    <m/>
    <m/>
    <m/>
  </r>
  <r>
    <s v="DeltaBiosystems Tender 2025/12"/>
    <n v="562"/>
    <n v="69120928"/>
    <s v="Cough Suppressant Syrup 250 mg/5 ml 150 ml Bottle"/>
    <s v="150 ml"/>
    <n v="48"/>
    <n v="9059604"/>
    <n v="0.88"/>
    <n v="60.909885388714002"/>
    <s v="Lupin"/>
    <n v="0.112"/>
    <n v="8822"/>
    <d v="2020-03-25T00:00:00"/>
    <n v="23847"/>
    <n v="1452518.03686466"/>
    <n v="1615200"/>
    <n v="8372"/>
    <n v="23847"/>
    <n v="15475"/>
    <n v="567051"/>
    <n v="1048149"/>
    <n v="64"/>
    <d v="2026-10-26T00:00:00"/>
    <s v="Bill Process"/>
    <n v="172"/>
    <n v="1930"/>
    <n v="0"/>
    <n v="0"/>
    <n v="0.35107141359500099"/>
    <n v="0"/>
    <m/>
    <m/>
    <m/>
    <m/>
    <m/>
    <m/>
    <m/>
  </r>
  <r>
    <s v="MediLifeX Tender 2010/07"/>
    <n v="355"/>
    <n v="68438664"/>
    <s v="Fluconazole Capsules 250 mg 15 Capsules Pack"/>
    <s v="15 Capsules"/>
    <n v="37"/>
    <n v="6436296"/>
    <n v="0.96"/>
    <n v="52.375036325134502"/>
    <s v="Solentra Lifesciences"/>
    <n v="0.115"/>
    <n v="2993"/>
    <d v="2022-01-19T00:00:00"/>
    <n v="70626"/>
    <n v="3699039.31549895"/>
    <n v="4124429"/>
    <n v="27282"/>
    <n v="70626"/>
    <n v="43344"/>
    <n v="1593219"/>
    <n v="2531210"/>
    <n v="73"/>
    <d v="2025-07-25T00:00:00"/>
    <s v="Bill Process"/>
    <n v="-286"/>
    <n v="1080"/>
    <n v="286"/>
    <n v="2"/>
    <n v="0.38628833574037902"/>
    <n v="284"/>
    <m/>
    <m/>
    <m/>
    <m/>
    <m/>
    <m/>
    <m/>
  </r>
  <r>
    <s v="WellLifeX Tender 2024/06"/>
    <n v="816"/>
    <n v="53265253"/>
    <s v="Framycetin Sulphate Cream 2% 20 gm Tube"/>
    <s v="20 gm"/>
    <n v="11"/>
    <n v="5802929"/>
    <n v="0.82"/>
    <n v="94.365026601539"/>
    <s v="Sun Pharma"/>
    <n v="0.129"/>
    <n v="4868"/>
    <d v="2024-03-15T00:00:00"/>
    <n v="12128"/>
    <n v="1144459.0426234601"/>
    <n v="1292094"/>
    <n v="7442"/>
    <n v="12128"/>
    <n v="4686"/>
    <n v="792857"/>
    <n v="499237"/>
    <n v="111"/>
    <d v="2025-10-20T00:00:00"/>
    <s v="Bill Process"/>
    <n v="-199"/>
    <n v="5984"/>
    <n v="199"/>
    <n v="7"/>
    <n v="0.613621372031662"/>
    <n v="192"/>
    <m/>
    <m/>
    <m/>
    <m/>
    <m/>
    <m/>
    <m/>
  </r>
  <r>
    <s v="UltraNova Tender 2022/08"/>
    <n v="817"/>
    <n v="50770595"/>
    <s v="Diclofenac Injection 1 g 5 ml Vial"/>
    <s v="1 g"/>
    <n v="13"/>
    <n v="5048338"/>
    <n v="0.97"/>
    <n v="50.159496157133098"/>
    <s v="Crestline Biotech"/>
    <n v="0.14099999999999999"/>
    <n v="9310"/>
    <d v="2024-06-05T00:00:00"/>
    <n v="67249"/>
    <n v="3373175.9570710398"/>
    <n v="3848794"/>
    <n v="49942"/>
    <n v="67249"/>
    <n v="17307"/>
    <n v="2858280"/>
    <n v="990514"/>
    <n v="197"/>
    <d v="2025-11-25T00:00:00"/>
    <s v="Bill Process"/>
    <n v="-163"/>
    <n v="2669"/>
    <n v="163"/>
    <n v="9"/>
    <n v="0.74264301327900795"/>
    <n v="154"/>
    <m/>
    <m/>
    <m/>
    <m/>
    <m/>
    <m/>
    <m/>
  </r>
  <r>
    <s v="CoreCore Tender 2007/05"/>
    <n v="786"/>
    <n v="50309222"/>
    <s v="Vitamin B Complex Syrup 100 mg/5 ml 60 ml Bottle"/>
    <s v="60 ml"/>
    <n v="18"/>
    <n v="7539286"/>
    <n v="0.93"/>
    <n v="95.197030779099705"/>
    <s v="Mediora Healthcare"/>
    <n v="0.14499999999999999"/>
    <n v="5497"/>
    <d v="2021-08-01T00:00:00"/>
    <n v="58753"/>
    <n v="5593111.14936445"/>
    <n v="6404112"/>
    <n v="37184"/>
    <n v="58753"/>
    <n v="21569"/>
    <n v="4053078"/>
    <n v="2351034"/>
    <n v="181"/>
    <d v="2025-07-13T00:00:00"/>
    <s v="Bill Process"/>
    <n v="-298"/>
    <n v="7326"/>
    <n v="298"/>
    <n v="8"/>
    <n v="0.63288683131074197"/>
    <n v="290"/>
    <m/>
    <m/>
    <m/>
    <m/>
    <m/>
    <m/>
    <m/>
  </r>
  <r>
    <s v="QuantumHealthcare Tender 2016/06"/>
    <n v="438"/>
    <n v="97957447"/>
    <s v="Amikacin Injection 1 g 2 ml Vial"/>
    <s v="1 g"/>
    <n v="36"/>
    <n v="9476656"/>
    <n v="0.97"/>
    <n v="50.922415368565503"/>
    <s v="Zenvia Biotech"/>
    <n v="0.11899999999999999"/>
    <n v="4306"/>
    <d v="2024-07-30T00:00:00"/>
    <n v="10409"/>
    <n v="530051.42157139804"/>
    <n v="593128"/>
    <n v="10016"/>
    <n v="10409"/>
    <n v="393"/>
    <n v="570734"/>
    <n v="22394"/>
    <n v="190"/>
    <d v="2026-02-11T00:00:00"/>
    <s v="Bill Process"/>
    <n v="-85"/>
    <n v="6057"/>
    <n v="85"/>
    <n v="2"/>
    <n v="0.96224421173984098"/>
    <n v="83"/>
    <m/>
    <m/>
    <m/>
    <m/>
    <m/>
    <m/>
    <m/>
  </r>
  <r>
    <s v="YottaSciences Tender 2009/12"/>
    <n v="670"/>
    <n v="30797958"/>
    <s v="Cough Suppressant Syrup 100 mg/5 ml 150 ml Bottle"/>
    <s v="150 ml"/>
    <n v="11"/>
    <n v="6525762"/>
    <n v="0.89"/>
    <n v="99.745387517839603"/>
    <s v="Clariwell Biotech"/>
    <n v="0.13200000000000001"/>
    <n v="5678"/>
    <d v="2022-02-01T00:00:00"/>
    <n v="73498"/>
    <n v="7331086.4917861801"/>
    <n v="8298790"/>
    <n v="73498"/>
    <n v="73498"/>
    <n v="0"/>
    <n v="8298790"/>
    <n v="0"/>
    <n v="66"/>
    <d v="2025-08-10T00:00:00"/>
    <s v="P O Closed"/>
    <n v="-270"/>
    <n v="4357"/>
    <n v="270"/>
    <n v="2"/>
    <n v="1"/>
    <n v="268"/>
    <m/>
    <m/>
    <m/>
    <m/>
    <m/>
    <m/>
    <m/>
  </r>
  <r>
    <s v="OptiBiotech Tender 2024/12"/>
    <n v="324"/>
    <n v="99914775"/>
    <s v="Vitamin B Complex Syrup 100 mg/5 ml 100 ml Bottle"/>
    <s v="100 ml"/>
    <n v="24"/>
    <n v="1605596"/>
    <n v="0.94"/>
    <n v="60.368104543079298"/>
    <s v="Velcura Pharma"/>
    <n v="0.10100000000000001"/>
    <n v="3126"/>
    <d v="2020-02-16T00:00:00"/>
    <n v="82381"/>
    <n v="4973184.8203634201"/>
    <n v="5475476"/>
    <n v="43786"/>
    <n v="82381"/>
    <n v="38595"/>
    <n v="2910249"/>
    <n v="2565227"/>
    <n v="66"/>
    <d v="2026-11-14T00:00:00"/>
    <s v="Bill Process"/>
    <n v="191"/>
    <n v="1261"/>
    <n v="0"/>
    <n v="0"/>
    <n v="0.53150605115257199"/>
    <n v="0"/>
    <m/>
    <m/>
    <m/>
    <m/>
    <m/>
    <m/>
    <m/>
  </r>
  <r>
    <s v="GammaCure Tender 2004/09"/>
    <n v="187"/>
    <n v="13462004"/>
    <s v="Amikacin Injection 1 g 5 ml Vial"/>
    <s v="1 g"/>
    <n v="20"/>
    <n v="2924970"/>
    <n v="0.97"/>
    <n v="53.564807541884399"/>
    <s v="Cipla"/>
    <n v="0.12"/>
    <n v="8866"/>
    <d v="2022-07-21T00:00:00"/>
    <n v="77625"/>
    <n v="4157968.1854387801"/>
    <n v="4656924"/>
    <n v="48626"/>
    <n v="77625"/>
    <n v="28999"/>
    <n v="2917199"/>
    <n v="1739725"/>
    <n v="162"/>
    <d v="2025-12-07T00:00:00"/>
    <s v="Bill Process"/>
    <n v="-151"/>
    <n v="5434"/>
    <n v="151"/>
    <n v="9"/>
    <n v="0.62642190016103105"/>
    <n v="142"/>
    <m/>
    <m/>
    <m/>
    <m/>
    <m/>
    <m/>
    <m/>
  </r>
  <r>
    <s v="YottaMed Tender 2003/08"/>
    <n v="877"/>
    <n v="22670212"/>
    <s v="Mupirocin Cream 1% 30 gm Tube"/>
    <s v="30 gm"/>
    <n v="26"/>
    <n v="2313926"/>
    <n v="0.83"/>
    <n v="87.930558020089407"/>
    <s v="Aurobindo Pharma"/>
    <n v="0.13"/>
    <n v="4571"/>
    <d v="2024-07-20T00:00:00"/>
    <n v="95058"/>
    <n v="8358502.9842736498"/>
    <n v="9445108"/>
    <n v="8794"/>
    <n v="95058"/>
    <n v="86264"/>
    <n v="873785"/>
    <n v="8571323"/>
    <n v="162"/>
    <d v="2025-12-10T00:00:00"/>
    <s v="Bill Process"/>
    <n v="-148"/>
    <n v="3125"/>
    <n v="148"/>
    <n v="1"/>
    <n v="9.2511940078688806E-2"/>
    <n v="147"/>
    <m/>
    <m/>
    <m/>
    <m/>
    <m/>
    <m/>
    <m/>
  </r>
  <r>
    <s v="PrimeCure Tender 2016/08"/>
    <n v="371"/>
    <n v="89018369"/>
    <s v="Doxycycline Capsules 100 mg 10 Capsules Pack"/>
    <s v="10 Capsules"/>
    <n v="15"/>
    <n v="8238718"/>
    <n v="0.9"/>
    <n v="83.716388174217897"/>
    <s v="Veriton Pharma"/>
    <n v="0.11"/>
    <n v="3076"/>
    <d v="2022-09-04T00:00:00"/>
    <n v="79937"/>
    <n v="6692036.9214824596"/>
    <n v="7428161"/>
    <n v="31584"/>
    <n v="79937"/>
    <n v="48353"/>
    <n v="2934949"/>
    <n v="4493212"/>
    <n v="159"/>
    <d v="2026-12-08T00:00:00"/>
    <s v="Bill Process"/>
    <n v="215"/>
    <n v="5944"/>
    <n v="0"/>
    <n v="0"/>
    <n v="0.39511115003064901"/>
    <n v="0"/>
    <m/>
    <m/>
    <m/>
    <m/>
    <m/>
    <m/>
    <m/>
  </r>
  <r>
    <s v="GammaBiotech Tender 2004/02"/>
    <n v="822"/>
    <n v="69216096"/>
    <s v="Vitamin B Complex Syrup 250 mg/5 ml 150 ml Bottle"/>
    <s v="150 ml"/>
    <n v="12"/>
    <n v="3686933"/>
    <n v="0.9"/>
    <n v="82.046447432963305"/>
    <s v="Primexa Healthcare"/>
    <n v="0.14799999999999999"/>
    <n v="6006"/>
    <d v="2024-12-07T00:00:00"/>
    <n v="27663"/>
    <n v="2269650.8753380599"/>
    <n v="2605559"/>
    <n v="4899"/>
    <n v="27663"/>
    <n v="22764"/>
    <n v="461433"/>
    <n v="2144126"/>
    <n v="79"/>
    <d v="2025-04-11T00:00:00"/>
    <s v="Bill Process"/>
    <n v="-391"/>
    <n v="2335"/>
    <n v="391"/>
    <n v="4"/>
    <n v="0.17709575967899399"/>
    <n v="387"/>
    <m/>
    <m/>
    <m/>
    <m/>
    <m/>
    <m/>
    <m/>
  </r>
  <r>
    <s v="NovaSciences Tender 2004/08"/>
    <n v="726"/>
    <n v="48860925"/>
    <s v="Mupirocin Cream 1% 10 gm Tube"/>
    <s v="10 gm"/>
    <n v="39"/>
    <n v="5686326"/>
    <n v="0.97"/>
    <n v="92.049076630400094"/>
    <s v="Crestline Biotech"/>
    <n v="0.114"/>
    <n v="6344"/>
    <d v="2020-09-01T00:00:00"/>
    <n v="64616"/>
    <n v="5947843.1355499299"/>
    <n v="6625897"/>
    <n v="48547"/>
    <n v="64616"/>
    <n v="16069"/>
    <n v="4978139"/>
    <n v="1647758"/>
    <n v="78"/>
    <d v="2025-11-14T00:00:00"/>
    <s v="Bill Process"/>
    <n v="-174"/>
    <n v="5924"/>
    <n v="174"/>
    <n v="9"/>
    <n v="0.75131546366225099"/>
    <n v="165"/>
    <m/>
    <m/>
    <m/>
    <m/>
    <m/>
    <m/>
    <m/>
  </r>
  <r>
    <s v="GammaSciences Tender 2012/09"/>
    <n v="141"/>
    <n v="46772307"/>
    <s v="Fluconazole Capsules 200 mg 20 Capsules Pack"/>
    <s v="20 Capsules"/>
    <n v="49"/>
    <n v="4432460"/>
    <n v="0.87"/>
    <n v="59.047738247458298"/>
    <s v="Lumeris Healthcare"/>
    <n v="0.14099999999999999"/>
    <n v="1352"/>
    <d v="2023-04-30T00:00:00"/>
    <n v="88720"/>
    <n v="5238715.3373144995"/>
    <n v="5977374"/>
    <n v="38923"/>
    <n v="88720"/>
    <n v="49797"/>
    <n v="2622378"/>
    <n v="3354996"/>
    <n v="76"/>
    <d v="2026-08-09T00:00:00"/>
    <s v="Bill Process"/>
    <n v="94"/>
    <n v="3213"/>
    <n v="0"/>
    <n v="0"/>
    <n v="0.4387173128945"/>
    <n v="0"/>
    <m/>
    <m/>
    <m/>
    <m/>
    <m/>
    <m/>
    <m/>
  </r>
  <r>
    <s v="CoreHealthcare Tender 2012/08"/>
    <n v="765"/>
    <n v="81029685"/>
    <s v="Ketoconazole Cream 0.5% 10 gm Tube"/>
    <s v="10 gm"/>
    <n v="12"/>
    <n v="6466810"/>
    <n v="0.84"/>
    <n v="86.290038528990607"/>
    <s v="Ardentis Biotech"/>
    <n v="0.12"/>
    <n v="7011"/>
    <d v="2020-12-12T00:00:00"/>
    <n v="47572"/>
    <n v="4104989.7129011401"/>
    <n v="4597588"/>
    <n v="17163"/>
    <n v="47572"/>
    <n v="30409"/>
    <n v="1658715"/>
    <n v="2938873"/>
    <n v="75"/>
    <d v="2026-07-06T00:00:00"/>
    <s v="Bill Process"/>
    <n v="60"/>
    <n v="8228"/>
    <n v="0"/>
    <n v="0"/>
    <n v="0.36077945009669599"/>
    <n v="0"/>
    <m/>
    <m/>
    <m/>
    <m/>
    <m/>
    <m/>
    <m/>
  </r>
  <r>
    <s v="GammaPharma Tender 2015/04"/>
    <n v="712"/>
    <n v="43388775"/>
    <s v="Omeprazole Capsules 250 mg 15 Capsules Pack"/>
    <s v="15 Capsules"/>
    <n v="25"/>
    <n v="2268487"/>
    <n v="0.83"/>
    <n v="68.457935957054104"/>
    <s v="TruMed Lifesciences"/>
    <n v="0.14299999999999999"/>
    <n v="8874"/>
    <d v="2024-03-18T00:00:00"/>
    <n v="19261"/>
    <n v="1318568.3044688201"/>
    <n v="1507124"/>
    <n v="19257"/>
    <n v="19261"/>
    <n v="4"/>
    <n v="1506811"/>
    <n v="313"/>
    <n v="68"/>
    <d v="2026-04-08T00:00:00"/>
    <s v="Bill Process"/>
    <n v="-29"/>
    <n v="3500"/>
    <n v="29"/>
    <n v="3"/>
    <n v="0.99979232646280003"/>
    <n v="26"/>
    <m/>
    <m/>
    <m/>
    <m/>
    <m/>
    <m/>
    <m/>
  </r>
  <r>
    <s v="AlphaLifeX Tender 2021/10"/>
    <n v="640"/>
    <n v="16276320"/>
    <s v="Vitamin B Complex Syrup 100 mg/5 ml 150 ml Bottle"/>
    <s v="150 ml"/>
    <n v="21"/>
    <n v="8420805"/>
    <n v="0.95"/>
    <n v="94.864187759174797"/>
    <s v="Axentra Lifesciences"/>
    <n v="0.13200000000000001"/>
    <n v="1635"/>
    <d v="2020-04-23T00:00:00"/>
    <n v="16215"/>
    <n v="1538222.80451502"/>
    <n v="1741268"/>
    <n v="5780"/>
    <n v="16215"/>
    <n v="10435"/>
    <n v="620693"/>
    <n v="1120575"/>
    <n v="103"/>
    <d v="2025-10-18T00:00:00"/>
    <s v="Bill Process"/>
    <n v="-201"/>
    <n v="8357"/>
    <n v="201"/>
    <n v="2"/>
    <n v="0.35646006783842099"/>
    <n v="199"/>
    <m/>
    <m/>
    <m/>
    <m/>
    <m/>
    <m/>
    <m/>
  </r>
  <r>
    <s v="PrimeMed Tender 2022/12"/>
    <n v="317"/>
    <n v="39733508"/>
    <s v="Ibuprofen Tablets 650 mg 15 Tablets Pack"/>
    <s v="15 Tablets"/>
    <n v="39"/>
    <n v="280951"/>
    <n v="0.77"/>
    <n v="99.738320995263294"/>
    <s v="Curelia Lifesciences"/>
    <n v="0.13200000000000001"/>
    <n v="7642"/>
    <d v="2023-05-25T00:00:00"/>
    <n v="64131"/>
    <n v="6396318.2637472302"/>
    <n v="7240632"/>
    <n v="64131"/>
    <n v="64131"/>
    <n v="0"/>
    <n v="7240632"/>
    <n v="0"/>
    <n v="175"/>
    <d v="2025-08-17T00:00:00"/>
    <s v="P O Closed"/>
    <n v="-263"/>
    <n v="9959"/>
    <n v="263"/>
    <n v="6"/>
    <n v="1"/>
    <n v="257"/>
    <m/>
    <m/>
    <m/>
    <m/>
    <m/>
    <m/>
    <m/>
  </r>
  <r>
    <s v="PrimeHealthcare Tender 2011/01"/>
    <n v="208"/>
    <n v="97452670"/>
    <s v="Framycetin Sulphate Cream 1% 20 gm Tube"/>
    <s v="20 gm"/>
    <n v="38"/>
    <n v="9358724"/>
    <n v="0.8"/>
    <n v="72.182576409686703"/>
    <s v="TruMed Lifesciences"/>
    <n v="0.13100000000000001"/>
    <n v="2028"/>
    <d v="2023-06-26T00:00:00"/>
    <n v="86083"/>
    <n v="6213692.7250750596"/>
    <n v="7027686"/>
    <n v="38688"/>
    <n v="86083"/>
    <n v="47395"/>
    <n v="3158430"/>
    <n v="3869256"/>
    <n v="119"/>
    <d v="2026-04-05T00:00:00"/>
    <s v="Bill Process"/>
    <n v="-32"/>
    <n v="2395"/>
    <n v="32"/>
    <n v="2"/>
    <n v="0.44942671607634499"/>
    <n v="30"/>
    <m/>
    <m/>
    <m/>
    <m/>
    <m/>
    <m/>
    <m/>
  </r>
  <r>
    <s v="RegenCore Tender 2018/12"/>
    <n v="840"/>
    <n v="17346406"/>
    <s v="Framycetin Sulphate Cream 1% 20 gm Tube"/>
    <s v="20 gm"/>
    <n v="45"/>
    <n v="5285340"/>
    <n v="0.97"/>
    <n v="89.111325198433505"/>
    <s v="Zerion Biotech"/>
    <n v="0.13300000000000001"/>
    <n v="7864"/>
    <d v="2025-12-16T00:00:00"/>
    <n v="37648"/>
    <n v="3354863.1710706302"/>
    <n v="3801060"/>
    <n v="11642"/>
    <n v="37648"/>
    <n v="26006"/>
    <n v="1175413"/>
    <n v="2625647"/>
    <n v="157"/>
    <d v="2026-04-20T00:00:00"/>
    <s v="Bill Process"/>
    <n v="-17"/>
    <n v="1641"/>
    <n v="17"/>
    <n v="6"/>
    <n v="0.30923289417764599"/>
    <n v="11"/>
    <m/>
    <m/>
    <m/>
    <m/>
    <m/>
    <m/>
    <m/>
  </r>
  <r>
    <s v="NovaLifecare Tender 2021/11"/>
    <n v="888"/>
    <n v="78863443"/>
    <s v="Ibuprofen Tablets 500 mg 10 Tablets Pack"/>
    <s v="10 Tablets"/>
    <n v="30"/>
    <n v="1319812"/>
    <n v="0.86"/>
    <n v="62.402797348129603"/>
    <s v="Therovia Pharma"/>
    <n v="0.11"/>
    <n v="8780"/>
    <d v="2020-12-08T00:00:00"/>
    <n v="24016"/>
    <n v="1498665.58111268"/>
    <n v="1663519"/>
    <n v="10144"/>
    <n v="24016"/>
    <n v="13872"/>
    <n v="702646"/>
    <n v="960873"/>
    <n v="59"/>
    <d v="2025-08-17T00:00:00"/>
    <s v="Bill Process"/>
    <n v="-263"/>
    <n v="8587"/>
    <n v="263"/>
    <n v="4"/>
    <n v="0.42238507661558999"/>
    <n v="259"/>
    <m/>
    <m/>
    <m/>
    <m/>
    <m/>
    <m/>
    <m/>
  </r>
  <r>
    <s v="CoreThera Tender 2022/10"/>
    <n v="761"/>
    <n v="79797058"/>
    <s v="Mupirocin Cream 0.5% 30 gm Tube"/>
    <s v="30 gm"/>
    <n v="39"/>
    <n v="1357111"/>
    <n v="0.87"/>
    <n v="81.941129105645501"/>
    <s v="Intas Pharmaceuticals"/>
    <n v="0.13"/>
    <n v="9021"/>
    <d v="2023-05-17T00:00:00"/>
    <n v="37502"/>
    <n v="3072956.22371992"/>
    <n v="3472441"/>
    <n v="11438"/>
    <n v="37502"/>
    <n v="26064"/>
    <n v="1059084"/>
    <n v="2413357"/>
    <n v="174"/>
    <d v="2026-01-02T00:00:00"/>
    <s v="Bill Process"/>
    <n v="-125"/>
    <n v="3373"/>
    <n v="125"/>
    <n v="9"/>
    <n v="0.30499706682310301"/>
    <n v="116"/>
    <m/>
    <m/>
    <m/>
    <m/>
    <m/>
    <m/>
    <m/>
  </r>
  <r>
    <s v="YottaMed Tender 2013/12"/>
    <n v="464"/>
    <n v="48989232"/>
    <s v="Azithromycin Tablets 500 mg 10 Tablets Pack"/>
    <s v="10 Tablets"/>
    <n v="31"/>
    <n v="7928392"/>
    <n v="0.98"/>
    <n v="78.352414450516903"/>
    <s v="Nexwell Pharma"/>
    <n v="0.11799999999999999"/>
    <n v="2081"/>
    <d v="2022-09-22T00:00:00"/>
    <n v="47605"/>
    <n v="3729966.6899168598"/>
    <n v="4170103"/>
    <n v="10715"/>
    <n v="47605"/>
    <n v="36890"/>
    <n v="938613"/>
    <n v="3231490"/>
    <n v="136"/>
    <d v="2025-12-24T00:00:00"/>
    <s v="Bill Process"/>
    <n v="-134"/>
    <n v="1582"/>
    <n v="134"/>
    <n v="8"/>
    <n v="0.22508139901270899"/>
    <n v="126"/>
    <m/>
    <m/>
    <m/>
    <m/>
    <m/>
    <m/>
    <m/>
  </r>
  <r>
    <s v="AuroLifeX Tender 2001/03"/>
    <n v="347"/>
    <n v="29919321"/>
    <s v="Vitamin B Complex Syrup 125 mg/5 ml 60 ml Bottle"/>
    <s v="60 ml"/>
    <n v="23"/>
    <n v="3133016"/>
    <n v="0.79"/>
    <n v="62.833806496140497"/>
    <s v="Heliosyn Pharma"/>
    <n v="0.105"/>
    <n v="4561"/>
    <d v="2022-03-26T00:00:00"/>
    <n v="15114"/>
    <n v="949670.15138266701"/>
    <n v="1049386"/>
    <n v="11334"/>
    <n v="15114"/>
    <n v="3780"/>
    <n v="786935"/>
    <n v="262451"/>
    <n v="170"/>
    <d v="2026-12-04T00:00:00"/>
    <s v="Bill Process"/>
    <n v="211"/>
    <n v="3720"/>
    <n v="0"/>
    <n v="0"/>
    <n v="0.74990075426756697"/>
    <n v="0"/>
    <m/>
    <m/>
    <m/>
    <m/>
    <m/>
    <m/>
    <m/>
  </r>
  <r>
    <s v="YottaLifecare Tender 2003/02"/>
    <n v="910"/>
    <n v="86870150"/>
    <s v="Iron Syrup 100 mg/5 ml 60 ml Bottle"/>
    <s v="60 ml"/>
    <n v="12"/>
    <n v="5613856"/>
    <n v="0.96"/>
    <n v="62.630294846804503"/>
    <s v="Dr Reddy’s Laboratories"/>
    <n v="0.13700000000000001"/>
    <n v="9913"/>
    <d v="2020-04-20T00:00:00"/>
    <n v="75907"/>
    <n v="4754077.7909363899"/>
    <n v="5405386"/>
    <n v="39670"/>
    <n v="75907"/>
    <n v="36237"/>
    <n v="2824926"/>
    <n v="2580460"/>
    <n v="128"/>
    <d v="2026-08-09T00:00:00"/>
    <s v="Bill Process"/>
    <n v="94"/>
    <n v="2100"/>
    <n v="0"/>
    <n v="0"/>
    <n v="0.52261319772879999"/>
    <n v="0"/>
    <m/>
    <m/>
    <m/>
    <m/>
    <m/>
    <m/>
    <m/>
  </r>
  <r>
    <s v="QuantumPharmatech Tender 2015/05"/>
    <n v="192"/>
    <n v="40185735"/>
    <s v="Atorvastatin Tablets 250 mg 20 Tablets Pack"/>
    <s v="20 Tablets"/>
    <n v="35"/>
    <n v="506501"/>
    <n v="0.98"/>
    <n v="91.631207705756495"/>
    <s v="Crestiva Pharmaceuticals"/>
    <n v="0.10299999999999999"/>
    <n v="1954"/>
    <d v="2022-01-20T00:00:00"/>
    <n v="84266"/>
    <n v="7721395.3485332802"/>
    <n v="8516699"/>
    <n v="30405"/>
    <n v="84266"/>
    <n v="53861"/>
    <n v="3073010"/>
    <n v="5443689"/>
    <n v="85"/>
    <d v="2025-04-24T00:00:00"/>
    <s v="Bill Process"/>
    <n v="-378"/>
    <n v="9132"/>
    <n v="378"/>
    <n v="2"/>
    <n v="0.36082168371585199"/>
    <n v="376"/>
    <m/>
    <m/>
    <m/>
    <m/>
    <m/>
    <m/>
    <m/>
  </r>
  <r>
    <s v="OptiCure Tender 2018/04"/>
    <n v="902"/>
    <n v="20373170"/>
    <s v="Iron Syrup 250 mg/5 ml 60 ml Bottle"/>
    <s v="60 ml"/>
    <n v="48"/>
    <n v="5505872"/>
    <n v="0.98"/>
    <n v="75.182371728878806"/>
    <s v="Sun Pharma"/>
    <n v="0.107"/>
    <n v="3205"/>
    <d v="2023-11-18T00:00:00"/>
    <n v="93566"/>
    <n v="7034513.7931842804"/>
    <n v="7787207"/>
    <n v="51716"/>
    <n v="93566"/>
    <n v="41850"/>
    <n v="4304162"/>
    <n v="3483045"/>
    <n v="107"/>
    <d v="2026-12-26T00:00:00"/>
    <s v="Bill Process"/>
    <n v="233"/>
    <n v="6188"/>
    <n v="0"/>
    <n v="0"/>
    <n v="0.55272214265865804"/>
    <n v="0"/>
    <m/>
    <m/>
    <m/>
    <m/>
    <m/>
    <m/>
    <m/>
  </r>
  <r>
    <s v="EvoThera Tender 2023/02"/>
    <n v="729"/>
    <n v="19368208"/>
    <s v="Metformin Tablets 250 mg 20 Tablets Pack"/>
    <s v="20 Tablets"/>
    <n v="23"/>
    <n v="7896717"/>
    <n v="0.81"/>
    <n v="54.941098693075197"/>
    <s v="Corentis Lifesciences"/>
    <n v="0.124"/>
    <n v="6636"/>
    <d v="2020-01-26T00:00:00"/>
    <n v="72148"/>
    <n v="3963890.3885079902"/>
    <n v="4455413"/>
    <n v="60719"/>
    <n v="72148"/>
    <n v="11429"/>
    <n v="3749629"/>
    <n v="705784"/>
    <n v="127"/>
    <d v="2026-01-28T00:00:00"/>
    <s v="Bill Process"/>
    <n v="-99"/>
    <n v="6720"/>
    <n v="99"/>
    <n v="2"/>
    <n v="0.84158951045074004"/>
    <n v="97"/>
    <m/>
    <m/>
    <m/>
    <m/>
    <m/>
    <m/>
    <m/>
  </r>
  <r>
    <s v="OmegaPharma Tender 2002/11"/>
    <n v="378"/>
    <n v="20047035"/>
    <s v="Ceftriaxone Injection 500 mg 10 ml Vial"/>
    <s v="10 ml"/>
    <n v="31"/>
    <n v="4329426"/>
    <n v="0.85"/>
    <n v="99.406757790460304"/>
    <s v="Cenvora Pharma"/>
    <n v="0.10199999999999999"/>
    <n v="5262"/>
    <d v="2025-12-11T00:00:00"/>
    <n v="32790"/>
    <n v="3259547.5879491898"/>
    <n v="3592021"/>
    <n v="16595"/>
    <n v="32790"/>
    <n v="16195"/>
    <n v="1817920"/>
    <n v="1774101"/>
    <n v="171"/>
    <d v="2026-02-14T00:00:00"/>
    <s v="Bill Process"/>
    <n v="-82"/>
    <n v="1811"/>
    <n v="82"/>
    <n v="7"/>
    <n v="0.50609942055504697"/>
    <n v="75"/>
    <m/>
    <m/>
    <m/>
    <m/>
    <m/>
    <m/>
    <m/>
  </r>
  <r>
    <s v="OmegaNova Tender 2011/04"/>
    <n v="273"/>
    <n v="91976659"/>
    <s v="Ceftriaxone Injection 1 g 2 ml Vial"/>
    <s v="1 g"/>
    <n v="24"/>
    <n v="4943037"/>
    <n v="0.8"/>
    <n v="95.886924245461998"/>
    <s v="Velcura Pharma"/>
    <n v="0.13800000000000001"/>
    <n v="2446"/>
    <d v="2024-01-31T00:00:00"/>
    <n v="98546"/>
    <n v="9449272.8366932999"/>
    <n v="10753272"/>
    <n v="47782"/>
    <n v="98546"/>
    <n v="50764"/>
    <n v="5213939"/>
    <n v="5539333"/>
    <n v="183"/>
    <d v="2026-06-11T00:00:00"/>
    <s v="Bill Process"/>
    <n v="35"/>
    <n v="9421"/>
    <n v="0"/>
    <n v="0"/>
    <n v="0.484870009944594"/>
    <n v="0"/>
    <m/>
    <m/>
    <m/>
    <m/>
    <m/>
    <m/>
    <m/>
  </r>
  <r>
    <s v="PrimeBiotech Tender 2023/01"/>
    <n v="513"/>
    <n v="70081637"/>
    <s v="Clotrimazole Cream 1% 20 gm Tube"/>
    <s v="20 gm"/>
    <n v="13"/>
    <n v="2041816"/>
    <n v="0.75"/>
    <n v="99.806756163127702"/>
    <s v="Helixora Healthcare"/>
    <n v="0.13"/>
    <n v="8050"/>
    <d v="2022-04-29T00:00:00"/>
    <n v="75962"/>
    <n v="7581520.8116635"/>
    <n v="8567119"/>
    <n v="1244"/>
    <n v="75962"/>
    <n v="74718"/>
    <n v="140300"/>
    <n v="8426819"/>
    <n v="113"/>
    <d v="2025-12-16T00:00:00"/>
    <s v="Bill Process"/>
    <n v="-142"/>
    <n v="9099"/>
    <n v="142"/>
    <n v="1"/>
    <n v="1.6376609357310199E-2"/>
    <n v="141"/>
    <m/>
    <m/>
    <m/>
    <m/>
    <m/>
    <m/>
    <m/>
  </r>
  <r>
    <s v="KronoHealthcare Tender 2010/01"/>
    <n v="897"/>
    <n v="55127356"/>
    <s v="Ibuprofen Tablets 650 mg 15 Tablets Pack"/>
    <s v="15 Tablets"/>
    <n v="33"/>
    <n v="2045999"/>
    <n v="0.83"/>
    <n v="97.3612080448504"/>
    <s v="Veltrix Pharmaceuticals"/>
    <n v="0.14399999999999999"/>
    <n v="1730"/>
    <d v="2023-06-10T00:00:00"/>
    <n v="68461"/>
    <n v="6665445.6639585001"/>
    <n v="7625270"/>
    <n v="27027"/>
    <n v="68461"/>
    <n v="41434"/>
    <n v="3010300"/>
    <n v="4614970"/>
    <n v="153"/>
    <d v="2025-02-27T00:00:00"/>
    <s v="Bill Process"/>
    <n v="-434"/>
    <n v="4299"/>
    <n v="434"/>
    <n v="4"/>
    <n v="0.39477950950176"/>
    <n v="430"/>
    <m/>
    <m/>
    <m/>
    <m/>
    <m/>
    <m/>
    <m/>
  </r>
  <r>
    <s v="MediGenix Tender 2024/08"/>
    <n v="350"/>
    <n v="49015370"/>
    <s v="Cough Suppressant Syrup 125 mg/5 ml 60 ml Bottle"/>
    <s v="60 ml"/>
    <n v="17"/>
    <n v="4999483"/>
    <n v="0.89"/>
    <n v="95.184008818862594"/>
    <s v="Primexa Healthcare"/>
    <n v="0.126"/>
    <n v="6436"/>
    <d v="2020-01-11T00:00:00"/>
    <n v="83456"/>
    <n v="7943676.6399870003"/>
    <n v="8944580"/>
    <n v="24004"/>
    <n v="83456"/>
    <n v="59452"/>
    <n v="2572681"/>
    <n v="6371899"/>
    <n v="114"/>
    <d v="2025-07-17T00:00:00"/>
    <s v="Bill Process"/>
    <n v="-294"/>
    <n v="4349"/>
    <n v="294"/>
    <n v="6"/>
    <n v="0.28762461656441701"/>
    <n v="288"/>
    <m/>
    <m/>
    <m/>
    <m/>
    <m/>
    <m/>
    <m/>
  </r>
  <r>
    <s v="EvoMed Tender 2011/07"/>
    <n v="672"/>
    <n v="12552438"/>
    <s v="Ibuprofen Tablets 650 mg 10 Tablets Pack"/>
    <s v="10 Tablets"/>
    <n v="8"/>
    <n v="6027384"/>
    <n v="1"/>
    <n v="59.593075935892301"/>
    <s v="Zenvia Biotech"/>
    <n v="0.11600000000000001"/>
    <n v="3955"/>
    <d v="2023-01-03T00:00:00"/>
    <n v="62760"/>
    <n v="3740061.4457366001"/>
    <n v="4173909"/>
    <n v="51411"/>
    <n v="62760"/>
    <n v="11349"/>
    <n v="3419133"/>
    <n v="754776"/>
    <n v="161"/>
    <d v="2025-11-15T00:00:00"/>
    <s v="Bill Process"/>
    <n v="-173"/>
    <n v="8966"/>
    <n v="173"/>
    <n v="5"/>
    <n v="0.81916826003824095"/>
    <n v="168"/>
    <m/>
    <m/>
    <m/>
    <m/>
    <m/>
    <m/>
    <m/>
  </r>
  <r>
    <s v="YottaNova Tender 2013/05"/>
    <n v="422"/>
    <n v="28026980"/>
    <s v="Framycetin Sulphate Cream 1% 10 gm Tube"/>
    <s v="10 gm"/>
    <n v="44"/>
    <n v="7698572"/>
    <n v="0.79"/>
    <n v="97.821309706371196"/>
    <s v="Therovia Pharma"/>
    <n v="0.13500000000000001"/>
    <n v="1818"/>
    <d v="2022-03-08T00:00:00"/>
    <n v="89270"/>
    <n v="8732508.3174877595"/>
    <n v="9911397"/>
    <n v="42955"/>
    <n v="89270"/>
    <n v="46315"/>
    <n v="4769173"/>
    <n v="5142224"/>
    <n v="54"/>
    <d v="2026-02-09T00:00:00"/>
    <s v="Bill Process"/>
    <n v="-87"/>
    <n v="4037"/>
    <n v="87"/>
    <n v="2"/>
    <n v="0.481180687801053"/>
    <n v="85"/>
    <m/>
    <m/>
    <m/>
    <m/>
    <m/>
    <m/>
    <m/>
  </r>
  <r>
    <s v="CoreCure Tender 2011/02"/>
    <n v="916"/>
    <n v="84329521"/>
    <s v="Gentamicin Injection 1 g 5 ml Vial"/>
    <s v="1 g"/>
    <n v="11"/>
    <n v="5791498"/>
    <n v="0.89"/>
    <n v="97.527044570347599"/>
    <s v="Arvion Healthcare"/>
    <n v="0.13700000000000001"/>
    <n v="9012"/>
    <d v="2022-04-19T00:00:00"/>
    <n v="55531"/>
    <n v="5415774.3120359704"/>
    <n v="6157735"/>
    <n v="55531"/>
    <n v="55531"/>
    <n v="0"/>
    <n v="6157735"/>
    <n v="0"/>
    <n v="114"/>
    <d v="2026-02-10T00:00:00"/>
    <s v="L D 10%"/>
    <n v="-86"/>
    <n v="5634"/>
    <n v="86"/>
    <n v="7"/>
    <n v="1"/>
    <n v="79"/>
    <m/>
    <m/>
    <m/>
    <m/>
    <m/>
    <m/>
    <m/>
  </r>
  <r>
    <s v="SynSciences Tender 2023/03"/>
    <n v="947"/>
    <n v="36640194"/>
    <s v="Ciprofloxacin Tablets 500 mg 15 Tablets Pack"/>
    <s v="15 Tablets"/>
    <n v="7"/>
    <n v="427355"/>
    <n v="0.8"/>
    <n v="93.101935282114894"/>
    <s v="Axentra Lifesciences"/>
    <n v="0.14899999999999999"/>
    <n v="1195"/>
    <d v="2021-10-30T00:00:00"/>
    <n v="95807"/>
    <n v="8919817.1135735791"/>
    <n v="10248870"/>
    <n v="7042"/>
    <n v="95807"/>
    <n v="88765"/>
    <n v="753312"/>
    <n v="9495558"/>
    <n v="119"/>
    <d v="2025-02-04T00:00:00"/>
    <s v="Bill Process"/>
    <n v="-457"/>
    <n v="5973"/>
    <n v="457"/>
    <n v="7"/>
    <n v="7.3501936184203698E-2"/>
    <n v="450"/>
    <m/>
    <m/>
    <m/>
    <m/>
    <m/>
    <m/>
    <m/>
  </r>
  <r>
    <s v="RegenHealthcare Tender 2006/06"/>
    <n v="189"/>
    <n v="62976960"/>
    <s v="Mupirocin Cream 1% 30 gm Tube"/>
    <s v="30 gm"/>
    <n v="47"/>
    <n v="6872227"/>
    <n v="0.85"/>
    <n v="66.507221473883106"/>
    <s v="Oxyvera Pharmaceuticals"/>
    <n v="0.14299999999999999"/>
    <n v="1951"/>
    <d v="2023-04-28T00:00:00"/>
    <n v="98275"/>
    <n v="6535997.1903458601"/>
    <n v="7470645"/>
    <n v="13219"/>
    <n v="98275"/>
    <n v="85056"/>
    <n v="1004879"/>
    <n v="6465766"/>
    <n v="61"/>
    <d v="2026-08-09T00:00:00"/>
    <s v="Bill Process"/>
    <n v="94"/>
    <n v="7798"/>
    <n v="0"/>
    <n v="0"/>
    <n v="0.13451030272195399"/>
    <n v="0"/>
    <m/>
    <m/>
    <m/>
    <m/>
    <m/>
    <m/>
    <m/>
  </r>
  <r>
    <s v="BetaLifecare Tender 2018/08"/>
    <n v="189"/>
    <n v="81908890"/>
    <s v="Doxycycline Capsules 100 mg 20 Capsules Pack"/>
    <s v="20 Capsules"/>
    <n v="41"/>
    <n v="6733643"/>
    <n v="0.86"/>
    <n v="78.982405229841007"/>
    <s v="Heliosyn Pharma"/>
    <n v="0.126"/>
    <n v="6934"/>
    <d v="2020-05-18T00:00:00"/>
    <n v="20824"/>
    <n v="1644729.6065062101"/>
    <n v="1851966"/>
    <n v="8708"/>
    <n v="20824"/>
    <n v="12116"/>
    <n v="774439"/>
    <n v="1077527"/>
    <n v="173"/>
    <d v="2026-08-16T00:00:00"/>
    <s v="Bill Process"/>
    <n v="101"/>
    <n v="9035"/>
    <n v="0"/>
    <n v="0"/>
    <n v="0.41817134076066098"/>
    <n v="0"/>
    <m/>
    <m/>
    <m/>
    <m/>
    <m/>
    <m/>
    <m/>
  </r>
  <r>
    <s v="KronoBiotech Tender 2002/08"/>
    <n v="551"/>
    <n v="21367925"/>
    <s v="Mupirocin Cream 1% 20 gm Tube"/>
    <s v="20 gm"/>
    <n v="48"/>
    <n v="6106890"/>
    <n v="0.89"/>
    <n v="82.609231168810098"/>
    <s v="Veltrix Pharmaceuticals"/>
    <n v="0.11799999999999999"/>
    <n v="2619"/>
    <d v="2022-12-28T00:00:00"/>
    <n v="60612"/>
    <n v="5007110.7196039204"/>
    <n v="5597950"/>
    <n v="10084"/>
    <n v="60612"/>
    <n v="50528"/>
    <n v="931329"/>
    <n v="4666621"/>
    <n v="178"/>
    <d v="2025-04-08T00:00:00"/>
    <s v="Bill Process"/>
    <n v="-394"/>
    <n v="1075"/>
    <n v="394"/>
    <n v="2"/>
    <n v="0.166369695769815"/>
    <n v="392"/>
    <m/>
    <m/>
    <m/>
    <m/>
    <m/>
    <m/>
    <m/>
  </r>
  <r>
    <s v="BioLabs Tender 2011/02"/>
    <n v="897"/>
    <n v="99613659"/>
    <s v="Doxycycline Capsules 250 mg 10 Capsules Pack"/>
    <s v="10 Capsules"/>
    <n v="42"/>
    <n v="818540"/>
    <n v="0.77"/>
    <n v="82.932230092960694"/>
    <s v="Veltrix Pharmaceuticals"/>
    <n v="0.11799999999999999"/>
    <n v="2082"/>
    <d v="2025-01-20T00:00:00"/>
    <n v="45852"/>
    <n v="3802608.6142224399"/>
    <n v="4251316"/>
    <n v="2460"/>
    <n v="45852"/>
    <n v="43392"/>
    <n v="228087"/>
    <n v="4023229"/>
    <n v="140"/>
    <d v="2026-01-12T00:00:00"/>
    <s v="Bill Process"/>
    <n v="-115"/>
    <n v="7479"/>
    <n v="115"/>
    <n v="4"/>
    <n v="5.3650876733839302E-2"/>
    <n v="111"/>
    <m/>
    <m/>
    <m/>
    <m/>
    <m/>
    <m/>
    <m/>
  </r>
  <r>
    <s v="NovaPharma Tender 2018/09"/>
    <n v="657"/>
    <n v="59822302"/>
    <s v="Ketoconazole Cream 1% 10 gm Tube"/>
    <s v="10 gm"/>
    <n v="15"/>
    <n v="6047924"/>
    <n v="0.93"/>
    <n v="53.372906225945599"/>
    <s v="Novacrest Pharma"/>
    <n v="0.125"/>
    <n v="6743"/>
    <d v="2020-06-02T00:00:00"/>
    <n v="96475"/>
    <n v="5149151.1281481003"/>
    <n v="5792795"/>
    <n v="75099"/>
    <n v="96475"/>
    <n v="21376"/>
    <n v="4509283"/>
    <n v="1283512"/>
    <n v="183"/>
    <d v="2025-07-17T00:00:00"/>
    <s v="Bill Process"/>
    <n v="-294"/>
    <n v="6683"/>
    <n v="294"/>
    <n v="5"/>
    <n v="0.77842964498574796"/>
    <n v="289"/>
    <m/>
    <m/>
    <m/>
    <m/>
    <m/>
    <m/>
    <m/>
  </r>
  <r>
    <s v="YottaCore Tender 2004/02"/>
    <n v="876"/>
    <n v="77737983"/>
    <s v="Framycetin Sulphate Cream 2% 10 gm Tube"/>
    <s v="10 gm"/>
    <n v="12"/>
    <n v="3454153"/>
    <n v="0.92"/>
    <n v="66.751799585481194"/>
    <s v="Velcura Pharma"/>
    <n v="0.122"/>
    <n v="3408"/>
    <d v="2024-11-29T00:00:00"/>
    <n v="33820"/>
    <n v="2257545.86198097"/>
    <n v="2532966"/>
    <n v="10971"/>
    <n v="33820"/>
    <n v="22849"/>
    <n v="821679"/>
    <n v="1711287"/>
    <n v="132"/>
    <d v="2026-12-20T00:00:00"/>
    <s v="Bill Process"/>
    <n v="227"/>
    <n v="9284"/>
    <n v="0"/>
    <n v="0"/>
    <n v="0.32439384979302199"/>
    <n v="0"/>
    <m/>
    <m/>
    <m/>
    <m/>
    <m/>
    <m/>
    <m/>
  </r>
  <r>
    <s v="MediHealthcare Tender 2017/04"/>
    <n v="979"/>
    <n v="99503143"/>
    <s v="Diclofenac Injection 500 mg 2 ml Vial"/>
    <s v="2 ml"/>
    <n v="49"/>
    <n v="9981142"/>
    <n v="0.93"/>
    <n v="53.6748405606887"/>
    <s v="Therovia Pharma"/>
    <n v="0.11700000000000001"/>
    <n v="3797"/>
    <d v="2022-03-16T00:00:00"/>
    <n v="62100"/>
    <n v="3333207.5988187701"/>
    <n v="3723193"/>
    <n v="14539"/>
    <n v="62100"/>
    <n v="47561"/>
    <n v="871683"/>
    <n v="2851510"/>
    <n v="79"/>
    <d v="2025-11-12T00:00:00"/>
    <s v="Bill Process"/>
    <n v="-176"/>
    <n v="2827"/>
    <n v="176"/>
    <n v="6"/>
    <n v="0.23412238325281801"/>
    <n v="170"/>
    <m/>
    <m/>
    <m/>
    <m/>
    <m/>
    <m/>
    <m/>
  </r>
  <r>
    <s v="AlphaThera Tender 2013/06"/>
    <n v="976"/>
    <n v="27414134"/>
    <s v="Amikacin Injection 1 g 2 ml Vial"/>
    <s v="1 g"/>
    <n v="12"/>
    <n v="4713149"/>
    <n v="0.94"/>
    <n v="86.076149584272898"/>
    <s v="Medinex Biotech"/>
    <n v="0.13700000000000001"/>
    <n v="5259"/>
    <d v="2020-11-10T00:00:00"/>
    <n v="67086"/>
    <n v="5774504.57101053"/>
    <n v="6565612"/>
    <n v="51440"/>
    <n v="67086"/>
    <n v="15646"/>
    <n v="5034360"/>
    <n v="1531252"/>
    <n v="153"/>
    <d v="2026-12-09T00:00:00"/>
    <s v="Bill Process"/>
    <n v="216"/>
    <n v="3950"/>
    <n v="0"/>
    <n v="0"/>
    <n v="0.76677697284083102"/>
    <n v="0"/>
    <m/>
    <m/>
    <m/>
    <m/>
    <m/>
    <m/>
    <m/>
  </r>
  <r>
    <s v="ZenHealthcare Tender 2004/03"/>
    <n v="791"/>
    <n v="19428560"/>
    <s v="Ibuprofen Tablets 250 mg 10 Tablets Pack"/>
    <s v="10 Tablets"/>
    <n v="49"/>
    <n v="7988424"/>
    <n v="0.93"/>
    <n v="89.232434184838596"/>
    <s v="Veriton Pharma"/>
    <n v="0.122"/>
    <n v="8455"/>
    <d v="2021-08-20T00:00:00"/>
    <n v="38388"/>
    <n v="3425454.6834875802"/>
    <n v="3843360"/>
    <n v="38186"/>
    <n v="38388"/>
    <n v="202"/>
    <n v="3823136"/>
    <n v="20224"/>
    <n v="87"/>
    <d v="2025-08-26T00:00:00"/>
    <s v="Bill Process"/>
    <n v="-254"/>
    <n v="6792"/>
    <n v="254"/>
    <n v="1"/>
    <n v="0.994737938939252"/>
    <n v="253"/>
    <m/>
    <m/>
    <m/>
    <m/>
    <m/>
    <m/>
    <m/>
  </r>
  <r>
    <s v="JetaCure Tender 2008/09"/>
    <n v="909"/>
    <n v="93796265"/>
    <s v="Framycetin Sulphate Cream 1% 10 gm Tube"/>
    <s v="10 gm"/>
    <n v="25"/>
    <n v="5751414"/>
    <n v="0.82"/>
    <n v="61.831141016804303"/>
    <s v="Lumeris Healthcare"/>
    <n v="0.11799999999999999"/>
    <n v="9419"/>
    <d v="2024-12-20T00:00:00"/>
    <n v="91726"/>
    <n v="5671523.2409073897"/>
    <n v="6340763"/>
    <n v="87244"/>
    <n v="91726"/>
    <n v="4482"/>
    <n v="6030935"/>
    <n v="309828"/>
    <n v="88"/>
    <d v="2026-10-06T00:00:00"/>
    <s v="Bill Process"/>
    <n v="152"/>
    <n v="4580"/>
    <n v="0"/>
    <n v="0"/>
    <n v="0.95113708217953497"/>
    <n v="0"/>
    <m/>
    <m/>
    <m/>
    <m/>
    <m/>
    <m/>
    <m/>
  </r>
  <r>
    <s v="DynaLabs Tender 2010/11"/>
    <n v="105"/>
    <n v="26791454"/>
    <s v="Clotrimazole Cream 0.5% 30 gm Tube"/>
    <s v="30 gm"/>
    <n v="38"/>
    <n v="3016389"/>
    <n v="0.87"/>
    <n v="59.749388717774998"/>
    <s v="Cenvora Pharma"/>
    <n v="0.124"/>
    <n v="4639"/>
    <d v="2023-03-03T00:00:00"/>
    <n v="85199"/>
    <n v="5090588.1693657096"/>
    <n v="5721821"/>
    <n v="40653"/>
    <n v="85199"/>
    <n v="44546"/>
    <n v="2730187"/>
    <n v="2991634"/>
    <n v="88"/>
    <d v="2026-12-10T00:00:00"/>
    <s v="Bill Process"/>
    <n v="217"/>
    <n v="4603"/>
    <n v="0"/>
    <n v="0"/>
    <n v="0.47715348771699201"/>
    <n v="0"/>
    <m/>
    <m/>
    <m/>
    <m/>
    <m/>
    <m/>
    <m/>
  </r>
  <r>
    <s v="XenoBiosystems Tender 2021/09"/>
    <n v="233"/>
    <n v="19207028"/>
    <s v="Ciprofloxacin Tablets 500 mg 15 Tablets Pack"/>
    <s v="15 Tablets"/>
    <n v="46"/>
    <n v="7029126"/>
    <n v="0.89"/>
    <n v="73.342084378155803"/>
    <s v="Torrent Pharmaceuticals"/>
    <n v="0.13900000000000001"/>
    <n v="6831"/>
    <d v="2020-05-07T00:00:00"/>
    <n v="34808"/>
    <n v="2552891.2730348501"/>
    <n v="2907743"/>
    <n v="18453"/>
    <n v="34808"/>
    <n v="16355"/>
    <n v="1541502"/>
    <n v="1366241"/>
    <n v="157"/>
    <d v="2026-10-06T00:00:00"/>
    <s v="Bill Process"/>
    <n v="152"/>
    <n v="3603"/>
    <n v="0"/>
    <n v="0"/>
    <n v="0.53013675017237405"/>
    <n v="0"/>
    <m/>
    <m/>
    <m/>
    <m/>
    <m/>
    <m/>
    <m/>
  </r>
  <r>
    <s v="AxisCore Tender 2007/09"/>
    <n v="125"/>
    <n v="12128899"/>
    <s v="Gentamicin Injection 250 mg 10 ml Vial"/>
    <s v="10 ml"/>
    <n v="29"/>
    <n v="8622344"/>
    <n v="0.75"/>
    <n v="56.125036651231497"/>
    <s v="TruMed Lifesciences"/>
    <n v="0.11799999999999999"/>
    <n v="5763"/>
    <d v="2022-10-27T00:00:00"/>
    <n v="67693"/>
    <n v="3799272.1060318202"/>
    <n v="4247586"/>
    <n v="4958"/>
    <n v="67693"/>
    <n v="62735"/>
    <n v="311104"/>
    <n v="3936482"/>
    <n v="92"/>
    <d v="2025-11-09T00:00:00"/>
    <s v="Bill Process"/>
    <n v="-179"/>
    <n v="7696"/>
    <n v="179"/>
    <n v="6"/>
    <n v="7.3242432747846906E-2"/>
    <n v="173"/>
    <m/>
    <m/>
    <m/>
    <m/>
    <m/>
    <m/>
    <m/>
  </r>
  <r>
    <s v="QuickCore Tender 2011/10"/>
    <n v="417"/>
    <n v="15128734"/>
    <s v="Paracetamol Tablets 650 mg 15 Tablets Pack"/>
    <s v="15 Tablets"/>
    <n v="6"/>
    <n v="753022"/>
    <n v="0.76"/>
    <n v="80.078117877695803"/>
    <s v="Ardentis Biotech"/>
    <n v="0.14699999999999999"/>
    <n v="1408"/>
    <d v="2023-09-28T00:00:00"/>
    <n v="83019"/>
    <n v="6648005.2680884302"/>
    <n v="7625262"/>
    <n v="58866"/>
    <n v="83019"/>
    <n v="24153"/>
    <n v="5406819"/>
    <n v="2218443"/>
    <n v="176"/>
    <d v="2025-11-22T00:00:00"/>
    <s v="Bill Process"/>
    <n v="-166"/>
    <n v="9777"/>
    <n v="166"/>
    <n v="8"/>
    <n v="0.70906659921222803"/>
    <n v="158"/>
    <m/>
    <m/>
    <m/>
    <m/>
    <m/>
    <m/>
    <m/>
  </r>
  <r>
    <s v="DynaNova Tender 2015/03"/>
    <n v="570"/>
    <n v="35616592"/>
    <s v="Mupirocin Cream 0.5% 30 gm Tube"/>
    <s v="30 gm"/>
    <n v="47"/>
    <n v="8995802"/>
    <n v="0.89"/>
    <n v="71.055235855851095"/>
    <s v="Torrent Pharmaceuticals"/>
    <n v="0.14299999999999999"/>
    <n v="3089"/>
    <d v="2025-10-28T00:00:00"/>
    <n v="71668"/>
    <n v="5092386.6433171304"/>
    <n v="5820598"/>
    <n v="46325"/>
    <n v="71668"/>
    <n v="25343"/>
    <n v="3762337"/>
    <n v="2058261"/>
    <n v="96"/>
    <d v="2026-08-06T00:00:00"/>
    <s v="Bill Process"/>
    <n v="91"/>
    <n v="8727"/>
    <n v="0"/>
    <n v="0"/>
    <n v="0.64638332310096602"/>
    <n v="0"/>
    <m/>
    <m/>
    <m/>
    <m/>
    <m/>
    <m/>
    <m/>
  </r>
  <r>
    <s v="UltraCure Tender 2010/09"/>
    <n v="379"/>
    <n v="55090230"/>
    <s v="Ciprofloxacin Tablets 500 mg 10 Tablets Pack"/>
    <s v="10 Tablets"/>
    <n v="8"/>
    <n v="573997"/>
    <n v="0.8"/>
    <n v="89.300442835169903"/>
    <s v="Dr Reddy’s Laboratories"/>
    <n v="0.13300000000000001"/>
    <n v="2483"/>
    <d v="2025-09-17T00:00:00"/>
    <n v="34175"/>
    <n v="3051842.6338919299"/>
    <n v="3457738"/>
    <n v="34175"/>
    <n v="34175"/>
    <n v="0"/>
    <n v="3457738"/>
    <n v="0"/>
    <n v="193"/>
    <d v="2025-01-16T00:00:00"/>
    <s v="P O Closed"/>
    <n v="-476"/>
    <n v="2673"/>
    <n v="476"/>
    <n v="5"/>
    <n v="1"/>
    <n v="471"/>
    <m/>
    <m/>
    <m/>
    <m/>
    <m/>
    <m/>
    <m/>
  </r>
  <r>
    <s v="AlphaGenix Tender 2008/10"/>
    <n v="997"/>
    <n v="74368133"/>
    <s v="Gentamicin Injection 500 mg 5 ml Vial"/>
    <s v="5 ml"/>
    <n v="13"/>
    <n v="8334898"/>
    <n v="0.92"/>
    <n v="54.398260034947597"/>
    <s v="Crestline Biotech"/>
    <n v="0.13700000000000001"/>
    <n v="4332"/>
    <d v="2023-07-03T00:00:00"/>
    <n v="12379"/>
    <n v="673396.06097261596"/>
    <n v="765651"/>
    <n v="1380"/>
    <n v="12379"/>
    <n v="10999"/>
    <n v="85354"/>
    <n v="680297"/>
    <n v="161"/>
    <d v="2026-07-13T00:00:00"/>
    <s v="Bill Process"/>
    <n v="67"/>
    <n v="3673"/>
    <n v="0"/>
    <n v="0"/>
    <n v="0.111479117860893"/>
    <n v="0"/>
    <m/>
    <m/>
    <m/>
    <m/>
    <m/>
    <m/>
    <m/>
  </r>
  <r>
    <s v="QuantumPharmatech Tender 2016/11"/>
    <n v="121"/>
    <n v="74874012"/>
    <s v="Cough Suppressant Syrup 250 mg/5 ml 150 ml Bottle"/>
    <s v="150 ml"/>
    <n v="41"/>
    <n v="8278175"/>
    <n v="0.81"/>
    <n v="73.524570911745201"/>
    <s v="Dr Reddy’s Laboratories"/>
    <n v="0.10299999999999999"/>
    <n v="7225"/>
    <d v="2024-04-16T00:00:00"/>
    <n v="54166"/>
    <n v="3982531.9080055901"/>
    <n v="4392733"/>
    <n v="51402"/>
    <n v="54166"/>
    <n v="2764"/>
    <n v="4168579"/>
    <n v="224154"/>
    <n v="161"/>
    <d v="2025-06-08T00:00:00"/>
    <s v="Bill Process"/>
    <n v="-333"/>
    <n v="3823"/>
    <n v="333"/>
    <n v="9"/>
    <n v="0.94897167965144202"/>
    <n v="324"/>
    <m/>
    <m/>
    <m/>
    <m/>
    <m/>
    <m/>
    <m/>
  </r>
  <r>
    <s v="VitaBiotech Tender 2006/05"/>
    <n v="574"/>
    <n v="51260320"/>
    <s v="Doxycycline Capsules 200 mg 10 Capsules Pack"/>
    <s v="10 Capsules"/>
    <n v="36"/>
    <n v="6351704"/>
    <n v="0.77"/>
    <n v="78.413321485115006"/>
    <s v="Corvixa Pharmaceuticals"/>
    <n v="0.105"/>
    <n v="5791"/>
    <d v="2020-03-01T00:00:00"/>
    <n v="87590"/>
    <n v="6868222.82888122"/>
    <n v="7589386"/>
    <n v="27212"/>
    <n v="87590"/>
    <n v="60378"/>
    <n v="2357831"/>
    <n v="5231555"/>
    <n v="120"/>
    <d v="2025-05-06T00:00:00"/>
    <s v="Bill Process"/>
    <n v="-366"/>
    <n v="4244"/>
    <n v="366"/>
    <n v="3"/>
    <n v="0.31067473455874001"/>
    <n v="363"/>
    <m/>
    <m/>
    <m/>
    <m/>
    <m/>
    <m/>
    <m/>
  </r>
  <r>
    <s v="KronoGenix Tender 2003/04"/>
    <n v="521"/>
    <n v="73203829"/>
    <s v="Doxycycline Capsules 100 mg 10 Capsules Pack"/>
    <s v="10 Capsules"/>
    <n v="15"/>
    <n v="6300682"/>
    <n v="0.78"/>
    <n v="74.794868476180099"/>
    <s v="Axentra Lifesciences"/>
    <n v="0.14399999999999999"/>
    <n v="5288"/>
    <d v="2025-07-10T00:00:00"/>
    <n v="98368"/>
    <n v="7357421.62226489"/>
    <n v="8416890"/>
    <n v="82705"/>
    <n v="98368"/>
    <n v="15663"/>
    <n v="7076681"/>
    <n v="1340209"/>
    <n v="187"/>
    <d v="2025-11-27T00:00:00"/>
    <s v="Bill Process"/>
    <n v="-161"/>
    <n v="4560"/>
    <n v="161"/>
    <n v="2"/>
    <n v="0.84077138906961602"/>
    <n v="159"/>
    <m/>
    <m/>
    <m/>
    <m/>
    <m/>
    <m/>
    <m/>
  </r>
  <r>
    <s v="CortexPharmatech Tender 2022/07"/>
    <n v="172"/>
    <n v="90724019"/>
    <s v="Atorvastatin Tablets 250 mg 10 Tablets Pack"/>
    <s v="10 Tablets"/>
    <n v="32"/>
    <n v="3640416"/>
    <n v="0.81"/>
    <n v="89.049618841611306"/>
    <s v="TruMed Lifesciences"/>
    <n v="0.122"/>
    <n v="8106"/>
    <d v="2021-08-05T00:00:00"/>
    <n v="42689"/>
    <n v="3801439.17872955"/>
    <n v="4265215"/>
    <n v="37581"/>
    <n v="42689"/>
    <n v="5108"/>
    <n v="3754856"/>
    <n v="510359"/>
    <n v="171"/>
    <d v="2025-10-09T00:00:00"/>
    <s v="Bill Process"/>
    <n v="-210"/>
    <n v="6214"/>
    <n v="210"/>
    <n v="8"/>
    <n v="0.88034388249900397"/>
    <n v="202"/>
    <m/>
    <m/>
    <m/>
    <m/>
    <m/>
    <m/>
    <m/>
  </r>
  <r>
    <s v="OmegaLifecare Tender 2016/06"/>
    <n v="214"/>
    <n v="41884924"/>
    <s v="Paracetamol Syrup 125 mg/5 ml 150 ml Bottle"/>
    <s v="150 ml"/>
    <n v="43"/>
    <n v="4546680"/>
    <n v="1"/>
    <n v="92.646167445680206"/>
    <s v="Medisphere Pharmaceuticals"/>
    <n v="0.125"/>
    <n v="2215"/>
    <d v="2023-03-07T00:00:00"/>
    <n v="12146"/>
    <n v="1125280.34979523"/>
    <n v="1265940"/>
    <n v="1112"/>
    <n v="12146"/>
    <n v="11034"/>
    <n v="115900"/>
    <n v="1150040"/>
    <n v="103"/>
    <d v="2025-07-06T00:00:00"/>
    <s v="Bill Process"/>
    <n v="-305"/>
    <n v="9863"/>
    <n v="305"/>
    <n v="3"/>
    <n v="9.1552774575992105E-2"/>
    <n v="302"/>
    <m/>
    <m/>
    <m/>
    <m/>
    <m/>
    <m/>
    <m/>
  </r>
  <r>
    <s v="BioHealthcare Tender 2004/12"/>
    <n v="318"/>
    <n v="54745515"/>
    <s v="Amikacin Injection 1 g 5 ml Vial"/>
    <s v="1 g"/>
    <n v="40"/>
    <n v="3995775"/>
    <n v="0.77"/>
    <n v="80.938103816050003"/>
    <s v="Curelia Lifesciences"/>
    <n v="0.14099999999999999"/>
    <n v="2190"/>
    <d v="2020-11-22T00:00:00"/>
    <n v="22250"/>
    <n v="1800872.8099071099"/>
    <n v="2054796"/>
    <n v="19961"/>
    <n v="22250"/>
    <n v="2289"/>
    <n v="1843406"/>
    <n v="211390"/>
    <n v="186"/>
    <d v="2025-07-02T00:00:00"/>
    <s v="Bill Process"/>
    <n v="-309"/>
    <n v="1816"/>
    <n v="309"/>
    <n v="4"/>
    <n v="0.89712359550561804"/>
    <n v="305"/>
    <m/>
    <m/>
    <m/>
    <m/>
    <m/>
    <m/>
    <m/>
  </r>
  <r>
    <s v="QuantumPharma Tender 2006/03"/>
    <n v="258"/>
    <n v="57479875"/>
    <s v="Paracetamol Syrup 100 mg/5 ml 150 ml Bottle"/>
    <s v="150 ml"/>
    <n v="33"/>
    <n v="137495"/>
    <n v="0.92"/>
    <n v="50.504133729552898"/>
    <s v="Medisphere Pharmaceuticals"/>
    <n v="0.108"/>
    <n v="4895"/>
    <d v="2025-05-03T00:00:00"/>
    <n v="60060"/>
    <n v="3033278.2717969501"/>
    <n v="3360872"/>
    <n v="52666"/>
    <n v="60060"/>
    <n v="7394"/>
    <n v="2947115"/>
    <n v="413757"/>
    <n v="67"/>
    <d v="2025-04-09T00:00:00"/>
    <s v="Bill Process"/>
    <n v="-393"/>
    <n v="2025"/>
    <n v="393"/>
    <n v="3"/>
    <n v="0.87688977688977698"/>
    <n v="390"/>
    <m/>
    <m/>
    <m/>
    <m/>
    <m/>
    <m/>
    <m/>
  </r>
  <r>
    <s v="JetaPharmatech Tender 2003/09"/>
    <n v="259"/>
    <n v="15770482"/>
    <s v="Mupirocin Cream 0.5% 10 gm Tube"/>
    <s v="10 gm"/>
    <n v="33"/>
    <n v="485817"/>
    <n v="0.8"/>
    <n v="82.907429491386196"/>
    <s v="Trivanta Pharma"/>
    <n v="0.14000000000000001"/>
    <n v="6412"/>
    <d v="2022-01-24T00:00:00"/>
    <n v="29895"/>
    <n v="2478517.6046449901"/>
    <n v="2825510"/>
    <n v="547"/>
    <n v="29895"/>
    <n v="29348"/>
    <n v="51699"/>
    <n v="2773811"/>
    <n v="102"/>
    <d v="2025-08-21T00:00:00"/>
    <s v="Bill Process"/>
    <n v="-259"/>
    <n v="4667"/>
    <n v="259"/>
    <n v="7"/>
    <n v="1.8297374142833299E-2"/>
    <n v="252"/>
    <m/>
    <m/>
    <m/>
    <m/>
    <m/>
    <m/>
    <m/>
  </r>
  <r>
    <s v="VertexBiosystems Tender 2020/08"/>
    <n v="449"/>
    <n v="51836349"/>
    <s v="Ketoconazole Cream 0.5% 10 gm Tube"/>
    <s v="10 gm"/>
    <n v="7"/>
    <n v="9413078"/>
    <n v="0.95"/>
    <n v="84.334388538867103"/>
    <s v="Intas Pharmaceuticals"/>
    <n v="0.128"/>
    <n v="5754"/>
    <d v="2022-09-13T00:00:00"/>
    <n v="59641"/>
    <n v="5029787.2668465804"/>
    <n v="5673600"/>
    <n v="57066"/>
    <n v="59641"/>
    <n v="2575"/>
    <n v="5428642"/>
    <n v="244958"/>
    <n v="189"/>
    <d v="2026-04-20T00:00:00"/>
    <s v="Bill Process"/>
    <n v="-17"/>
    <n v="9686"/>
    <n v="17"/>
    <n v="4"/>
    <n v="0.95682500293422301"/>
    <n v="13"/>
    <m/>
    <m/>
    <m/>
    <m/>
    <m/>
    <m/>
    <m/>
  </r>
  <r>
    <s v="LifeHealthcare Tender 2012/12"/>
    <n v="872"/>
    <n v="14466598"/>
    <s v="Gentamicin Injection 500 mg 10 ml Vial"/>
    <s v="10 ml"/>
    <n v="21"/>
    <n v="7305257"/>
    <n v="0.86"/>
    <n v="75.759871283547895"/>
    <s v="Veltrix Pharmaceuticals"/>
    <n v="0.11899999999999999"/>
    <n v="2257"/>
    <d v="2024-01-18T00:00:00"/>
    <n v="61417"/>
    <n v="4652944.0146216601"/>
    <n v="5206644"/>
    <n v="6153"/>
    <n v="61417"/>
    <n v="55264"/>
    <n v="521622"/>
    <n v="4685022"/>
    <n v="184"/>
    <d v="2026-07-10T00:00:00"/>
    <s v="Bill Process"/>
    <n v="64"/>
    <n v="3415"/>
    <n v="0"/>
    <n v="0"/>
    <n v="0.10018398814660399"/>
    <n v="0"/>
    <m/>
    <m/>
    <m/>
    <m/>
    <m/>
    <m/>
    <m/>
  </r>
  <r>
    <s v="NeuroPharma Tender 2016/10"/>
    <n v="718"/>
    <n v="85267058"/>
    <s v="Framycetin Sulphate Cream 2% 20 gm Tube"/>
    <s v="20 gm"/>
    <n v="14"/>
    <n v="6426629"/>
    <n v="0.75"/>
    <n v="64.222161967343794"/>
    <s v="Crestiva Pharmaceuticals"/>
    <n v="0.123"/>
    <n v="8592"/>
    <d v="2020-07-08T00:00:00"/>
    <n v="36279"/>
    <n v="2329915.8140132702"/>
    <n v="2616495"/>
    <n v="16953"/>
    <n v="36279"/>
    <n v="19326"/>
    <n v="1222676"/>
    <n v="1393819"/>
    <n v="162"/>
    <d v="2025-11-18T00:00:00"/>
    <s v="Bill Process"/>
    <n v="-170"/>
    <n v="4927"/>
    <n v="170"/>
    <n v="2"/>
    <n v="0.46729512941370999"/>
    <n v="168"/>
    <m/>
    <m/>
    <m/>
    <m/>
    <m/>
    <m/>
    <m/>
  </r>
  <r>
    <s v="AuroSciences Tender 2003/06"/>
    <n v="602"/>
    <n v="36354190"/>
    <s v="Mupirocin Cream 2% 10 gm Tube"/>
    <s v="10 gm"/>
    <n v="34"/>
    <n v="5167483"/>
    <n v="0.76"/>
    <n v="70.168998408743903"/>
    <s v="Novacrest Pharma"/>
    <n v="0.123"/>
    <n v="2622"/>
    <d v="2023-10-25T00:00:00"/>
    <n v="77723"/>
    <n v="5453745.0633228002"/>
    <n v="6124556"/>
    <n v="13443"/>
    <n v="77723"/>
    <n v="64280"/>
    <n v="1059306"/>
    <n v="5065250"/>
    <n v="79"/>
    <d v="2026-08-11T00:00:00"/>
    <s v="Bill Process"/>
    <n v="96"/>
    <n v="5087"/>
    <n v="0"/>
    <n v="0"/>
    <n v="0.172960384956834"/>
    <n v="0"/>
    <m/>
    <m/>
    <m/>
    <m/>
    <m/>
    <m/>
    <m/>
  </r>
  <r>
    <s v="BioGenix Tender 2025/08"/>
    <n v="459"/>
    <n v="52886878"/>
    <s v="Diclofenac Injection 500 mg 5 ml Vial"/>
    <s v="5 ml"/>
    <n v="44"/>
    <n v="8474822"/>
    <n v="0.82"/>
    <n v="95.182751554008803"/>
    <s v="Aurobindo Pharma"/>
    <n v="0.129"/>
    <n v="1976"/>
    <d v="2025-10-23T00:00:00"/>
    <n v="33457"/>
    <n v="3184529.3187424699"/>
    <n v="3595334"/>
    <n v="30094"/>
    <n v="33457"/>
    <n v="3363"/>
    <n v="3233941"/>
    <n v="361393"/>
    <n v="104"/>
    <d v="2026-11-09T00:00:00"/>
    <s v="Bill Process"/>
    <n v="186"/>
    <n v="1400"/>
    <n v="0"/>
    <n v="0"/>
    <n v="0.899482918372837"/>
    <n v="0"/>
    <m/>
    <m/>
    <m/>
    <m/>
    <m/>
    <m/>
    <m/>
  </r>
  <r>
    <s v="FarmaLabs Tender 2020/06"/>
    <n v="425"/>
    <n v="42109883"/>
    <s v="Amikacin Injection 500 mg 2 ml Vial"/>
    <s v="2 ml"/>
    <n v="29"/>
    <n v="6818644"/>
    <n v="0.99"/>
    <n v="89.2386629943299"/>
    <s v="Torrent Pharmaceuticals"/>
    <n v="0.11799999999999999"/>
    <n v="6984"/>
    <d v="2021-03-13T00:00:00"/>
    <n v="20012"/>
    <n v="1785844.12384253"/>
    <n v="1996574"/>
    <n v="3301"/>
    <n v="20012"/>
    <n v="16711"/>
    <n v="329337"/>
    <n v="1667237"/>
    <n v="155"/>
    <d v="2025-04-06T00:00:00"/>
    <s v="Bill Process"/>
    <n v="-396"/>
    <n v="7840"/>
    <n v="396"/>
    <n v="6"/>
    <n v="0.16495102938237099"/>
    <n v="390"/>
    <m/>
    <m/>
    <m/>
    <m/>
    <m/>
    <m/>
    <m/>
  </r>
  <r>
    <s v="RegenHealthcare Tender 2013/03"/>
    <n v="577"/>
    <n v="62929587"/>
    <s v="Ciprofloxacin Tablets 500 mg 15 Tablets Pack"/>
    <s v="15 Tablets"/>
    <n v="27"/>
    <n v="255193"/>
    <n v="0.79"/>
    <n v="57.764930479733302"/>
    <s v="Ardentis Biotech"/>
    <n v="0.121"/>
    <n v="8361"/>
    <d v="2025-01-28T00:00:00"/>
    <n v="83889"/>
    <n v="4845842.2530143401"/>
    <n v="5432189"/>
    <n v="2764"/>
    <n v="83889"/>
    <n v="81125"/>
    <n v="178981"/>
    <n v="5253208"/>
    <n v="58"/>
    <d v="2025-07-18T00:00:00"/>
    <s v="Bill Process"/>
    <n v="-293"/>
    <n v="9224"/>
    <n v="293"/>
    <n v="8"/>
    <n v="3.2948300730727499E-2"/>
    <n v="285"/>
    <m/>
    <m/>
    <m/>
    <m/>
    <m/>
    <m/>
    <m/>
  </r>
  <r>
    <s v="UltraPharmatech Tender 2019/04"/>
    <n v="691"/>
    <n v="90581994"/>
    <s v="Fluconazole Capsules 250 mg 15 Capsules Pack"/>
    <s v="15 Capsules"/>
    <n v="36"/>
    <n v="2047742"/>
    <n v="0.99"/>
    <n v="94.975919859702501"/>
    <s v="Zenvia Biotech"/>
    <n v="0.11899999999999999"/>
    <n v="7242"/>
    <d v="2023-03-01T00:00:00"/>
    <n v="58650"/>
    <n v="5570337.6997715496"/>
    <n v="6233208"/>
    <n v="43174"/>
    <n v="58650"/>
    <n v="15476"/>
    <n v="4588449"/>
    <n v="1644759"/>
    <n v="161"/>
    <d v="2025-01-20T00:00:00"/>
    <s v="Bill Process"/>
    <n v="-472"/>
    <n v="5204"/>
    <n v="472"/>
    <n v="3"/>
    <n v="0.73612958226768999"/>
    <n v="469"/>
    <m/>
    <m/>
    <m/>
    <m/>
    <m/>
    <m/>
    <m/>
  </r>
  <r>
    <s v="DynaBiosystems Tender 2012/11"/>
    <n v="608"/>
    <n v="58319102"/>
    <s v="Clotrimazole Cream 1% 10 gm Tube"/>
    <s v="10 gm"/>
    <n v="39"/>
    <n v="8856395"/>
    <n v="0.94"/>
    <n v="78.003615547496096"/>
    <s v="TruMed Lifesciences"/>
    <n v="0.14399999999999999"/>
    <n v="6776"/>
    <d v="2024-02-18T00:00:00"/>
    <n v="46473"/>
    <n v="3625062.0253387899"/>
    <n v="4147071"/>
    <n v="46473"/>
    <n v="46473"/>
    <n v="0"/>
    <n v="4147071"/>
    <n v="0"/>
    <n v="176"/>
    <d v="2026-11-05T00:00:00"/>
    <s v="L D 0%"/>
    <n v="182"/>
    <n v="8857"/>
    <n v="0"/>
    <n v="0"/>
    <n v="1"/>
    <n v="0"/>
    <m/>
    <m/>
    <m/>
    <m/>
    <m/>
    <m/>
    <m/>
  </r>
  <r>
    <s v="FarmaBiotech Tender 2007/09"/>
    <n v="166"/>
    <n v="36107879"/>
    <s v="Amikacin Injection 250 mg 2 ml Vial"/>
    <s v="2 ml"/>
    <n v="22"/>
    <n v="9139256"/>
    <n v="0.92"/>
    <n v="96.463260856849004"/>
    <s v="Heliosyn Pharma"/>
    <n v="0.13200000000000001"/>
    <n v="1810"/>
    <d v="2025-07-06T00:00:00"/>
    <n v="61454"/>
    <n v="5928053.2326967996"/>
    <n v="6710556"/>
    <n v="37690"/>
    <n v="61454"/>
    <n v="23764"/>
    <n v="4115613"/>
    <n v="2594943"/>
    <n v="119"/>
    <d v="2026-12-25T00:00:00"/>
    <s v="Bill Process"/>
    <n v="232"/>
    <n v="8490"/>
    <n v="0"/>
    <n v="0"/>
    <n v="0.61330426009698302"/>
    <n v="0"/>
    <m/>
    <m/>
    <m/>
    <m/>
    <m/>
    <m/>
    <m/>
  </r>
  <r>
    <s v="GammaLifecare Tender 2012/03"/>
    <n v="493"/>
    <n v="97540080"/>
    <s v="Azithromycin Tablets 650 mg 20 Tablets Pack"/>
    <s v="20 Tablets"/>
    <n v="25"/>
    <n v="6508149"/>
    <n v="0.81"/>
    <n v="94.340407807538796"/>
    <s v="Corvixa Pharmaceuticals"/>
    <n v="0.114"/>
    <n v="1490"/>
    <d v="2022-10-19T00:00:00"/>
    <n v="93944"/>
    <n v="8862715.2710714303"/>
    <n v="9873065"/>
    <n v="77908"/>
    <n v="93944"/>
    <n v="16036"/>
    <n v="8187758"/>
    <n v="1685307"/>
    <n v="153"/>
    <d v="2025-12-15T00:00:00"/>
    <s v="Bill Process"/>
    <n v="-143"/>
    <n v="3045"/>
    <n v="143"/>
    <n v="7"/>
    <n v="0.82930256322915796"/>
    <n v="136"/>
    <m/>
    <m/>
    <m/>
    <m/>
    <m/>
    <m/>
    <m/>
  </r>
  <r>
    <s v="XenoLifecare Tender 2017/11"/>
    <n v="777"/>
    <n v="76557674"/>
    <s v="Cough Suppressant Syrup 250 mg/5 ml 60 ml Bottle"/>
    <s v="60 ml"/>
    <n v="25"/>
    <n v="7774451"/>
    <n v="0.82"/>
    <n v="87.807458228879597"/>
    <s v="Aurobindo Pharma"/>
    <n v="0.13500000000000001"/>
    <n v="9910"/>
    <d v="2025-05-03T00:00:00"/>
    <n v="84308"/>
    <n v="7402871.18836038"/>
    <n v="8402259"/>
    <n v="27737"/>
    <n v="84308"/>
    <n v="56571"/>
    <n v="2764310"/>
    <n v="5637949"/>
    <n v="65"/>
    <d v="2026-04-07T00:00:00"/>
    <s v="Bill Process"/>
    <n v="-30"/>
    <n v="5822"/>
    <n v="30"/>
    <n v="7"/>
    <n v="0.328996062058168"/>
    <n v="23"/>
    <m/>
    <m/>
    <m/>
    <m/>
    <m/>
    <m/>
    <m/>
  </r>
  <r>
    <s v="XenoPharma Tender 2024/09"/>
    <n v="996"/>
    <n v="35400454"/>
    <s v="Doxycycline Capsules 250 mg 20 Capsules Pack"/>
    <s v="20 Capsules"/>
    <n v="7"/>
    <n v="6606321"/>
    <n v="0.79"/>
    <n v="69.181322383668203"/>
    <s v="Medvanta Pharma"/>
    <n v="0.104"/>
    <n v="9033"/>
    <d v="2020-07-02T00:00:00"/>
    <n v="50364"/>
    <n v="3484248.1205310598"/>
    <n v="3846610"/>
    <n v="32985"/>
    <n v="50364"/>
    <n v="17379"/>
    <n v="2519268"/>
    <n v="1327342"/>
    <n v="87"/>
    <d v="2025-08-11T00:00:00"/>
    <s v="Bill Process"/>
    <n v="-269"/>
    <n v="1875"/>
    <n v="269"/>
    <n v="9"/>
    <n v="0.65493209435310895"/>
    <n v="260"/>
    <m/>
    <m/>
    <m/>
    <m/>
    <m/>
    <m/>
    <m/>
  </r>
  <r>
    <s v="ZenBiotech Tender 2009/10"/>
    <n v="325"/>
    <n v="69011568"/>
    <s v="Metformin Tablets 500 mg 20 Tablets Pack"/>
    <s v="20 Tablets"/>
    <n v="41"/>
    <n v="8326585"/>
    <n v="0.94"/>
    <n v="71.706709623552399"/>
    <s v="Ardentis Biotech"/>
    <n v="0.11"/>
    <n v="1489"/>
    <d v="2024-08-26T00:00:00"/>
    <n v="50552"/>
    <n v="3624917.5848898198"/>
    <n v="4023659"/>
    <n v="31268"/>
    <n v="50552"/>
    <n v="19284"/>
    <n v="2488759"/>
    <n v="1534900"/>
    <n v="172"/>
    <d v="2025-10-22T00:00:00"/>
    <s v="Bill Process"/>
    <n v="-197"/>
    <n v="7960"/>
    <n v="197"/>
    <n v="9"/>
    <n v="0.61853141319829097"/>
    <n v="188"/>
    <m/>
    <m/>
    <m/>
    <m/>
    <m/>
    <m/>
    <m/>
  </r>
  <r>
    <s v="JetaGenix Tender 2003/07"/>
    <n v="949"/>
    <n v="34562318"/>
    <s v="Clotrimazole Cream 0.5% 10 gm Tube"/>
    <s v="10 gm"/>
    <n v="9"/>
    <n v="8140442"/>
    <n v="0.83"/>
    <n v="74.964115409321707"/>
    <s v="Velcura Pharma"/>
    <n v="0.14899999999999999"/>
    <n v="9893"/>
    <d v="2020-01-27T00:00:00"/>
    <n v="54802"/>
    <n v="4108183.4526616498"/>
    <n v="4720303"/>
    <n v="38408"/>
    <n v="54802"/>
    <n v="16394"/>
    <n v="3308226"/>
    <n v="1412077"/>
    <n v="82"/>
    <d v="2025-01-08T00:00:00"/>
    <s v="Bill Process"/>
    <n v="-484"/>
    <n v="2392"/>
    <n v="484"/>
    <n v="2"/>
    <n v="0.70085033392941898"/>
    <n v="482"/>
    <m/>
    <m/>
    <m/>
    <m/>
    <m/>
    <m/>
    <m/>
  </r>
  <r>
    <s v="XenoSciences Tender 2017/05"/>
    <n v="951"/>
    <n v="90759360"/>
    <s v="Fluconazole Capsules 100 mg 10 Capsules Pack"/>
    <s v="10 Capsules"/>
    <n v="10"/>
    <n v="379657"/>
    <n v="0.91"/>
    <n v="92.901614091357899"/>
    <s v="Dr Reddy’s Laboratories"/>
    <n v="0.13300000000000001"/>
    <n v="9640"/>
    <d v="2025-08-13T00:00:00"/>
    <n v="86832"/>
    <n v="8066832.95478079"/>
    <n v="9139722"/>
    <n v="19120"/>
    <n v="86832"/>
    <n v="67712"/>
    <n v="2012524"/>
    <n v="7127198"/>
    <n v="87"/>
    <d v="2026-10-17T00:00:00"/>
    <s v="Bill Process"/>
    <n v="163"/>
    <n v="8544"/>
    <n v="0"/>
    <n v="0"/>
    <n v="0.22019531969780701"/>
    <n v="0"/>
    <m/>
    <m/>
    <m/>
    <m/>
    <m/>
    <m/>
    <m/>
  </r>
  <r>
    <s v="UltraCure Tender 2022/09"/>
    <n v="121"/>
    <n v="99772277"/>
    <s v="Diclofenac Injection 250 mg 5 ml Vial"/>
    <s v="5 ml"/>
    <n v="32"/>
    <n v="9945062"/>
    <n v="0.81"/>
    <n v="62.4828191133969"/>
    <s v="Cenvora Pharma"/>
    <n v="0.10199999999999999"/>
    <n v="8195"/>
    <d v="2021-11-25T00:00:00"/>
    <n v="30310"/>
    <n v="1893854.24732706"/>
    <n v="2087027"/>
    <n v="556"/>
    <n v="30310"/>
    <n v="29754"/>
    <n v="38284"/>
    <n v="2048743"/>
    <n v="121"/>
    <d v="2025-07-11T00:00:00"/>
    <s v="Bill Process"/>
    <n v="-300"/>
    <n v="9848"/>
    <n v="300"/>
    <n v="3"/>
    <n v="1.8343780930386001E-2"/>
    <n v="297"/>
    <m/>
    <m/>
    <m/>
    <m/>
    <m/>
    <m/>
    <m/>
  </r>
  <r>
    <s v="LifeBiosystems Tender 2019/04"/>
    <n v="428"/>
    <n v="97801615"/>
    <s v="Iron Syrup 125 mg/5 ml 150 ml Bottle"/>
    <s v="150 ml"/>
    <n v="45"/>
    <n v="7895081"/>
    <n v="0.82"/>
    <n v="86.689777797555095"/>
    <s v="Aventra Healthcare"/>
    <n v="0.11899999999999999"/>
    <n v="3445"/>
    <d v="2023-05-03T00:00:00"/>
    <n v="99200"/>
    <n v="8599625.95751746"/>
    <n v="9622981"/>
    <n v="46122"/>
    <n v="99200"/>
    <n v="53078"/>
    <n v="4474104"/>
    <n v="5148877"/>
    <n v="105"/>
    <d v="2025-12-15T00:00:00"/>
    <s v="Bill Process"/>
    <n v="-143"/>
    <n v="7255"/>
    <n v="143"/>
    <n v="1"/>
    <n v="0.464939516129032"/>
    <n v="142"/>
    <m/>
    <m/>
    <m/>
    <m/>
    <m/>
    <m/>
    <m/>
  </r>
  <r>
    <s v="OmegaBiotech Tender 2005/06"/>
    <n v="857"/>
    <n v="47905378"/>
    <s v="Doxycycline Capsules 250 mg 15 Capsules Pack"/>
    <s v="15 Capsules"/>
    <n v="31"/>
    <n v="451998"/>
    <n v="1"/>
    <n v="59.628440074409397"/>
    <s v="Zyphera Lifesciences"/>
    <n v="0.128"/>
    <n v="5459"/>
    <d v="2024-08-12T00:00:00"/>
    <n v="63418"/>
    <n v="3781516.4126388901"/>
    <n v="4265551"/>
    <n v="15602"/>
    <n v="63418"/>
    <n v="47816"/>
    <n v="1049404"/>
    <n v="3216147"/>
    <n v="105"/>
    <d v="2025-12-07T00:00:00"/>
    <s v="Bill Process"/>
    <n v="-151"/>
    <n v="1335"/>
    <n v="151"/>
    <n v="5"/>
    <n v="0.24601848055757"/>
    <n v="146"/>
    <m/>
    <m/>
    <m/>
    <m/>
    <m/>
    <m/>
    <m/>
  </r>
  <r>
    <s v="AxisLifeX Tender 2025/07"/>
    <n v="584"/>
    <n v="69200298"/>
    <s v="Cough Suppressant Syrup 250 mg/5 ml 150 ml Bottle"/>
    <s v="150 ml"/>
    <n v="20"/>
    <n v="6907701"/>
    <n v="0.86"/>
    <n v="65.755497997049005"/>
    <s v="Intas Pharmaceuticals"/>
    <n v="0.128"/>
    <n v="7477"/>
    <d v="2022-03-10T00:00:00"/>
    <n v="38121"/>
    <n v="2506665.33914551"/>
    <n v="2827519"/>
    <n v="38121"/>
    <n v="38121"/>
    <n v="0"/>
    <n v="2827519"/>
    <n v="0"/>
    <n v="163"/>
    <d v="2025-11-05T00:00:00"/>
    <s v="P O Closed"/>
    <n v="-183"/>
    <n v="1216"/>
    <n v="183"/>
    <n v="8"/>
    <n v="1"/>
    <n v="175"/>
    <m/>
    <m/>
    <m/>
    <m/>
    <m/>
    <m/>
    <m/>
  </r>
  <r>
    <s v="BetaLabs Tender 2022/02"/>
    <n v="765"/>
    <n v="69902773"/>
    <s v="Fluconazole Capsules 250 mg 15 Capsules Pack"/>
    <s v="15 Capsules"/>
    <n v="11"/>
    <n v="4665499"/>
    <n v="0.91"/>
    <n v="54.577660656631899"/>
    <s v="Torrent Pharmaceuticals"/>
    <n v="0.124"/>
    <n v="6122"/>
    <d v="2023-11-05T00:00:00"/>
    <n v="41139"/>
    <n v="2245270.3817531802"/>
    <n v="2523684"/>
    <n v="16294"/>
    <n v="41139"/>
    <n v="24845"/>
    <n v="999560"/>
    <n v="1524124"/>
    <n v="72"/>
    <d v="2025-10-03T00:00:00"/>
    <s v="Bill Process"/>
    <n v="-216"/>
    <n v="2844"/>
    <n v="216"/>
    <n v="9"/>
    <n v="0.39607185395853101"/>
    <n v="207"/>
    <m/>
    <m/>
    <m/>
    <m/>
    <m/>
    <m/>
    <m/>
  </r>
  <r>
    <s v="FarmaCure Tender 2003/07"/>
    <n v="368"/>
    <n v="19114024"/>
    <s v="Mupirocin Cream 0.5% 10 gm Tube"/>
    <s v="10 gm"/>
    <n v="34"/>
    <n v="6133575"/>
    <n v="0.77"/>
    <n v="80.047790382935403"/>
    <s v="Bioventra Healthcare"/>
    <n v="0.124"/>
    <n v="3077"/>
    <d v="2020-09-25T00:00:00"/>
    <n v="43600"/>
    <n v="3490083.6606959798"/>
    <n v="3922854"/>
    <n v="433"/>
    <n v="43600"/>
    <n v="43167"/>
    <n v="38959"/>
    <n v="3883895"/>
    <n v="77"/>
    <d v="2026-11-16T00:00:00"/>
    <s v="Bill Process"/>
    <n v="193"/>
    <n v="2822"/>
    <n v="0"/>
    <n v="0"/>
    <n v="9.93119266055046E-3"/>
    <n v="0"/>
    <m/>
    <m/>
    <m/>
    <m/>
    <m/>
    <m/>
    <m/>
  </r>
  <r>
    <s v="ZenSciences Tender 2010/07"/>
    <n v="884"/>
    <n v="62923436"/>
    <s v="Clotrimazole Cream 1% 30 gm Tube"/>
    <s v="30 gm"/>
    <n v="37"/>
    <n v="1994157"/>
    <n v="0.87"/>
    <n v="92.372385827298203"/>
    <s v="Lumeris Healthcare"/>
    <n v="0.107"/>
    <n v="7925"/>
    <d v="2022-06-20T00:00:00"/>
    <n v="76388"/>
    <n v="7056141.80857566"/>
    <n v="7811149"/>
    <n v="51756"/>
    <n v="76388"/>
    <n v="24632"/>
    <n v="5292373"/>
    <n v="2518776"/>
    <n v="159"/>
    <d v="2026-12-13T00:00:00"/>
    <s v="Bill Process"/>
    <n v="220"/>
    <n v="7911"/>
    <n v="0"/>
    <n v="0"/>
    <n v="0.67754097502225497"/>
    <n v="0"/>
    <m/>
    <m/>
    <m/>
    <m/>
    <m/>
    <m/>
    <m/>
  </r>
  <r>
    <s v="GammaLabs Tender 2022/01"/>
    <n v="905"/>
    <n v="66526237"/>
    <s v="Diclofenac Injection 250 mg 10 ml Vial"/>
    <s v="10 ml"/>
    <n v="15"/>
    <n v="4097261"/>
    <n v="0.83"/>
    <n v="54.606436353231501"/>
    <s v="Axentra Lifesciences"/>
    <n v="0.11799999999999999"/>
    <n v="7507"/>
    <d v="2024-05-05T00:00:00"/>
    <n v="45668"/>
    <n v="2493766.7353793802"/>
    <n v="2788031"/>
    <n v="42277"/>
    <n v="45668"/>
    <n v="3391"/>
    <n v="2581011"/>
    <n v="207020"/>
    <n v="191"/>
    <d v="2026-08-09T00:00:00"/>
    <s v="Bill Process"/>
    <n v="94"/>
    <n v="2195"/>
    <n v="0"/>
    <n v="0"/>
    <n v="0.92574669352719596"/>
    <n v="0"/>
    <m/>
    <m/>
    <m/>
    <m/>
    <m/>
    <m/>
    <m/>
  </r>
  <r>
    <s v="CortexBiotech Tender 2012/04"/>
    <n v="334"/>
    <n v="54635773"/>
    <s v="Ketoconazole Cream 1% 30 gm Tube"/>
    <s v="30 gm"/>
    <n v="31"/>
    <n v="9659069"/>
    <n v="0.82"/>
    <n v="69.1027546317965"/>
    <s v="Intas Pharmaceuticals"/>
    <n v="0.10100000000000001"/>
    <n v="6981"/>
    <d v="2024-11-06T00:00:00"/>
    <n v="56144"/>
    <n v="3879705.0560475802"/>
    <n v="4271555"/>
    <n v="7847"/>
    <n v="56144"/>
    <n v="48297"/>
    <n v="597016"/>
    <n v="3674539"/>
    <n v="195"/>
    <d v="2026-11-14T00:00:00"/>
    <s v="Bill Process"/>
    <n v="191"/>
    <n v="5619"/>
    <n v="0"/>
    <n v="0"/>
    <n v="0.139765602735822"/>
    <n v="0"/>
    <m/>
    <m/>
    <m/>
    <m/>
    <m/>
    <m/>
    <m/>
  </r>
  <r>
    <s v="BetaPharma Tender 2024/08"/>
    <n v="513"/>
    <n v="59503994"/>
    <s v="Ceftriaxone Injection 1 g 10 ml Vial"/>
    <s v="1 g"/>
    <n v="48"/>
    <n v="7808596"/>
    <n v="0.77"/>
    <n v="80.035422286380097"/>
    <s v="Medinex Biotech"/>
    <n v="0.121"/>
    <n v="2824"/>
    <d v="2024-08-20T00:00:00"/>
    <n v="71360"/>
    <n v="5711327.7343560802"/>
    <n v="6402398"/>
    <n v="56367"/>
    <n v="71360"/>
    <n v="14993"/>
    <n v="5057231"/>
    <n v="1345167"/>
    <n v="105"/>
    <d v="2026-12-18T00:00:00"/>
    <s v="Bill Process"/>
    <n v="225"/>
    <n v="9317"/>
    <n v="0"/>
    <n v="0"/>
    <n v="0.78989630044843095"/>
    <n v="0"/>
    <m/>
    <m/>
    <m/>
    <m/>
    <m/>
    <m/>
    <m/>
  </r>
  <r>
    <s v="NexaNova Tender 2006/05"/>
    <n v="930"/>
    <n v="54492077"/>
    <s v="Framycetin Sulphate Cream 0.5% 10 gm Tube"/>
    <s v="10 gm"/>
    <n v="6"/>
    <n v="5261209"/>
    <n v="0.8"/>
    <n v="78.059600196764706"/>
    <s v="Solvion Pharma"/>
    <n v="0.13300000000000001"/>
    <n v="2374"/>
    <d v="2024-10-13T00:00:00"/>
    <n v="68633"/>
    <n v="5357464.54030455"/>
    <n v="6070007"/>
    <n v="52657"/>
    <n v="68633"/>
    <n v="15976"/>
    <n v="4657065"/>
    <n v="1412942"/>
    <n v="66"/>
    <d v="2025-04-15T00:00:00"/>
    <s v="Bill Process"/>
    <n v="-387"/>
    <n v="1453"/>
    <n v="387"/>
    <n v="3"/>
    <n v="0.76722567860941504"/>
    <n v="384"/>
    <m/>
    <m/>
    <m/>
    <m/>
    <m/>
    <m/>
    <m/>
  </r>
  <r>
    <s v="OmegaGenix Tender 2005/09"/>
    <n v="536"/>
    <n v="12691199"/>
    <s v="Mupirocin Cream 2% 20 gm Tube"/>
    <s v="20 gm"/>
    <n v="43"/>
    <n v="4387485"/>
    <n v="0.99"/>
    <n v="69.517211628956204"/>
    <s v="Aurobindo Pharma"/>
    <n v="0.13900000000000001"/>
    <n v="9785"/>
    <d v="2021-12-04T00:00:00"/>
    <n v="85142"/>
    <n v="5918834.4325125897"/>
    <n v="6741552"/>
    <n v="35272"/>
    <n v="85142"/>
    <n v="49870"/>
    <n v="2792841"/>
    <n v="3948711"/>
    <n v="188"/>
    <d v="2026-12-28T00:00:00"/>
    <s v="Bill Process"/>
    <n v="235"/>
    <n v="2829"/>
    <n v="0"/>
    <n v="0"/>
    <n v="0.41427262690563998"/>
    <n v="0"/>
    <m/>
    <m/>
    <m/>
    <m/>
    <m/>
    <m/>
    <m/>
  </r>
  <r>
    <s v="QuantumLifeX Tender 2018/04"/>
    <n v="195"/>
    <n v="96312194"/>
    <s v="Framycetin Sulphate Cream 1% 10 gm Tube"/>
    <s v="10 gm"/>
    <n v="30"/>
    <n v="2039771"/>
    <n v="0.88"/>
    <n v="71.966837406482099"/>
    <s v="Curelia Lifesciences"/>
    <n v="0.13400000000000001"/>
    <n v="3048"/>
    <d v="2023-06-28T00:00:00"/>
    <n v="77120"/>
    <n v="5550082.5007878998"/>
    <n v="6293794"/>
    <n v="13826"/>
    <n v="77120"/>
    <n v="63294"/>
    <n v="1128345"/>
    <n v="5165449"/>
    <n v="98"/>
    <d v="2026-07-08T00:00:00"/>
    <s v="Bill Process"/>
    <n v="62"/>
    <n v="9564"/>
    <n v="0"/>
    <n v="0"/>
    <n v="0.179279045643154"/>
    <n v="0"/>
    <m/>
    <m/>
    <m/>
    <m/>
    <m/>
    <m/>
    <m/>
  </r>
  <r>
    <s v="GammaLabs Tender 2016/11"/>
    <n v="985"/>
    <n v="12119927"/>
    <s v="Clotrimazole Cream 2% 30 gm Tube"/>
    <s v="30 gm"/>
    <n v="16"/>
    <n v="1626364"/>
    <n v="1"/>
    <n v="98.273340444207804"/>
    <s v="Lupin"/>
    <n v="0.13800000000000001"/>
    <n v="6376"/>
    <d v="2020-04-03T00:00:00"/>
    <n v="57930"/>
    <n v="5692974.6119329603"/>
    <n v="6478605"/>
    <n v="53719"/>
    <n v="57930"/>
    <n v="4211"/>
    <n v="6007668"/>
    <n v="470937"/>
    <n v="109"/>
    <d v="2025-04-18T00:00:00"/>
    <s v="Bill Process"/>
    <n v="-384"/>
    <n v="7205"/>
    <n v="384"/>
    <n v="1"/>
    <n v="0.92730882099085099"/>
    <n v="383"/>
    <m/>
    <m/>
    <m/>
    <m/>
    <m/>
    <m/>
    <m/>
  </r>
  <r>
    <s v="YottaBiosystems Tender 2004/06"/>
    <n v="264"/>
    <n v="34876475"/>
    <s v="Amikacin Injection 500 mg 10 ml Vial"/>
    <s v="10 ml"/>
    <n v="43"/>
    <n v="6093075"/>
    <n v="0.76"/>
    <n v="53.9190294579602"/>
    <s v="Medvanta Pharma"/>
    <n v="0.11899999999999999"/>
    <n v="6526"/>
    <d v="2024-08-21T00:00:00"/>
    <n v="47193"/>
    <n v="2544600.7572095101"/>
    <n v="2847408"/>
    <n v="39618"/>
    <n v="47193"/>
    <n v="7575"/>
    <n v="2390368"/>
    <n v="457040"/>
    <n v="52"/>
    <d v="2026-08-22T00:00:00"/>
    <s v="Bill Process"/>
    <n v="107"/>
    <n v="3445"/>
    <n v="0"/>
    <n v="0"/>
    <n v="0.83948890725319403"/>
    <n v="0"/>
    <m/>
    <m/>
    <m/>
    <m/>
    <m/>
    <m/>
    <m/>
  </r>
  <r>
    <s v="QuantumCure Tender 2019/12"/>
    <n v="301"/>
    <n v="91825155"/>
    <s v="Clotrimazole Cream 1% 30 gm Tube"/>
    <s v="30 gm"/>
    <n v="41"/>
    <n v="1182733"/>
    <n v="0.79"/>
    <n v="73.2213466781036"/>
    <s v="Oxyvera Pharmaceuticals"/>
    <n v="0.11600000000000001"/>
    <n v="3507"/>
    <d v="2022-09-06T00:00:00"/>
    <n v="12594"/>
    <n v="922149.64006403601"/>
    <n v="1029119"/>
    <n v="1639"/>
    <n v="12594"/>
    <n v="10955"/>
    <n v="133931"/>
    <n v="895188"/>
    <n v="83"/>
    <d v="2026-07-10T00:00:00"/>
    <s v="Bill Process"/>
    <n v="64"/>
    <n v="4972"/>
    <n v="0"/>
    <n v="0"/>
    <n v="0.13014133714467199"/>
    <n v="0"/>
    <m/>
    <m/>
    <m/>
    <m/>
    <m/>
    <m/>
    <m/>
  </r>
  <r>
    <s v="RegenLabs Tender 2008/04"/>
    <n v="274"/>
    <n v="34937828"/>
    <s v="Ketoconazole Cream 2% 10 gm Tube"/>
    <s v="10 gm"/>
    <n v="50"/>
    <n v="8066978"/>
    <n v="0.88"/>
    <n v="97.5371380677785"/>
    <s v="Zyphera Lifesciences"/>
    <n v="0.14499999999999999"/>
    <n v="6314"/>
    <d v="2025-06-19T00:00:00"/>
    <n v="63112"/>
    <n v="6155763.8577336399"/>
    <n v="7048350"/>
    <n v="63112"/>
    <n v="63112"/>
    <n v="0"/>
    <n v="7048350"/>
    <n v="0"/>
    <n v="140"/>
    <d v="2025-12-17T00:00:00"/>
    <s v="P O Closed"/>
    <n v="-141"/>
    <n v="2784"/>
    <n v="141"/>
    <n v="6"/>
    <n v="1"/>
    <n v="135"/>
    <m/>
    <m/>
    <m/>
    <m/>
    <m/>
    <m/>
    <m/>
  </r>
  <r>
    <s v="VertexBiosystems Tender 2016/11"/>
    <n v="532"/>
    <n v="23922321"/>
    <s v="Clotrimazole Cream 2% 20 gm Tube"/>
    <s v="20 gm"/>
    <n v="10"/>
    <n v="3282249"/>
    <n v="0.76"/>
    <n v="60.6671493980854"/>
    <s v="Mediora Healthcare"/>
    <n v="0.14599999999999999"/>
    <n v="8814"/>
    <d v="2022-06-24T00:00:00"/>
    <n v="36158"/>
    <n v="2193602.7879359699"/>
    <n v="2513869"/>
    <n v="27190"/>
    <n v="36158"/>
    <n v="8968"/>
    <n v="1890373"/>
    <n v="623496"/>
    <n v="60"/>
    <d v="2026-12-05T00:00:00"/>
    <s v="Bill Process"/>
    <n v="212"/>
    <n v="9475"/>
    <n v="0"/>
    <n v="0"/>
    <n v="0.75197743238010994"/>
    <n v="0"/>
    <m/>
    <m/>
    <m/>
    <m/>
    <m/>
    <m/>
    <m/>
  </r>
  <r>
    <s v="RegenCore Tender 2019/07"/>
    <n v="573"/>
    <n v="35082430"/>
    <s v="Clotrimazole Cream 2% 30 gm Tube"/>
    <s v="30 gm"/>
    <n v="38"/>
    <n v="9928782"/>
    <n v="0.76"/>
    <n v="64.279502379438199"/>
    <s v="Crestiva Pharmaceuticals"/>
    <n v="0.105"/>
    <n v="5941"/>
    <d v="2025-06-05T00:00:00"/>
    <n v="66864"/>
    <n v="4297984.6470987601"/>
    <n v="4749273"/>
    <n v="39463"/>
    <n v="66864"/>
    <n v="27401"/>
    <n v="2803012"/>
    <n v="1946261"/>
    <n v="190"/>
    <d v="2025-07-09T00:00:00"/>
    <s v="Bill Process"/>
    <n v="-302"/>
    <n v="9815"/>
    <n v="302"/>
    <n v="5"/>
    <n v="0.59019801387891802"/>
    <n v="297"/>
    <m/>
    <m/>
    <m/>
    <m/>
    <m/>
    <m/>
    <m/>
  </r>
  <r>
    <s v="WellCure Tender 2013/07"/>
    <n v="979"/>
    <n v="42924680"/>
    <s v="Doxycycline Capsules 100 mg 10 Capsules Pack"/>
    <s v="10 Capsules"/>
    <n v="33"/>
    <n v="5705773"/>
    <n v="0.76"/>
    <n v="57.005128019617501"/>
    <s v="Dr Reddy’s Laboratories"/>
    <n v="0.12"/>
    <n v="8360"/>
    <d v="2020-10-27T00:00:00"/>
    <n v="42946"/>
    <n v="2448142.2279304899"/>
    <n v="2741919"/>
    <n v="30533"/>
    <n v="42946"/>
    <n v="12413"/>
    <n v="1949402"/>
    <n v="792517"/>
    <n v="73"/>
    <d v="2025-02-20T00:00:00"/>
    <s v="Bill Process"/>
    <n v="-441"/>
    <n v="9984"/>
    <n v="441"/>
    <n v="6"/>
    <n v="0.71096260420062396"/>
    <n v="435"/>
    <m/>
    <m/>
    <m/>
    <m/>
    <m/>
    <m/>
    <m/>
  </r>
  <r>
    <s v="NexaBiotech Tender 2004/07"/>
    <n v="128"/>
    <n v="43134553"/>
    <s v="Gentamicin Injection 500 mg 5 ml Vial"/>
    <s v="5 ml"/>
    <n v="37"/>
    <n v="3788985"/>
    <n v="0.81"/>
    <n v="73.469450651623106"/>
    <s v="Nexwell Pharma"/>
    <n v="0.13300000000000001"/>
    <n v="4220"/>
    <d v="2020-02-12T00:00:00"/>
    <n v="97411"/>
    <n v="7156732.6574252602"/>
    <n v="8108578"/>
    <n v="1916"/>
    <n v="97411"/>
    <n v="95495"/>
    <n v="159490"/>
    <n v="7949088"/>
    <n v="64"/>
    <d v="2025-01-20T00:00:00"/>
    <s v="Bill Process"/>
    <n v="-472"/>
    <n v="1328"/>
    <n v="472"/>
    <n v="1"/>
    <n v="1.9669236533861701E-2"/>
    <n v="471"/>
    <m/>
    <m/>
    <m/>
    <m/>
    <m/>
    <m/>
    <m/>
  </r>
  <r>
    <s v="MediPharmatech Tender 2004/02"/>
    <n v="998"/>
    <n v="99462765"/>
    <s v="Vitamin B Complex Syrup 125 mg/5 ml 150 ml Bottle"/>
    <s v="150 ml"/>
    <n v="33"/>
    <n v="183699"/>
    <n v="0.96"/>
    <n v="74.821486542170803"/>
    <s v="Aximed Pharma"/>
    <n v="0.10100000000000001"/>
    <n v="4814"/>
    <d v="2025-11-30T00:00:00"/>
    <n v="96485"/>
    <n v="7219151.1290213503"/>
    <n v="7948285"/>
    <n v="47302"/>
    <n v="96485"/>
    <n v="49183"/>
    <n v="3896666"/>
    <n v="4051619"/>
    <n v="50"/>
    <d v="2025-12-04T00:00:00"/>
    <s v="Bill Process"/>
    <n v="-154"/>
    <n v="5053"/>
    <n v="154"/>
    <n v="9"/>
    <n v="0.49025237083484502"/>
    <n v="145"/>
    <m/>
    <m/>
    <m/>
    <m/>
    <m/>
    <m/>
    <m/>
  </r>
  <r>
    <s v="VitaLifecare Tender 2024/04"/>
    <n v="765"/>
    <n v="48843363"/>
    <s v="Fluconazole Capsules 100 mg 15 Capsules Pack"/>
    <s v="15 Capsules"/>
    <n v="45"/>
    <n v="6071671"/>
    <n v="0.81"/>
    <n v="73.1445160525912"/>
    <s v="Veriton Pharma"/>
    <n v="0.128"/>
    <n v="6052"/>
    <d v="2023-07-13T00:00:00"/>
    <n v="32979"/>
    <n v="2412232.99489841"/>
    <n v="2720999"/>
    <n v="13599"/>
    <n v="32979"/>
    <n v="19380"/>
    <n v="1122013"/>
    <n v="1598986"/>
    <n v="112"/>
    <d v="2026-12-09T00:00:00"/>
    <s v="Bill Process"/>
    <n v="216"/>
    <n v="5608"/>
    <n v="0"/>
    <n v="0"/>
    <n v="0.41235331574638401"/>
    <n v="0"/>
    <m/>
    <m/>
    <m/>
    <m/>
    <m/>
    <m/>
    <m/>
  </r>
  <r>
    <s v="DeltaLifeX Tender 2005/01"/>
    <n v="173"/>
    <n v="27738391"/>
    <s v="Fluconazole Capsules 100 mg 10 Capsules Pack"/>
    <s v="10 Capsules"/>
    <n v="43"/>
    <n v="2302778"/>
    <n v="0.8"/>
    <n v="68.019134178845903"/>
    <s v="Solvion Pharma"/>
    <n v="0.13100000000000001"/>
    <n v="9650"/>
    <d v="2021-02-04T00:00:00"/>
    <n v="36894"/>
    <n v="2509497.9363943399"/>
    <n v="2838242"/>
    <n v="13926"/>
    <n v="36894"/>
    <n v="22968"/>
    <n v="1071322"/>
    <n v="1766920"/>
    <n v="129"/>
    <d v="2025-02-08T00:00:00"/>
    <s v="Bill Process"/>
    <n v="-453"/>
    <n v="7828"/>
    <n v="453"/>
    <n v="7"/>
    <n v="0.37745974955277301"/>
    <n v="446"/>
    <m/>
    <m/>
    <m/>
    <m/>
    <m/>
    <m/>
    <m/>
  </r>
  <r>
    <s v="BioCure Tender 2015/12"/>
    <n v="866"/>
    <n v="51969136"/>
    <s v="Clotrimazole Cream 2% 30 gm Tube"/>
    <s v="30 gm"/>
    <n v="18"/>
    <n v="2082275"/>
    <n v="0.99"/>
    <n v="54.866214654555399"/>
    <s v="Biocon"/>
    <n v="0.125"/>
    <n v="5963"/>
    <d v="2020-09-05T00:00:00"/>
    <n v="64580"/>
    <n v="3543260.1423911899"/>
    <n v="3986168"/>
    <n v="12753"/>
    <n v="64580"/>
    <n v="51827"/>
    <n v="787172"/>
    <n v="3198996"/>
    <n v="115"/>
    <d v="2025-02-20T00:00:00"/>
    <s v="Bill Process"/>
    <n v="-441"/>
    <n v="6102"/>
    <n v="441"/>
    <n v="8"/>
    <n v="0.19747599876122601"/>
    <n v="433"/>
    <m/>
    <m/>
    <m/>
    <m/>
    <m/>
    <m/>
    <m/>
  </r>
  <r>
    <s v="HelioSciences Tender 2000/09"/>
    <n v="574"/>
    <n v="49652568"/>
    <s v="Fluconazole Capsules 100 mg 10 Capsules Pack"/>
    <s v="10 Capsules"/>
    <n v="37"/>
    <n v="8238947"/>
    <n v="0.85"/>
    <n v="60.8157023182765"/>
    <s v="Alvion Pharma"/>
    <n v="0.13300000000000001"/>
    <n v="1110"/>
    <d v="2023-10-14T00:00:00"/>
    <n v="96993"/>
    <n v="5898697.4149565902"/>
    <n v="6683224"/>
    <n v="96993"/>
    <n v="96993"/>
    <n v="0"/>
    <n v="6683224"/>
    <n v="0"/>
    <n v="81"/>
    <d v="2025-08-15T00:00:00"/>
    <s v="P O Closed"/>
    <n v="-265"/>
    <n v="6121"/>
    <n v="265"/>
    <n v="9"/>
    <n v="1"/>
    <n v="256"/>
    <m/>
    <m/>
    <m/>
    <m/>
    <m/>
    <m/>
    <m/>
  </r>
  <r>
    <s v="LifeNova Tender 2025/06"/>
    <n v="881"/>
    <n v="96717615"/>
    <s v="Iron Syrup 100 mg/5 ml 150 ml Bottle"/>
    <s v="150 ml"/>
    <n v="37"/>
    <n v="3763250"/>
    <n v="0.81"/>
    <n v="94.137182243543194"/>
    <s v="Medisphere Pharmaceuticals"/>
    <n v="0.11"/>
    <n v="2565"/>
    <d v="2024-04-14T00:00:00"/>
    <n v="36111"/>
    <n v="3399387.7879965901"/>
    <n v="3773320"/>
    <n v="13957"/>
    <n v="36111"/>
    <n v="22154"/>
    <n v="1458399"/>
    <n v="2314921"/>
    <n v="167"/>
    <d v="2026-10-24T00:00:00"/>
    <s v="Bill Process"/>
    <n v="170"/>
    <n v="3004"/>
    <n v="0"/>
    <n v="0"/>
    <n v="0.38650272770070099"/>
    <n v="0"/>
    <m/>
    <m/>
    <m/>
    <m/>
    <m/>
    <m/>
    <m/>
  </r>
  <r>
    <s v="PharmaNova Tender 2015/04"/>
    <n v="711"/>
    <n v="89138609"/>
    <s v="Metformin Tablets 250 mg 20 Tablets Pack"/>
    <s v="20 Tablets"/>
    <n v="47"/>
    <n v="5978986"/>
    <n v="0.77"/>
    <n v="57.134899921400802"/>
    <s v="Novacrest Pharma"/>
    <n v="0.115"/>
    <n v="1107"/>
    <d v="2020-02-26T00:00:00"/>
    <n v="87104"/>
    <n v="4976678.3227537004"/>
    <n v="5548996"/>
    <n v="30379"/>
    <n v="87104"/>
    <n v="56725"/>
    <n v="1935307"/>
    <n v="3613689"/>
    <n v="117"/>
    <d v="2026-04-03T00:00:00"/>
    <s v="Bill Process"/>
    <n v="-34"/>
    <n v="3282"/>
    <n v="34"/>
    <n v="5"/>
    <n v="0.34876699118295401"/>
    <n v="29"/>
    <m/>
    <m/>
    <m/>
    <m/>
    <m/>
    <m/>
    <m/>
  </r>
  <r>
    <s v="NovaLifecare Tender 2007/07"/>
    <n v="365"/>
    <n v="43731204"/>
    <s v="Ibuprofen Tablets 650 mg 15 Tablets Pack"/>
    <s v="15 Tablets"/>
    <n v="48"/>
    <n v="5536511"/>
    <n v="0.84"/>
    <n v="86.076379426484607"/>
    <s v="Zyphera Lifesciences"/>
    <n v="0.108"/>
    <n v="4203"/>
    <d v="2024-08-28T00:00:00"/>
    <n v="44528"/>
    <n v="3832809.0231025098"/>
    <n v="4246752"/>
    <n v="4852"/>
    <n v="44528"/>
    <n v="39676"/>
    <n v="462748"/>
    <n v="3784004"/>
    <n v="58"/>
    <d v="2025-01-15T00:00:00"/>
    <s v="Bill Process"/>
    <n v="-477"/>
    <n v="1667"/>
    <n v="477"/>
    <n v="4"/>
    <n v="0.10896514552641"/>
    <n v="473"/>
    <m/>
    <m/>
    <m/>
    <m/>
    <m/>
    <m/>
    <m/>
  </r>
  <r>
    <s v="AuroMed Tender 2001/07"/>
    <n v="763"/>
    <n v="88841000"/>
    <s v="Paracetamol Tablets 650 mg 15 Tablets Pack"/>
    <s v="15 Tablets"/>
    <n v="33"/>
    <n v="4097724"/>
    <n v="0.86"/>
    <n v="88.811648837270795"/>
    <s v="Alvion Pharma"/>
    <n v="0.112"/>
    <n v="2411"/>
    <d v="2022-12-02T00:00:00"/>
    <n v="74781"/>
    <n v="6641423.9116999498"/>
    <n v="7385263"/>
    <n v="51460"/>
    <n v="74781"/>
    <n v="23321"/>
    <n v="5082115"/>
    <n v="2303148"/>
    <n v="82"/>
    <d v="2026-07-10T00:00:00"/>
    <s v="Bill Process"/>
    <n v="64"/>
    <n v="3246"/>
    <n v="0"/>
    <n v="0"/>
    <n v="0.68814271004667005"/>
    <n v="0"/>
    <m/>
    <m/>
    <m/>
    <m/>
    <m/>
    <m/>
    <m/>
  </r>
  <r>
    <s v="ZenLifeX Tender 2012/02"/>
    <n v="827"/>
    <n v="22533569"/>
    <s v="Atorvastatin Tablets 250 mg 20 Tablets Pack"/>
    <s v="20 Tablets"/>
    <n v="10"/>
    <n v="6011893"/>
    <n v="0.96"/>
    <n v="76.694755885871999"/>
    <s v="Ardentis Biotech"/>
    <n v="0.11600000000000001"/>
    <n v="6327"/>
    <d v="2024-02-05T00:00:00"/>
    <n v="26040"/>
    <n v="1997131.44326811"/>
    <n v="2228799"/>
    <n v="11720"/>
    <n v="26040"/>
    <n v="14320"/>
    <n v="1003131"/>
    <n v="1225668"/>
    <n v="189"/>
    <d v="2025-04-15T00:00:00"/>
    <s v="Bill Process"/>
    <n v="-387"/>
    <n v="4117"/>
    <n v="387"/>
    <n v="8"/>
    <n v="0.45007680491551499"/>
    <n v="379"/>
    <m/>
    <m/>
    <m/>
    <m/>
    <m/>
    <m/>
    <m/>
  </r>
  <r>
    <s v="GenoLifeX Tender 2017/06"/>
    <n v="268"/>
    <n v="27066256"/>
    <s v="Iron Syrup 125 mg/5 ml 60 ml Bottle"/>
    <s v="60 ml"/>
    <n v="31"/>
    <n v="9692913"/>
    <n v="0.78"/>
    <n v="99.882972135491599"/>
    <s v="Nexora Lifesciences"/>
    <n v="0.13300000000000001"/>
    <n v="5883"/>
    <d v="2024-02-02T00:00:00"/>
    <n v="96260"/>
    <n v="9614734.8977624197"/>
    <n v="10893495"/>
    <n v="91683"/>
    <n v="96260"/>
    <n v="4577"/>
    <n v="10375527"/>
    <n v="517968"/>
    <n v="71"/>
    <d v="2025-12-04T00:00:00"/>
    <s v="Bill Process"/>
    <n v="-154"/>
    <n v="5094"/>
    <n v="154"/>
    <n v="3"/>
    <n v="0.95245169333056301"/>
    <n v="151"/>
    <m/>
    <m/>
    <m/>
    <m/>
    <m/>
    <m/>
    <m/>
  </r>
  <r>
    <s v="AxisCure Tender 2013/02"/>
    <n v="322"/>
    <n v="91375247"/>
    <s v="Paracetamol Syrup 125 mg/5 ml 100 ml Bottle"/>
    <s v="100 ml"/>
    <n v="24"/>
    <n v="9168121"/>
    <n v="0.88"/>
    <n v="99.271358911963205"/>
    <s v="Zenvia Biotech"/>
    <n v="0.13200000000000001"/>
    <n v="7419"/>
    <d v="2024-06-12T00:00:00"/>
    <n v="67795"/>
    <n v="6730101.7774365498"/>
    <n v="7618475"/>
    <n v="47602"/>
    <n v="67795"/>
    <n v="20193"/>
    <n v="5349283"/>
    <n v="2269192"/>
    <n v="105"/>
    <d v="2025-07-08T00:00:00"/>
    <s v="Bill Process"/>
    <n v="-303"/>
    <n v="6926"/>
    <n v="303"/>
    <n v="7"/>
    <n v="0.70214617597167905"/>
    <n v="296"/>
    <m/>
    <m/>
    <m/>
    <m/>
    <m/>
    <m/>
    <m/>
  </r>
  <r>
    <s v="PharmaCure Tender 2016/02"/>
    <n v="114"/>
    <n v="72930854"/>
    <s v="Paracetamol Syrup 250 mg/5 ml 60 ml Bottle"/>
    <s v="60 ml"/>
    <n v="19"/>
    <n v="5825543"/>
    <n v="0.77"/>
    <n v="86.924612523387793"/>
    <s v="Nexora Lifesciences"/>
    <n v="0.115"/>
    <n v="1681"/>
    <d v="2020-05-30T00:00:00"/>
    <n v="67479"/>
    <n v="5865585.9284656905"/>
    <n v="6540128"/>
    <n v="34817"/>
    <n v="67479"/>
    <n v="32662"/>
    <n v="3374496"/>
    <n v="3165632"/>
    <n v="159"/>
    <d v="2025-04-18T00:00:00"/>
    <s v="Bill Process"/>
    <n v="-384"/>
    <n v="4642"/>
    <n v="384"/>
    <n v="5"/>
    <n v="0.515967930763645"/>
    <n v="379"/>
    <m/>
    <m/>
    <m/>
    <m/>
    <m/>
    <m/>
    <m/>
  </r>
  <r>
    <s v="NexaLabs Tender 2001/05"/>
    <n v="587"/>
    <n v="37226209"/>
    <s v="Framycetin Sulphate Cream 2% 10 gm Tube"/>
    <s v="10 gm"/>
    <n v="20"/>
    <n v="9470224"/>
    <n v="0.84"/>
    <n v="64.016375229138703"/>
    <s v="Velcura Pharma"/>
    <n v="0.126"/>
    <n v="2751"/>
    <d v="2022-05-08T00:00:00"/>
    <n v="45302"/>
    <n v="2900069.8306304398"/>
    <n v="3265479"/>
    <n v="29986"/>
    <n v="45302"/>
    <n v="15316"/>
    <n v="2161464"/>
    <n v="1104015"/>
    <n v="64"/>
    <d v="2026-07-08T00:00:00"/>
    <s v="Bill Process"/>
    <n v="62"/>
    <n v="9835"/>
    <n v="0"/>
    <n v="0"/>
    <n v="0.66191338130766897"/>
    <n v="0"/>
    <m/>
    <m/>
    <m/>
    <m/>
    <m/>
    <m/>
    <m/>
  </r>
  <r>
    <s v="NexaThera Tender 2014/12"/>
    <n v="531"/>
    <n v="82589832"/>
    <s v="Mupirocin Cream 1% 10 gm Tube"/>
    <s v="10 gm"/>
    <n v="28"/>
    <n v="2786579"/>
    <n v="0.81"/>
    <n v="80.176574978167395"/>
    <s v="Intas Pharmaceuticals"/>
    <n v="0.14299999999999999"/>
    <n v="2546"/>
    <d v="2021-10-18T00:00:00"/>
    <n v="20560"/>
    <n v="1648430.38155112"/>
    <n v="1884156"/>
    <n v="19351"/>
    <n v="20560"/>
    <n v="1209"/>
    <n v="1773361"/>
    <n v="110795"/>
    <n v="100"/>
    <d v="2026-07-22T00:00:00"/>
    <s v="Bill Process"/>
    <n v="76"/>
    <n v="3799"/>
    <n v="0"/>
    <n v="0"/>
    <n v="0.94119649805447503"/>
    <n v="0"/>
    <m/>
    <m/>
    <m/>
    <m/>
    <m/>
    <m/>
    <m/>
  </r>
  <r>
    <s v="VertexBiotech Tender 2009/09"/>
    <n v="618"/>
    <n v="14789001"/>
    <s v="Ibuprofen Tablets 500 mg 20 Tablets Pack"/>
    <s v="20 Tablets"/>
    <n v="20"/>
    <n v="1251906"/>
    <n v="0.98"/>
    <n v="52.834958830601202"/>
    <s v="Aximed Pharma"/>
    <n v="0.11700000000000001"/>
    <n v="7911"/>
    <d v="2022-05-22T00:00:00"/>
    <n v="97764"/>
    <n v="5165356.9151149001"/>
    <n v="5769704"/>
    <n v="70595"/>
    <n v="97764"/>
    <n v="27169"/>
    <n v="4166280"/>
    <n v="1603424"/>
    <n v="181"/>
    <d v="2026-08-14T00:00:00"/>
    <s v="Bill Process"/>
    <n v="99"/>
    <n v="3288"/>
    <n v="0"/>
    <n v="0"/>
    <n v="0.72209606808232096"/>
    <n v="0"/>
    <m/>
    <m/>
    <m/>
    <m/>
    <m/>
    <m/>
    <m/>
  </r>
  <r>
    <s v="OptiSciences Tender 2003/12"/>
    <n v="823"/>
    <n v="24808632"/>
    <s v="Clotrimazole Cream 1% 20 gm Tube"/>
    <s v="20 gm"/>
    <n v="6"/>
    <n v="6239637"/>
    <n v="0.87"/>
    <n v="96.063334963804294"/>
    <s v="Medisphere Pharmaceuticals"/>
    <n v="0.14399999999999999"/>
    <n v="9119"/>
    <d v="2024-10-02T00:00:00"/>
    <n v="64117"/>
    <n v="6159292.84787424"/>
    <n v="7046231"/>
    <n v="24974"/>
    <n v="64117"/>
    <n v="39143"/>
    <n v="2744554"/>
    <n v="4301677"/>
    <n v="184"/>
    <d v="2026-12-06T00:00:00"/>
    <s v="Bill Process"/>
    <n v="213"/>
    <n v="2534"/>
    <n v="0"/>
    <n v="0"/>
    <n v="0.389506683094967"/>
    <n v="0"/>
    <m/>
    <m/>
    <m/>
    <m/>
    <m/>
    <m/>
    <m/>
  </r>
  <r>
    <s v="HelioBiotech Tender 2017/05"/>
    <n v="937"/>
    <n v="39742001"/>
    <s v="Ceftriaxone Injection 500 mg 2 ml Vial"/>
    <s v="2 ml"/>
    <n v="26"/>
    <n v="4460316"/>
    <n v="0.95"/>
    <n v="53.522874194402299"/>
    <s v="Biosynex Healthcare"/>
    <n v="0.128"/>
    <n v="9577"/>
    <d v="2022-05-18T00:00:00"/>
    <n v="98540"/>
    <n v="5274144.0231164005"/>
    <n v="5949234"/>
    <n v="36120"/>
    <n v="98540"/>
    <n v="62420"/>
    <n v="2180702"/>
    <n v="3768532"/>
    <n v="150"/>
    <d v="2026-08-22T00:00:00"/>
    <s v="Bill Process"/>
    <n v="107"/>
    <n v="7076"/>
    <n v="0"/>
    <n v="0"/>
    <n v="0.36655165415059898"/>
    <n v="0"/>
    <m/>
    <m/>
    <m/>
    <m/>
    <m/>
    <m/>
    <m/>
  </r>
  <r>
    <s v="OptiLifeX Tender 2011/02"/>
    <n v="784"/>
    <n v="28577216"/>
    <s v="Amikacin Injection 1 g 2 ml Vial"/>
    <s v="1 g"/>
    <n v="40"/>
    <n v="7428099"/>
    <n v="0.84"/>
    <n v="78.608421597437399"/>
    <s v="Corentis Lifesciences"/>
    <n v="0.124"/>
    <n v="2678"/>
    <d v="2024-12-05T00:00:00"/>
    <n v="63193"/>
    <n v="4967501.9860068597"/>
    <n v="5583472"/>
    <n v="31135"/>
    <n v="63193"/>
    <n v="32058"/>
    <n v="2750960"/>
    <n v="2832512"/>
    <n v="57"/>
    <d v="2026-04-04T00:00:00"/>
    <s v="Bill Process"/>
    <n v="-33"/>
    <n v="8098"/>
    <n v="33"/>
    <n v="4"/>
    <n v="0.49269697593087802"/>
    <n v="29"/>
    <m/>
    <m/>
    <m/>
    <m/>
    <m/>
    <m/>
    <m/>
  </r>
  <r>
    <s v="SynBiosystems Tender 2004/01"/>
    <n v="669"/>
    <n v="29882446"/>
    <s v="Clotrimazole Cream 2% 30 gm Tube"/>
    <s v="30 gm"/>
    <n v="30"/>
    <n v="388562"/>
    <n v="0.84"/>
    <n v="65.390950647161901"/>
    <s v="Ardentis Biotech"/>
    <n v="0.14499999999999999"/>
    <n v="6128"/>
    <d v="2022-11-04T00:00:00"/>
    <n v="31373"/>
    <n v="2051510.2946534101"/>
    <n v="2348979"/>
    <n v="27659"/>
    <n v="31373"/>
    <n v="3714"/>
    <n v="2070902"/>
    <n v="278077"/>
    <n v="70"/>
    <d v="2025-12-28T00:00:00"/>
    <s v="Bill Process"/>
    <n v="-130"/>
    <n v="9425"/>
    <n v="130"/>
    <n v="7"/>
    <n v="0.88161795174194402"/>
    <n v="123"/>
    <m/>
    <m/>
    <m/>
    <m/>
    <m/>
    <m/>
    <m/>
  </r>
  <r>
    <s v="TriSciences Tender 2015/02"/>
    <n v="924"/>
    <n v="58910247"/>
    <s v="Doxycycline Capsules 200 mg 20 Capsules Pack"/>
    <s v="20 Capsules"/>
    <n v="39"/>
    <n v="2196715"/>
    <n v="1"/>
    <n v="93.642007387037594"/>
    <s v="Biocon"/>
    <n v="0.14000000000000001"/>
    <n v="1987"/>
    <d v="2020-07-19T00:00:00"/>
    <n v="95773"/>
    <n v="8968375.9734787494"/>
    <n v="10223949"/>
    <n v="37024"/>
    <n v="95773"/>
    <n v="58749"/>
    <n v="3952382"/>
    <n v="6271567"/>
    <n v="110"/>
    <d v="2026-12-07T00:00:00"/>
    <s v="Bill Process"/>
    <n v="214"/>
    <n v="3572"/>
    <n v="0"/>
    <n v="0"/>
    <n v="0.38658076911029199"/>
    <n v="0"/>
    <m/>
    <m/>
    <m/>
    <m/>
    <m/>
    <m/>
    <m/>
  </r>
  <r>
    <s v="NeuroThera Tender 2010/01"/>
    <n v="653"/>
    <n v="17885201"/>
    <s v="Fluconazole Capsules 100 mg 15 Capsules Pack"/>
    <s v="15 Capsules"/>
    <n v="23"/>
    <n v="8929653"/>
    <n v="0.86"/>
    <n v="63.828122147057599"/>
    <s v="Arvion Healthcare"/>
    <n v="0.111"/>
    <n v="8792"/>
    <d v="2025-08-24T00:00:00"/>
    <n v="54264"/>
    <n v="3463569.2201879402"/>
    <n v="3848025"/>
    <n v="54264"/>
    <n v="54264"/>
    <n v="0"/>
    <n v="3848025"/>
    <n v="0"/>
    <n v="184"/>
    <d v="2025-10-18T00:00:00"/>
    <s v="P O Closed"/>
    <n v="-201"/>
    <n v="9635"/>
    <n v="201"/>
    <n v="4"/>
    <n v="1"/>
    <n v="197"/>
    <m/>
    <m/>
    <m/>
    <m/>
    <m/>
    <m/>
    <m/>
  </r>
  <r>
    <s v="BioThera Tender 2023/03"/>
    <n v="287"/>
    <n v="50724195"/>
    <s v="Paracetamol Syrup 100 mg/5 ml 100 ml Bottle"/>
    <s v="100 ml"/>
    <n v="41"/>
    <n v="4357633"/>
    <n v="0.91"/>
    <n v="61.991309947007402"/>
    <s v="Lumeris Healthcare"/>
    <n v="0.10299999999999999"/>
    <n v="3968"/>
    <d v="2020-07-25T00:00:00"/>
    <n v="96070"/>
    <n v="5955505.1466089999"/>
    <n v="6568922"/>
    <n v="84969"/>
    <n v="96070"/>
    <n v="11101"/>
    <n v="5809876"/>
    <n v="759046"/>
    <n v="155"/>
    <d v="2025-10-04T00:00:00"/>
    <s v="Bill Process"/>
    <n v="-215"/>
    <n v="4169"/>
    <n v="215"/>
    <n v="3"/>
    <n v="0.88444883938794605"/>
    <n v="212"/>
    <m/>
    <m/>
    <m/>
    <m/>
    <m/>
    <m/>
    <m/>
  </r>
  <r>
    <s v="DeltaCore Tender 2010/07"/>
    <n v="581"/>
    <n v="69139220"/>
    <s v="Iron Syrup 125 mg/5 ml 100 ml Bottle"/>
    <s v="100 ml"/>
    <n v="45"/>
    <n v="7633195"/>
    <n v="0.77"/>
    <n v="54.762075052254602"/>
    <s v="Alkem Laboratories"/>
    <n v="0.105"/>
    <n v="1924"/>
    <d v="2025-04-13T00:00:00"/>
    <n v="50756"/>
    <n v="2779503.88135223"/>
    <n v="3071352"/>
    <n v="4114"/>
    <n v="50756"/>
    <n v="46642"/>
    <n v="248947"/>
    <n v="2822405"/>
    <n v="137"/>
    <d v="2026-01-11T00:00:00"/>
    <s v="Bill Process"/>
    <n v="-116"/>
    <n v="2733"/>
    <n v="116"/>
    <n v="4"/>
    <n v="8.1054456615966594E-2"/>
    <n v="112"/>
    <m/>
    <m/>
    <m/>
    <m/>
    <m/>
    <m/>
    <m/>
  </r>
  <r>
    <s v="CoreSciences Tender 2006/02"/>
    <n v="218"/>
    <n v="35056764"/>
    <s v="Amikacin Injection 500 mg 5 ml Vial"/>
    <s v="5 ml"/>
    <n v="34"/>
    <n v="1007930"/>
    <n v="0.9"/>
    <n v="70.677690029091593"/>
    <s v="Biosynex Healthcare"/>
    <n v="0.125"/>
    <n v="7155"/>
    <d v="2021-05-14T00:00:00"/>
    <n v="92936"/>
    <n v="6568501.8005436603"/>
    <n v="7389565"/>
    <n v="7155"/>
    <n v="92936"/>
    <n v="85781"/>
    <n v="568911"/>
    <n v="6820654"/>
    <n v="124"/>
    <d v="2025-02-11T00:00:00"/>
    <s v="Bill Process"/>
    <n v="-450"/>
    <n v="4297"/>
    <n v="450"/>
    <n v="7"/>
    <n v="7.6988465180339194E-2"/>
    <n v="443"/>
    <m/>
    <m/>
    <m/>
    <m/>
    <m/>
    <m/>
    <m/>
  </r>
  <r>
    <s v="PharmaCore Tender 2010/12"/>
    <n v="357"/>
    <n v="95680653"/>
    <s v="Mupirocin Cream 2% 10 gm Tube"/>
    <s v="10 gm"/>
    <n v="34"/>
    <n v="5978061"/>
    <n v="0.92"/>
    <n v="82.318287632123102"/>
    <s v="Oxyvera Pharmaceuticals"/>
    <n v="0.13400000000000001"/>
    <n v="5728"/>
    <d v="2021-10-04T00:00:00"/>
    <n v="21716"/>
    <n v="1787623.9342191799"/>
    <n v="2027166"/>
    <n v="15929"/>
    <n v="21716"/>
    <n v="5787"/>
    <n v="1486955"/>
    <n v="540211"/>
    <n v="138"/>
    <d v="2026-10-07T00:00:00"/>
    <s v="Bill Process"/>
    <n v="153"/>
    <n v="1706"/>
    <n v="0"/>
    <n v="0"/>
    <n v="0.73351445938478499"/>
    <n v="0"/>
    <m/>
    <m/>
    <m/>
    <m/>
    <m/>
    <m/>
    <m/>
  </r>
  <r>
    <s v="GammaLifeX Tender 2019/02"/>
    <n v="822"/>
    <n v="39266812"/>
    <s v="Omeprazole Capsules 100 mg 10 Capsules Pack"/>
    <s v="10 Capsules"/>
    <n v="38"/>
    <n v="9310267"/>
    <n v="0.99"/>
    <n v="96.113051150457196"/>
    <s v="Helixora Healthcare"/>
    <n v="0.14399999999999999"/>
    <n v="7561"/>
    <d v="2024-01-30T00:00:00"/>
    <n v="25468"/>
    <n v="2447807.1866998398"/>
    <n v="2800291"/>
    <n v="9296"/>
    <n v="25468"/>
    <n v="16172"/>
    <n v="1022126"/>
    <n v="1778165"/>
    <n v="122"/>
    <d v="2025-07-21T00:00:00"/>
    <s v="Bill Process"/>
    <n v="-290"/>
    <n v="9668"/>
    <n v="290"/>
    <n v="3"/>
    <n v="0.36500706769279101"/>
    <n v="287"/>
    <m/>
    <m/>
    <m/>
    <m/>
    <m/>
    <m/>
    <m/>
  </r>
  <r>
    <s v="HelioNova Tender 2011/06"/>
    <n v="713"/>
    <n v="14860337"/>
    <s v="Clotrimazole Cream 0.5% 10 gm Tube"/>
    <s v="10 gm"/>
    <n v="10"/>
    <n v="9591030"/>
    <n v="0.98"/>
    <n v="99.825657576530503"/>
    <s v="Ardentis Biotech"/>
    <n v="0.121"/>
    <n v="7667"/>
    <d v="2021-06-20T00:00:00"/>
    <n v="25968"/>
    <n v="2592272.6759473402"/>
    <n v="2905938"/>
    <n v="2189"/>
    <n v="25968"/>
    <n v="23779"/>
    <n v="244959"/>
    <n v="2660979"/>
    <n v="188"/>
    <d v="2026-12-09T00:00:00"/>
    <s v="Bill Process"/>
    <n v="216"/>
    <n v="8211"/>
    <n v="0"/>
    <n v="0"/>
    <n v="8.4296056685151E-2"/>
    <n v="0"/>
    <m/>
    <m/>
    <m/>
    <m/>
    <m/>
    <m/>
    <m/>
  </r>
  <r>
    <s v="WellThera Tender 2002/08"/>
    <n v="442"/>
    <n v="54794477"/>
    <s v="Mupirocin Cream 2% 30 gm Tube"/>
    <s v="30 gm"/>
    <n v="40"/>
    <n v="8966040"/>
    <n v="0.92"/>
    <n v="87.151892232392697"/>
    <s v="Arvion Healthcare"/>
    <n v="0.14599999999999999"/>
    <n v="1558"/>
    <d v="2022-09-04T00:00:00"/>
    <n v="64525"/>
    <n v="5623475.8462951398"/>
    <n v="6444503"/>
    <n v="44421"/>
    <n v="64525"/>
    <n v="20104"/>
    <n v="4436595"/>
    <n v="2007908"/>
    <n v="109"/>
    <d v="2025-07-07T00:00:00"/>
    <s v="Bill Process"/>
    <n v="-304"/>
    <n v="6092"/>
    <n v="304"/>
    <n v="1"/>
    <n v="0.68843084075939598"/>
    <n v="303"/>
    <m/>
    <m/>
    <m/>
    <m/>
    <m/>
    <m/>
    <m/>
  </r>
  <r>
    <s v="AuroBiosystems Tender 2016/02"/>
    <n v="742"/>
    <n v="90316411"/>
    <s v="Ciprofloxacin Tablets 650 mg 10 Tablets Pack"/>
    <s v="10 Tablets"/>
    <n v="49"/>
    <n v="2589720"/>
    <n v="0.89"/>
    <n v="50.068817695040103"/>
    <s v="Nexwell Pharma"/>
    <n v="0.10199999999999999"/>
    <n v="3740"/>
    <d v="2024-09-16T00:00:00"/>
    <n v="98253"/>
    <n v="4919411.5449907798"/>
    <n v="5421192"/>
    <n v="96243"/>
    <n v="98253"/>
    <n v="2010"/>
    <n v="5310288"/>
    <n v="110904"/>
    <n v="107"/>
    <d v="2025-10-19T00:00:00"/>
    <s v="Bill Process"/>
    <n v="-200"/>
    <n v="1201"/>
    <n v="200"/>
    <n v="7"/>
    <n v="0.97954260938597304"/>
    <n v="193"/>
    <m/>
    <m/>
    <m/>
    <m/>
    <m/>
    <m/>
    <m/>
  </r>
  <r>
    <s v="BioCure Tender 2020/11"/>
    <n v="901"/>
    <n v="34837099"/>
    <s v="Diclofenac Injection 1 g 5 ml Vial"/>
    <s v="1 g"/>
    <n v="50"/>
    <n v="4653823"/>
    <n v="0.78"/>
    <n v="86.5037708350239"/>
    <s v="Primexa Healthcare"/>
    <n v="0.10299999999999999"/>
    <n v="3145"/>
    <d v="2022-06-21T00:00:00"/>
    <n v="98666"/>
    <n v="8534981.0532084703"/>
    <n v="9414084"/>
    <n v="93785"/>
    <n v="98666"/>
    <n v="4881"/>
    <n v="8948370"/>
    <n v="465714"/>
    <n v="118"/>
    <d v="2025-01-24T00:00:00"/>
    <s v="Bill Process"/>
    <n v="-468"/>
    <n v="2786"/>
    <n v="468"/>
    <n v="1"/>
    <n v="0.95053007114912902"/>
    <n v="467"/>
    <m/>
    <m/>
    <m/>
    <m/>
    <m/>
    <m/>
    <m/>
  </r>
  <r>
    <s v="QuantumThera Tender 2014/02"/>
    <n v="601"/>
    <n v="49952910"/>
    <s v="Framycetin Sulphate Cream 1% 20 gm Tube"/>
    <s v="20 gm"/>
    <n v="29"/>
    <n v="5227291"/>
    <n v="0.81"/>
    <n v="52.879723667729301"/>
    <s v="Trivanta Pharma"/>
    <n v="0.14199999999999999"/>
    <n v="4345"/>
    <d v="2024-04-27T00:00:00"/>
    <n v="67362"/>
    <n v="3562083.9457055801"/>
    <n v="4067900"/>
    <n v="45931"/>
    <n v="67362"/>
    <n v="21431"/>
    <n v="2773711"/>
    <n v="1294189"/>
    <n v="73"/>
    <d v="2025-08-07T00:00:00"/>
    <s v="Bill Process"/>
    <n v="-273"/>
    <n v="4314"/>
    <n v="273"/>
    <n v="4"/>
    <n v="0.68185327038983401"/>
    <n v="269"/>
    <m/>
    <m/>
    <m/>
    <m/>
    <m/>
    <m/>
    <m/>
  </r>
  <r>
    <s v="MediMed Tender 2009/12"/>
    <n v="763"/>
    <n v="33064756"/>
    <s v="Atorvastatin Tablets 650 mg 20 Tablets Pack"/>
    <s v="20 Tablets"/>
    <n v="31"/>
    <n v="711365"/>
    <n v="0.81"/>
    <n v="85.346865559172201"/>
    <s v="Medinex Biotech"/>
    <n v="0.126"/>
    <n v="7036"/>
    <d v="2022-05-13T00:00:00"/>
    <n v="99134"/>
    <n v="8460776.17034298"/>
    <n v="9526834"/>
    <n v="41820"/>
    <n v="99134"/>
    <n v="57314"/>
    <n v="4018926"/>
    <n v="5507908"/>
    <n v="146"/>
    <d v="2026-11-25T00:00:00"/>
    <s v="Bill Process"/>
    <n v="202"/>
    <n v="6594"/>
    <n v="0"/>
    <n v="0"/>
    <n v="0.42185324913753097"/>
    <n v="0"/>
    <m/>
    <m/>
    <m/>
    <m/>
    <m/>
    <m/>
    <m/>
  </r>
  <r>
    <s v="VertexBiosystems Tender 2011/07"/>
    <n v="368"/>
    <n v="21791278"/>
    <s v="Iron Syrup 125 mg/5 ml 100 ml Bottle"/>
    <s v="100 ml"/>
    <n v="26"/>
    <n v="2023030"/>
    <n v="0.78"/>
    <n v="77.0272835719136"/>
    <s v="Lifegenix Pharma"/>
    <n v="0.14099999999999999"/>
    <n v="5613"/>
    <d v="2021-06-06T00:00:00"/>
    <n v="69684"/>
    <n v="5367569.2284252299"/>
    <n v="6124396"/>
    <n v="69031"/>
    <n v="69684"/>
    <n v="653"/>
    <n v="6067006"/>
    <n v="57390"/>
    <n v="193"/>
    <d v="2025-11-10T00:00:00"/>
    <s v="Bill Process"/>
    <n v="-178"/>
    <n v="7862"/>
    <n v="178"/>
    <n v="3"/>
    <n v="0.99062912576775197"/>
    <n v="175"/>
    <m/>
    <m/>
    <m/>
    <m/>
    <m/>
    <m/>
    <m/>
  </r>
  <r>
    <s v="OmegaLabs Tender 2023/05"/>
    <n v="279"/>
    <n v="48702800"/>
    <s v="Doxycycline Capsules 200 mg 10 Capsules Pack"/>
    <s v="10 Capsules"/>
    <n v="42"/>
    <n v="5704553"/>
    <n v="0.92"/>
    <n v="63.793850380182903"/>
    <s v="Elaris Biotech"/>
    <n v="0.10199999999999999"/>
    <n v="5173"/>
    <d v="2022-09-12T00:00:00"/>
    <n v="46572"/>
    <n v="2971007.1999058798"/>
    <n v="3274050"/>
    <n v="34127"/>
    <n v="46572"/>
    <n v="12445"/>
    <n v="2399156"/>
    <n v="874894"/>
    <n v="111"/>
    <d v="2026-02-17T00:00:00"/>
    <s v="Bill Process"/>
    <n v="-79"/>
    <n v="3729"/>
    <n v="79"/>
    <n v="4"/>
    <n v="0.73277935240058401"/>
    <n v="75"/>
    <m/>
    <m/>
    <m/>
    <m/>
    <m/>
    <m/>
    <m/>
  </r>
  <r>
    <s v="RegenThera Tender 2007/07"/>
    <n v="357"/>
    <n v="53656136"/>
    <s v="Ibuprofen Tablets 650 mg 15 Tablets Pack"/>
    <s v="15 Tablets"/>
    <n v="42"/>
    <n v="2023118"/>
    <n v="0.8"/>
    <n v="50.260910665943001"/>
    <s v="Lumeris Healthcare"/>
    <n v="0.121"/>
    <n v="3057"/>
    <d v="2023-05-05T00:00:00"/>
    <n v="63434"/>
    <n v="3188250.6071834299"/>
    <n v="3574029"/>
    <n v="23080"/>
    <n v="63434"/>
    <n v="40354"/>
    <n v="1300384"/>
    <n v="2273645"/>
    <n v="161"/>
    <d v="2026-10-24T00:00:00"/>
    <s v="Bill Process"/>
    <n v="170"/>
    <n v="8525"/>
    <n v="0"/>
    <n v="0"/>
    <n v="0.36384273418040802"/>
    <n v="0"/>
    <m/>
    <m/>
    <m/>
    <m/>
    <m/>
    <m/>
    <m/>
  </r>
  <r>
    <s v="DynaPharma Tender 2014/10"/>
    <n v="832"/>
    <n v="21999610"/>
    <s v="Ibuprofen Tablets 650 mg 10 Tablets Pack"/>
    <s v="10 Tablets"/>
    <n v="15"/>
    <n v="6973318"/>
    <n v="0.78"/>
    <n v="73.684886865866005"/>
    <s v="Medinex Biotech"/>
    <n v="0.10100000000000001"/>
    <n v="1906"/>
    <d v="2020-10-13T00:00:00"/>
    <n v="86788"/>
    <n v="6394963.9613147797"/>
    <n v="7040855"/>
    <n v="38343"/>
    <n v="86788"/>
    <n v="48445"/>
    <n v="3110655"/>
    <n v="3930200"/>
    <n v="61"/>
    <d v="2025-10-16T00:00:00"/>
    <s v="Bill Process"/>
    <n v="-203"/>
    <n v="6029"/>
    <n v="203"/>
    <n v="1"/>
    <n v="0.44180070977554498"/>
    <n v="202"/>
    <m/>
    <m/>
    <m/>
    <m/>
    <m/>
    <m/>
    <m/>
  </r>
  <r>
    <s v="MediCore Tender 2012/05"/>
    <n v="135"/>
    <n v="66360078"/>
    <s v="Gentamicin Injection 250 mg 2 ml Vial"/>
    <s v="2 ml"/>
    <n v="18"/>
    <n v="7629362"/>
    <n v="0.78"/>
    <n v="80.761892277471901"/>
    <s v="Helixora Healthcare"/>
    <n v="0.11"/>
    <n v="3124"/>
    <d v="2021-08-03T00:00:00"/>
    <n v="61756"/>
    <n v="4987531.4194875602"/>
    <n v="5536160"/>
    <n v="34219"/>
    <n v="61756"/>
    <n v="27537"/>
    <n v="3067586"/>
    <n v="2468574"/>
    <n v="153"/>
    <d v="2025-07-24T00:00:00"/>
    <s v="Bill Process"/>
    <n v="-287"/>
    <n v="9913"/>
    <n v="287"/>
    <n v="6"/>
    <n v="0.554100006477103"/>
    <n v="281"/>
    <m/>
    <m/>
    <m/>
    <m/>
    <m/>
    <m/>
    <m/>
  </r>
  <r>
    <s v="JetaNova Tender 2025/07"/>
    <n v="495"/>
    <n v="26314524"/>
    <s v="Amikacin Injection 1 g 10 ml Vial"/>
    <s v="1 g"/>
    <n v="33"/>
    <n v="3624913"/>
    <n v="0.82"/>
    <n v="99.398429236408404"/>
    <s v="Alkem Laboratories"/>
    <n v="0.123"/>
    <n v="3511"/>
    <d v="2024-12-16T00:00:00"/>
    <n v="13558"/>
    <n v="1347643.90358723"/>
    <n v="1513404"/>
    <n v="4411"/>
    <n v="13558"/>
    <n v="9147"/>
    <n v="492375"/>
    <n v="1021029"/>
    <n v="185"/>
    <d v="2025-10-28T00:00:00"/>
    <s v="Bill Process"/>
    <n v="-191"/>
    <n v="9059"/>
    <n v="191"/>
    <n v="4"/>
    <n v="0.32534297093966702"/>
    <n v="187"/>
    <m/>
    <m/>
    <m/>
    <m/>
    <m/>
    <m/>
    <m/>
  </r>
  <r>
    <s v="YottaCure Tender 2021/07"/>
    <n v="455"/>
    <n v="26561399"/>
    <s v="Ibuprofen Tablets 500 mg 15 Tablets Pack"/>
    <s v="15 Tablets"/>
    <n v="20"/>
    <n v="7004878"/>
    <n v="0.93"/>
    <n v="81.764178856000001"/>
    <s v="Novacrest Pharma"/>
    <n v="0.14499999999999999"/>
    <n v="3625"/>
    <d v="2020-12-25T00:00:00"/>
    <n v="97019"/>
    <n v="7932678.8684302596"/>
    <n v="9082917"/>
    <n v="79516"/>
    <n v="97019"/>
    <n v="17503"/>
    <n v="7444287"/>
    <n v="1638630"/>
    <n v="184"/>
    <d v="2025-12-15T00:00:00"/>
    <s v="Bill Process"/>
    <n v="-143"/>
    <n v="1729"/>
    <n v="143"/>
    <n v="7"/>
    <n v="0.81959203867283703"/>
    <n v="136"/>
    <m/>
    <m/>
    <m/>
    <m/>
    <m/>
    <m/>
    <m/>
  </r>
  <r>
    <s v="JetaLifeX Tender 2012/06"/>
    <n v="727"/>
    <n v="19041917"/>
    <s v="Vitamin B Complex Syrup 100 mg/5 ml 100 ml Bottle"/>
    <s v="100 ml"/>
    <n v="16"/>
    <n v="6981341"/>
    <n v="0.89"/>
    <n v="77.391242061758007"/>
    <s v="Biosynex Healthcare"/>
    <n v="0.128"/>
    <n v="3843"/>
    <d v="2020-09-18T00:00:00"/>
    <n v="39435"/>
    <n v="3051923.6307054302"/>
    <n v="3442570"/>
    <n v="34614"/>
    <n v="39435"/>
    <n v="4821"/>
    <n v="3021709"/>
    <n v="420861"/>
    <n v="167"/>
    <d v="2026-01-16T00:00:00"/>
    <s v="Bill Process"/>
    <n v="-111"/>
    <n v="7990"/>
    <n v="111"/>
    <n v="6"/>
    <n v="0.87774819322936504"/>
    <n v="105"/>
    <m/>
    <m/>
    <m/>
    <m/>
    <m/>
    <m/>
    <m/>
  </r>
  <r>
    <s v="CorePharma Tender 2016/10"/>
    <n v="178"/>
    <n v="20855511"/>
    <s v="Paracetamol Syrup 100 mg/5 ml 150 ml Bottle"/>
    <s v="150 ml"/>
    <n v="35"/>
    <n v="6289893"/>
    <n v="0.88"/>
    <n v="53.307158426420102"/>
    <s v="Aventra Healthcare"/>
    <n v="0.13300000000000001"/>
    <n v="3309"/>
    <d v="2023-09-20T00:00:00"/>
    <n v="79151"/>
    <n v="4219314.8966095699"/>
    <n v="4780484"/>
    <n v="65598"/>
    <n v="79151"/>
    <n v="13553"/>
    <n v="3961923"/>
    <n v="818561"/>
    <n v="163"/>
    <d v="2025-04-05T00:00:00"/>
    <s v="Bill Process"/>
    <n v="-397"/>
    <n v="3753"/>
    <n v="397"/>
    <n v="5"/>
    <n v="0.82877032507485704"/>
    <n v="392"/>
    <m/>
    <m/>
    <m/>
    <m/>
    <m/>
    <m/>
    <m/>
  </r>
  <r>
    <s v="YottaCore Tender 2007/09"/>
    <n v="680"/>
    <n v="70216753"/>
    <s v="Ketoconazole Cream 1% 20 gm Tube"/>
    <s v="20 gm"/>
    <n v="41"/>
    <n v="1856555"/>
    <n v="0.82"/>
    <n v="83.391282235318798"/>
    <s v="Oxyvera Pharmaceuticals"/>
    <n v="0.11600000000000001"/>
    <n v="8453"/>
    <d v="2020-02-07T00:00:00"/>
    <n v="23153"/>
    <n v="1930758.3575943401"/>
    <n v="2154726"/>
    <n v="19976"/>
    <n v="23153"/>
    <n v="3177"/>
    <n v="1859060"/>
    <n v="295666"/>
    <n v="65"/>
    <d v="2026-08-17T00:00:00"/>
    <s v="Bill Process"/>
    <n v="102"/>
    <n v="4932"/>
    <n v="0"/>
    <n v="0"/>
    <n v="0.86278236081717297"/>
    <n v="0"/>
    <m/>
    <m/>
    <m/>
    <m/>
    <m/>
    <m/>
    <m/>
  </r>
  <r>
    <s v="CuraNova Tender 2008/12"/>
    <n v="527"/>
    <n v="19165859"/>
    <s v="Doxycycline Capsules 250 mg 20 Capsules Pack"/>
    <s v="20 Capsules"/>
    <n v="14"/>
    <n v="5817039"/>
    <n v="0.86"/>
    <n v="92.703690715659505"/>
    <s v="Primexa Healthcare"/>
    <n v="0.13700000000000001"/>
    <n v="1710"/>
    <d v="2025-11-30T00:00:00"/>
    <n v="69905"/>
    <n v="6480451.49947818"/>
    <n v="7368273"/>
    <n v="54708"/>
    <n v="69905"/>
    <n v="15197"/>
    <n v="5766447"/>
    <n v="1601826"/>
    <n v="70"/>
    <d v="2026-10-10T00:00:00"/>
    <s v="Bill Process"/>
    <n v="156"/>
    <n v="1534"/>
    <n v="0"/>
    <n v="0"/>
    <n v="0.78260496387955103"/>
    <n v="0"/>
    <m/>
    <m/>
    <m/>
    <m/>
    <m/>
    <m/>
    <m/>
  </r>
  <r>
    <s v="AlphaNova Tender 2011/09"/>
    <n v="492"/>
    <n v="96187732"/>
    <s v="Paracetamol Syrup 250 mg/5 ml 150 ml Bottle"/>
    <s v="150 ml"/>
    <n v="30"/>
    <n v="3763621"/>
    <n v="0.78"/>
    <n v="61.464930667588199"/>
    <s v="Lupin"/>
    <n v="0.14899999999999999"/>
    <n v="6433"/>
    <d v="2022-02-05T00:00:00"/>
    <n v="75647"/>
    <n v="4649637.6102110501"/>
    <n v="5342434"/>
    <n v="21307"/>
    <n v="75647"/>
    <n v="54340"/>
    <n v="1504769"/>
    <n v="3837665"/>
    <n v="79"/>
    <d v="2025-04-14T00:00:00"/>
    <s v="Bill Process"/>
    <n v="-388"/>
    <n v="1736"/>
    <n v="388"/>
    <n v="2"/>
    <n v="0.28166351606805301"/>
    <n v="386"/>
    <m/>
    <m/>
    <m/>
    <m/>
    <m/>
    <m/>
    <m/>
  </r>
  <r>
    <s v="RegenHealthcare Tender 2019/08"/>
    <n v="210"/>
    <n v="76693407"/>
    <s v="Clotrimazole Cream 0.5% 10 gm Tube"/>
    <s v="10 gm"/>
    <n v="23"/>
    <n v="6066954"/>
    <n v="0.97"/>
    <n v="61.489959078387102"/>
    <s v="Oxyvera Pharmaceuticals"/>
    <n v="0.14599999999999999"/>
    <n v="5011"/>
    <d v="2023-12-13T00:00:00"/>
    <n v="33395"/>
    <n v="2053457.1834227401"/>
    <n v="2353262"/>
    <n v="33395"/>
    <n v="33395"/>
    <n v="0"/>
    <n v="2353262"/>
    <n v="0"/>
    <n v="71"/>
    <d v="2026-08-24T00:00:00"/>
    <s v="L D 0%"/>
    <n v="109"/>
    <n v="4844"/>
    <n v="0"/>
    <n v="0"/>
    <n v="1"/>
    <n v="0"/>
    <m/>
    <m/>
    <m/>
    <m/>
    <m/>
    <m/>
    <m/>
  </r>
  <r>
    <s v="UniPharmatech Tender 2008/04"/>
    <n v="696"/>
    <n v="49849947"/>
    <s v="Gentamicin Injection 250 mg 5 ml Vial"/>
    <s v="5 ml"/>
    <n v="18"/>
    <n v="5948923"/>
    <n v="0.86"/>
    <n v="56.158530260825302"/>
    <s v="Nexwell Pharma"/>
    <n v="0.12"/>
    <n v="1631"/>
    <d v="2021-10-21T00:00:00"/>
    <n v="42955"/>
    <n v="2412289.6673537502"/>
    <n v="2701764"/>
    <n v="17579"/>
    <n v="42955"/>
    <n v="25376"/>
    <n v="1105676"/>
    <n v="1596088"/>
    <n v="133"/>
    <d v="2026-01-05T00:00:00"/>
    <s v="Bill Process"/>
    <n v="-122"/>
    <n v="5851"/>
    <n v="122"/>
    <n v="6"/>
    <n v="0.40924223024095002"/>
    <n v="116"/>
    <m/>
    <m/>
    <m/>
    <m/>
    <m/>
    <m/>
    <m/>
  </r>
  <r>
    <s v="UltraPharma Tender 2021/09"/>
    <n v="260"/>
    <n v="73495472"/>
    <s v="Omeprazole Capsules 200 mg 20 Capsules Pack"/>
    <s v="20 Capsules"/>
    <n v="10"/>
    <n v="772643"/>
    <n v="0.82"/>
    <n v="71.0943997662756"/>
    <s v="Elaris Biotech"/>
    <n v="0.14899999999999999"/>
    <n v="3835"/>
    <d v="2024-05-26T00:00:00"/>
    <n v="53021"/>
    <n v="3769496.1700077001"/>
    <n v="4331151"/>
    <n v="51349"/>
    <n v="53021"/>
    <n v="1672"/>
    <n v="4194570"/>
    <n v="136581"/>
    <n v="56"/>
    <d v="2026-10-04T00:00:00"/>
    <s v="Bill Process"/>
    <n v="150"/>
    <n v="8147"/>
    <n v="0"/>
    <n v="0"/>
    <n v="0.96846532505988203"/>
    <n v="0"/>
    <m/>
    <m/>
    <m/>
    <m/>
    <m/>
    <m/>
    <m/>
  </r>
  <r>
    <s v="AuroGenix Tender 2011/11"/>
    <n v="400"/>
    <n v="68895895"/>
    <s v="Doxycycline Capsules 100 mg 20 Capsules Pack"/>
    <s v="20 Capsules"/>
    <n v="12"/>
    <n v="5740282"/>
    <n v="0.78"/>
    <n v="92.516602278243994"/>
    <s v="Crestiva Pharmaceuticals"/>
    <n v="0.13300000000000001"/>
    <n v="6250"/>
    <d v="2024-07-05T00:00:00"/>
    <n v="42504"/>
    <n v="3932325.6632344802"/>
    <n v="4455325"/>
    <n v="4297"/>
    <n v="42504"/>
    <n v="38207"/>
    <n v="450417"/>
    <n v="4004908"/>
    <n v="83"/>
    <d v="2026-01-06T00:00:00"/>
    <s v="Bill Process"/>
    <n v="-121"/>
    <n v="9555"/>
    <n v="121"/>
    <n v="8"/>
    <n v="0.101096367400715"/>
    <n v="113"/>
    <m/>
    <m/>
    <m/>
    <m/>
    <m/>
    <m/>
    <m/>
  </r>
  <r>
    <s v="GammaCure Tender 2002/09"/>
    <n v="737"/>
    <n v="22112294"/>
    <s v="Doxycycline Capsules 250 mg 10 Capsules Pack"/>
    <s v="10 Capsules"/>
    <n v="24"/>
    <n v="6167845"/>
    <n v="0.99"/>
    <n v="51.264835155467999"/>
    <s v="Aurobindo Pharma"/>
    <n v="0.13300000000000001"/>
    <n v="3192"/>
    <d v="2024-02-10T00:00:00"/>
    <n v="18801"/>
    <n v="963830.165757954"/>
    <n v="1092020"/>
    <n v="3165"/>
    <n v="18801"/>
    <n v="15636"/>
    <n v="183833"/>
    <n v="908187"/>
    <n v="144"/>
    <d v="2025-01-13T00:00:00"/>
    <s v="Bill Process"/>
    <n v="-479"/>
    <n v="7526"/>
    <n v="479"/>
    <n v="5"/>
    <n v="0.168342109462263"/>
    <n v="474"/>
    <m/>
    <m/>
    <m/>
    <m/>
    <m/>
    <m/>
    <m/>
  </r>
  <r>
    <s v="EvoNova Tender 2009/11"/>
    <n v="461"/>
    <n v="74905149"/>
    <s v="Clotrimazole Cream 1% 10 gm Tube"/>
    <s v="10 gm"/>
    <n v="27"/>
    <n v="1726103"/>
    <n v="0.97"/>
    <n v="64.730064511622203"/>
    <s v="Crestline Biotech"/>
    <n v="0.13100000000000001"/>
    <n v="6795"/>
    <d v="2023-05-05T00:00:00"/>
    <n v="51054"/>
    <n v="3304728.7135763601"/>
    <n v="3737648"/>
    <n v="10899"/>
    <n v="51054"/>
    <n v="40155"/>
    <n v="797913"/>
    <n v="2939735"/>
    <n v="169"/>
    <d v="2025-08-08T00:00:00"/>
    <s v="Bill Process"/>
    <n v="-272"/>
    <n v="7804"/>
    <n v="272"/>
    <n v="4"/>
    <n v="0.21347984487013699"/>
    <n v="268"/>
    <m/>
    <m/>
    <m/>
    <m/>
    <m/>
    <m/>
    <m/>
  </r>
  <r>
    <s v="HelioBiosystems Tender 2005/06"/>
    <n v="749"/>
    <n v="84138323"/>
    <s v="Gentamicin Injection 1 g 10 ml Vial"/>
    <s v="1 g"/>
    <n v="18"/>
    <n v="1478352"/>
    <n v="0.88"/>
    <n v="56.081232175311897"/>
    <s v="Alkem Laboratories"/>
    <n v="0.13200000000000001"/>
    <n v="7558"/>
    <d v="2022-08-15T00:00:00"/>
    <n v="83806"/>
    <n v="4699943.7436841903"/>
    <n v="5320336"/>
    <n v="74166"/>
    <n v="83806"/>
    <n v="9640"/>
    <n v="4708351"/>
    <n v="611985"/>
    <n v="70"/>
    <d v="2026-10-27T00:00:00"/>
    <s v="Bill Process"/>
    <n v="173"/>
    <n v="5157"/>
    <n v="0"/>
    <n v="0"/>
    <n v="0.88497243634107303"/>
    <n v="0"/>
    <m/>
    <m/>
    <m/>
    <m/>
    <m/>
    <m/>
    <m/>
  </r>
  <r>
    <s v="ZenBiosystems Tender 2007/10"/>
    <n v="333"/>
    <n v="71681553"/>
    <s v="Ibuprofen Tablets 500 mg 15 Tablets Pack"/>
    <s v="15 Tablets"/>
    <n v="14"/>
    <n v="6497231"/>
    <n v="0.77"/>
    <n v="83.771901876880307"/>
    <s v="Novacrest Pharma"/>
    <n v="0.114"/>
    <n v="2321"/>
    <d v="2024-08-05T00:00:00"/>
    <n v="63351"/>
    <n v="5307033.7558022402"/>
    <n v="5912036"/>
    <n v="11957"/>
    <n v="63351"/>
    <n v="51394"/>
    <n v="1115850"/>
    <n v="4796186"/>
    <n v="190"/>
    <d v="2026-12-22T00:00:00"/>
    <s v="Bill Process"/>
    <n v="229"/>
    <n v="2303"/>
    <n v="0"/>
    <n v="0"/>
    <n v="0.18874208773342199"/>
    <n v="0"/>
    <m/>
    <m/>
    <m/>
    <m/>
    <m/>
    <m/>
    <m/>
  </r>
  <r>
    <s v="WellCore Tender 2024/04"/>
    <n v="423"/>
    <n v="60330196"/>
    <s v="Cough Suppressant Syrup 250 mg/5 ml 150 ml Bottle"/>
    <s v="150 ml"/>
    <n v="18"/>
    <n v="3950419"/>
    <n v="0.81"/>
    <n v="68.667554840259299"/>
    <s v="Mediora Healthcare"/>
    <n v="0.11700000000000001"/>
    <n v="5240"/>
    <d v="2022-07-28T00:00:00"/>
    <n v="71345"/>
    <n v="4899086.7000783002"/>
    <n v="5472280"/>
    <n v="52659"/>
    <n v="71345"/>
    <n v="18686"/>
    <n v="4039033"/>
    <n v="1433247"/>
    <n v="122"/>
    <d v="2025-02-04T00:00:00"/>
    <s v="Bill Process"/>
    <n v="-457"/>
    <n v="2607"/>
    <n v="457"/>
    <n v="5"/>
    <n v="0.73808956479080501"/>
    <n v="452"/>
    <m/>
    <m/>
    <m/>
    <m/>
    <m/>
    <m/>
    <m/>
  </r>
  <r>
    <s v="BetaThera Tender 2011/12"/>
    <n v="674"/>
    <n v="74129795"/>
    <s v="Ceftriaxone Injection 1 g 10 ml Vial"/>
    <s v="1 g"/>
    <n v="15"/>
    <n v="6397564"/>
    <n v="0.82"/>
    <n v="98.175348777671999"/>
    <s v="Lifegenix Pharma"/>
    <n v="0.115"/>
    <n v="7428"/>
    <d v="2023-02-27T00:00:00"/>
    <n v="64496"/>
    <n v="6331917.2947647301"/>
    <n v="7060088"/>
    <n v="46759"/>
    <n v="64496"/>
    <n v="17737"/>
    <n v="5118498"/>
    <n v="1941590"/>
    <n v="143"/>
    <d v="2026-11-05T00:00:00"/>
    <s v="Bill Process"/>
    <n v="182"/>
    <n v="5284"/>
    <n v="0"/>
    <n v="0"/>
    <n v="0.72499069709749397"/>
    <n v="0"/>
    <m/>
    <m/>
    <m/>
    <m/>
    <m/>
    <m/>
    <m/>
  </r>
  <r>
    <s v="OptiGenix Tender 2005/01"/>
    <n v="593"/>
    <n v="19283403"/>
    <s v="Gentamicin Injection 1 g 5 ml Vial"/>
    <s v="1 g"/>
    <n v="45"/>
    <n v="451163"/>
    <n v="0.86"/>
    <n v="75.511273195536802"/>
    <s v="Velcura Pharma"/>
    <n v="0.13600000000000001"/>
    <n v="8796"/>
    <d v="2022-02-16T00:00:00"/>
    <n v="32085"/>
    <n v="2422779.2004788001"/>
    <n v="2752277"/>
    <n v="5169"/>
    <n v="32085"/>
    <n v="26916"/>
    <n v="443401"/>
    <n v="2308876"/>
    <n v="139"/>
    <d v="2025-07-08T00:00:00"/>
    <s v="Bill Process"/>
    <n v="-303"/>
    <n v="6350"/>
    <n v="303"/>
    <n v="1"/>
    <n v="0.16110331930808799"/>
    <n v="302"/>
    <m/>
    <m/>
    <m/>
    <m/>
    <m/>
    <m/>
    <m/>
  </r>
  <r>
    <s v="JetaLabs Tender 2008/08"/>
    <n v="182"/>
    <n v="32590796"/>
    <s v="Azithromycin Tablets 500 mg 15 Tablets Pack"/>
    <s v="15 Tablets"/>
    <n v="26"/>
    <n v="5616051"/>
    <n v="0.89"/>
    <n v="51.916082389766203"/>
    <s v="Sun Pharma"/>
    <n v="0.112"/>
    <n v="5400"/>
    <d v="2024-11-03T00:00:00"/>
    <n v="36353"/>
    <n v="1887305.34311517"/>
    <n v="2098684"/>
    <n v="30724"/>
    <n v="36353"/>
    <n v="5629"/>
    <n v="1773718"/>
    <n v="324966"/>
    <n v="182"/>
    <d v="2026-12-05T00:00:00"/>
    <s v="Bill Process"/>
    <n v="212"/>
    <n v="7599"/>
    <n v="0"/>
    <n v="0"/>
    <n v="0.84515720848348097"/>
    <n v="0"/>
    <m/>
    <m/>
    <m/>
    <m/>
    <m/>
    <m/>
    <m/>
  </r>
  <r>
    <s v="AuroHealthcare Tender 2022/10"/>
    <n v="111"/>
    <n v="89592486"/>
    <s v="Vitamin B Complex Syrup 250 mg/5 ml 60 ml Bottle"/>
    <s v="60 ml"/>
    <n v="26"/>
    <n v="8706419"/>
    <n v="0.82"/>
    <n v="84.190549095489501"/>
    <s v="Biosynex Healthcare"/>
    <n v="0.129"/>
    <n v="6466"/>
    <d v="2025-08-08T00:00:00"/>
    <n v="43569"/>
    <n v="3668098.03354138"/>
    <n v="4141283"/>
    <n v="29731"/>
    <n v="43569"/>
    <n v="13838"/>
    <n v="2825965"/>
    <n v="1315318"/>
    <n v="165"/>
    <d v="2025-01-10T00:00:00"/>
    <s v="Bill Process"/>
    <n v="-482"/>
    <n v="5975"/>
    <n v="482"/>
    <n v="9"/>
    <n v="0.68238885446074005"/>
    <n v="473"/>
    <m/>
    <m/>
    <m/>
    <m/>
    <m/>
    <m/>
    <m/>
  </r>
  <r>
    <s v="LifeCore Tender 2014/04"/>
    <n v="739"/>
    <n v="63507478"/>
    <s v="Ciprofloxacin Tablets 250 mg 15 Tablets Pack"/>
    <s v="15 Tablets"/>
    <n v="14"/>
    <n v="464537"/>
    <n v="1"/>
    <n v="75.638839118117403"/>
    <s v="Cipla"/>
    <n v="0.128"/>
    <n v="3241"/>
    <d v="2021-01-29T00:00:00"/>
    <n v="21704"/>
    <n v="1641665.3642196199"/>
    <n v="1851799"/>
    <n v="1604"/>
    <n v="21704"/>
    <n v="20100"/>
    <n v="136854"/>
    <n v="1714945"/>
    <n v="133"/>
    <d v="2025-07-25T00:00:00"/>
    <s v="Bill Process"/>
    <n v="-286"/>
    <n v="9721"/>
    <n v="286"/>
    <n v="8"/>
    <n v="7.3903427939550306E-2"/>
    <n v="278"/>
    <m/>
    <m/>
    <m/>
    <m/>
    <m/>
    <m/>
    <m/>
  </r>
  <r>
    <s v="WellBiotech Tender 2018/02"/>
    <n v="467"/>
    <n v="21644225"/>
    <s v="Paracetamol Tablets 250 mg 20 Tablets Pack"/>
    <s v="20 Tablets"/>
    <n v="40"/>
    <n v="7119754"/>
    <n v="0.83"/>
    <n v="88.132635700629606"/>
    <s v="Oxyvera Pharmaceuticals"/>
    <n v="0.14899999999999999"/>
    <n v="4316"/>
    <d v="2022-12-31T00:00:00"/>
    <n v="48466"/>
    <n v="4271436.32186672"/>
    <n v="4907880"/>
    <n v="36230"/>
    <n v="48466"/>
    <n v="12236"/>
    <n v="3668809"/>
    <n v="1239071"/>
    <n v="125"/>
    <d v="2025-12-18T00:00:00"/>
    <s v="Bill Process"/>
    <n v="-140"/>
    <n v="8771"/>
    <n v="140"/>
    <n v="2"/>
    <n v="0.74753435398011003"/>
    <n v="138"/>
    <m/>
    <m/>
    <m/>
    <m/>
    <m/>
    <m/>
    <m/>
  </r>
  <r>
    <s v="SynNova Tender 2003/03"/>
    <n v="568"/>
    <n v="87782781"/>
    <s v="Clotrimazole Cream 1% 20 gm Tube"/>
    <s v="20 gm"/>
    <n v="44"/>
    <n v="261548"/>
    <n v="0.8"/>
    <n v="72.300157571930399"/>
    <s v="Biocon"/>
    <n v="0.108"/>
    <n v="4255"/>
    <d v="2021-09-15T00:00:00"/>
    <n v="28797"/>
    <n v="2082027.6375988801"/>
    <n v="2306887"/>
    <n v="28797"/>
    <n v="28797"/>
    <n v="0"/>
    <n v="2306887"/>
    <n v="0"/>
    <n v="69"/>
    <d v="2026-02-15T00:00:00"/>
    <s v="P O Closed"/>
    <n v="-81"/>
    <n v="8254"/>
    <n v="81"/>
    <n v="4"/>
    <n v="1"/>
    <n v="77"/>
    <m/>
    <m/>
    <m/>
    <m/>
    <m/>
    <m/>
    <m/>
  </r>
  <r>
    <s v="UniPharma Tender 2001/06"/>
    <n v="996"/>
    <n v="19057215"/>
    <s v="Ceftriaxone Injection 500 mg 5 ml Vial"/>
    <s v="5 ml"/>
    <n v="30"/>
    <n v="8881166"/>
    <n v="0.9"/>
    <n v="59.302130744588297"/>
    <s v="Trivanta Pharma"/>
    <n v="0.127"/>
    <n v="9678"/>
    <d v="2020-04-22T00:00:00"/>
    <n v="78278"/>
    <n v="4642052.19042488"/>
    <n v="5231593"/>
    <n v="23126"/>
    <n v="78278"/>
    <n v="55152"/>
    <n v="1545592"/>
    <n v="3686001"/>
    <n v="155"/>
    <d v="2026-07-14T00:00:00"/>
    <s v="Bill Process"/>
    <n v="68"/>
    <n v="4795"/>
    <n v="0"/>
    <n v="0"/>
    <n v="0.29543422162037902"/>
    <n v="0"/>
    <m/>
    <m/>
    <m/>
    <m/>
    <m/>
    <m/>
    <m/>
  </r>
  <r>
    <s v="NovaLifeX Tender 2016/06"/>
    <n v="140"/>
    <n v="86363142"/>
    <s v="Mupirocin Cream 0.5% 30 gm Tube"/>
    <s v="30 gm"/>
    <n v="34"/>
    <n v="6206245"/>
    <n v="0.81"/>
    <n v="57.907985176675702"/>
    <s v="Trivanta Pharma"/>
    <n v="0.14399999999999999"/>
    <n v="6674"/>
    <d v="2024-02-15T00:00:00"/>
    <n v="47261"/>
    <n v="2736789.2874348699"/>
    <n v="3130887"/>
    <n v="39394"/>
    <n v="47261"/>
    <n v="7867"/>
    <n v="2609724"/>
    <n v="521163"/>
    <n v="149"/>
    <d v="2026-02-18T00:00:00"/>
    <s v="Bill Process"/>
    <n v="-78"/>
    <n v="3879"/>
    <n v="78"/>
    <n v="3"/>
    <n v="0.83354139776983105"/>
    <n v="75"/>
    <m/>
    <m/>
    <m/>
    <m/>
    <m/>
    <m/>
    <m/>
  </r>
  <r>
    <s v="UniPharmatech Tender 2013/09"/>
    <n v="351"/>
    <n v="29799550"/>
    <s v="Paracetamol Syrup 100 mg/5 ml 60 ml Bottle"/>
    <s v="60 ml"/>
    <n v="30"/>
    <n v="663634"/>
    <n v="0.8"/>
    <n v="69.327069923164302"/>
    <s v="Aximed Pharma"/>
    <n v="0.13"/>
    <n v="5903"/>
    <d v="2023-08-23T00:00:00"/>
    <n v="76806"/>
    <n v="5324734.9325185502"/>
    <n v="6016950"/>
    <n v="45134"/>
    <n v="76806"/>
    <n v="31672"/>
    <n v="3535779"/>
    <n v="2481171"/>
    <n v="91"/>
    <d v="2026-12-06T00:00:00"/>
    <s v="Bill Process"/>
    <n v="213"/>
    <n v="7699"/>
    <n v="0"/>
    <n v="0"/>
    <n v="0.58763638257427797"/>
    <n v="0"/>
    <m/>
    <m/>
    <m/>
    <m/>
    <m/>
    <m/>
    <m/>
  </r>
  <r>
    <s v="QuickNova Tender 2012/02"/>
    <n v="456"/>
    <n v="14238381"/>
    <s v="Doxycycline Capsules 250 mg 10 Capsules Pack"/>
    <s v="10 Capsules"/>
    <n v="35"/>
    <n v="6511988"/>
    <n v="0.82"/>
    <n v="65.765237424241107"/>
    <s v="Arvion Healthcare"/>
    <n v="0.113"/>
    <n v="1703"/>
    <d v="2023-04-12T00:00:00"/>
    <n v="64557"/>
    <n v="4245606.4323967304"/>
    <n v="4725360"/>
    <n v="22160"/>
    <n v="64557"/>
    <n v="42397"/>
    <n v="1622039"/>
    <n v="3103321"/>
    <n v="97"/>
    <d v="2025-07-09T00:00:00"/>
    <s v="Bill Process"/>
    <n v="-302"/>
    <n v="2352"/>
    <n v="302"/>
    <n v="7"/>
    <n v="0.34326254317889598"/>
    <n v="295"/>
    <m/>
    <m/>
    <m/>
    <m/>
    <m/>
    <m/>
    <m/>
  </r>
  <r>
    <s v="ZenPharmatech Tender 2022/12"/>
    <n v="370"/>
    <n v="10322643"/>
    <s v="Iron Syrup 125 mg/5 ml 150 ml Bottle"/>
    <s v="150 ml"/>
    <n v="17"/>
    <n v="1252721"/>
    <n v="0.88"/>
    <n v="51.302468108751803"/>
    <s v="Zerion Biotech"/>
    <n v="0.14099999999999999"/>
    <n v="8503"/>
    <d v="2025-12-11T00:00:00"/>
    <n v="42256"/>
    <n v="2167837.0924034198"/>
    <n v="2473502"/>
    <n v="39353"/>
    <n v="42256"/>
    <n v="2903"/>
    <n v="2303572"/>
    <n v="169930"/>
    <n v="167"/>
    <d v="2025-10-24T00:00:00"/>
    <s v="Bill Process"/>
    <n v="-195"/>
    <n v="6330"/>
    <n v="195"/>
    <n v="6"/>
    <n v="0.93129969708443805"/>
    <n v="189"/>
    <m/>
    <m/>
    <m/>
    <m/>
    <m/>
    <m/>
    <m/>
  </r>
  <r>
    <s v="PrimeLabs Tender 2022/06"/>
    <n v="525"/>
    <n v="46949516"/>
    <s v="Omeprazole Capsules 100 mg 20 Capsules Pack"/>
    <s v="20 Capsules"/>
    <n v="40"/>
    <n v="6014973"/>
    <n v="0.86"/>
    <n v="82.042847425170805"/>
    <s v="Torrent Pharmaceuticals"/>
    <n v="0.13500000000000001"/>
    <n v="7544"/>
    <d v="2025-01-19T00:00:00"/>
    <n v="83746"/>
    <n v="6870760.3004683498"/>
    <n v="7798313"/>
    <n v="17625"/>
    <n v="83746"/>
    <n v="66121"/>
    <n v="1641216"/>
    <n v="6157097"/>
    <n v="106"/>
    <d v="2026-01-08T00:00:00"/>
    <s v="Bill Process"/>
    <n v="-119"/>
    <n v="9938"/>
    <n v="119"/>
    <n v="9"/>
    <n v="0.210457812910467"/>
    <n v="110"/>
    <m/>
    <m/>
    <m/>
    <m/>
    <m/>
    <m/>
    <m/>
  </r>
  <r>
    <s v="SynPharma Tender 2010/05"/>
    <n v="715"/>
    <n v="19930365"/>
    <s v="Clotrimazole Cream 1% 30 gm Tube"/>
    <s v="30 gm"/>
    <n v="22"/>
    <n v="2519794"/>
    <n v="0.96"/>
    <n v="72.484365848453507"/>
    <s v="Oxyvera Pharmaceuticals"/>
    <n v="0.10299999999999999"/>
    <n v="4640"/>
    <d v="2022-06-25T00:00:00"/>
    <n v="14361"/>
    <n v="1040947.97794964"/>
    <n v="1148166"/>
    <n v="7779"/>
    <n v="14361"/>
    <n v="6582"/>
    <n v="621933"/>
    <n v="526233"/>
    <n v="84"/>
    <d v="2026-01-22T00:00:00"/>
    <s v="Bill Process"/>
    <n v="-105"/>
    <n v="6401"/>
    <n v="105"/>
    <n v="5"/>
    <n v="0.541675370795906"/>
    <n v="100"/>
    <m/>
    <m/>
    <m/>
    <m/>
    <m/>
    <m/>
    <m/>
  </r>
  <r>
    <s v="YottaLifecare Tender 2000/11"/>
    <n v="984"/>
    <n v="93288321"/>
    <s v="Diclofenac Injection 1 g 5 ml Vial"/>
    <s v="1 g"/>
    <n v="10"/>
    <n v="6448423"/>
    <n v="0.75"/>
    <n v="63.2813742221688"/>
    <s v="Solentra Lifesciences"/>
    <n v="0.13600000000000001"/>
    <n v="8038"/>
    <d v="2025-07-24T00:00:00"/>
    <n v="31921"/>
    <n v="2020004.7465458501"/>
    <n v="2294725"/>
    <n v="31472"/>
    <n v="31921"/>
    <n v="449"/>
    <n v="2262448"/>
    <n v="32277"/>
    <n v="122"/>
    <d v="2025-01-08T00:00:00"/>
    <s v="Bill Process"/>
    <n v="-484"/>
    <n v="2749"/>
    <n v="484"/>
    <n v="3"/>
    <n v="0.98593402462328905"/>
    <n v="481"/>
    <m/>
    <m/>
    <m/>
    <m/>
    <m/>
    <m/>
    <m/>
  </r>
  <r>
    <s v="LifePharmatech Tender 2017/07"/>
    <n v="105"/>
    <n v="51209537"/>
    <s v="Atorvastatin Tablets 250 mg 15 Tablets Pack"/>
    <s v="15 Tablets"/>
    <n v="15"/>
    <n v="277082"/>
    <n v="0.92"/>
    <n v="78.411666884001505"/>
    <s v="Aventra Healthcare"/>
    <n v="0.112"/>
    <n v="5968"/>
    <d v="2021-09-25T00:00:00"/>
    <n v="44253"/>
    <n v="3469951.4946177201"/>
    <n v="3858586"/>
    <n v="31825"/>
    <n v="44253"/>
    <n v="12428"/>
    <n v="2774942"/>
    <n v="1083644"/>
    <n v="196"/>
    <d v="2026-04-09T00:00:00"/>
    <s v="Bill Process"/>
    <n v="-28"/>
    <n v="4402"/>
    <n v="28"/>
    <n v="9"/>
    <n v="0.71916028291867196"/>
    <n v="19"/>
    <m/>
    <m/>
    <m/>
    <m/>
    <m/>
    <m/>
    <m/>
  </r>
  <r>
    <s v="CoreThera Tender 2007/11"/>
    <n v="701"/>
    <n v="66988393"/>
    <s v="Fluconazole Capsules 100 mg 20 Capsules Pack"/>
    <s v="20 Capsules"/>
    <n v="37"/>
    <n v="9817750"/>
    <n v="0.79"/>
    <n v="79.835611244149703"/>
    <s v="Crestline Biotech"/>
    <n v="0.14399999999999999"/>
    <n v="1244"/>
    <d v="2025-02-19T00:00:00"/>
    <n v="72595"/>
    <n v="5795666.1982690496"/>
    <n v="6630242"/>
    <n v="8903"/>
    <n v="72595"/>
    <n v="63692"/>
    <n v="813128"/>
    <n v="5817114"/>
    <n v="193"/>
    <d v="2026-07-17T00:00:00"/>
    <s v="Bill Process"/>
    <n v="71"/>
    <n v="8593"/>
    <n v="0"/>
    <n v="0"/>
    <n v="0.122639300227288"/>
    <n v="0"/>
    <m/>
    <m/>
    <m/>
    <m/>
    <m/>
    <m/>
    <m/>
  </r>
  <r>
    <s v="EvoGenix Tender 2012/01"/>
    <n v="869"/>
    <n v="85814672"/>
    <s v="Metformin Tablets 650 mg 20 Tablets Pack"/>
    <s v="20 Tablets"/>
    <n v="38"/>
    <n v="7478373"/>
    <n v="0.8"/>
    <n v="51.009150742185597"/>
    <s v="TruMed Lifesciences"/>
    <n v="0.13600000000000001"/>
    <n v="5486"/>
    <d v="2020-07-29T00:00:00"/>
    <n v="30263"/>
    <n v="1543689.92891076"/>
    <n v="1753632"/>
    <n v="27798"/>
    <n v="30263"/>
    <n v="2465"/>
    <n v="1610794"/>
    <n v="142838"/>
    <n v="135"/>
    <d v="2026-01-22T00:00:00"/>
    <s v="Bill Process"/>
    <n v="-105"/>
    <n v="2509"/>
    <n v="105"/>
    <n v="9"/>
    <n v="0.91854740111687505"/>
    <n v="96"/>
    <m/>
    <m/>
    <m/>
    <m/>
    <m/>
    <m/>
    <m/>
  </r>
  <r>
    <s v="KronoPharmatech Tender 2000/01"/>
    <n v="810"/>
    <n v="68141179"/>
    <s v="Ceftriaxone Injection 1 g 10 ml Vial"/>
    <s v="1 g"/>
    <n v="34"/>
    <n v="862235"/>
    <n v="1"/>
    <n v="71.998319677685103"/>
    <s v="Corvixa Pharmaceuticals"/>
    <n v="0.10100000000000001"/>
    <n v="3518"/>
    <d v="2024-03-20T00:00:00"/>
    <n v="35646"/>
    <n v="2566452.10323076"/>
    <n v="2825664"/>
    <n v="28972"/>
    <n v="35646"/>
    <n v="6674"/>
    <n v="2296615"/>
    <n v="529049"/>
    <n v="164"/>
    <d v="2025-12-14T00:00:00"/>
    <s v="Bill Process"/>
    <n v="-144"/>
    <n v="7147"/>
    <n v="144"/>
    <n v="7"/>
    <n v="0.81277001627111001"/>
    <n v="137"/>
    <m/>
    <m/>
    <m/>
    <m/>
    <m/>
    <m/>
    <m/>
  </r>
  <r>
    <s v="RegenThera Tender 2014/09"/>
    <n v="137"/>
    <n v="72902930"/>
    <s v="Ceftriaxone Injection 1 g 2 ml Vial"/>
    <s v="1 g"/>
    <n v="12"/>
    <n v="6523866"/>
    <n v="0.79"/>
    <n v="84.735260629443204"/>
    <s v="Cipla"/>
    <n v="0.107"/>
    <n v="4193"/>
    <d v="2024-11-27T00:00:00"/>
    <n v="69199"/>
    <n v="5863595.3002968403"/>
    <n v="6491000"/>
    <n v="69199"/>
    <n v="69199"/>
    <n v="0"/>
    <n v="6491000"/>
    <n v="0"/>
    <n v="164"/>
    <d v="2025-07-20T00:00:00"/>
    <s v="P O Closed"/>
    <n v="-291"/>
    <n v="7999"/>
    <n v="291"/>
    <n v="7"/>
    <n v="1"/>
    <n v="284"/>
    <m/>
    <m/>
    <m/>
    <m/>
    <m/>
    <m/>
    <m/>
  </r>
  <r>
    <s v="DeltaHealthcare Tender 2012/11"/>
    <n v="155"/>
    <n v="40967234"/>
    <s v="Doxycycline Capsules 100 mg 15 Capsules Pack"/>
    <s v="15 Capsules"/>
    <n v="17"/>
    <n v="2044962"/>
    <n v="0.98"/>
    <n v="95.094336526796198"/>
    <s v="Arvion Healthcare"/>
    <n v="0.14599999999999999"/>
    <n v="7588"/>
    <d v="2022-12-16T00:00:00"/>
    <n v="80732"/>
    <n v="7677155.9764813101"/>
    <n v="8798021"/>
    <n v="50111"/>
    <n v="80732"/>
    <n v="30621"/>
    <n v="5461002"/>
    <n v="3337019"/>
    <n v="66"/>
    <d v="2026-07-15T00:00:00"/>
    <s v="Bill Process"/>
    <n v="69"/>
    <n v="3636"/>
    <n v="0"/>
    <n v="0"/>
    <n v="0.62070802160233896"/>
    <n v="0"/>
    <m/>
    <m/>
    <m/>
    <m/>
    <m/>
    <m/>
    <m/>
  </r>
  <r>
    <s v="BioPharmatech Tender 2007/12"/>
    <n v="604"/>
    <n v="32034092"/>
    <s v="Diclofenac Injection 250 mg 5 ml Vial"/>
    <s v="5 ml"/>
    <n v="39"/>
    <n v="4758601"/>
    <n v="0.77"/>
    <n v="88.054594157370104"/>
    <s v="Aventra Healthcare"/>
    <n v="0.114"/>
    <n v="2985"/>
    <d v="2020-12-30T00:00:00"/>
    <n v="79788"/>
    <n v="7025699.9586282503"/>
    <n v="7826630"/>
    <n v="41179"/>
    <n v="79788"/>
    <n v="38609"/>
    <n v="4039364"/>
    <n v="3787266"/>
    <n v="188"/>
    <d v="2025-08-24T00:00:00"/>
    <s v="Bill Process"/>
    <n v="-256"/>
    <n v="9167"/>
    <n v="256"/>
    <n v="8"/>
    <n v="0.51610517872361805"/>
    <n v="248"/>
    <m/>
    <m/>
    <m/>
    <m/>
    <m/>
    <m/>
    <m/>
  </r>
  <r>
    <s v="VitaGenix Tender 2004/06"/>
    <n v="669"/>
    <n v="95024030"/>
    <s v="Ibuprofen Tablets 500 mg 15 Tablets Pack"/>
    <s v="15 Tablets"/>
    <n v="20"/>
    <n v="346448"/>
    <n v="0.86"/>
    <n v="90.187106678261898"/>
    <s v="Novacrest Pharma"/>
    <n v="0.111"/>
    <n v="6832"/>
    <d v="2021-10-13T00:00:00"/>
    <n v="60319"/>
    <n v="5439996.0877260799"/>
    <n v="6043836"/>
    <n v="1146"/>
    <n v="60319"/>
    <n v="59173"/>
    <n v="114827"/>
    <n v="5929009"/>
    <n v="77"/>
    <d v="2025-12-08T00:00:00"/>
    <s v="Bill Process"/>
    <n v="-150"/>
    <n v="6565"/>
    <n v="150"/>
    <n v="8"/>
    <n v="1.8998988710024999E-2"/>
    <n v="142"/>
    <m/>
    <m/>
    <m/>
    <m/>
    <m/>
    <m/>
    <m/>
  </r>
  <r>
    <s v="TriCure Tender 2017/03"/>
    <n v="887"/>
    <n v="32637591"/>
    <s v="Vitamin B Complex Syrup 125 mg/5 ml 60 ml Bottle"/>
    <s v="60 ml"/>
    <n v="33"/>
    <n v="9091998"/>
    <n v="0.85"/>
    <n v="90.3841068149531"/>
    <s v="Lifegenix Pharma"/>
    <n v="0.105"/>
    <n v="8066"/>
    <d v="2021-10-21T00:00:00"/>
    <n v="42649"/>
    <n v="3854791.7715509399"/>
    <n v="4259545"/>
    <n v="6805"/>
    <n v="42649"/>
    <n v="35844"/>
    <n v="679646"/>
    <n v="3579899"/>
    <n v="169"/>
    <d v="2026-11-14T00:00:00"/>
    <s v="Bill Process"/>
    <n v="191"/>
    <n v="8396"/>
    <n v="0"/>
    <n v="0"/>
    <n v="0.159558254589791"/>
    <n v="0"/>
    <m/>
    <m/>
    <m/>
    <m/>
    <m/>
    <m/>
    <m/>
  </r>
  <r>
    <s v="OmegaPharmatech Tender 2016/02"/>
    <n v="555"/>
    <n v="57377201"/>
    <s v="Amikacin Injection 500 mg 2 ml Vial"/>
    <s v="2 ml"/>
    <n v="26"/>
    <n v="6022737"/>
    <n v="0.78"/>
    <n v="82.002882448884293"/>
    <s v="Intas Pharmaceuticals"/>
    <n v="0.115"/>
    <n v="3190"/>
    <d v="2020-07-01T00:00:00"/>
    <n v="79571"/>
    <n v="6525051.3593401704"/>
    <n v="7275432"/>
    <n v="44890"/>
    <n v="79571"/>
    <n v="34681"/>
    <n v="4104437"/>
    <n v="3170995"/>
    <n v="52"/>
    <d v="2025-11-22T00:00:00"/>
    <s v="Bill Process"/>
    <n v="-166"/>
    <n v="6533"/>
    <n v="166"/>
    <n v="2"/>
    <n v="0.56415025574643995"/>
    <n v="164"/>
    <m/>
    <m/>
    <m/>
    <m/>
    <m/>
    <m/>
    <m/>
  </r>
  <r>
    <s v="PrimeLifeX Tender 2024/06"/>
    <n v="278"/>
    <n v="20237311"/>
    <s v="Ceftriaxone Injection 250 mg 10 ml Vial"/>
    <s v="10 ml"/>
    <n v="30"/>
    <n v="2672630"/>
    <n v="0.98"/>
    <n v="57.193155300605902"/>
    <s v="Lifegenix Pharma"/>
    <n v="0.14199999999999999"/>
    <n v="6992"/>
    <d v="2020-07-11T00:00:00"/>
    <n v="41159"/>
    <n v="2354013.0790176401"/>
    <n v="2688283"/>
    <n v="25456"/>
    <n v="41159"/>
    <n v="15703"/>
    <n v="1662648"/>
    <n v="1025635"/>
    <n v="183"/>
    <d v="2025-10-10T00:00:00"/>
    <s v="Bill Process"/>
    <n v="-209"/>
    <n v="3196"/>
    <n v="209"/>
    <n v="6"/>
    <n v="0.61847955489686302"/>
    <n v="203"/>
    <m/>
    <m/>
    <m/>
    <m/>
    <m/>
    <m/>
    <m/>
  </r>
  <r>
    <s v="CortexPharma Tender 2025/11"/>
    <n v="729"/>
    <n v="78510361"/>
    <s v="Vitamin B Complex Syrup 250 mg/5 ml 60 ml Bottle"/>
    <s v="60 ml"/>
    <n v="33"/>
    <n v="2837664"/>
    <n v="0.88"/>
    <n v="69.691053112380303"/>
    <s v="Bioventra Healthcare"/>
    <n v="0.13100000000000001"/>
    <n v="9635"/>
    <d v="2024-08-15T00:00:00"/>
    <n v="29839"/>
    <n v="2079511.33382032"/>
    <n v="2351927"/>
    <n v="24324"/>
    <n v="29839"/>
    <n v="5515"/>
    <n v="1917232"/>
    <n v="434695"/>
    <n v="146"/>
    <d v="2025-08-04T00:00:00"/>
    <s v="Bill Process"/>
    <n v="-276"/>
    <n v="5863"/>
    <n v="276"/>
    <n v="7"/>
    <n v="0.81517477127249605"/>
    <n v="269"/>
    <m/>
    <m/>
    <m/>
    <m/>
    <m/>
    <m/>
    <m/>
  </r>
  <r>
    <s v="VertexSciences Tender 2010/08"/>
    <n v="883"/>
    <n v="27036795"/>
    <s v="Doxycycline Capsules 250 mg 10 Capsules Pack"/>
    <s v="10 Capsules"/>
    <n v="20"/>
    <n v="6807493"/>
    <n v="1"/>
    <n v="61.265780506431398"/>
    <s v="Zerion Biotech"/>
    <n v="0.14099999999999999"/>
    <n v="1491"/>
    <d v="2024-03-11T00:00:00"/>
    <n v="50996"/>
    <n v="3124309.7427059799"/>
    <n v="3564837"/>
    <n v="9956"/>
    <n v="50996"/>
    <n v="41040"/>
    <n v="695967"/>
    <n v="2868870"/>
    <n v="105"/>
    <d v="2026-02-20T00:00:00"/>
    <s v="Bill Process"/>
    <n v="-76"/>
    <n v="4605"/>
    <n v="76"/>
    <n v="6"/>
    <n v="0.195230998509687"/>
    <n v="70"/>
    <m/>
    <m/>
    <m/>
    <m/>
    <m/>
    <m/>
    <m/>
  </r>
  <r>
    <s v="CortexHealthcare Tender 2006/03"/>
    <n v="682"/>
    <n v="55189128"/>
    <s v="Omeprazole Capsules 100 mg 20 Capsules Pack"/>
    <s v="20 Capsules"/>
    <n v="46"/>
    <n v="9694751"/>
    <n v="0.92"/>
    <n v="51.692020603608"/>
    <s v="Medinex Biotech"/>
    <n v="0.127"/>
    <n v="3081"/>
    <d v="2025-11-20T00:00:00"/>
    <n v="93504"/>
    <n v="4833410.6945197601"/>
    <n v="5447254"/>
    <n v="62569"/>
    <n v="93504"/>
    <n v="30935"/>
    <n v="3645076"/>
    <n v="1802178"/>
    <n v="170"/>
    <d v="2026-02-09T00:00:00"/>
    <s v="Bill Process"/>
    <n v="-87"/>
    <n v="6468"/>
    <n v="87"/>
    <n v="8"/>
    <n v="0.66915853867214203"/>
    <n v="79"/>
    <m/>
    <m/>
    <m/>
    <m/>
    <m/>
    <m/>
    <m/>
  </r>
  <r>
    <s v="AlphaPharmatech Tender 2006/06"/>
    <n v="404"/>
    <n v="40486934"/>
    <s v="Paracetamol Tablets 650 mg 10 Tablets Pack"/>
    <s v="10 Tablets"/>
    <n v="13"/>
    <n v="977934"/>
    <n v="0.82"/>
    <n v="88.521173602461403"/>
    <s v="Crestline Biotech"/>
    <n v="0.13700000000000001"/>
    <n v="3681"/>
    <d v="2022-02-21T00:00:00"/>
    <n v="37676"/>
    <n v="3335123.7366463402"/>
    <n v="3792036"/>
    <n v="25229"/>
    <n v="37676"/>
    <n v="12447"/>
    <n v="2539263"/>
    <n v="1252773"/>
    <n v="104"/>
    <d v="2026-12-05T00:00:00"/>
    <s v="Bill Process"/>
    <n v="212"/>
    <n v="1212"/>
    <n v="0"/>
    <n v="0"/>
    <n v="0.66963053402696704"/>
    <n v="0"/>
    <m/>
    <m/>
    <m/>
    <m/>
    <m/>
    <m/>
    <m/>
  </r>
  <r>
    <s v="XenoHealthcare Tender 2001/04"/>
    <n v="583"/>
    <n v="46370857"/>
    <s v="Framycetin Sulphate Cream 2% 10 gm Tube"/>
    <s v="10 gm"/>
    <n v="17"/>
    <n v="5990198"/>
    <n v="0.84"/>
    <n v="72.223600414992305"/>
    <s v="Aurobindo Pharma"/>
    <n v="0.11600000000000001"/>
    <n v="4943"/>
    <d v="2021-01-29T00:00:00"/>
    <n v="93939"/>
    <n v="6784612.7993839597"/>
    <n v="7571628"/>
    <n v="81389"/>
    <n v="93939"/>
    <n v="12550"/>
    <n v="6560079"/>
    <n v="1011549"/>
    <n v="181"/>
    <d v="2026-01-15T00:00:00"/>
    <s v="Bill Process"/>
    <n v="-112"/>
    <n v="8658"/>
    <n v="112"/>
    <n v="6"/>
    <n v="0.86640266555956502"/>
    <n v="106"/>
    <m/>
    <m/>
    <m/>
    <m/>
    <m/>
    <m/>
    <m/>
  </r>
  <r>
    <s v="BetaBiotech Tender 2011/08"/>
    <n v="610"/>
    <n v="42177832"/>
    <s v="Atorvastatin Tablets 650 mg 20 Tablets Pack"/>
    <s v="20 Tablets"/>
    <n v="25"/>
    <n v="4499318"/>
    <n v="0.77"/>
    <n v="67.887722926049094"/>
    <s v="Elaris Biotech"/>
    <n v="0.121"/>
    <n v="9155"/>
    <d v="2020-09-08T00:00:00"/>
    <n v="93254"/>
    <n v="6330801.7137457803"/>
    <n v="7096829"/>
    <n v="32546"/>
    <n v="93254"/>
    <n v="60708"/>
    <n v="2476820"/>
    <n v="4620009"/>
    <n v="180"/>
    <d v="2025-10-24T00:00:00"/>
    <s v="Bill Process"/>
    <n v="-195"/>
    <n v="9822"/>
    <n v="195"/>
    <n v="2"/>
    <n v="0.34900379608381399"/>
    <n v="193"/>
    <m/>
    <m/>
    <m/>
    <m/>
    <m/>
    <m/>
    <m/>
  </r>
  <r>
    <s v="UniThera Tender 2022/07"/>
    <n v="989"/>
    <n v="61173107"/>
    <s v="Paracetamol Tablets 250 mg 20 Tablets Pack"/>
    <s v="20 Tablets"/>
    <n v="22"/>
    <n v="9754419"/>
    <n v="0.95"/>
    <n v="86.135050570715805"/>
    <s v="Solentra Lifesciences"/>
    <n v="0.125"/>
    <n v="9087"/>
    <d v="2020-05-13T00:00:00"/>
    <n v="75136"/>
    <n v="6471843.1596813099"/>
    <n v="7280824"/>
    <n v="36438"/>
    <n v="75136"/>
    <n v="38698"/>
    <n v="3530913"/>
    <n v="3749911"/>
    <n v="166"/>
    <d v="2026-02-16T00:00:00"/>
    <s v="Bill Process"/>
    <n v="-80"/>
    <n v="1918"/>
    <n v="80"/>
    <n v="3"/>
    <n v="0.48496060477001701"/>
    <n v="77"/>
    <m/>
    <m/>
    <m/>
    <m/>
    <m/>
    <m/>
    <m/>
  </r>
  <r>
    <s v="HelioLabs Tender 2011/11"/>
    <n v="146"/>
    <n v="78974998"/>
    <s v="Metformin Tablets 650 mg 15 Tablets Pack"/>
    <s v="15 Tablets"/>
    <n v="47"/>
    <n v="2604859"/>
    <n v="0.88"/>
    <n v="55.4953697802517"/>
    <s v="Mediora Healthcare"/>
    <n v="0.14399999999999999"/>
    <n v="5799"/>
    <d v="2024-05-28T00:00:00"/>
    <n v="75148"/>
    <n v="4170366.0482463501"/>
    <n v="4770899"/>
    <n v="1796"/>
    <n v="75148"/>
    <n v="73352"/>
    <n v="114022"/>
    <n v="4656877"/>
    <n v="105"/>
    <d v="2026-08-13T00:00:00"/>
    <s v="Bill Process"/>
    <n v="98"/>
    <n v="6049"/>
    <n v="0"/>
    <n v="0"/>
    <n v="2.38995049768457E-2"/>
    <n v="0"/>
    <m/>
    <m/>
    <m/>
    <m/>
    <m/>
    <m/>
    <m/>
  </r>
  <r>
    <s v="DeltaCore Tender 2021/03"/>
    <n v="220"/>
    <n v="25683113"/>
    <s v="Framycetin Sulphate Cream 0.5% 10 gm Tube"/>
    <s v="10 gm"/>
    <n v="23"/>
    <n v="5475095"/>
    <n v="0.75"/>
    <n v="95.479164359777798"/>
    <s v="Dr Reddy’s Laboratories"/>
    <n v="0.122"/>
    <n v="4255"/>
    <d v="2020-08-03T00:00:00"/>
    <n v="60385"/>
    <n v="5765509.3398651797"/>
    <n v="6468901"/>
    <n v="22780"/>
    <n v="60385"/>
    <n v="37605"/>
    <n v="2440367"/>
    <n v="4028534"/>
    <n v="61"/>
    <d v="2026-11-24T00:00:00"/>
    <s v="Bill Process"/>
    <n v="201"/>
    <n v="3329"/>
    <n v="0"/>
    <n v="0"/>
    <n v="0.37724600480251702"/>
    <n v="0"/>
    <m/>
    <m/>
    <m/>
    <m/>
    <m/>
    <m/>
    <m/>
  </r>
  <r>
    <s v="CortexPharmatech Tender 2020/01"/>
    <n v="489"/>
    <n v="56831039"/>
    <s v="Cough Suppressant Syrup 100 mg/5 ml 100 ml Bottle"/>
    <s v="100 ml"/>
    <n v="42"/>
    <n v="1453285"/>
    <n v="0.89"/>
    <n v="62.146961087014603"/>
    <s v="Helixora Healthcare"/>
    <n v="0.11700000000000001"/>
    <n v="8618"/>
    <d v="2023-01-31T00:00:00"/>
    <n v="10113"/>
    <n v="628492.21747297898"/>
    <n v="702026"/>
    <n v="3817"/>
    <n v="10113"/>
    <n v="6296"/>
    <n v="264969"/>
    <n v="437057"/>
    <n v="81"/>
    <d v="2026-02-13T00:00:00"/>
    <s v="Bill Process"/>
    <n v="-83"/>
    <n v="8915"/>
    <n v="83"/>
    <n v="8"/>
    <n v="0.37743498467319297"/>
    <n v="75"/>
    <m/>
    <m/>
    <m/>
    <m/>
    <m/>
    <m/>
    <m/>
  </r>
  <r>
    <s v="NovaBiotech Tender 2018/06"/>
    <n v="229"/>
    <n v="25906913"/>
    <s v="Vitamin B Complex Syrup 100 mg/5 ml 150 ml Bottle"/>
    <s v="150 ml"/>
    <n v="23"/>
    <n v="4400803"/>
    <n v="0.83"/>
    <n v="66.553944617617503"/>
    <s v="Curelia Lifesciences"/>
    <n v="0.13700000000000001"/>
    <n v="1572"/>
    <d v="2024-12-02T00:00:00"/>
    <n v="51128"/>
    <n v="3402770.0804095501"/>
    <n v="3868950"/>
    <n v="13628"/>
    <n v="51128"/>
    <n v="37500"/>
    <n v="1031256"/>
    <n v="2837694"/>
    <n v="172"/>
    <d v="2025-07-11T00:00:00"/>
    <s v="Bill Process"/>
    <n v="-300"/>
    <n v="5433"/>
    <n v="300"/>
    <n v="3"/>
    <n v="0.26654670630574201"/>
    <n v="297"/>
    <m/>
    <m/>
    <m/>
    <m/>
    <m/>
    <m/>
    <m/>
  </r>
  <r>
    <s v="NeuroBiotech Tender 2000/05"/>
    <n v="639"/>
    <n v="53377985"/>
    <s v="Doxycycline Capsules 250 mg 10 Capsules Pack"/>
    <s v="10 Capsules"/>
    <n v="17"/>
    <n v="7148846"/>
    <n v="0.84"/>
    <n v="59.972135444204"/>
    <s v="Zyphera Lifesciences"/>
    <n v="0.126"/>
    <n v="8332"/>
    <d v="2023-01-23T00:00:00"/>
    <n v="34120"/>
    <n v="2046249.2613562399"/>
    <n v="2304077"/>
    <n v="7045"/>
    <n v="34120"/>
    <n v="27075"/>
    <n v="475739"/>
    <n v="1828338"/>
    <n v="111"/>
    <d v="2025-12-13T00:00:00"/>
    <s v="Bill Process"/>
    <n v="-145"/>
    <n v="5232"/>
    <n v="145"/>
    <n v="1"/>
    <n v="0.20647713950762001"/>
    <n v="144"/>
    <m/>
    <m/>
    <m/>
    <m/>
    <m/>
    <m/>
    <m/>
  </r>
  <r>
    <s v="ImmunoPharma Tender 2008/06"/>
    <n v="242"/>
    <n v="64489522"/>
    <s v="Ceftriaxone Injection 250 mg 10 ml Vial"/>
    <s v="10 ml"/>
    <n v="32"/>
    <n v="1520130"/>
    <n v="0.85"/>
    <n v="71.347472294260299"/>
    <s v="Lumeris Healthcare"/>
    <n v="0.13800000000000001"/>
    <n v="3214"/>
    <d v="2022-01-19T00:00:00"/>
    <n v="17474"/>
    <n v="1246725.7308699"/>
    <n v="1418774"/>
    <n v="2031"/>
    <n v="17474"/>
    <n v="15443"/>
    <n v="164904"/>
    <n v="1253870"/>
    <n v="179"/>
    <d v="2026-01-28T00:00:00"/>
    <s v="Bill Process"/>
    <n v="-99"/>
    <n v="6652"/>
    <n v="99"/>
    <n v="4"/>
    <n v="0.116229827171798"/>
    <n v="95"/>
    <m/>
    <m/>
    <m/>
    <m/>
    <m/>
    <m/>
    <m/>
  </r>
  <r>
    <s v="ImmunoMed Tender 2023/08"/>
    <n v="945"/>
    <n v="76397802"/>
    <s v="Ketoconazole Cream 1% 30 gm Tube"/>
    <s v="30 gm"/>
    <n v="42"/>
    <n v="2278361"/>
    <n v="0.79"/>
    <n v="80.510160259587707"/>
    <s v="Crestiva Pharmaceuticals"/>
    <n v="0.13500000000000001"/>
    <n v="1094"/>
    <d v="2025-10-19T00:00:00"/>
    <n v="31456"/>
    <n v="2532527.60112559"/>
    <n v="2874419"/>
    <n v="17807"/>
    <n v="31456"/>
    <n v="13649"/>
    <n v="1627186"/>
    <n v="1247233"/>
    <n v="182"/>
    <d v="2025-04-04T00:00:00"/>
    <s v="Bill Process"/>
    <n v="-398"/>
    <n v="8330"/>
    <n v="398"/>
    <n v="8"/>
    <n v="0.56609231943031502"/>
    <n v="390"/>
    <m/>
    <m/>
    <m/>
    <m/>
    <m/>
    <m/>
    <m/>
  </r>
  <r>
    <s v="CortexLifecare Tender 2022/11"/>
    <n v="515"/>
    <n v="72830675"/>
    <s v="Omeprazole Capsules 100 mg 20 Capsules Pack"/>
    <s v="20 Capsules"/>
    <n v="45"/>
    <n v="2405159"/>
    <n v="0.88"/>
    <n v="80.016197410365194"/>
    <s v="Axentra Lifesciences"/>
    <n v="0.13800000000000001"/>
    <n v="4095"/>
    <d v="2023-09-20T00:00:00"/>
    <n v="72345"/>
    <n v="5788771.8016528701"/>
    <n v="6587622"/>
    <n v="72345"/>
    <n v="72345"/>
    <n v="0"/>
    <n v="6587622"/>
    <n v="0"/>
    <n v="101"/>
    <d v="2026-12-07T00:00:00"/>
    <s v="L D 0%"/>
    <n v="214"/>
    <n v="3586"/>
    <n v="0"/>
    <n v="0"/>
    <n v="1"/>
    <n v="0"/>
    <m/>
    <m/>
    <m/>
    <m/>
    <m/>
    <m/>
    <m/>
  </r>
  <r>
    <s v="AxisMed Tender 2015/04"/>
    <n v="285"/>
    <n v="61824148"/>
    <s v="Framycetin Sulphate Cream 1% 20 gm Tube"/>
    <s v="20 gm"/>
    <n v="10"/>
    <n v="5637853"/>
    <n v="0.94"/>
    <n v="52.135873166577902"/>
    <s v="Cipla"/>
    <n v="0.1"/>
    <n v="1195"/>
    <d v="2021-12-23T00:00:00"/>
    <n v="56116"/>
    <n v="2925656.6586156799"/>
    <n v="3218222"/>
    <n v="27142"/>
    <n v="56116"/>
    <n v="28974"/>
    <n v="1556579"/>
    <n v="1661643"/>
    <n v="65"/>
    <d v="2025-02-05T00:00:00"/>
    <s v="Bill Process"/>
    <n v="-456"/>
    <n v="7968"/>
    <n v="456"/>
    <n v="2"/>
    <n v="0.48367666975550599"/>
    <n v="454"/>
    <m/>
    <m/>
    <m/>
    <m/>
    <m/>
    <m/>
    <m/>
  </r>
  <r>
    <s v="NexaNova Tender 2001/08"/>
    <n v="255"/>
    <n v="14675679"/>
    <s v="Vitamin B Complex Syrup 250 mg/5 ml 150 ml Bottle"/>
    <s v="150 ml"/>
    <n v="28"/>
    <n v="7329756"/>
    <n v="0.97"/>
    <n v="52.946962567999599"/>
    <s v="Corvixa Pharmaceuticals"/>
    <n v="0.10299999999999999"/>
    <n v="2972"/>
    <d v="2023-05-24T00:00:00"/>
    <n v="34630"/>
    <n v="1833553.3137298301"/>
    <n v="2022409"/>
    <n v="3068"/>
    <n v="34630"/>
    <n v="31562"/>
    <n v="179173"/>
    <n v="1843236"/>
    <n v="189"/>
    <d v="2025-11-12T00:00:00"/>
    <s v="Bill Process"/>
    <n v="-176"/>
    <n v="1395"/>
    <n v="176"/>
    <n v="8"/>
    <n v="8.8593704880161703E-2"/>
    <n v="168"/>
    <m/>
    <m/>
    <m/>
    <m/>
    <m/>
    <m/>
    <m/>
  </r>
  <r>
    <s v="BetaBiosystems Tender 2018/12"/>
    <n v="315"/>
    <n v="73577296"/>
    <s v="Atorvastatin Tablets 500 mg 10 Tablets Pack"/>
    <s v="10 Tablets"/>
    <n v="28"/>
    <n v="3676638"/>
    <n v="0.96"/>
    <n v="90.308151492636895"/>
    <s v="Medisphere Pharmaceuticals"/>
    <n v="0.124"/>
    <n v="4052"/>
    <d v="2021-05-08T00:00:00"/>
    <n v="87579"/>
    <n v="7909097.5995736504"/>
    <n v="8889826"/>
    <n v="38849"/>
    <n v="87579"/>
    <n v="48730"/>
    <n v="3943421"/>
    <n v="4946405"/>
    <n v="184"/>
    <d v="2026-10-14T00:00:00"/>
    <s v="Bill Process"/>
    <n v="160"/>
    <n v="1020"/>
    <n v="0"/>
    <n v="0"/>
    <n v="0.44358807476678203"/>
    <n v="0"/>
    <m/>
    <m/>
    <m/>
    <m/>
    <m/>
    <m/>
    <m/>
  </r>
  <r>
    <s v="PharmaBiotech Tender 2005/09"/>
    <n v="448"/>
    <n v="40240766"/>
    <s v="Diclofenac Injection 500 mg 10 ml Vial"/>
    <s v="10 ml"/>
    <n v="9"/>
    <n v="731820"/>
    <n v="0.83"/>
    <n v="63.201406210460298"/>
    <s v="Intas Pharmaceuticals"/>
    <n v="0.109"/>
    <n v="2678"/>
    <d v="2021-12-31T00:00:00"/>
    <n v="93817"/>
    <n v="5929366.3264467604"/>
    <n v="6575667"/>
    <n v="21043"/>
    <n v="93817"/>
    <n v="72774"/>
    <n v="1474911"/>
    <n v="5100756"/>
    <n v="190"/>
    <d v="2025-01-18T00:00:00"/>
    <s v="Bill Process"/>
    <n v="-474"/>
    <n v="8358"/>
    <n v="474"/>
    <n v="9"/>
    <n v="0.22429836809959799"/>
    <n v="465"/>
    <m/>
    <m/>
    <m/>
    <m/>
    <m/>
    <m/>
    <m/>
  </r>
  <r>
    <s v="VertexPharma Tender 2000/05"/>
    <n v="487"/>
    <n v="35198659"/>
    <s v="Amikacin Injection 1 g 2 ml Vial"/>
    <s v="1 g"/>
    <n v="28"/>
    <n v="6171807"/>
    <n v="0.96"/>
    <n v="99.492281108076497"/>
    <s v="Medisphere Pharmaceuticals"/>
    <n v="0.125"/>
    <n v="8300"/>
    <d v="2021-12-22T00:00:00"/>
    <n v="91008"/>
    <n v="9054593.5190838296"/>
    <n v="10186418"/>
    <n v="29264"/>
    <n v="91008"/>
    <n v="61744"/>
    <n v="3275485"/>
    <n v="6910933"/>
    <n v="170"/>
    <d v="2026-10-24T00:00:00"/>
    <s v="Bill Process"/>
    <n v="170"/>
    <n v="5564"/>
    <n v="0"/>
    <n v="0"/>
    <n v="0.32155414908579499"/>
    <n v="0"/>
    <m/>
    <m/>
    <m/>
    <m/>
    <m/>
    <m/>
    <m/>
  </r>
  <r>
    <s v="ImmunoLabs Tender 2020/11"/>
    <n v="137"/>
    <n v="10120350"/>
    <s v="Mupirocin Cream 2% 20 gm Tube"/>
    <s v="20 gm"/>
    <n v="8"/>
    <n v="6306353"/>
    <n v="0.97"/>
    <n v="92.644414479187503"/>
    <s v="Bioventra Healthcare"/>
    <n v="0.13700000000000001"/>
    <n v="8817"/>
    <d v="2025-06-09T00:00:00"/>
    <n v="41873"/>
    <n v="3879299.56748702"/>
    <n v="4410764"/>
    <n v="24980"/>
    <n v="41873"/>
    <n v="16893"/>
    <n v="2631311"/>
    <n v="1779453"/>
    <n v="128"/>
    <d v="2026-08-05T00:00:00"/>
    <s v="Bill Process"/>
    <n v="90"/>
    <n v="1286"/>
    <n v="0"/>
    <n v="0"/>
    <n v="0.59656580612805399"/>
    <n v="0"/>
    <m/>
    <m/>
    <m/>
    <m/>
    <m/>
    <m/>
    <m/>
  </r>
  <r>
    <s v="OptiLifeX Tender 2006/09"/>
    <n v="592"/>
    <n v="62875328"/>
    <s v="Azithromycin Tablets 500 mg 15 Tablets Pack"/>
    <s v="15 Tablets"/>
    <n v="37"/>
    <n v="2388464"/>
    <n v="0.92"/>
    <n v="76.000323769007395"/>
    <s v="Bioventra Healthcare"/>
    <n v="0.13800000000000001"/>
    <n v="2380"/>
    <d v="2023-08-12T00:00:00"/>
    <n v="63252"/>
    <n v="4807172.4790372597"/>
    <n v="5470562"/>
    <n v="1700"/>
    <n v="63252"/>
    <n v="61552"/>
    <n v="147030"/>
    <n v="5323532"/>
    <n v="68"/>
    <d v="2025-10-22T00:00:00"/>
    <s v="Bill Process"/>
    <n v="-197"/>
    <n v="7199"/>
    <n v="197"/>
    <n v="9"/>
    <n v="2.68766205021185E-2"/>
    <n v="188"/>
    <m/>
    <m/>
    <m/>
    <m/>
    <m/>
    <m/>
    <m/>
  </r>
  <r>
    <s v="GammaLabs Tender 2023/12"/>
    <n v="538"/>
    <n v="10974885"/>
    <s v="Mupirocin Cream 0.5% 10 gm Tube"/>
    <s v="10 gm"/>
    <n v="23"/>
    <n v="9927106"/>
    <n v="0.94"/>
    <n v="66.416939531028802"/>
    <s v="Oxyvera Pharmaceuticals"/>
    <n v="0.14299999999999999"/>
    <n v="6045"/>
    <d v="2024-11-15T00:00:00"/>
    <n v="76147"/>
    <n v="5057450.6944692498"/>
    <n v="5780666"/>
    <n v="68832"/>
    <n v="76147"/>
    <n v="7315"/>
    <n v="5225351"/>
    <n v="555315"/>
    <n v="158"/>
    <d v="2026-10-24T00:00:00"/>
    <s v="Bill Process"/>
    <n v="170"/>
    <n v="3447"/>
    <n v="0"/>
    <n v="0"/>
    <n v="0.90393580837065102"/>
    <n v="0"/>
    <m/>
    <m/>
    <m/>
    <m/>
    <m/>
    <m/>
    <m/>
  </r>
  <r>
    <s v="XenoBiotech Tender 2009/07"/>
    <n v="504"/>
    <n v="75601473"/>
    <s v="Ibuprofen Tablets 500 mg 10 Tablets Pack"/>
    <s v="10 Tablets"/>
    <n v="33"/>
    <n v="8008965"/>
    <n v="0.86"/>
    <n v="95.206306462891106"/>
    <s v="Nexwell Pharma"/>
    <n v="0.13500000000000001"/>
    <n v="3798"/>
    <d v="2020-11-10T00:00:00"/>
    <n v="36867"/>
    <n v="3509970.9003674099"/>
    <n v="3983817"/>
    <n v="32564"/>
    <n v="36867"/>
    <n v="4303"/>
    <n v="3518838"/>
    <n v="464979"/>
    <n v="59"/>
    <d v="2026-01-17T00:00:00"/>
    <s v="Bill Process"/>
    <n v="-110"/>
    <n v="6009"/>
    <n v="110"/>
    <n v="4"/>
    <n v="0.88328315295521698"/>
    <n v="106"/>
    <m/>
    <m/>
    <m/>
    <m/>
    <m/>
    <m/>
    <m/>
  </r>
  <r>
    <s v="ImmunoPharmatech Tender 2000/03"/>
    <n v="752"/>
    <n v="13244419"/>
    <s v="Clotrimazole Cream 1% 20 gm Tube"/>
    <s v="20 gm"/>
    <n v="22"/>
    <n v="4151575"/>
    <n v="0.77"/>
    <n v="51.327402915725102"/>
    <s v="Aventra Healthcare"/>
    <n v="0.13800000000000001"/>
    <n v="9787"/>
    <d v="2023-11-08T00:00:00"/>
    <n v="18463"/>
    <n v="947657.840033032"/>
    <n v="1078435"/>
    <n v="5110"/>
    <n v="18463"/>
    <n v="13353"/>
    <n v="298478"/>
    <n v="779957"/>
    <n v="190"/>
    <d v="2026-07-25T00:00:00"/>
    <s v="Bill Process"/>
    <n v="79"/>
    <n v="5790"/>
    <n v="0"/>
    <n v="0"/>
    <n v="0.27676975572767198"/>
    <n v="0"/>
    <m/>
    <m/>
    <m/>
    <m/>
    <m/>
    <m/>
    <m/>
  </r>
  <r>
    <s v="QuantumMed Tender 2010/04"/>
    <n v="214"/>
    <n v="38235828"/>
    <s v="Ketoconazole Cream 0.5% 20 gm Tube"/>
    <s v="20 gm"/>
    <n v="45"/>
    <n v="9696191"/>
    <n v="0.89"/>
    <n v="59.257111541465903"/>
    <s v="Curelia Lifesciences"/>
    <n v="0.10100000000000001"/>
    <n v="5166"/>
    <d v="2023-03-15T00:00:00"/>
    <n v="63130"/>
    <n v="3740901.4516127398"/>
    <n v="4118732"/>
    <n v="26901"/>
    <n v="63130"/>
    <n v="36229"/>
    <n v="1755077"/>
    <n v="2363655"/>
    <n v="70"/>
    <d v="2025-08-24T00:00:00"/>
    <s v="Bill Process"/>
    <n v="-256"/>
    <n v="2610"/>
    <n v="256"/>
    <n v="9"/>
    <n v="0.42612070331062901"/>
    <n v="247"/>
    <m/>
    <m/>
    <m/>
    <m/>
    <m/>
    <m/>
    <m/>
  </r>
  <r>
    <s v="EvoCure Tender 2005/05"/>
    <n v="613"/>
    <n v="15842018"/>
    <s v="Mupirocin Cream 1% 30 gm Tube"/>
    <s v="30 gm"/>
    <n v="20"/>
    <n v="304025"/>
    <n v="1"/>
    <n v="50.391641944581302"/>
    <s v="Crestiva Pharmaceuticals"/>
    <n v="0.13900000000000001"/>
    <n v="2617"/>
    <d v="2020-07-22T00:00:00"/>
    <n v="84836"/>
    <n v="4275025.3360104999"/>
    <n v="4869254"/>
    <n v="31153"/>
    <n v="84836"/>
    <n v="53683"/>
    <n v="1788060"/>
    <n v="3081194"/>
    <n v="102"/>
    <d v="2026-01-13T00:00:00"/>
    <s v="Bill Process"/>
    <n v="-114"/>
    <n v="1309"/>
    <n v="114"/>
    <n v="3"/>
    <n v="0.36721439011740298"/>
    <n v="111"/>
    <m/>
    <m/>
    <m/>
    <m/>
    <m/>
    <m/>
    <m/>
  </r>
  <r>
    <s v="VitaNova Tender 2016/07"/>
    <n v="126"/>
    <n v="83648464"/>
    <s v="Paracetamol Syrup 100 mg/5 ml 100 ml Bottle"/>
    <s v="100 ml"/>
    <n v="28"/>
    <n v="1507255"/>
    <n v="0.94"/>
    <n v="68.909456742468805"/>
    <s v="Alkem Laboratories"/>
    <n v="0.14599999999999999"/>
    <n v="7072"/>
    <d v="2022-02-11T00:00:00"/>
    <n v="46813"/>
    <n v="3225858.3984851898"/>
    <n v="3696834"/>
    <n v="7333"/>
    <n v="46813"/>
    <n v="39480"/>
    <n v="579089"/>
    <n v="3117745"/>
    <n v="117"/>
    <d v="2025-01-05T00:00:00"/>
    <s v="Bill Process"/>
    <n v="-487"/>
    <n v="4983"/>
    <n v="487"/>
    <n v="4"/>
    <n v="0.156644521820862"/>
    <n v="483"/>
    <m/>
    <m/>
    <m/>
    <m/>
    <m/>
    <m/>
    <m/>
  </r>
  <r>
    <s v="UltraSciences Tender 2023/02"/>
    <n v="758"/>
    <n v="89235981"/>
    <s v="Vitamin B Complex Syrup 100 mg/5 ml 100 ml Bottle"/>
    <s v="100 ml"/>
    <n v="11"/>
    <n v="294837"/>
    <n v="0.79"/>
    <n v="86.524505027573298"/>
    <s v="Solentra Lifesciences"/>
    <n v="0.111"/>
    <n v="4015"/>
    <d v="2025-08-19T00:00:00"/>
    <n v="22659"/>
    <n v="1960558.75941978"/>
    <n v="2178181"/>
    <n v="4273"/>
    <n v="22659"/>
    <n v="18386"/>
    <n v="410758"/>
    <n v="1767423"/>
    <n v="100"/>
    <d v="2026-01-12T00:00:00"/>
    <s v="Bill Process"/>
    <n v="-115"/>
    <n v="5428"/>
    <n v="115"/>
    <n v="2"/>
    <n v="0.18857848978330899"/>
    <n v="113"/>
    <m/>
    <m/>
    <m/>
    <m/>
    <m/>
    <m/>
    <m/>
  </r>
  <r>
    <s v="NovaPharmatech Tender 2021/06"/>
    <n v="151"/>
    <n v="70828855"/>
    <s v="Ibuprofen Tablets 500 mg 20 Tablets Pack"/>
    <s v="20 Tablets"/>
    <n v="23"/>
    <n v="8442679"/>
    <n v="0.96"/>
    <n v="96.861615031145803"/>
    <s v="Arvion Healthcare"/>
    <n v="0.112"/>
    <n v="9959"/>
    <d v="2023-06-08T00:00:00"/>
    <n v="84567"/>
    <n v="8191296.19833891"/>
    <n v="9108721"/>
    <n v="35651"/>
    <n v="84567"/>
    <n v="48916"/>
    <n v="3839973"/>
    <n v="5268748"/>
    <n v="144"/>
    <d v="2026-08-28T00:00:00"/>
    <s v="Bill Process"/>
    <n v="113"/>
    <n v="8195"/>
    <n v="0"/>
    <n v="0"/>
    <n v="0.42157106199817901"/>
    <n v="0"/>
    <m/>
    <m/>
    <m/>
    <m/>
    <m/>
    <m/>
    <m/>
  </r>
  <r>
    <s v="BioThera Tender 2022/12"/>
    <n v="672"/>
    <n v="13766020"/>
    <s v="Clotrimazole Cream 0.5% 20 gm Tube"/>
    <s v="20 gm"/>
    <n v="40"/>
    <n v="822343"/>
    <n v="1"/>
    <n v="59.748096192302597"/>
    <s v="Helixora Healthcare"/>
    <n v="0.12"/>
    <n v="1427"/>
    <d v="2021-06-02T00:00:00"/>
    <n v="30283"/>
    <n v="1809351.5969914999"/>
    <n v="2026474"/>
    <n v="739"/>
    <n v="30283"/>
    <n v="29544"/>
    <n v="49452"/>
    <n v="1977022"/>
    <n v="168"/>
    <d v="2026-12-16T00:00:00"/>
    <s v="Bill Process"/>
    <n v="223"/>
    <n v="6784"/>
    <n v="0"/>
    <n v="0"/>
    <n v="2.4403130469240201E-2"/>
    <n v="0"/>
    <m/>
    <m/>
    <m/>
    <m/>
    <m/>
    <m/>
    <m/>
  </r>
  <r>
    <s v="AuroPharmatech Tender 2024/12"/>
    <n v="175"/>
    <n v="33467525"/>
    <s v="Azithromycin Tablets 650 mg 15 Tablets Pack"/>
    <s v="15 Tablets"/>
    <n v="29"/>
    <n v="4790698"/>
    <n v="0.78"/>
    <n v="65.807919994460804"/>
    <s v="Corvixa Pharmaceuticals"/>
    <n v="0.112"/>
    <n v="4938"/>
    <d v="2024-05-08T00:00:00"/>
    <n v="91567"/>
    <n v="6025833.8101327997"/>
    <n v="6700727"/>
    <n v="44603"/>
    <n v="91567"/>
    <n v="46964"/>
    <n v="3263976"/>
    <n v="3436751"/>
    <n v="69"/>
    <d v="2025-08-28T00:00:00"/>
    <s v="Bill Process"/>
    <n v="-252"/>
    <n v="5744"/>
    <n v="252"/>
    <n v="3"/>
    <n v="0.48710780084528299"/>
    <n v="249"/>
    <m/>
    <m/>
    <m/>
    <m/>
    <m/>
    <m/>
    <m/>
  </r>
  <r>
    <s v="AxisSciences Tender 2024/04"/>
    <n v="653"/>
    <n v="76763098"/>
    <s v="Atorvastatin Tablets 650 mg 20 Tablets Pack"/>
    <s v="20 Tablets"/>
    <n v="33"/>
    <n v="5609617"/>
    <n v="0.8"/>
    <n v="91.781349668795599"/>
    <s v="Bioventra Healthcare"/>
    <n v="0.11799999999999999"/>
    <n v="4305"/>
    <d v="2022-08-24T00:00:00"/>
    <n v="99904"/>
    <n v="9169323.9573113602"/>
    <n v="10251304"/>
    <n v="9394"/>
    <n v="99904"/>
    <n v="90510"/>
    <n v="963933"/>
    <n v="9287371"/>
    <n v="109"/>
    <d v="2026-12-18T00:00:00"/>
    <s v="Bill Process"/>
    <n v="225"/>
    <n v="6195"/>
    <n v="0"/>
    <n v="0"/>
    <n v="9.4030269058296007E-2"/>
    <n v="0"/>
    <m/>
    <m/>
    <m/>
    <m/>
    <m/>
    <m/>
    <m/>
  </r>
  <r>
    <s v="XenoGenix Tender 2006/07"/>
    <n v="906"/>
    <n v="88633235"/>
    <s v="Doxycycline Capsules 250 mg 10 Capsules Pack"/>
    <s v="10 Capsules"/>
    <n v="43"/>
    <n v="5406243"/>
    <n v="0.95"/>
    <n v="99.771902284533994"/>
    <s v="Crestiva Pharmaceuticals"/>
    <n v="0.14399999999999999"/>
    <n v="8007"/>
    <d v="2023-02-20T00:00:00"/>
    <n v="58736"/>
    <n v="5860202.4525843896"/>
    <n v="6704072"/>
    <n v="7904"/>
    <n v="58736"/>
    <n v="50832"/>
    <n v="902155"/>
    <n v="5801917"/>
    <n v="92"/>
    <d v="2025-07-10T00:00:00"/>
    <s v="Bill Process"/>
    <n v="-301"/>
    <n v="3099"/>
    <n v="301"/>
    <n v="1"/>
    <n v="0.134568237537456"/>
    <n v="300"/>
    <m/>
    <m/>
    <m/>
    <m/>
    <m/>
    <m/>
    <m/>
  </r>
  <r>
    <s v="CortexThera Tender 2002/10"/>
    <n v="500"/>
    <n v="39675216"/>
    <s v="Ibuprofen Tablets 250 mg 10 Tablets Pack"/>
    <s v="10 Tablets"/>
    <n v="9"/>
    <n v="9611844"/>
    <n v="0.87"/>
    <n v="86.160813149041601"/>
    <s v="Cenvora Pharma"/>
    <n v="0.111"/>
    <n v="5461"/>
    <d v="2023-11-25T00:00:00"/>
    <n v="33430"/>
    <n v="2880355.9835724598"/>
    <n v="3200075"/>
    <n v="589"/>
    <n v="33430"/>
    <n v="32841"/>
    <n v="56382"/>
    <n v="3143693"/>
    <n v="91"/>
    <d v="2026-10-07T00:00:00"/>
    <s v="Bill Process"/>
    <n v="153"/>
    <n v="4890"/>
    <n v="0"/>
    <n v="0"/>
    <n v="1.76189051749925E-2"/>
    <n v="0"/>
    <m/>
    <m/>
    <m/>
    <m/>
    <m/>
    <m/>
    <m/>
  </r>
  <r>
    <s v="CortexSciences Tender 2018/01"/>
    <n v="650"/>
    <n v="12043947"/>
    <s v="Amikacin Injection 1 g 2 ml Vial"/>
    <s v="1 g"/>
    <n v="38"/>
    <n v="9301236"/>
    <n v="0.99"/>
    <n v="68.127015054181797"/>
    <s v="Primexa Healthcare"/>
    <n v="0.14499999999999999"/>
    <n v="8053"/>
    <d v="2025-08-01T00:00:00"/>
    <n v="48713"/>
    <n v="3318671.2843343602"/>
    <n v="3799879"/>
    <n v="17938"/>
    <n v="48713"/>
    <n v="30775"/>
    <n v="1399261"/>
    <n v="2400618"/>
    <n v="195"/>
    <d v="2025-07-09T00:00:00"/>
    <s v="Bill Process"/>
    <n v="-302"/>
    <n v="9793"/>
    <n v="302"/>
    <n v="3"/>
    <n v="0.36823845790651399"/>
    <n v="299"/>
    <m/>
    <m/>
    <m/>
    <m/>
    <m/>
    <m/>
    <m/>
  </r>
  <r>
    <s v="ImmunoHealthcare Tender 2020/04"/>
    <n v="972"/>
    <n v="38129574"/>
    <s v="Azithromycin Tablets 500 mg 10 Tablets Pack"/>
    <s v="10 Tablets"/>
    <n v="16"/>
    <n v="2757003"/>
    <n v="0.83"/>
    <n v="62.500074828078503"/>
    <s v="Novacrest Pharma"/>
    <n v="0.14199999999999999"/>
    <n v="5183"/>
    <d v="2021-08-31T00:00:00"/>
    <n v="27152"/>
    <n v="1697002.0317319899"/>
    <n v="1937976"/>
    <n v="6386"/>
    <n v="27152"/>
    <n v="20766"/>
    <n v="455801"/>
    <n v="1482175"/>
    <n v="125"/>
    <d v="2026-12-15T00:00:00"/>
    <s v="Bill Process"/>
    <n v="222"/>
    <n v="7623"/>
    <n v="0"/>
    <n v="0"/>
    <n v="0.2351944608132"/>
    <n v="0"/>
    <m/>
    <m/>
    <m/>
    <m/>
    <m/>
    <m/>
    <m/>
  </r>
  <r>
    <s v="WellGenix Tender 2013/07"/>
    <n v="614"/>
    <n v="30566945"/>
    <s v="Paracetamol Syrup 250 mg/5 ml 60 ml Bottle"/>
    <s v="60 ml"/>
    <n v="47"/>
    <n v="1092681"/>
    <n v="0.9"/>
    <n v="94.673084122617993"/>
    <s v="Novacrest Pharma"/>
    <n v="0.108"/>
    <n v="8251"/>
    <d v="2023-02-28T00:00:00"/>
    <n v="86277"/>
    <n v="8168109.6788471099"/>
    <n v="9050266"/>
    <n v="74963"/>
    <n v="86277"/>
    <n v="11314"/>
    <n v="7863452"/>
    <n v="1186814"/>
    <n v="134"/>
    <d v="2025-11-26T00:00:00"/>
    <s v="Bill Process"/>
    <n v="-162"/>
    <n v="1330"/>
    <n v="162"/>
    <n v="4"/>
    <n v="0.86886423960035697"/>
    <n v="158"/>
    <m/>
    <m/>
    <m/>
    <m/>
    <m/>
    <m/>
    <m/>
  </r>
  <r>
    <s v="LifeCure Tender 2021/12"/>
    <n v="692"/>
    <n v="51226742"/>
    <s v="Paracetamol Tablets 250 mg 10 Tablets Pack"/>
    <s v="10 Tablets"/>
    <n v="24"/>
    <n v="9543190"/>
    <n v="0.93"/>
    <n v="85.850564087665504"/>
    <s v="Helixora Healthcare"/>
    <n v="0.123"/>
    <n v="3610"/>
    <d v="2024-04-02T00:00:00"/>
    <n v="86723"/>
    <n v="7445218.4693746101"/>
    <n v="8360980"/>
    <n v="11786"/>
    <n v="86723"/>
    <n v="74937"/>
    <n v="1136290"/>
    <n v="7224690"/>
    <n v="78"/>
    <d v="2025-08-13T00:00:00"/>
    <s v="Bill Process"/>
    <n v="-267"/>
    <n v="3263"/>
    <n v="267"/>
    <n v="5"/>
    <n v="0.135903970111735"/>
    <n v="262"/>
    <m/>
    <m/>
    <m/>
    <m/>
    <m/>
    <m/>
    <m/>
  </r>
  <r>
    <s v="EvoCure Tender 2002/09"/>
    <n v="712"/>
    <n v="67044847"/>
    <s v="Iron Syrup 125 mg/5 ml 100 ml Bottle"/>
    <s v="100 ml"/>
    <n v="18"/>
    <n v="2521852"/>
    <n v="0.9"/>
    <n v="79.469235833379997"/>
    <s v="Intas Pharmaceuticals"/>
    <n v="0.14499999999999999"/>
    <n v="5504"/>
    <d v="2020-04-03T00:00:00"/>
    <n v="18726"/>
    <n v="1488140.91021587"/>
    <n v="1703921"/>
    <n v="655"/>
    <n v="18726"/>
    <n v="18071"/>
    <n v="59600"/>
    <n v="1644321"/>
    <n v="122"/>
    <d v="2025-07-17T00:00:00"/>
    <s v="Bill Process"/>
    <n v="-294"/>
    <n v="9265"/>
    <n v="294"/>
    <n v="7"/>
    <n v="3.4978105308127699E-2"/>
    <n v="287"/>
    <m/>
    <m/>
    <m/>
    <m/>
    <m/>
    <m/>
    <m/>
  </r>
  <r>
    <s v="OmegaPharmatech Tender 2023/03"/>
    <n v="216"/>
    <n v="65563832"/>
    <s v="Gentamicin Injection 1 g 2 ml Vial"/>
    <s v="1 g"/>
    <n v="30"/>
    <n v="4943561"/>
    <n v="0.75"/>
    <n v="84.097232231125503"/>
    <s v="Aventra Healthcare"/>
    <n v="0.11899999999999999"/>
    <n v="9153"/>
    <d v="2023-11-08T00:00:00"/>
    <n v="45304"/>
    <n v="3809941.00899891"/>
    <n v="4263324"/>
    <n v="1442"/>
    <n v="45304"/>
    <n v="43862"/>
    <n v="135699"/>
    <n v="4127625"/>
    <n v="107"/>
    <d v="2025-04-04T00:00:00"/>
    <s v="Bill Process"/>
    <n v="-398"/>
    <n v="3165"/>
    <n v="398"/>
    <n v="8"/>
    <n v="3.1829419035846698E-2"/>
    <n v="390"/>
    <m/>
    <m/>
    <m/>
    <m/>
    <m/>
    <m/>
    <m/>
  </r>
  <r>
    <s v="AlphaLifecare Tender 2002/03"/>
    <n v="796"/>
    <n v="98458497"/>
    <s v="Cough Suppressant Syrup 250 mg/5 ml 60 ml Bottle"/>
    <s v="60 ml"/>
    <n v="11"/>
    <n v="7883013"/>
    <n v="0.86"/>
    <n v="59.105855417374002"/>
    <s v="Cipla"/>
    <n v="0.14099999999999999"/>
    <n v="6143"/>
    <d v="2020-05-29T00:00:00"/>
    <n v="48980"/>
    <n v="2895004.79834298"/>
    <n v="3303200"/>
    <n v="32953"/>
    <n v="48980"/>
    <n v="16027"/>
    <n v="2222343"/>
    <n v="1080857"/>
    <n v="73"/>
    <d v="2025-10-15T00:00:00"/>
    <s v="Bill Process"/>
    <n v="-204"/>
    <n v="6917"/>
    <n v="204"/>
    <n v="6"/>
    <n v="0.67278481012658198"/>
    <n v="198"/>
    <m/>
    <m/>
    <m/>
    <m/>
    <m/>
    <m/>
    <m/>
  </r>
  <r>
    <s v="ImmunoMed Tender 2007/12"/>
    <n v="860"/>
    <n v="30316617"/>
    <s v="Iron Syrup 100 mg/5 ml 100 ml Bottle"/>
    <s v="100 ml"/>
    <n v="26"/>
    <n v="2588191"/>
    <n v="0.86"/>
    <n v="83.829133828566"/>
    <s v="Solentra Lifesciences"/>
    <n v="0.13100000000000001"/>
    <n v="8304"/>
    <d v="2020-01-10T00:00:00"/>
    <n v="64756"/>
    <n v="5428439.3902026201"/>
    <n v="6139565"/>
    <n v="43448"/>
    <n v="64756"/>
    <n v="21308"/>
    <n v="4119337"/>
    <n v="2020228"/>
    <n v="164"/>
    <d v="2025-07-10T00:00:00"/>
    <s v="Bill Process"/>
    <n v="-301"/>
    <n v="4214"/>
    <n v="301"/>
    <n v="3"/>
    <n v="0.67094941009327302"/>
    <n v="298"/>
    <m/>
    <m/>
    <m/>
    <m/>
    <m/>
    <m/>
    <m/>
  </r>
  <r>
    <s v="SynBiosystems Tender 2023/08"/>
    <n v="196"/>
    <n v="51592290"/>
    <s v="Gentamicin Injection 250 mg 5 ml Vial"/>
    <s v="5 ml"/>
    <n v="6"/>
    <n v="9948968"/>
    <n v="0.85"/>
    <n v="75.958050273293097"/>
    <s v="Bioventra Healthcare"/>
    <n v="0.124"/>
    <n v="3866"/>
    <d v="2022-01-22T00:00:00"/>
    <n v="67979"/>
    <n v="5163552.2995281899"/>
    <n v="5803833"/>
    <n v="44812"/>
    <n v="67979"/>
    <n v="23167"/>
    <n v="3825907"/>
    <n v="1977926"/>
    <n v="119"/>
    <d v="2026-04-22T00:00:00"/>
    <s v="Bill Process"/>
    <n v="-15"/>
    <n v="9024"/>
    <n v="15"/>
    <n v="6"/>
    <n v="0.65920357757542802"/>
    <n v="9"/>
    <m/>
    <m/>
    <m/>
    <m/>
    <m/>
    <m/>
    <m/>
  </r>
  <r>
    <s v="AxisBiosystems Tender 2009/11"/>
    <n v="557"/>
    <n v="80033144"/>
    <s v="Paracetamol Syrup 125 mg/5 ml 60 ml Bottle"/>
    <s v="60 ml"/>
    <n v="38"/>
    <n v="3854949"/>
    <n v="0.75"/>
    <n v="56.9897972407677"/>
    <s v="Medisphere Pharmaceuticals"/>
    <n v="0.124"/>
    <n v="2868"/>
    <d v="2024-10-26T00:00:00"/>
    <n v="95339"/>
    <n v="5433350.2791375499"/>
    <n v="6107086"/>
    <n v="16974"/>
    <n v="95339"/>
    <n v="78365"/>
    <n v="1087296"/>
    <n v="5019790"/>
    <n v="134"/>
    <d v="2026-08-27T00:00:00"/>
    <s v="Bill Process"/>
    <n v="112"/>
    <n v="5308"/>
    <n v="0"/>
    <n v="0"/>
    <n v="0.17803836834873499"/>
    <n v="0"/>
    <m/>
    <m/>
    <m/>
    <m/>
    <m/>
    <m/>
    <m/>
  </r>
  <r>
    <s v="OmegaBiotech Tender 2017/01"/>
    <n v="926"/>
    <n v="86022727"/>
    <s v="Ceftriaxone Injection 500 mg 10 ml Vial"/>
    <s v="10 ml"/>
    <n v="8"/>
    <n v="4271020"/>
    <n v="0.84"/>
    <n v="71.580080644154705"/>
    <s v="Solvion Pharma"/>
    <n v="0.112"/>
    <n v="4292"/>
    <d v="2020-09-28T00:00:00"/>
    <n v="66181"/>
    <n v="4737241.3171108002"/>
    <n v="5267812"/>
    <n v="27988"/>
    <n v="66181"/>
    <n v="38193"/>
    <n v="2227762"/>
    <n v="3040050"/>
    <n v="58"/>
    <d v="2026-01-11T00:00:00"/>
    <s v="Bill Process"/>
    <n v="-116"/>
    <n v="2177"/>
    <n v="116"/>
    <n v="3"/>
    <n v="0.42290083256523803"/>
    <n v="113"/>
    <m/>
    <m/>
    <m/>
    <m/>
    <m/>
    <m/>
    <m/>
  </r>
  <r>
    <s v="UltraLifecare Tender 2014/04"/>
    <n v="916"/>
    <n v="24832947"/>
    <s v="Metformin Tablets 500 mg 20 Tablets Pack"/>
    <s v="20 Tablets"/>
    <n v="12"/>
    <n v="6421234"/>
    <n v="0.9"/>
    <n v="78.219884298181398"/>
    <s v="Torrent Pharmaceuticals"/>
    <n v="0.13600000000000001"/>
    <n v="8920"/>
    <d v="2025-12-15T00:00:00"/>
    <n v="72013"/>
    <n v="5632848.5279649403"/>
    <n v="6398916"/>
    <n v="51314"/>
    <n v="72013"/>
    <n v="20699"/>
    <n v="4559649"/>
    <n v="1839267"/>
    <n v="91"/>
    <d v="2026-11-12T00:00:00"/>
    <s v="Bill Process"/>
    <n v="189"/>
    <n v="3789"/>
    <n v="0"/>
    <n v="0"/>
    <n v="0.71256578673295101"/>
    <n v="0"/>
    <m/>
    <m/>
    <m/>
    <m/>
    <m/>
    <m/>
    <m/>
  </r>
  <r>
    <s v="OptiBiosystems Tender 2019/05"/>
    <n v="712"/>
    <n v="32549950"/>
    <s v="Clotrimazole Cream 2% 20 gm Tube"/>
    <s v="20 gm"/>
    <n v="12"/>
    <n v="3703870"/>
    <n v="0.88"/>
    <n v="60.995357991929602"/>
    <s v="Sun Pharma"/>
    <n v="0.13800000000000001"/>
    <n v="8775"/>
    <d v="2023-07-18T00:00:00"/>
    <n v="69369"/>
    <n v="4231186.98854216"/>
    <n v="4815091"/>
    <n v="43426"/>
    <n v="69369"/>
    <n v="25943"/>
    <n v="3014317"/>
    <n v="1800774"/>
    <n v="139"/>
    <d v="2026-01-09T00:00:00"/>
    <s v="Bill Process"/>
    <n v="-118"/>
    <n v="9718"/>
    <n v="118"/>
    <n v="7"/>
    <n v="0.62601450215514098"/>
    <n v="111"/>
    <m/>
    <m/>
    <m/>
    <m/>
    <m/>
    <m/>
    <m/>
  </r>
  <r>
    <s v="ZenMed Tender 2012/08"/>
    <n v="176"/>
    <n v="85119348"/>
    <s v="Vitamin B Complex Syrup 125 mg/5 ml 60 ml Bottle"/>
    <s v="60 ml"/>
    <n v="33"/>
    <n v="948265"/>
    <n v="0.84"/>
    <n v="89.597950827543698"/>
    <s v="Medisphere Pharmaceuticals"/>
    <n v="0.114"/>
    <n v="6978"/>
    <d v="2021-12-30T00:00:00"/>
    <n v="39574"/>
    <n v="3545749.30604921"/>
    <n v="3949965"/>
    <n v="528"/>
    <n v="39574"/>
    <n v="39046"/>
    <n v="52701"/>
    <n v="3897264"/>
    <n v="73"/>
    <d v="2025-10-05T00:00:00"/>
    <s v="Bill Process"/>
    <n v="-214"/>
    <n v="1239"/>
    <n v="214"/>
    <n v="4"/>
    <n v="1.33420932935766E-2"/>
    <n v="210"/>
    <m/>
    <m/>
    <m/>
    <m/>
    <m/>
    <m/>
    <m/>
  </r>
  <r>
    <s v="AuroBiosystems Tender 2006/09"/>
    <n v="490"/>
    <n v="28788300"/>
    <s v="Fluconazole Capsules 250 mg 15 Capsules Pack"/>
    <s v="15 Capsules"/>
    <n v="22"/>
    <n v="4413924"/>
    <n v="0.78"/>
    <n v="55.408964614654302"/>
    <s v="Dr Reddy’s Laboratories"/>
    <n v="0.123"/>
    <n v="1639"/>
    <d v="2020-12-01T00:00:00"/>
    <n v="25128"/>
    <n v="1392316.4628370299"/>
    <n v="1563571"/>
    <n v="11636"/>
    <n v="25128"/>
    <n v="13492"/>
    <n v="724042"/>
    <n v="839529"/>
    <n v="84"/>
    <d v="2025-12-13T00:00:00"/>
    <s v="Bill Process"/>
    <n v="-145"/>
    <n v="3038"/>
    <n v="145"/>
    <n v="4"/>
    <n v="0.46306908627825499"/>
    <n v="141"/>
    <m/>
    <m/>
    <m/>
    <m/>
    <m/>
    <m/>
    <m/>
  </r>
  <r>
    <s v="DeltaPharmatech Tender 2003/09"/>
    <n v="364"/>
    <n v="36636569"/>
    <s v="Clotrimazole Cream 2% 10 gm Tube"/>
    <s v="10 gm"/>
    <n v="45"/>
    <n v="9886133"/>
    <n v="0.87"/>
    <n v="63.432970118873897"/>
    <s v="Crestline Biotech"/>
    <n v="0.128"/>
    <n v="8910"/>
    <d v="2025-09-09T00:00:00"/>
    <n v="39144"/>
    <n v="2483020.1823331998"/>
    <n v="2800847"/>
    <n v="17800"/>
    <n v="39144"/>
    <n v="21344"/>
    <n v="1273633"/>
    <n v="1527214"/>
    <n v="174"/>
    <d v="2025-01-20T00:00:00"/>
    <s v="Bill Process"/>
    <n v="-472"/>
    <n v="7321"/>
    <n v="472"/>
    <n v="7"/>
    <n v="0.45473124872266502"/>
    <n v="465"/>
    <m/>
    <m/>
    <m/>
    <m/>
    <m/>
    <m/>
    <m/>
  </r>
  <r>
    <s v="LifeLifecare Tender 2018/09"/>
    <n v="928"/>
    <n v="79656157"/>
    <s v="Doxycycline Capsules 200 mg 20 Capsules Pack"/>
    <s v="20 Capsules"/>
    <n v="49"/>
    <n v="4542510"/>
    <n v="0.87"/>
    <n v="98.758144772161899"/>
    <s v="Veltrix Pharmaceuticals"/>
    <n v="0.10299999999999999"/>
    <n v="6988"/>
    <d v="2022-05-18T00:00:00"/>
    <n v="24557"/>
    <n v="2425203.7611699798"/>
    <n v="2675000"/>
    <n v="9315"/>
    <n v="24557"/>
    <n v="15242"/>
    <n v="1014685"/>
    <n v="1660315"/>
    <n v="96"/>
    <d v="2025-07-03T00:00:00"/>
    <s v="Bill Process"/>
    <n v="-308"/>
    <n v="6962"/>
    <n v="308"/>
    <n v="3"/>
    <n v="0.37932157836869301"/>
    <n v="305"/>
    <m/>
    <m/>
    <m/>
    <m/>
    <m/>
    <m/>
    <m/>
  </r>
  <r>
    <s v="AuroPharma Tender 2002/09"/>
    <n v="106"/>
    <n v="76799755"/>
    <s v="Ciprofloxacin Tablets 250 mg 10 Tablets Pack"/>
    <s v="10 Tablets"/>
    <n v="14"/>
    <n v="6586596"/>
    <n v="0.9"/>
    <n v="56.469298689902097"/>
    <s v="Helixora Healthcare"/>
    <n v="0.127"/>
    <n v="2970"/>
    <d v="2023-07-05T00:00:00"/>
    <n v="97636"/>
    <n v="5513436.4468872799"/>
    <n v="6213643"/>
    <n v="55017"/>
    <n v="97636"/>
    <n v="42619"/>
    <n v="3501331"/>
    <n v="2712312"/>
    <n v="165"/>
    <d v="2025-12-08T00:00:00"/>
    <s v="Bill Process"/>
    <n v="-150"/>
    <n v="4602"/>
    <n v="150"/>
    <n v="9"/>
    <n v="0.56349092547830704"/>
    <n v="141"/>
    <m/>
    <m/>
    <m/>
    <m/>
    <m/>
    <m/>
    <m/>
  </r>
  <r>
    <s v="NovaCure Tender 2007/02"/>
    <n v="664"/>
    <n v="19743920"/>
    <s v="Clotrimazole Cream 2% 10 gm Tube"/>
    <s v="10 gm"/>
    <n v="39"/>
    <n v="6579371"/>
    <n v="0.81"/>
    <n v="61.275735847882302"/>
    <s v="Torrent Pharmaceuticals"/>
    <n v="0.10299999999999999"/>
    <n v="9725"/>
    <d v="2022-12-08T00:00:00"/>
    <n v="93090"/>
    <n v="5704158.2500793599"/>
    <n v="6291687"/>
    <n v="41525"/>
    <n v="93090"/>
    <n v="51565"/>
    <n v="2806556"/>
    <n v="3485131"/>
    <n v="130"/>
    <d v="2025-02-07T00:00:00"/>
    <s v="Bill Process"/>
    <n v="-454"/>
    <n v="7334"/>
    <n v="454"/>
    <n v="9"/>
    <n v="0.44607369212589998"/>
    <n v="445"/>
    <m/>
    <m/>
    <m/>
    <m/>
    <m/>
    <m/>
    <m/>
  </r>
  <r>
    <s v="OptiLabs Tender 2023/11"/>
    <n v="380"/>
    <n v="22211932"/>
    <s v="Diclofenac Injection 250 mg 5 ml Vial"/>
    <s v="5 ml"/>
    <n v="16"/>
    <n v="8368531"/>
    <n v="0.75"/>
    <n v="87.135523527170406"/>
    <s v="Therovia Pharma"/>
    <n v="0.13100000000000001"/>
    <n v="5066"/>
    <d v="2025-11-16T00:00:00"/>
    <n v="17198"/>
    <n v="1498556.7336202799"/>
    <n v="1694868"/>
    <n v="6318"/>
    <n v="17198"/>
    <n v="10880"/>
    <n v="622641"/>
    <n v="1072227"/>
    <n v="163"/>
    <d v="2026-04-16T00:00:00"/>
    <s v="Bill Process"/>
    <n v="-21"/>
    <n v="6887"/>
    <n v="21"/>
    <n v="4"/>
    <n v="0.36736829863937698"/>
    <n v="17"/>
    <m/>
    <m/>
    <m/>
    <m/>
    <m/>
    <m/>
    <m/>
  </r>
  <r>
    <s v="ImmunoLabs Tender 2006/06"/>
    <n v="645"/>
    <n v="45782953"/>
    <s v="Omeprazole Capsules 250 mg 20 Capsules Pack"/>
    <s v="20 Capsules"/>
    <n v="48"/>
    <n v="3489113"/>
    <n v="0.94"/>
    <n v="52.690268717798602"/>
    <s v="Biocon"/>
    <n v="0.13600000000000001"/>
    <n v="1917"/>
    <d v="2025-02-04T00:00:00"/>
    <n v="41355"/>
    <n v="2179006.0628245599"/>
    <n v="2475351"/>
    <n v="35745"/>
    <n v="41355"/>
    <n v="5610"/>
    <n v="2139558"/>
    <n v="335793"/>
    <n v="136"/>
    <d v="2025-10-09T00:00:00"/>
    <s v="Bill Process"/>
    <n v="-210"/>
    <n v="4007"/>
    <n v="210"/>
    <n v="2"/>
    <n v="0.86434530286543299"/>
    <n v="208"/>
    <m/>
    <m/>
    <m/>
    <m/>
    <m/>
    <m/>
    <m/>
  </r>
  <r>
    <s v="JetaPharma Tender 2003/12"/>
    <n v="518"/>
    <n v="72219159"/>
    <s v="Gentamicin Injection 250 mg 5 ml Vial"/>
    <s v="5 ml"/>
    <n v="17"/>
    <n v="9320684"/>
    <n v="0.76"/>
    <n v="69.734724562293806"/>
    <s v="Zyphera Lifesciences"/>
    <n v="0.104"/>
    <n v="8626"/>
    <d v="2022-09-19T00:00:00"/>
    <n v="34654"/>
    <n v="2416587.1449817298"/>
    <n v="2667912"/>
    <n v="20005"/>
    <n v="34654"/>
    <n v="14649"/>
    <n v="1540128"/>
    <n v="1127784"/>
    <n v="79"/>
    <d v="2025-07-20T00:00:00"/>
    <s v="Bill Process"/>
    <n v="-291"/>
    <n v="6469"/>
    <n v="291"/>
    <n v="4"/>
    <n v="0.57727823627863994"/>
    <n v="287"/>
    <m/>
    <m/>
    <m/>
    <m/>
    <m/>
    <m/>
    <m/>
  </r>
  <r>
    <s v="NeuroNova Tender 2002/05"/>
    <n v="543"/>
    <n v="91721382"/>
    <s v="Mupirocin Cream 2% 10 gm Tube"/>
    <s v="10 gm"/>
    <n v="38"/>
    <n v="2919083"/>
    <n v="0.88"/>
    <n v="69.753812725453002"/>
    <s v="Alkem Laboratories"/>
    <n v="0.13300000000000001"/>
    <n v="2393"/>
    <d v="2024-04-11T00:00:00"/>
    <n v="27401"/>
    <n v="1911324.22249014"/>
    <n v="2165530"/>
    <n v="26802"/>
    <n v="27401"/>
    <n v="599"/>
    <n v="2118191"/>
    <n v="47339"/>
    <n v="121"/>
    <d v="2025-08-28T00:00:00"/>
    <s v="Bill Process"/>
    <n v="-252"/>
    <n v="5022"/>
    <n v="252"/>
    <n v="9"/>
    <n v="0.97813948396043904"/>
    <n v="243"/>
    <m/>
    <m/>
    <m/>
    <m/>
    <m/>
    <m/>
    <m/>
  </r>
  <r>
    <s v="CoreGenix Tender 2022/11"/>
    <n v="718"/>
    <n v="84619739"/>
    <s v="Amikacin Injection 1 g 5 ml Vial"/>
    <s v="1 g"/>
    <n v="25"/>
    <n v="592981"/>
    <n v="0.96"/>
    <n v="81.728446553468601"/>
    <s v="Intas Pharmaceuticals"/>
    <n v="0.11"/>
    <n v="7310"/>
    <d v="2021-08-11T00:00:00"/>
    <n v="80555"/>
    <n v="6583635.0121146599"/>
    <n v="7307835"/>
    <n v="77609"/>
    <n v="80555"/>
    <n v="2946"/>
    <n v="7040578"/>
    <n v="267257"/>
    <n v="178"/>
    <d v="2026-01-04T00:00:00"/>
    <s v="Bill Process"/>
    <n v="-123"/>
    <n v="8771"/>
    <n v="123"/>
    <n v="5"/>
    <n v="0.96342871330147095"/>
    <n v="118"/>
    <m/>
    <m/>
    <m/>
    <m/>
    <m/>
    <m/>
    <m/>
  </r>
  <r>
    <s v="QuickCore Tender 2001/09"/>
    <n v="532"/>
    <n v="62671689"/>
    <s v="Vitamin B Complex Syrup 100 mg/5 ml 60 ml Bottle"/>
    <s v="60 ml"/>
    <n v="29"/>
    <n v="7443981"/>
    <n v="1"/>
    <n v="62.933103258008003"/>
    <s v="Crestline Biotech"/>
    <n v="0.10100000000000001"/>
    <n v="4371"/>
    <d v="2022-08-21T00:00:00"/>
    <n v="98538"/>
    <n v="6201302.1288375901"/>
    <n v="6827634"/>
    <n v="3502"/>
    <n v="98538"/>
    <n v="95036"/>
    <n v="242651"/>
    <n v="6584983"/>
    <n v="159"/>
    <d v="2026-02-08T00:00:00"/>
    <s v="Bill Process"/>
    <n v="-88"/>
    <n v="7665"/>
    <n v="88"/>
    <n v="9"/>
    <n v="3.5539588788081798E-2"/>
    <n v="79"/>
    <m/>
    <m/>
    <m/>
    <m/>
    <m/>
    <m/>
    <m/>
  </r>
  <r>
    <s v="NexaBiotech Tender 2000/12"/>
    <n v="646"/>
    <n v="66215422"/>
    <s v="Mupirocin Cream 0.5% 30 gm Tube"/>
    <s v="30 gm"/>
    <n v="47"/>
    <n v="6064140"/>
    <n v="0.89"/>
    <n v="57.375078061928697"/>
    <s v="Lifegenix Pharma"/>
    <n v="0.111"/>
    <n v="4828"/>
    <d v="2022-12-09T00:00:00"/>
    <n v="81864"/>
    <n v="4696953.3904617298"/>
    <n v="5218315"/>
    <n v="44764"/>
    <n v="81864"/>
    <n v="37100"/>
    <n v="2853424"/>
    <n v="2364891"/>
    <n v="160"/>
    <d v="2026-01-24T00:00:00"/>
    <s v="Bill Process"/>
    <n v="-103"/>
    <n v="1947"/>
    <n v="103"/>
    <n v="8"/>
    <n v="0.54680934232385403"/>
    <n v="95"/>
    <m/>
    <m/>
    <m/>
    <m/>
    <m/>
    <m/>
    <m/>
  </r>
  <r>
    <s v="SynPharma Tender 2003/06"/>
    <n v="135"/>
    <n v="27991180"/>
    <s v="Ibuprofen Tablets 500 mg 20 Tablets Pack"/>
    <s v="20 Tablets"/>
    <n v="41"/>
    <n v="3160475"/>
    <n v="0.93"/>
    <n v="98.913820559548398"/>
    <s v="Lumeris Healthcare"/>
    <n v="0.13100000000000001"/>
    <n v="8760"/>
    <d v="2022-11-11T00:00:00"/>
    <n v="55909"/>
    <n v="5530172.7936637904"/>
    <n v="6254625"/>
    <n v="25280"/>
    <n v="55909"/>
    <n v="30629"/>
    <n v="2828112"/>
    <n v="3426513"/>
    <n v="100"/>
    <d v="2025-07-21T00:00:00"/>
    <s v="Bill Process"/>
    <n v="-290"/>
    <n v="2237"/>
    <n v="290"/>
    <n v="4"/>
    <n v="0.452163336850954"/>
    <n v="286"/>
    <m/>
    <m/>
    <m/>
    <m/>
    <m/>
    <m/>
    <m/>
  </r>
  <r>
    <s v="VitaBiosystems Tender 2009/11"/>
    <n v="656"/>
    <n v="57390630"/>
    <s v="Omeprazole Capsules 250 mg 20 Capsules Pack"/>
    <s v="20 Capsules"/>
    <n v="20"/>
    <n v="5873835"/>
    <n v="0.81"/>
    <n v="93.402775527543994"/>
    <s v="Bioventra Healthcare"/>
    <n v="0.14199999999999999"/>
    <n v="7474"/>
    <d v="2020-03-06T00:00:00"/>
    <n v="44232"/>
    <n v="4131391.5671343198"/>
    <n v="4718049"/>
    <n v="30620"/>
    <n v="44232"/>
    <n v="13612"/>
    <n v="3266112"/>
    <n v="1451937"/>
    <n v="134"/>
    <d v="2025-10-12T00:00:00"/>
    <s v="Bill Process"/>
    <n v="-207"/>
    <n v="9158"/>
    <n v="207"/>
    <n v="8"/>
    <n v="0.69225899801048996"/>
    <n v="199"/>
    <m/>
    <m/>
    <m/>
    <m/>
    <m/>
    <m/>
    <m/>
  </r>
  <r>
    <s v="YottaBiosystems Tender 2023/08"/>
    <n v="666"/>
    <n v="90535386"/>
    <s v="Azithromycin Tablets 500 mg 20 Tablets Pack"/>
    <s v="20 Tablets"/>
    <n v="23"/>
    <n v="5054933"/>
    <n v="0.89"/>
    <n v="79.2307276395195"/>
    <s v="Helixora Healthcare"/>
    <n v="0.114"/>
    <n v="9276"/>
    <d v="2020-10-04T00:00:00"/>
    <n v="37926"/>
    <n v="3004904.5764564201"/>
    <n v="3347464"/>
    <n v="29739"/>
    <n v="37926"/>
    <n v="8187"/>
    <n v="2624854"/>
    <n v="722610"/>
    <n v="159"/>
    <d v="2025-01-25T00:00:00"/>
    <s v="Bill Process"/>
    <n v="-467"/>
    <n v="3368"/>
    <n v="467"/>
    <n v="5"/>
    <n v="0.78413225755418403"/>
    <n v="462"/>
    <m/>
    <m/>
    <m/>
    <m/>
    <m/>
    <m/>
    <m/>
  </r>
  <r>
    <s v="PrimePharmatech Tender 2009/07"/>
    <n v="300"/>
    <n v="55300256"/>
    <s v="Ceftriaxone Injection 500 mg 10 ml Vial"/>
    <s v="10 ml"/>
    <n v="6"/>
    <n v="1147291"/>
    <n v="0.83"/>
    <n v="97.546617066519204"/>
    <s v="Sun Pharma"/>
    <n v="0.111"/>
    <n v="4409"/>
    <d v="2022-04-14T00:00:00"/>
    <n v="12740"/>
    <n v="1242743.9014274599"/>
    <n v="1380688"/>
    <n v="8153"/>
    <n v="12740"/>
    <n v="4587"/>
    <n v="883576"/>
    <n v="497112"/>
    <n v="65"/>
    <d v="2026-04-25T00:00:00"/>
    <s v="Bill Process"/>
    <n v="-12"/>
    <n v="9096"/>
    <n v="12"/>
    <n v="8"/>
    <n v="0.63995290423861895"/>
    <n v="4"/>
    <m/>
    <m/>
    <m/>
    <m/>
    <m/>
    <m/>
    <m/>
  </r>
  <r>
    <s v="KronoBiosystems Tender 2023/06"/>
    <n v="746"/>
    <n v="37924680"/>
    <s v="Omeprazole Capsules 100 mg 15 Capsules Pack"/>
    <s v="15 Capsules"/>
    <n v="11"/>
    <n v="5569432"/>
    <n v="0.85"/>
    <n v="64.960062421509505"/>
    <s v="Lifegenix Pharma"/>
    <n v="0.121"/>
    <n v="8004"/>
    <d v="2021-02-03T00:00:00"/>
    <n v="95971"/>
    <n v="6234282.1506546903"/>
    <n v="6988630"/>
    <n v="33673"/>
    <n v="95971"/>
    <n v="62298"/>
    <n v="2452076"/>
    <n v="4536554"/>
    <n v="142"/>
    <d v="2026-07-18T00:00:00"/>
    <s v="Bill Process"/>
    <n v="72"/>
    <n v="6638"/>
    <n v="0"/>
    <n v="0"/>
    <n v="0.35086640756061699"/>
    <n v="0"/>
    <m/>
    <m/>
    <m/>
    <m/>
    <m/>
    <m/>
    <m/>
  </r>
  <r>
    <s v="MediLifecare Tender 2012/07"/>
    <n v="224"/>
    <n v="78129457"/>
    <s v="Ciprofloxacin Tablets 650 mg 15 Tablets Pack"/>
    <s v="15 Tablets"/>
    <n v="30"/>
    <n v="7697112"/>
    <n v="0.97"/>
    <n v="58.634138626355004"/>
    <s v="Nexora Lifesciences"/>
    <n v="0.127"/>
    <n v="2440"/>
    <d v="2020-12-02T00:00:00"/>
    <n v="21803"/>
    <n v="1278400.1244704199"/>
    <n v="1440757"/>
    <n v="18620"/>
    <n v="21803"/>
    <n v="3183"/>
    <n v="1230422"/>
    <n v="210335"/>
    <n v="99"/>
    <d v="2025-11-15T00:00:00"/>
    <s v="Bill Process"/>
    <n v="-173"/>
    <n v="9936"/>
    <n v="173"/>
    <n v="2"/>
    <n v="0.85401091592900102"/>
    <n v="171"/>
    <m/>
    <m/>
    <m/>
    <m/>
    <m/>
    <m/>
    <m/>
  </r>
  <r>
    <s v="RegenPharmatech Tender 2021/11"/>
    <n v="147"/>
    <n v="72527987"/>
    <s v="Ketoconazole Cream 2% 30 gm Tube"/>
    <s v="30 gm"/>
    <n v="41"/>
    <n v="6552537"/>
    <n v="0.88"/>
    <n v="85.130335090493304"/>
    <s v="Zerion Biotech"/>
    <n v="0.113"/>
    <n v="9400"/>
    <d v="2021-08-22T00:00:00"/>
    <n v="34043"/>
    <n v="2898091.99748566"/>
    <n v="3225576"/>
    <n v="25165"/>
    <n v="34043"/>
    <n v="8878"/>
    <n v="2384385"/>
    <n v="841191"/>
    <n v="118"/>
    <d v="2025-08-18T00:00:00"/>
    <s v="Bill Process"/>
    <n v="-262"/>
    <n v="5566"/>
    <n v="262"/>
    <n v="4"/>
    <n v="0.739212172840231"/>
    <n v="258"/>
    <m/>
    <m/>
    <m/>
    <m/>
    <m/>
    <m/>
    <m/>
  </r>
  <r>
    <s v="DynaMed Tender 2011/05"/>
    <n v="220"/>
    <n v="55303212"/>
    <s v="Clotrimazole Cream 2% 10 gm Tube"/>
    <s v="10 gm"/>
    <n v="24"/>
    <n v="5725796"/>
    <n v="0.97"/>
    <n v="77.895244875112198"/>
    <s v="Lifegenix Pharma"/>
    <n v="0.14199999999999999"/>
    <n v="2015"/>
    <d v="2021-03-21T00:00:00"/>
    <n v="13972"/>
    <n v="1088352.3613950701"/>
    <n v="1242898"/>
    <n v="7393"/>
    <n v="13972"/>
    <n v="6579"/>
    <n v="657654"/>
    <n v="585244"/>
    <n v="111"/>
    <d v="2025-12-11T00:00:00"/>
    <s v="Bill Process"/>
    <n v="-147"/>
    <n v="2587"/>
    <n v="147"/>
    <n v="5"/>
    <n v="0.52912968794732296"/>
    <n v="142"/>
    <m/>
    <m/>
    <m/>
    <m/>
    <m/>
    <m/>
    <m/>
  </r>
  <r>
    <s v="UltraPharma Tender 2021/01"/>
    <n v="612"/>
    <n v="53837643"/>
    <s v="Gentamicin Injection 250 mg 10 ml Vial"/>
    <s v="10 ml"/>
    <n v="46"/>
    <n v="2715754"/>
    <n v="0.85"/>
    <n v="72.672294452186904"/>
    <s v="Ardentis Biotech"/>
    <n v="0.13800000000000001"/>
    <n v="4399"/>
    <d v="2021-04-03T00:00:00"/>
    <n v="80049"/>
    <n v="5817344.4986031102"/>
    <n v="6620138"/>
    <n v="74274"/>
    <n v="80049"/>
    <n v="5775"/>
    <n v="6142539"/>
    <n v="477599"/>
    <n v="81"/>
    <d v="2026-08-16T00:00:00"/>
    <s v="Bill Process"/>
    <n v="101"/>
    <n v="7801"/>
    <n v="0"/>
    <n v="0"/>
    <n v="0.92785668777873598"/>
    <n v="0"/>
    <m/>
    <m/>
    <m/>
    <m/>
    <m/>
    <m/>
    <m/>
  </r>
  <r>
    <s v="CortexLifeX Tender 2004/06"/>
    <n v="670"/>
    <n v="75891031"/>
    <s v="Omeprazole Capsules 250 mg 10 Capsules Pack"/>
    <s v="10 Capsules"/>
    <n v="48"/>
    <n v="2221615"/>
    <n v="0.81"/>
    <n v="98.191889128442497"/>
    <s v="Medisphere Pharmaceuticals"/>
    <n v="0.11"/>
    <n v="1380"/>
    <d v="2021-01-03T00:00:00"/>
    <n v="29284"/>
    <n v="2875451.2812373098"/>
    <n v="3191751"/>
    <n v="6922"/>
    <n v="29284"/>
    <n v="22362"/>
    <n v="754450"/>
    <n v="2437301"/>
    <n v="68"/>
    <d v="2026-07-06T00:00:00"/>
    <s v="Bill Process"/>
    <n v="60"/>
    <n v="1140"/>
    <n v="0"/>
    <n v="0"/>
    <n v="0.23637481218412801"/>
    <n v="0"/>
    <m/>
    <m/>
    <m/>
    <m/>
    <m/>
    <m/>
    <m/>
  </r>
  <r>
    <s v="MediBiosystems Tender 2003/03"/>
    <n v="880"/>
    <n v="31384750"/>
    <s v="Azithromycin Tablets 650 mg 15 Tablets Pack"/>
    <s v="15 Tablets"/>
    <n v="9"/>
    <n v="5088865"/>
    <n v="0.8"/>
    <n v="77.047961300256702"/>
    <s v="Lumeris Healthcare"/>
    <n v="0.111"/>
    <n v="2829"/>
    <d v="2022-08-25T00:00:00"/>
    <n v="88477"/>
    <n v="6816972.4719628096"/>
    <n v="7573656"/>
    <n v="40428"/>
    <n v="88477"/>
    <n v="48049"/>
    <n v="3460648"/>
    <n v="4113008"/>
    <n v="200"/>
    <d v="2026-07-14T00:00:00"/>
    <s v="Bill Process"/>
    <n v="68"/>
    <n v="4943"/>
    <n v="0"/>
    <n v="0"/>
    <n v="0.45693231009188801"/>
    <n v="0"/>
    <m/>
    <m/>
    <m/>
    <m/>
    <m/>
    <m/>
    <m/>
  </r>
  <r>
    <s v="GammaBiosystems Tender 2004/05"/>
    <n v="149"/>
    <n v="70791363"/>
    <s v="Ceftriaxone Injection 500 mg 2 ml Vial"/>
    <s v="2 ml"/>
    <n v="32"/>
    <n v="641057"/>
    <n v="0.79"/>
    <n v="76.993273135308101"/>
    <s v="Intas Pharmaceuticals"/>
    <n v="0.10199999999999999"/>
    <n v="6763"/>
    <d v="2025-12-17T00:00:00"/>
    <n v="41210"/>
    <n v="3172892.7859060499"/>
    <n v="3496528"/>
    <n v="37163"/>
    <n v="41210"/>
    <n v="4047"/>
    <n v="3153154"/>
    <n v="343374"/>
    <n v="71"/>
    <d v="2025-07-18T00:00:00"/>
    <s v="Bill Process"/>
    <n v="-293"/>
    <n v="1217"/>
    <n v="293"/>
    <n v="3"/>
    <n v="0.90179568066003402"/>
    <n v="290"/>
    <m/>
    <m/>
    <m/>
    <m/>
    <m/>
    <m/>
    <m/>
  </r>
  <r>
    <s v="CoreLifeX Tender 2025/06"/>
    <n v="669"/>
    <n v="36406318"/>
    <s v="Paracetamol Tablets 250 mg 20 Tablets Pack"/>
    <s v="20 Tablets"/>
    <n v="45"/>
    <n v="9976391"/>
    <n v="0.87"/>
    <n v="97.624246664912206"/>
    <s v="Nexora Lifesciences"/>
    <n v="0.124"/>
    <n v="5790"/>
    <d v="2020-02-22T00:00:00"/>
    <n v="18540"/>
    <n v="1809953.53316747"/>
    <n v="2034388"/>
    <n v="3410"/>
    <n v="18540"/>
    <n v="15130"/>
    <n v="374178"/>
    <n v="1660210"/>
    <n v="186"/>
    <d v="2025-01-17T00:00:00"/>
    <s v="Bill Process"/>
    <n v="-475"/>
    <n v="5964"/>
    <n v="475"/>
    <n v="1"/>
    <n v="0.18392664509169401"/>
    <n v="474"/>
    <m/>
    <m/>
    <m/>
    <m/>
    <m/>
    <m/>
    <m/>
  </r>
  <r>
    <s v="NeuroThera Tender 2001/01"/>
    <n v="227"/>
    <n v="48540525"/>
    <s v="Diclofenac Injection 500 mg 10 ml Vial"/>
    <s v="10 ml"/>
    <n v="10"/>
    <n v="2640034"/>
    <n v="0.96"/>
    <n v="84.5516499521692"/>
    <s v="Torrent Pharmaceuticals"/>
    <n v="0.1"/>
    <n v="1919"/>
    <d v="2021-08-16T00:00:00"/>
    <n v="79340"/>
    <n v="6708327.9072051002"/>
    <n v="7379161"/>
    <n v="9624"/>
    <n v="79340"/>
    <n v="69716"/>
    <n v="895098"/>
    <n v="6484063"/>
    <n v="145"/>
    <d v="2025-02-20T00:00:00"/>
    <s v="Bill Process"/>
    <n v="-441"/>
    <n v="8022"/>
    <n v="441"/>
    <n v="9"/>
    <n v="0.121300731031006"/>
    <n v="432"/>
    <m/>
    <m/>
    <m/>
    <m/>
    <m/>
    <m/>
    <m/>
  </r>
  <r>
    <s v="VitaMed Tender 2007/07"/>
    <n v="384"/>
    <n v="75548676"/>
    <s v="Ceftriaxone Injection 500 mg 2 ml Vial"/>
    <s v="2 ml"/>
    <n v="39"/>
    <n v="4026610"/>
    <n v="0.75"/>
    <n v="85.028747062555595"/>
    <s v="Solvion Pharma"/>
    <n v="0.14799999999999999"/>
    <n v="1637"/>
    <d v="2020-08-01T00:00:00"/>
    <n v="61607"/>
    <n v="5238366.0202828599"/>
    <n v="6013644"/>
    <n v="52228"/>
    <n v="61607"/>
    <n v="9379"/>
    <n v="5098132"/>
    <n v="915512"/>
    <n v="102"/>
    <d v="2026-08-07T00:00:00"/>
    <s v="Bill Process"/>
    <n v="92"/>
    <n v="2086"/>
    <n v="0"/>
    <n v="0"/>
    <n v="0.84776080640187002"/>
    <n v="0"/>
    <m/>
    <m/>
    <m/>
    <m/>
    <m/>
    <m/>
    <m/>
  </r>
  <r>
    <s v="CoreBiotech Tender 2009/12"/>
    <n v="140"/>
    <n v="76002539"/>
    <s v="Gentamicin Injection 250 mg 2 ml Vial"/>
    <s v="2 ml"/>
    <n v="14"/>
    <n v="2648122"/>
    <n v="0.99"/>
    <n v="68.479028374800095"/>
    <s v="Nexora Lifesciences"/>
    <n v="0.10100000000000001"/>
    <n v="6297"/>
    <d v="2020-05-16T00:00:00"/>
    <n v="36197"/>
    <n v="2478735.3900826401"/>
    <n v="2729088"/>
    <n v="21083"/>
    <n v="36197"/>
    <n v="15114"/>
    <n v="1589561"/>
    <n v="1139527"/>
    <n v="62"/>
    <d v="2026-11-10T00:00:00"/>
    <s v="Bill Process"/>
    <n v="187"/>
    <n v="4321"/>
    <n v="0"/>
    <n v="0"/>
    <n v="0.58245158438544598"/>
    <n v="0"/>
    <m/>
    <m/>
    <m/>
    <m/>
    <m/>
    <m/>
    <m/>
  </r>
  <r>
    <s v="AuroLifecare Tender 2025/11"/>
    <n v="416"/>
    <n v="46088698"/>
    <s v="Doxycycline Capsules 250 mg 15 Capsules Pack"/>
    <s v="15 Capsules"/>
    <n v="13"/>
    <n v="7535512"/>
    <n v="0.78"/>
    <n v="53.801016828209399"/>
    <s v="Mediora Healthcare"/>
    <n v="0.14799999999999999"/>
    <n v="1552"/>
    <d v="2023-08-13T00:00:00"/>
    <n v="56845"/>
    <n v="3058318.8015995701"/>
    <n v="3510950"/>
    <n v="3487"/>
    <n v="56845"/>
    <n v="53358"/>
    <n v="215370"/>
    <n v="3295580"/>
    <n v="191"/>
    <d v="2025-12-12T00:00:00"/>
    <s v="Bill Process"/>
    <n v="-146"/>
    <n v="8476"/>
    <n v="146"/>
    <n v="4"/>
    <n v="6.1342246459670999E-2"/>
    <n v="142"/>
    <m/>
    <m/>
    <m/>
    <m/>
    <m/>
    <m/>
    <m/>
  </r>
  <r>
    <s v="BetaBiotech Tender 2010/04"/>
    <n v="918"/>
    <n v="67745753"/>
    <s v="Clotrimazole Cream 2% 20 gm Tube"/>
    <s v="20 gm"/>
    <n v="40"/>
    <n v="3706306"/>
    <n v="0.77"/>
    <n v="65.570741495389299"/>
    <s v="Lifegenix Pharma"/>
    <n v="0.13400000000000001"/>
    <n v="4207"/>
    <d v="2024-01-27T00:00:00"/>
    <n v="17582"/>
    <n v="1152864.77697194"/>
    <n v="1307349"/>
    <n v="13252"/>
    <n v="17582"/>
    <n v="4330"/>
    <n v="985382"/>
    <n v="321967"/>
    <n v="158"/>
    <d v="2025-04-05T00:00:00"/>
    <s v="Bill Process"/>
    <n v="-397"/>
    <n v="4909"/>
    <n v="397"/>
    <n v="3"/>
    <n v="0.75372540097827301"/>
    <n v="394"/>
    <m/>
    <m/>
    <m/>
    <m/>
    <m/>
    <m/>
    <m/>
  </r>
  <r>
    <s v="PharmaSciences Tender 2023/02"/>
    <n v="885"/>
    <n v="50732309"/>
    <s v="Paracetamol Syrup 125 mg/5 ml 60 ml Bottle"/>
    <s v="60 ml"/>
    <n v="49"/>
    <n v="6227290"/>
    <n v="0.99"/>
    <n v="62.360706760281197"/>
    <s v="Dr Reddy’s Laboratories"/>
    <n v="0.13500000000000001"/>
    <n v="7381"/>
    <d v="2020-03-26T00:00:00"/>
    <n v="11239"/>
    <n v="700871.98327880097"/>
    <n v="795490"/>
    <n v="5521"/>
    <n v="11239"/>
    <n v="5718"/>
    <n v="390773"/>
    <n v="404717"/>
    <n v="147"/>
    <d v="2026-07-16T00:00:00"/>
    <s v="Bill Process"/>
    <n v="70"/>
    <n v="2059"/>
    <n v="0"/>
    <n v="0"/>
    <n v="0.49123587507785399"/>
    <n v="0"/>
    <m/>
    <m/>
    <m/>
    <m/>
    <m/>
    <m/>
    <m/>
  </r>
  <r>
    <s v="PharmaBiosystems Tender 2013/09"/>
    <n v="786"/>
    <n v="54250493"/>
    <s v="Atorvastatin Tablets 650 mg 20 Tablets Pack"/>
    <s v="20 Tablets"/>
    <n v="18"/>
    <n v="3292646"/>
    <n v="0.98"/>
    <n v="76.621827334513895"/>
    <s v="Heliosyn Pharma"/>
    <n v="0.123"/>
    <n v="9824"/>
    <d v="2025-03-16T00:00:00"/>
    <n v="97652"/>
    <n v="7482274.6828699503"/>
    <n v="8402594"/>
    <n v="23865"/>
    <n v="97652"/>
    <n v="73787"/>
    <n v="2053495"/>
    <n v="6349099"/>
    <n v="108"/>
    <d v="2025-12-13T00:00:00"/>
    <s v="Bill Process"/>
    <n v="-145"/>
    <n v="7556"/>
    <n v="145"/>
    <n v="8"/>
    <n v="0.24438823577602101"/>
    <n v="137"/>
    <m/>
    <m/>
    <m/>
    <m/>
    <m/>
    <m/>
    <m/>
  </r>
  <r>
    <s v="LifeBiosystems Tender 2025/12"/>
    <n v="364"/>
    <n v="42997717"/>
    <s v="Iron Syrup 125 mg/5 ml 100 ml Bottle"/>
    <s v="100 ml"/>
    <n v="23"/>
    <n v="7815275"/>
    <n v="0.92"/>
    <n v="85.862581918128498"/>
    <s v="Lifegenix Pharma"/>
    <n v="0.13700000000000001"/>
    <n v="4158"/>
    <d v="2021-02-18T00:00:00"/>
    <n v="85225"/>
    <n v="7317638.5439724997"/>
    <n v="8320155"/>
    <n v="81679"/>
    <n v="85225"/>
    <n v="3546"/>
    <n v="7973974"/>
    <n v="346181"/>
    <n v="60"/>
    <d v="2025-02-06T00:00:00"/>
    <s v="Bill Process"/>
    <n v="-455"/>
    <n v="6107"/>
    <n v="455"/>
    <n v="8"/>
    <n v="0.95839249046641195"/>
    <n v="447"/>
    <m/>
    <m/>
    <m/>
    <m/>
    <m/>
    <m/>
    <m/>
  </r>
  <r>
    <s v="SynLifeX Tender 2008/07"/>
    <n v="615"/>
    <n v="85063380"/>
    <s v="Framycetin Sulphate Cream 1% 20 gm Tube"/>
    <s v="20 gm"/>
    <n v="13"/>
    <n v="6234639"/>
    <n v="0.89"/>
    <n v="91.739343069424606"/>
    <s v="Clariwell Biotech"/>
    <n v="0.127"/>
    <n v="6366"/>
    <d v="2022-09-02T00:00:00"/>
    <n v="81430"/>
    <n v="7470334.7061432404"/>
    <n v="8419067"/>
    <n v="23522"/>
    <n v="81430"/>
    <n v="57908"/>
    <n v="2431945"/>
    <n v="5987122"/>
    <n v="92"/>
    <d v="2025-08-28T00:00:00"/>
    <s v="Bill Process"/>
    <n v="-252"/>
    <n v="4440"/>
    <n v="252"/>
    <n v="9"/>
    <n v="0.28886159891931701"/>
    <n v="243"/>
    <m/>
    <m/>
    <m/>
    <m/>
    <m/>
    <m/>
    <m/>
  </r>
  <r>
    <s v="QuantumLifeX Tender 2022/06"/>
    <n v="165"/>
    <n v="74873631"/>
    <s v="Clotrimazole Cream 2% 30 gm Tube"/>
    <s v="30 gm"/>
    <n v="41"/>
    <n v="5179411"/>
    <n v="0.89"/>
    <n v="91.473782876710999"/>
    <s v="Zerion Biotech"/>
    <n v="0.126"/>
    <n v="8026"/>
    <d v="2020-05-29T00:00:00"/>
    <n v="38997"/>
    <n v="3567203.1108431001"/>
    <n v="4016671"/>
    <n v="25587"/>
    <n v="38997"/>
    <n v="13410"/>
    <n v="2635448"/>
    <n v="1381223"/>
    <n v="112"/>
    <d v="2026-12-19T00:00:00"/>
    <s v="Bill Process"/>
    <n v="226"/>
    <n v="9678"/>
    <n v="0"/>
    <n v="0"/>
    <n v="0.65612739441495505"/>
    <n v="0"/>
    <m/>
    <m/>
    <m/>
    <m/>
    <m/>
    <m/>
    <m/>
  </r>
  <r>
    <s v="JetaBiosystems Tender 2013/10"/>
    <n v="543"/>
    <n v="67287475"/>
    <s v="Cough Suppressant Syrup 100 mg/5 ml 60 ml Bottle"/>
    <s v="60 ml"/>
    <n v="21"/>
    <n v="451754"/>
    <n v="0.9"/>
    <n v="89.812833383272206"/>
    <s v="Novacrest Pharma"/>
    <n v="0.15"/>
    <n v="3344"/>
    <d v="2021-05-02T00:00:00"/>
    <n v="89623"/>
    <n v="8049295.5663090097"/>
    <n v="9256690"/>
    <n v="67699"/>
    <n v="89623"/>
    <n v="21924"/>
    <n v="6992275"/>
    <n v="2264415"/>
    <n v="145"/>
    <d v="2025-10-10T00:00:00"/>
    <s v="Bill Process"/>
    <n v="-209"/>
    <n v="3074"/>
    <n v="209"/>
    <n v="2"/>
    <n v="0.75537529428829697"/>
    <n v="207"/>
    <m/>
    <m/>
    <m/>
    <m/>
    <m/>
    <m/>
    <m/>
  </r>
  <r>
    <s v="CortexHealthcare Tender 2018/09"/>
    <n v="260"/>
    <n v="35234672"/>
    <s v="Ciprofloxacin Tablets 500 mg 15 Tablets Pack"/>
    <s v="15 Tablets"/>
    <n v="33"/>
    <n v="8063831"/>
    <n v="0.85"/>
    <n v="64.824429911012501"/>
    <s v="TruMed Lifesciences"/>
    <n v="0.13900000000000001"/>
    <n v="9120"/>
    <d v="2023-08-10T00:00:00"/>
    <n v="80522"/>
    <n v="5219792.7452945504"/>
    <n v="5945344"/>
    <n v="77258"/>
    <n v="80522"/>
    <n v="3264"/>
    <n v="5704346"/>
    <n v="240998"/>
    <n v="162"/>
    <d v="2026-01-13T00:00:00"/>
    <s v="Bill Process"/>
    <n v="-114"/>
    <n v="2578"/>
    <n v="114"/>
    <n v="8"/>
    <n v="0.95946449417550494"/>
    <n v="106"/>
    <m/>
    <m/>
    <m/>
    <m/>
    <m/>
    <m/>
    <m/>
  </r>
  <r>
    <s v="YottaPharmatech Tender 2014/02"/>
    <n v="645"/>
    <n v="70208737"/>
    <s v="Atorvastatin Tablets 500 mg 10 Tablets Pack"/>
    <s v="10 Tablets"/>
    <n v="32"/>
    <n v="2064878"/>
    <n v="0.88"/>
    <n v="71.970558154831494"/>
    <s v="Zydus Lifesciences"/>
    <n v="0.14399999999999999"/>
    <n v="8792"/>
    <d v="2021-07-09T00:00:00"/>
    <n v="29353"/>
    <n v="2112551.79351877"/>
    <n v="2416759"/>
    <n v="16940"/>
    <n v="29353"/>
    <n v="12413"/>
    <n v="1394743"/>
    <n v="1022016"/>
    <n v="145"/>
    <d v="2026-04-14T00:00:00"/>
    <s v="Bill Process"/>
    <n v="-23"/>
    <n v="5499"/>
    <n v="23"/>
    <n v="7"/>
    <n v="0.57711307191769201"/>
    <n v="16"/>
    <m/>
    <m/>
    <m/>
    <m/>
    <m/>
    <m/>
    <m/>
  </r>
  <r>
    <s v="CoreCure Tender 2025/03"/>
    <n v="815"/>
    <n v="50303600"/>
    <s v="Azithromycin Tablets 650 mg 10 Tablets Pack"/>
    <s v="10 Tablets"/>
    <n v="41"/>
    <n v="4783821"/>
    <n v="0.93"/>
    <n v="62.854123711561598"/>
    <s v="Veriton Pharma"/>
    <n v="0.113"/>
    <n v="4657"/>
    <d v="2021-09-07T00:00:00"/>
    <n v="92573"/>
    <n v="5818594.7943503903"/>
    <n v="6476096"/>
    <n v="67686"/>
    <n v="92573"/>
    <n v="24887"/>
    <n v="4735085"/>
    <n v="1741011"/>
    <n v="196"/>
    <d v="2026-02-11T00:00:00"/>
    <s v="Bill Process"/>
    <n v="-85"/>
    <n v="2135"/>
    <n v="85"/>
    <n v="8"/>
    <n v="0.73116351419960501"/>
    <n v="77"/>
    <m/>
    <m/>
    <m/>
    <m/>
    <m/>
    <m/>
    <m/>
  </r>
  <r>
    <s v="QuickMed Tender 2006/06"/>
    <n v="141"/>
    <n v="47373902"/>
    <s v="Ceftriaxone Injection 250 mg 5 ml Vial"/>
    <s v="5 ml"/>
    <n v="14"/>
    <n v="5319216"/>
    <n v="0.95"/>
    <n v="90.950098562662404"/>
    <s v="Trivanta Pharma"/>
    <n v="0.129"/>
    <n v="1078"/>
    <d v="2024-05-15T00:00:00"/>
    <n v="30301"/>
    <n v="2755878.93654723"/>
    <n v="3111387"/>
    <n v="18789"/>
    <n v="30301"/>
    <n v="11512"/>
    <n v="1929305"/>
    <n v="1182082"/>
    <n v="67"/>
    <d v="2026-08-02T00:00:00"/>
    <s v="Bill Process"/>
    <n v="87"/>
    <n v="1845"/>
    <n v="0"/>
    <n v="0"/>
    <n v="0.62007854526253303"/>
    <n v="0"/>
    <m/>
    <m/>
    <m/>
    <m/>
    <m/>
    <m/>
    <m/>
  </r>
  <r>
    <s v="VitaSciences Tender 2024/07"/>
    <n v="560"/>
    <n v="19925479"/>
    <s v="Paracetamol Syrup 125 mg/5 ml 100 ml Bottle"/>
    <s v="100 ml"/>
    <n v="18"/>
    <n v="1309333"/>
    <n v="0.8"/>
    <n v="76.639843524687393"/>
    <s v="Aurobindo Pharma"/>
    <n v="0.13300000000000001"/>
    <n v="8437"/>
    <d v="2021-04-18T00:00:00"/>
    <n v="46929"/>
    <n v="3596631.2167700501"/>
    <n v="4074983"/>
    <n v="23833"/>
    <n v="46929"/>
    <n v="23096"/>
    <n v="2069490"/>
    <n v="2005493"/>
    <n v="72"/>
    <d v="2026-01-09T00:00:00"/>
    <s v="Bill Process"/>
    <n v="-118"/>
    <n v="3950"/>
    <n v="118"/>
    <n v="2"/>
    <n v="0.50785228749813505"/>
    <n v="116"/>
    <m/>
    <m/>
    <m/>
    <m/>
    <m/>
    <m/>
    <m/>
  </r>
  <r>
    <s v="BioThera Tender 2006/03"/>
    <n v="485"/>
    <n v="48775274"/>
    <s v="Ceftriaxone Injection 1 g 5 ml Vial"/>
    <s v="1 g"/>
    <n v="24"/>
    <n v="5601242"/>
    <n v="0.83"/>
    <n v="66.014443736298503"/>
    <s v="Veriton Pharma"/>
    <n v="0.10299999999999999"/>
    <n v="4580"/>
    <d v="2022-01-10T00:00:00"/>
    <n v="69885"/>
    <n v="4613419.4005112201"/>
    <n v="5088602"/>
    <n v="51546"/>
    <n v="69885"/>
    <n v="18339"/>
    <n v="3753267"/>
    <n v="1335335"/>
    <n v="83"/>
    <d v="2025-02-07T00:00:00"/>
    <s v="Bill Process"/>
    <n v="-454"/>
    <n v="2435"/>
    <n v="454"/>
    <n v="6"/>
    <n v="0.73758317235458204"/>
    <n v="448"/>
    <m/>
    <m/>
    <m/>
    <m/>
    <m/>
    <m/>
    <m/>
  </r>
  <r>
    <s v="NovaThera Tender 2006/03"/>
    <n v="434"/>
    <n v="91134694"/>
    <s v="Paracetamol Tablets 250 mg 20 Tablets Pack"/>
    <s v="20 Tablets"/>
    <n v="41"/>
    <n v="6261365"/>
    <n v="0.81"/>
    <n v="58.641404110319897"/>
    <s v="Primexa Healthcare"/>
    <n v="0.123"/>
    <n v="2116"/>
    <d v="2022-12-17T00:00:00"/>
    <n v="29759"/>
    <n v="1745109.54491901"/>
    <n v="1959758"/>
    <n v="6878"/>
    <n v="29759"/>
    <n v="22881"/>
    <n v="452946"/>
    <n v="1506812"/>
    <n v="114"/>
    <d v="2026-10-09T00:00:00"/>
    <s v="Bill Process"/>
    <n v="155"/>
    <n v="9416"/>
    <n v="0"/>
    <n v="0"/>
    <n v="0.23112335763970601"/>
    <n v="0"/>
    <m/>
    <m/>
    <m/>
    <m/>
    <m/>
    <m/>
    <m/>
  </r>
  <r>
    <s v="JetaCore Tender 2009/09"/>
    <n v="755"/>
    <n v="21628837"/>
    <s v="Atorvastatin Tablets 650 mg 20 Tablets Pack"/>
    <s v="20 Tablets"/>
    <n v="47"/>
    <n v="3256006"/>
    <n v="1"/>
    <n v="64.627723991895095"/>
    <s v="Velcura Pharma"/>
    <n v="0.122"/>
    <n v="5099"/>
    <d v="2022-08-05T00:00:00"/>
    <n v="27438"/>
    <n v="1773255.49088962"/>
    <n v="1989593"/>
    <n v="15993"/>
    <n v="27438"/>
    <n v="11445"/>
    <n v="1159689"/>
    <n v="829904"/>
    <n v="144"/>
    <d v="2026-10-06T00:00:00"/>
    <s v="Bill Process"/>
    <n v="152"/>
    <n v="1572"/>
    <n v="0"/>
    <n v="0"/>
    <n v="0.58287776076973496"/>
    <n v="0"/>
    <m/>
    <m/>
    <m/>
    <m/>
    <m/>
    <m/>
    <m/>
  </r>
  <r>
    <s v="FarmaLifeX Tender 2003/05"/>
    <n v="713"/>
    <n v="23776631"/>
    <s v="Fluconazole Capsules 100 mg 15 Capsules Pack"/>
    <s v="15 Capsules"/>
    <n v="13"/>
    <n v="8929147"/>
    <n v="0.8"/>
    <n v="53.9578707990363"/>
    <s v="Torrent Pharmaceuticals"/>
    <n v="0.123"/>
    <n v="9269"/>
    <d v="2023-06-04T00:00:00"/>
    <n v="91577"/>
    <n v="4941299.9341633497"/>
    <n v="5549080"/>
    <n v="45098"/>
    <n v="91577"/>
    <n v="46479"/>
    <n v="2732699"/>
    <n v="2816381"/>
    <n v="137"/>
    <d v="2025-01-15T00:00:00"/>
    <s v="Bill Process"/>
    <n v="-477"/>
    <n v="9967"/>
    <n v="477"/>
    <n v="2"/>
    <n v="0.49245989713574401"/>
    <n v="475"/>
    <m/>
    <m/>
    <m/>
    <m/>
    <m/>
    <m/>
    <m/>
  </r>
  <r>
    <s v="PharmaGenix Tender 2014/12"/>
    <n v="779"/>
    <n v="48157468"/>
    <s v="Doxycycline Capsules 100 mg 15 Capsules Pack"/>
    <s v="15 Capsules"/>
    <n v="18"/>
    <n v="7991480"/>
    <n v="0.8"/>
    <n v="98.493943281851202"/>
    <s v="Novacrest Pharma"/>
    <n v="0.127"/>
    <n v="7634"/>
    <d v="2024-11-10T00:00:00"/>
    <n v="53442"/>
    <n v="5263713.3168686898"/>
    <n v="5932205"/>
    <n v="43492"/>
    <n v="53442"/>
    <n v="9950"/>
    <n v="4827728"/>
    <n v="1104477"/>
    <n v="131"/>
    <d v="2025-10-16T00:00:00"/>
    <s v="Bill Process"/>
    <n v="-203"/>
    <n v="5581"/>
    <n v="203"/>
    <n v="4"/>
    <n v="0.81381684817184996"/>
    <n v="199"/>
    <m/>
    <m/>
    <m/>
    <m/>
    <m/>
    <m/>
    <m/>
  </r>
  <r>
    <s v="NeuroLabs Tender 2000/02"/>
    <n v="480"/>
    <n v="12800818"/>
    <s v="Clotrimazole Cream 0.5% 10 gm Tube"/>
    <s v="10 gm"/>
    <n v="31"/>
    <n v="2166108"/>
    <n v="0.96"/>
    <n v="71.667742541903493"/>
    <s v="Heliosyn Pharma"/>
    <n v="0.111"/>
    <n v="1571"/>
    <d v="2022-02-27T00:00:00"/>
    <n v="53203"/>
    <n v="3812938.9064568901"/>
    <n v="4236175"/>
    <n v="16406"/>
    <n v="53203"/>
    <n v="36797"/>
    <n v="1306293"/>
    <n v="2929882"/>
    <n v="173"/>
    <d v="2026-08-07T00:00:00"/>
    <s v="Bill Process"/>
    <n v="92"/>
    <n v="6144"/>
    <n v="0"/>
    <n v="0"/>
    <n v="0.30836606958254198"/>
    <n v="0"/>
    <m/>
    <m/>
    <m/>
    <m/>
    <m/>
    <m/>
    <m/>
  </r>
  <r>
    <s v="ImmunoCore Tender 2017/08"/>
    <n v="983"/>
    <n v="20631252"/>
    <s v="Vitamin B Complex Syrup 250 mg/5 ml 100 ml Bottle"/>
    <s v="100 ml"/>
    <n v="25"/>
    <n v="4028196"/>
    <n v="0.8"/>
    <n v="81.618252428866001"/>
    <s v="Crestline Biotech"/>
    <n v="0.115"/>
    <n v="1142"/>
    <d v="2025-07-30T00:00:00"/>
    <n v="42271"/>
    <n v="3450085.14842059"/>
    <n v="3846845"/>
    <n v="9732"/>
    <n v="42271"/>
    <n v="32539"/>
    <n v="885654"/>
    <n v="2961191"/>
    <n v="88"/>
    <d v="2026-11-11T00:00:00"/>
    <s v="Bill Process"/>
    <n v="188"/>
    <n v="5896"/>
    <n v="0"/>
    <n v="0"/>
    <n v="0.23022876203543799"/>
    <n v="0"/>
    <m/>
    <m/>
    <m/>
    <m/>
    <m/>
    <m/>
    <m/>
  </r>
  <r>
    <s v="NeuroLifeX Tender 2022/10"/>
    <n v="781"/>
    <n v="93980679"/>
    <s v="Framycetin Sulphate Cream 0.5% 20 gm Tube"/>
    <s v="20 gm"/>
    <n v="37"/>
    <n v="2747613"/>
    <n v="0.86"/>
    <n v="79.902489824847194"/>
    <s v="Dr Reddy’s Laboratories"/>
    <n v="0.11"/>
    <n v="9714"/>
    <d v="2023-10-26T00:00:00"/>
    <n v="34240"/>
    <n v="2735861.2516027698"/>
    <n v="3036806"/>
    <n v="22734"/>
    <n v="34240"/>
    <n v="11506"/>
    <n v="2016319"/>
    <n v="1020487"/>
    <n v="78"/>
    <d v="2026-02-13T00:00:00"/>
    <s v="Bill Process"/>
    <n v="-83"/>
    <n v="3815"/>
    <n v="83"/>
    <n v="2"/>
    <n v="0.66396028037383203"/>
    <n v="81"/>
    <m/>
    <m/>
    <m/>
    <m/>
    <m/>
    <m/>
    <m/>
  </r>
  <r>
    <s v="GammaGenix Tender 2019/09"/>
    <n v="490"/>
    <n v="17302087"/>
    <s v="Ciprofloxacin Tablets 650 mg 15 Tablets Pack"/>
    <s v="15 Tablets"/>
    <n v="23"/>
    <n v="7245948"/>
    <n v="0.83"/>
    <n v="98.126836306505297"/>
    <s v="Aurobindo Pharma"/>
    <n v="0.112"/>
    <n v="6872"/>
    <d v="2024-09-06T00:00:00"/>
    <n v="78618"/>
    <n v="7714535.6167448396"/>
    <n v="8578564"/>
    <n v="71078"/>
    <n v="78618"/>
    <n v="7540"/>
    <n v="7755821"/>
    <n v="822743"/>
    <n v="137"/>
    <d v="2026-01-11T00:00:00"/>
    <s v="Bill Process"/>
    <n v="-116"/>
    <n v="6118"/>
    <n v="116"/>
    <n v="8"/>
    <n v="0.90409321020631395"/>
    <n v="108"/>
    <m/>
    <m/>
    <m/>
    <m/>
    <m/>
    <m/>
    <m/>
  </r>
  <r>
    <s v="OptiCore Tender 2005/02"/>
    <n v="447"/>
    <n v="31194541"/>
    <s v="Cough Suppressant Syrup 250 mg/5 ml 60 ml Bottle"/>
    <s v="60 ml"/>
    <n v="50"/>
    <n v="8196272"/>
    <n v="0.84"/>
    <n v="64.966263494384606"/>
    <s v="Solvion Pharma"/>
    <n v="0.115"/>
    <n v="5268"/>
    <d v="2020-06-13T00:00:00"/>
    <n v="78659"/>
    <n v="5110181.3202048"/>
    <n v="5697852"/>
    <n v="45089"/>
    <n v="78659"/>
    <n v="33570"/>
    <n v="3266129"/>
    <n v="2431723"/>
    <n v="174"/>
    <d v="2025-10-15T00:00:00"/>
    <s v="Bill Process"/>
    <n v="-204"/>
    <n v="8292"/>
    <n v="204"/>
    <n v="3"/>
    <n v="0.57322111900736095"/>
    <n v="201"/>
    <m/>
    <m/>
    <m/>
    <m/>
    <m/>
    <m/>
    <m/>
  </r>
  <r>
    <s v="GenoLifecare Tender 2016/04"/>
    <n v="513"/>
    <n v="86220730"/>
    <s v="Ibuprofen Tablets 500 mg 10 Tablets Pack"/>
    <s v="10 Tablets"/>
    <n v="7"/>
    <n v="4698994"/>
    <n v="0.83"/>
    <n v="58.241210263032897"/>
    <s v="Aximed Pharma"/>
    <n v="0.129"/>
    <n v="7939"/>
    <d v="2020-12-19T00:00:00"/>
    <n v="35972"/>
    <n v="2095052.81558182"/>
    <n v="2365315"/>
    <n v="12552"/>
    <n v="35972"/>
    <n v="23420"/>
    <n v="825348"/>
    <n v="1539967"/>
    <n v="89"/>
    <d v="2026-11-05T00:00:00"/>
    <s v="Bill Process"/>
    <n v="182"/>
    <n v="7108"/>
    <n v="0"/>
    <n v="0"/>
    <n v="0.34893806293784102"/>
    <n v="0"/>
    <m/>
    <m/>
    <m/>
    <m/>
    <m/>
    <m/>
    <m/>
  </r>
  <r>
    <s v="CortexSciences Tender 2006/09"/>
    <n v="123"/>
    <n v="63138150"/>
    <s v="Metformin Tablets 250 mg 20 Tablets Pack"/>
    <s v="20 Tablets"/>
    <n v="49"/>
    <n v="7889127"/>
    <n v="0.78"/>
    <n v="69.258638785690593"/>
    <s v="Cenvora Pharma"/>
    <n v="0.14099999999999999"/>
    <n v="6778"/>
    <d v="2023-12-20T00:00:00"/>
    <n v="64138"/>
    <n v="4442110.5744366199"/>
    <n v="5068448"/>
    <n v="12659"/>
    <n v="64138"/>
    <n v="51479"/>
    <n v="1000366"/>
    <n v="4068082"/>
    <n v="142"/>
    <d v="2026-02-09T00:00:00"/>
    <s v="Bill Process"/>
    <n v="-87"/>
    <n v="7243"/>
    <n v="87"/>
    <n v="9"/>
    <n v="0.197371293149147"/>
    <n v="78"/>
    <m/>
    <m/>
    <m/>
    <m/>
    <m/>
    <m/>
    <m/>
  </r>
  <r>
    <s v="GenoLabs Tender 2003/07"/>
    <n v="644"/>
    <n v="73319404"/>
    <s v="Clotrimazole Cream 2% 20 gm Tube"/>
    <s v="20 gm"/>
    <n v="6"/>
    <n v="233686"/>
    <n v="0.95"/>
    <n v="64.444024231788404"/>
    <s v="Solvion Pharma"/>
    <n v="0.14499999999999999"/>
    <n v="3506"/>
    <d v="2025-05-25T00:00:00"/>
    <n v="18911"/>
    <n v="1218700.94224735"/>
    <n v="1395413"/>
    <n v="14436"/>
    <n v="18911"/>
    <n v="4475"/>
    <n v="1065209"/>
    <n v="330204"/>
    <n v="62"/>
    <d v="2026-08-15T00:00:00"/>
    <s v="Bill Process"/>
    <n v="100"/>
    <n v="9266"/>
    <n v="0"/>
    <n v="0"/>
    <n v="0.76336523716355598"/>
    <n v="0"/>
    <m/>
    <m/>
    <m/>
    <m/>
    <m/>
    <m/>
    <m/>
  </r>
  <r>
    <s v="ImmunoLifecare Tender 2006/02"/>
    <n v="949"/>
    <n v="93636617"/>
    <s v="Metformin Tablets 250 mg 10 Tablets Pack"/>
    <s v="10 Tablets"/>
    <n v="44"/>
    <n v="7687650"/>
    <n v="0.93"/>
    <n v="87.890959041393401"/>
    <s v="Therovia Pharma"/>
    <n v="0.11899999999999999"/>
    <n v="7002"/>
    <d v="2020-04-26T00:00:00"/>
    <n v="79802"/>
    <n v="7013874.3134212801"/>
    <n v="7848525"/>
    <n v="19370"/>
    <n v="79802"/>
    <n v="60432"/>
    <n v="1905039"/>
    <n v="5943486"/>
    <n v="93"/>
    <d v="2025-10-18T00:00:00"/>
    <s v="Bill Process"/>
    <n v="-201"/>
    <n v="1257"/>
    <n v="201"/>
    <n v="4"/>
    <n v="0.24272574622189899"/>
    <n v="197"/>
    <m/>
    <m/>
    <m/>
    <m/>
    <m/>
    <m/>
    <m/>
  </r>
  <r>
    <s v="MediHealthcare Tender 2010/07"/>
    <n v="136"/>
    <n v="99676148"/>
    <s v="Vitamin B Complex Syrup 250 mg/5 ml 150 ml Bottle"/>
    <s v="150 ml"/>
    <n v="43"/>
    <n v="2102071"/>
    <n v="0.76"/>
    <n v="81.145361878988197"/>
    <s v="Lumeris Healthcare"/>
    <n v="0.13200000000000001"/>
    <n v="1847"/>
    <d v="2022-09-25T00:00:00"/>
    <n v="95278"/>
    <n v="7731367.7891062303"/>
    <n v="8751908"/>
    <n v="79211"/>
    <n v="95278"/>
    <n v="16067"/>
    <n v="7276049"/>
    <n v="1475859"/>
    <n v="168"/>
    <d v="2025-01-26T00:00:00"/>
    <s v="Bill Process"/>
    <n v="-466"/>
    <n v="5332"/>
    <n v="466"/>
    <n v="5"/>
    <n v="0.83136715716114995"/>
    <n v="461"/>
    <m/>
    <m/>
    <m/>
    <m/>
    <m/>
    <m/>
    <m/>
  </r>
  <r>
    <s v="DeltaThera Tender 2001/12"/>
    <n v="625"/>
    <n v="81517727"/>
    <s v="Framycetin Sulphate Cream 0.5% 20 gm Tube"/>
    <s v="20 gm"/>
    <n v="34"/>
    <n v="6668235"/>
    <n v="0.94"/>
    <n v="68.271811146716502"/>
    <s v="Therovia Pharma"/>
    <n v="0.10100000000000001"/>
    <n v="2712"/>
    <d v="2021-10-23T00:00:00"/>
    <n v="51838"/>
    <n v="3539074.1462234901"/>
    <n v="3896521"/>
    <n v="42364"/>
    <n v="51838"/>
    <n v="9474"/>
    <n v="3184386"/>
    <n v="712135"/>
    <n v="50"/>
    <d v="2026-08-03T00:00:00"/>
    <s v="Bill Process"/>
    <n v="88"/>
    <n v="4538"/>
    <n v="0"/>
    <n v="0"/>
    <n v="0.817238319379606"/>
    <n v="0"/>
    <m/>
    <m/>
    <m/>
    <m/>
    <m/>
    <m/>
    <m/>
  </r>
  <r>
    <s v="CortexBiosystems Tender 2024/08"/>
    <n v="361"/>
    <n v="78222181"/>
    <s v="Mupirocin Cream 1% 20 gm Tube"/>
    <s v="20 gm"/>
    <n v="44"/>
    <n v="5741631"/>
    <n v="0.94"/>
    <n v="66.360643254006405"/>
    <s v="Zerion Biotech"/>
    <n v="0.12"/>
    <n v="3666"/>
    <d v="2020-10-10T00:00:00"/>
    <n v="15027"/>
    <n v="997201.38617795403"/>
    <n v="1116866"/>
    <n v="5174"/>
    <n v="15027"/>
    <n v="9853"/>
    <n v="384552"/>
    <n v="732314"/>
    <n v="68"/>
    <d v="2026-12-20T00:00:00"/>
    <s v="Bill Process"/>
    <n v="227"/>
    <n v="8425"/>
    <n v="0"/>
    <n v="0"/>
    <n v="0.34431356890929699"/>
    <n v="0"/>
    <m/>
    <m/>
    <m/>
    <m/>
    <m/>
    <m/>
    <m/>
  </r>
  <r>
    <s v="NovaLifecare Tender 2016/08"/>
    <n v="929"/>
    <n v="60089923"/>
    <s v="Paracetamol Tablets 250 mg 10 Tablets Pack"/>
    <s v="10 Tablets"/>
    <n v="27"/>
    <n v="9215047"/>
    <n v="0.98"/>
    <n v="87.624537476707602"/>
    <s v="Sun Pharma"/>
    <n v="0.13"/>
    <n v="2651"/>
    <d v="2021-12-26T00:00:00"/>
    <n v="26784"/>
    <n v="2346935.6117761401"/>
    <n v="2652037"/>
    <n v="21642"/>
    <n v="26784"/>
    <n v="5142"/>
    <n v="2142898"/>
    <n v="509139"/>
    <n v="107"/>
    <d v="2026-07-05T00:00:00"/>
    <s v="Bill Process"/>
    <n v="59"/>
    <n v="4487"/>
    <n v="0"/>
    <n v="0"/>
    <n v="0.80801971326164901"/>
    <n v="0"/>
    <m/>
    <m/>
    <m/>
    <m/>
    <m/>
    <m/>
    <m/>
  </r>
  <r>
    <s v="VertexLifecare Tender 2004/09"/>
    <n v="152"/>
    <n v="84315890"/>
    <s v="Doxycycline Capsules 100 mg 10 Capsules Pack"/>
    <s v="10 Capsules"/>
    <n v="20"/>
    <n v="3178225"/>
    <n v="0.94"/>
    <n v="72.103717260114195"/>
    <s v="Lupin"/>
    <n v="0.11"/>
    <n v="7936"/>
    <d v="2020-09-21T00:00:00"/>
    <n v="29145"/>
    <n v="2101462.8395460299"/>
    <n v="2332624"/>
    <n v="5310"/>
    <n v="29145"/>
    <n v="23835"/>
    <n v="424987"/>
    <n v="1907637"/>
    <n v="152"/>
    <d v="2025-01-17T00:00:00"/>
    <s v="Bill Process"/>
    <n v="-475"/>
    <n v="7240"/>
    <n v="475"/>
    <n v="1"/>
    <n v="0.182192485846629"/>
    <n v="474"/>
    <m/>
    <m/>
    <m/>
    <m/>
    <m/>
    <m/>
    <m/>
  </r>
  <r>
    <s v="KronoPharmatech Tender 2011/08"/>
    <n v="155"/>
    <n v="28676304"/>
    <s v="Azithromycin Tablets 650 mg 20 Tablets Pack"/>
    <s v="20 Tablets"/>
    <n v="8"/>
    <n v="5968382"/>
    <n v="0.84"/>
    <n v="66.644754810266207"/>
    <s v="Corvixa Pharmaceuticals"/>
    <n v="0.14799999999999999"/>
    <n v="2016"/>
    <d v="2020-03-30T00:00:00"/>
    <n v="94520"/>
    <n v="6299262.2246663598"/>
    <n v="7231553"/>
    <n v="36208"/>
    <n v="94520"/>
    <n v="58312"/>
    <n v="2770208"/>
    <n v="4461345"/>
    <n v="108"/>
    <d v="2025-08-24T00:00:00"/>
    <s v="Bill Process"/>
    <n v="-256"/>
    <n v="6398"/>
    <n v="256"/>
    <n v="5"/>
    <n v="0.383072365636902"/>
    <n v="251"/>
    <m/>
    <m/>
    <m/>
    <m/>
    <m/>
    <m/>
    <m/>
  </r>
  <r>
    <s v="QuantumBiosystems Tender 2007/11"/>
    <n v="224"/>
    <n v="39358916"/>
    <s v="Framycetin Sulphate Cream 2% 30 gm Tube"/>
    <s v="30 gm"/>
    <n v="13"/>
    <n v="4989716"/>
    <n v="0.76"/>
    <n v="50.672210506496597"/>
    <s v="Lumeris Healthcare"/>
    <n v="0.114"/>
    <n v="8109"/>
    <d v="2022-10-05T00:00:00"/>
    <n v="65532"/>
    <n v="3320651.2989117401"/>
    <n v="3699206"/>
    <n v="16919"/>
    <n v="65532"/>
    <n v="48613"/>
    <n v="955058"/>
    <n v="2744148"/>
    <n v="197"/>
    <d v="2025-12-05T00:00:00"/>
    <s v="Bill Process"/>
    <n v="-153"/>
    <n v="2320"/>
    <n v="153"/>
    <n v="8"/>
    <n v="0.25817921015687001"/>
    <n v="145"/>
    <m/>
    <m/>
    <m/>
    <m/>
    <m/>
    <m/>
    <m/>
  </r>
  <r>
    <s v="DeltaLifeX Tender 2003/07"/>
    <n v="946"/>
    <n v="39889249"/>
    <s v="Gentamicin Injection 1 g 2 ml Vial"/>
    <s v="1 g"/>
    <n v="17"/>
    <n v="3187037"/>
    <n v="0.94"/>
    <n v="75.250906333672006"/>
    <s v="Helixora Healthcare"/>
    <n v="0.14099999999999999"/>
    <n v="2981"/>
    <d v="2021-05-31T00:00:00"/>
    <n v="46006"/>
    <n v="3461993.1967869098"/>
    <n v="3950134"/>
    <n v="41520"/>
    <n v="46006"/>
    <n v="4486"/>
    <n v="3564961"/>
    <n v="385173"/>
    <n v="57"/>
    <d v="2025-07-14T00:00:00"/>
    <s v="Bill Process"/>
    <n v="-297"/>
    <n v="2870"/>
    <n v="297"/>
    <n v="9"/>
    <n v="0.90249097943746504"/>
    <n v="288"/>
    <m/>
    <m/>
    <m/>
    <m/>
    <m/>
    <m/>
    <m/>
  </r>
  <r>
    <s v="CortexCure Tender 2013/01"/>
    <n v="375"/>
    <n v="88625056"/>
    <s v="Doxycycline Capsules 250 mg 20 Capsules Pack"/>
    <s v="20 Capsules"/>
    <n v="16"/>
    <n v="9933701"/>
    <n v="0.81"/>
    <n v="79.283000283551601"/>
    <s v="Torrent Pharmaceuticals"/>
    <n v="0.12"/>
    <n v="5873"/>
    <d v="2025-05-20T00:00:00"/>
    <n v="41307"/>
    <n v="3274942.8927126699"/>
    <n v="3667936"/>
    <n v="14357"/>
    <n v="41307"/>
    <n v="26950"/>
    <n v="1274858"/>
    <n v="2393078"/>
    <n v="59"/>
    <d v="2026-11-06T00:00:00"/>
    <s v="Bill Process"/>
    <n v="183"/>
    <n v="2090"/>
    <n v="0"/>
    <n v="0"/>
    <n v="0.34756820877817302"/>
    <n v="0"/>
    <m/>
    <m/>
    <m/>
    <m/>
    <m/>
    <m/>
    <m/>
  </r>
  <r>
    <s v="YottaLifecare Tender 2004/07"/>
    <n v="330"/>
    <n v="99694635"/>
    <s v="Amikacin Injection 1 g 10 ml Vial"/>
    <s v="1 g"/>
    <n v="27"/>
    <n v="2308378"/>
    <n v="0.92"/>
    <n v="70.026357616360897"/>
    <s v="Cipla"/>
    <n v="0.14299999999999999"/>
    <n v="1563"/>
    <d v="2024-07-01T00:00:00"/>
    <n v="75987"/>
    <n v="5321092.83619441"/>
    <n v="6082009"/>
    <n v="54350"/>
    <n v="75987"/>
    <n v="21637"/>
    <n v="4350181"/>
    <n v="1731828"/>
    <n v="197"/>
    <d v="2025-12-11T00:00:00"/>
    <s v="Bill Process"/>
    <n v="-147"/>
    <n v="8645"/>
    <n v="147"/>
    <n v="9"/>
    <n v="0.71525392501348894"/>
    <n v="138"/>
    <m/>
    <m/>
    <m/>
    <m/>
    <m/>
    <m/>
    <m/>
  </r>
  <r>
    <s v="QuickThera Tender 2017/06"/>
    <n v="656"/>
    <n v="67187626"/>
    <s v="Framycetin Sulphate Cream 1% 30 gm Tube"/>
    <s v="30 gm"/>
    <n v="39"/>
    <n v="4632445"/>
    <n v="0.82"/>
    <n v="97.923555575854095"/>
    <s v="Helixora Healthcare"/>
    <n v="0.13200000000000001"/>
    <n v="9493"/>
    <d v="2023-05-29T00:00:00"/>
    <n v="19667"/>
    <n v="1925862.5675103201"/>
    <n v="2180076"/>
    <n v="13801"/>
    <n v="19667"/>
    <n v="5866"/>
    <n v="1529833"/>
    <n v="650243"/>
    <n v="65"/>
    <d v="2025-02-26T00:00:00"/>
    <s v="Bill Process"/>
    <n v="-435"/>
    <n v="9619"/>
    <n v="435"/>
    <n v="9"/>
    <n v="0.70173386891747602"/>
    <n v="426"/>
    <m/>
    <m/>
    <m/>
    <m/>
    <m/>
    <m/>
    <m/>
  </r>
  <r>
    <s v="OptiLabs Tender 2004/11"/>
    <n v="255"/>
    <n v="51451902"/>
    <s v="Doxycycline Capsules 250 mg 20 Capsules Pack"/>
    <s v="20 Capsules"/>
    <n v="24"/>
    <n v="9938065"/>
    <n v="0.75"/>
    <n v="97.194830814745501"/>
    <s v="Torrent Pharmaceuticals"/>
    <n v="0.13200000000000001"/>
    <n v="9890"/>
    <d v="2025-01-13T00:00:00"/>
    <n v="75121"/>
    <n v="7301372.8856344996"/>
    <n v="8265154"/>
    <n v="74614"/>
    <n v="75121"/>
    <n v="507"/>
    <n v="8209372"/>
    <n v="55782"/>
    <n v="108"/>
    <d v="2025-08-06T00:00:00"/>
    <s v="Bill Process"/>
    <n v="-274"/>
    <n v="5665"/>
    <n v="274"/>
    <n v="1"/>
    <n v="0.99325088856644606"/>
    <n v="273"/>
    <m/>
    <m/>
    <m/>
    <m/>
    <m/>
    <m/>
    <m/>
  </r>
  <r>
    <s v="QuickBiosystems Tender 2005/10"/>
    <n v="556"/>
    <n v="15289448"/>
    <s v="Metformin Tablets 250 mg 10 Tablets Pack"/>
    <s v="10 Tablets"/>
    <n v="11"/>
    <n v="4584103"/>
    <n v="0.9"/>
    <n v="81.756667111551806"/>
    <s v="Medisphere Pharmaceuticals"/>
    <n v="0.13100000000000001"/>
    <n v="9483"/>
    <d v="2024-12-06T00:00:00"/>
    <n v="32476"/>
    <n v="2655129.5211147601"/>
    <n v="3002951"/>
    <n v="22624"/>
    <n v="32476"/>
    <n v="9852"/>
    <n v="2091969"/>
    <n v="910982"/>
    <n v="173"/>
    <d v="2026-01-10T00:00:00"/>
    <s v="Bill Process"/>
    <n v="-117"/>
    <n v="3582"/>
    <n v="117"/>
    <n v="4"/>
    <n v="0.69663751693558296"/>
    <n v="113"/>
    <m/>
    <m/>
    <m/>
    <m/>
    <m/>
    <m/>
    <m/>
  </r>
  <r>
    <s v="HelioLabs Tender 2007/01"/>
    <n v="838"/>
    <n v="19586344"/>
    <s v="Metformin Tablets 500 mg 20 Tablets Pack"/>
    <s v="20 Tablets"/>
    <n v="38"/>
    <n v="3553432"/>
    <n v="0.83"/>
    <n v="55.090329487505201"/>
    <s v="Mediora Healthcare"/>
    <n v="0.13300000000000001"/>
    <n v="9668"/>
    <d v="2025-05-09T00:00:00"/>
    <n v="29206"/>
    <n v="1608968.1630120799"/>
    <n v="1822961"/>
    <n v="23041"/>
    <n v="29206"/>
    <n v="6165"/>
    <n v="1438158"/>
    <n v="384803"/>
    <n v="188"/>
    <d v="2026-08-18T00:00:00"/>
    <s v="Bill Process"/>
    <n v="103"/>
    <n v="9850"/>
    <n v="0"/>
    <n v="0"/>
    <n v="0.78891323700609495"/>
    <n v="0"/>
    <m/>
    <m/>
    <m/>
    <m/>
    <m/>
    <m/>
    <m/>
  </r>
  <r>
    <s v="UltraMed Tender 2000/03"/>
    <n v="794"/>
    <n v="93170920"/>
    <s v="Fluconazole Capsules 100 mg 15 Capsules Pack"/>
    <s v="15 Capsules"/>
    <n v="20"/>
    <n v="272977"/>
    <n v="0.84"/>
    <n v="98.529794789396504"/>
    <s v="Zyphera Lifesciences"/>
    <n v="0.11"/>
    <n v="2490"/>
    <d v="2021-10-09T00:00:00"/>
    <n v="86673"/>
    <n v="8539872.90378136"/>
    <n v="9479259"/>
    <n v="18049"/>
    <n v="86673"/>
    <n v="68624"/>
    <n v="1973984"/>
    <n v="7505275"/>
    <n v="117"/>
    <d v="2026-08-04T00:00:00"/>
    <s v="Bill Process"/>
    <n v="89"/>
    <n v="4289"/>
    <n v="0"/>
    <n v="0"/>
    <n v="0.20824247458839501"/>
    <n v="0"/>
    <m/>
    <m/>
    <m/>
    <m/>
    <m/>
    <m/>
    <m/>
  </r>
  <r>
    <s v="CuraMed Tender 2010/02"/>
    <n v="577"/>
    <n v="83400995"/>
    <s v="Atorvastatin Tablets 250 mg 20 Tablets Pack"/>
    <s v="20 Tablets"/>
    <n v="23"/>
    <n v="8814240"/>
    <n v="0.94"/>
    <n v="57.490774916983597"/>
    <s v="Aurobindo Pharma"/>
    <n v="0.13"/>
    <n v="5734"/>
    <d v="2024-11-05T00:00:00"/>
    <n v="96513"/>
    <n v="5548607.1595628401"/>
    <n v="6269926"/>
    <n v="27307"/>
    <n v="96513"/>
    <n v="69206"/>
    <n v="1773988"/>
    <n v="4495938"/>
    <n v="77"/>
    <d v="2026-08-05T00:00:00"/>
    <s v="Bill Process"/>
    <n v="90"/>
    <n v="2045"/>
    <n v="0"/>
    <n v="0"/>
    <n v="0.28293597753670502"/>
    <n v="0"/>
    <m/>
    <m/>
    <m/>
    <m/>
    <m/>
    <m/>
    <m/>
  </r>
  <r>
    <s v="YottaPharmatech Tender 2021/09"/>
    <n v="434"/>
    <n v="27020402"/>
    <s v="Fluconazole Capsules 200 mg 20 Capsules Pack"/>
    <s v="20 Capsules"/>
    <n v="44"/>
    <n v="3841508"/>
    <n v="0.97"/>
    <n v="90.433184499420193"/>
    <s v="Heliosyn Pharma"/>
    <n v="0.11799999999999999"/>
    <n v="4115"/>
    <d v="2025-04-24T00:00:00"/>
    <n v="56901"/>
    <n v="5145738.6312015103"/>
    <n v="5752936"/>
    <n v="18980"/>
    <n v="56901"/>
    <n v="37921"/>
    <n v="1918960"/>
    <n v="3833976"/>
    <n v="124"/>
    <d v="2026-08-10T00:00:00"/>
    <s v="Bill Process"/>
    <n v="95"/>
    <n v="4912"/>
    <n v="0"/>
    <n v="0"/>
    <n v="0.333561800319854"/>
    <n v="0"/>
    <m/>
    <m/>
    <m/>
    <m/>
    <m/>
    <m/>
    <m/>
  </r>
  <r>
    <s v="XenoPharma Tender 2017/04"/>
    <n v="135"/>
    <n v="49753859"/>
    <s v="Omeprazole Capsules 250 mg 10 Capsules Pack"/>
    <s v="10 Capsules"/>
    <n v="33"/>
    <n v="6429080"/>
    <n v="0.83"/>
    <n v="59.3680151955475"/>
    <s v="Corentis Lifesciences"/>
    <n v="0.105"/>
    <n v="6286"/>
    <d v="2020-10-04T00:00:00"/>
    <n v="13153"/>
    <n v="780867.50386703596"/>
    <n v="862859"/>
    <n v="12541"/>
    <n v="13153"/>
    <n v="612"/>
    <n v="822710"/>
    <n v="40149"/>
    <n v="55"/>
    <d v="2025-01-16T00:00:00"/>
    <s v="Bill Process"/>
    <n v="-476"/>
    <n v="6735"/>
    <n v="476"/>
    <n v="6"/>
    <n v="0.95347069109708804"/>
    <n v="470"/>
    <m/>
    <m/>
    <m/>
    <m/>
    <m/>
    <m/>
    <m/>
  </r>
  <r>
    <s v="GenoBiosystems Tender 2013/07"/>
    <n v="977"/>
    <n v="68069300"/>
    <s v="Paracetamol Tablets 250 mg 20 Tablets Pack"/>
    <s v="20 Tablets"/>
    <n v="34"/>
    <n v="4060826"/>
    <n v="0.96"/>
    <n v="86.693117354592303"/>
    <s v="Corvixa Pharmaceuticals"/>
    <n v="0.13700000000000001"/>
    <n v="3677"/>
    <d v="2022-09-18T00:00:00"/>
    <n v="73151"/>
    <n v="6341688.2276057797"/>
    <n v="7210500"/>
    <n v="39321"/>
    <n v="73151"/>
    <n v="33830"/>
    <n v="3875874"/>
    <n v="3334626"/>
    <n v="149"/>
    <d v="2025-01-15T00:00:00"/>
    <s v="Bill Process"/>
    <n v="-477"/>
    <n v="5318"/>
    <n v="477"/>
    <n v="4"/>
    <n v="0.53753195445038304"/>
    <n v="473"/>
    <m/>
    <m/>
    <m/>
    <m/>
    <m/>
    <m/>
    <m/>
  </r>
  <r>
    <s v="FarmaLifeX Tender 2017/04"/>
    <n v="156"/>
    <n v="73447553"/>
    <s v="Omeprazole Capsules 250 mg 15 Capsules Pack"/>
    <s v="15 Capsules"/>
    <n v="38"/>
    <n v="5170163"/>
    <n v="0.88"/>
    <n v="68.373646440266299"/>
    <s v="Biocon"/>
    <n v="0.10299999999999999"/>
    <n v="9962"/>
    <d v="2024-12-13T00:00:00"/>
    <n v="29789"/>
    <n v="2036782.5538090901"/>
    <n v="2246571"/>
    <n v="25267"/>
    <n v="29789"/>
    <n v="4522"/>
    <n v="1905539"/>
    <n v="341032"/>
    <n v="97"/>
    <d v="2026-11-18T00:00:00"/>
    <s v="Bill Process"/>
    <n v="195"/>
    <n v="2034"/>
    <n v="0"/>
    <n v="0"/>
    <n v="0.84819899963073597"/>
    <n v="0"/>
    <m/>
    <m/>
    <m/>
    <m/>
    <m/>
    <m/>
    <m/>
  </r>
  <r>
    <s v="VitaLifeX Tender 2023/10"/>
    <n v="148"/>
    <n v="96454144"/>
    <s v="Amikacin Injection 1 g 5 ml Vial"/>
    <s v="1 g"/>
    <n v="32"/>
    <n v="2046890"/>
    <n v="0.93"/>
    <n v="86.5781658526477"/>
    <s v="Medvanta Pharma"/>
    <n v="0.107"/>
    <n v="3865"/>
    <d v="2024-02-26T00:00:00"/>
    <n v="96883"/>
    <n v="8387952.4423020603"/>
    <n v="9285463"/>
    <n v="25905"/>
    <n v="96883"/>
    <n v="70978"/>
    <n v="2482788"/>
    <n v="6802675"/>
    <n v="57"/>
    <d v="2025-07-17T00:00:00"/>
    <s v="Bill Process"/>
    <n v="-294"/>
    <n v="6081"/>
    <n v="294"/>
    <n v="4"/>
    <n v="0.26738437083905298"/>
    <n v="290"/>
    <m/>
    <m/>
    <m/>
    <m/>
    <m/>
    <m/>
    <m/>
  </r>
  <r>
    <s v="SynCore Tender 2009/03"/>
    <n v="840"/>
    <n v="42544958"/>
    <s v="Cough Suppressant Syrup 125 mg/5 ml 100 ml Bottle"/>
    <s v="100 ml"/>
    <n v="43"/>
    <n v="8451861"/>
    <n v="0.87"/>
    <n v="57.6752345757737"/>
    <s v="Solentra Lifesciences"/>
    <n v="0.124"/>
    <n v="5005"/>
    <d v="2022-07-18T00:00:00"/>
    <n v="20009"/>
    <n v="1154023.7686266601"/>
    <n v="1297123"/>
    <n v="19325"/>
    <n v="20009"/>
    <n v="684"/>
    <n v="1252781"/>
    <n v="44342"/>
    <n v="191"/>
    <d v="2026-07-14T00:00:00"/>
    <s v="Bill Process"/>
    <n v="68"/>
    <n v="1784"/>
    <n v="0"/>
    <n v="0"/>
    <n v="0.96581538307761505"/>
    <n v="0"/>
    <m/>
    <m/>
    <m/>
    <m/>
    <m/>
    <m/>
    <m/>
  </r>
  <r>
    <s v="PharmaLabs Tender 2025/06"/>
    <n v="118"/>
    <n v="85092544"/>
    <s v="Ceftriaxone Injection 1 g 10 ml Vial"/>
    <s v="1 g"/>
    <n v="34"/>
    <n v="6136604"/>
    <n v="0.95"/>
    <n v="71.614790888318197"/>
    <s v="Medisphere Pharmaceuticals"/>
    <n v="0.10199999999999999"/>
    <n v="1821"/>
    <d v="2024-07-19T00:00:00"/>
    <n v="63895"/>
    <n v="4575827.0638090903"/>
    <n v="5042561"/>
    <n v="52982"/>
    <n v="63895"/>
    <n v="10913"/>
    <n v="4181313"/>
    <n v="861248"/>
    <n v="195"/>
    <d v="2025-11-24T00:00:00"/>
    <s v="Bill Process"/>
    <n v="-164"/>
    <n v="7060"/>
    <n v="164"/>
    <n v="5"/>
    <n v="0.82920416308005296"/>
    <n v="159"/>
    <m/>
    <m/>
    <m/>
    <m/>
    <m/>
    <m/>
    <m/>
  </r>
  <r>
    <s v="GenoLifeX Tender 2023/11"/>
    <n v="362"/>
    <n v="80487738"/>
    <s v="Gentamicin Injection 250 mg 10 ml Vial"/>
    <s v="10 ml"/>
    <n v="21"/>
    <n v="3696774"/>
    <n v="0.8"/>
    <n v="62.600770802444899"/>
    <s v="Nexora Lifesciences"/>
    <n v="0.13800000000000001"/>
    <n v="4728"/>
    <d v="2020-03-07T00:00:00"/>
    <n v="82792"/>
    <n v="5182843.0162760196"/>
    <n v="5898075"/>
    <n v="79255"/>
    <n v="82792"/>
    <n v="3537"/>
    <n v="5646101"/>
    <n v="251974"/>
    <n v="98"/>
    <d v="2026-07-20T00:00:00"/>
    <s v="Bill Process"/>
    <n v="74"/>
    <n v="7859"/>
    <n v="0"/>
    <n v="0"/>
    <n v="0.957278481012658"/>
    <n v="0"/>
    <m/>
    <m/>
    <m/>
    <m/>
    <m/>
    <m/>
    <m/>
  </r>
  <r>
    <s v="GenoHealthcare Tender 2005/04"/>
    <n v="337"/>
    <n v="15103180"/>
    <s v="Amikacin Injection 500 mg 2 ml Vial"/>
    <s v="2 ml"/>
    <n v="32"/>
    <n v="8944517"/>
    <n v="0.84"/>
    <n v="93.895187292964806"/>
    <s v="Curelia Lifesciences"/>
    <n v="0.13"/>
    <n v="1730"/>
    <d v="2021-04-18T00:00:00"/>
    <n v="22475"/>
    <n v="2110294.3344093799"/>
    <n v="2384633"/>
    <n v="10859"/>
    <n v="22475"/>
    <n v="11616"/>
    <n v="1152157"/>
    <n v="1232476"/>
    <n v="61"/>
    <d v="2026-08-12T00:00:00"/>
    <s v="Bill Process"/>
    <n v="97"/>
    <n v="3002"/>
    <n v="0"/>
    <n v="0"/>
    <n v="0.48315906562847599"/>
    <n v="0"/>
    <m/>
    <m/>
    <m/>
    <m/>
    <m/>
    <m/>
    <m/>
  </r>
  <r>
    <s v="AlphaCore Tender 2025/11"/>
    <n v="657"/>
    <n v="50411921"/>
    <s v="Doxycycline Capsules 250 mg 10 Capsules Pack"/>
    <s v="10 Capsules"/>
    <n v="26"/>
    <n v="6433517"/>
    <n v="0.86"/>
    <n v="89.691493583819195"/>
    <s v="Lumeris Healthcare"/>
    <n v="0.14399999999999999"/>
    <n v="5023"/>
    <d v="2022-12-08T00:00:00"/>
    <n v="16859"/>
    <n v="1512108.8903296101"/>
    <n v="1729853"/>
    <n v="9277"/>
    <n v="16859"/>
    <n v="7582"/>
    <n v="951886"/>
    <n v="777967"/>
    <n v="137"/>
    <d v="2026-08-05T00:00:00"/>
    <s v="Bill Process"/>
    <n v="90"/>
    <n v="2573"/>
    <n v="0"/>
    <n v="0"/>
    <n v="0.55026988552108702"/>
    <n v="0"/>
    <m/>
    <m/>
    <m/>
    <m/>
    <m/>
    <m/>
    <m/>
  </r>
  <r>
    <s v="ZenThera Tender 2005/11"/>
    <n v="426"/>
    <n v="69245078"/>
    <s v="Ceftriaxone Injection 1 g 5 ml Vial"/>
    <s v="1 g"/>
    <n v="23"/>
    <n v="8410017"/>
    <n v="0.97"/>
    <n v="57.559844489279598"/>
    <s v="Ardentis Biotech"/>
    <n v="0.126"/>
    <n v="8877"/>
    <d v="2025-09-24T00:00:00"/>
    <n v="17225"/>
    <n v="991468.32132784103"/>
    <n v="1116393"/>
    <n v="15503"/>
    <n v="17225"/>
    <n v="1722"/>
    <n v="1004786"/>
    <n v="111607"/>
    <n v="158"/>
    <d v="2026-11-15T00:00:00"/>
    <s v="Bill Process"/>
    <n v="192"/>
    <n v="5063"/>
    <n v="0"/>
    <n v="0"/>
    <n v="0.90002902757619696"/>
    <n v="0"/>
    <m/>
    <m/>
    <m/>
    <m/>
    <m/>
    <m/>
    <m/>
  </r>
  <r>
    <s v="YottaPharma Tender 2021/03"/>
    <n v="977"/>
    <n v="53053352"/>
    <s v="Diclofenac Injection 250 mg 10 ml Vial"/>
    <s v="10 ml"/>
    <n v="18"/>
    <n v="881654"/>
    <n v="0.9"/>
    <n v="82.193962398813895"/>
    <s v="Elaris Biotech"/>
    <n v="0.11600000000000001"/>
    <n v="4972"/>
    <d v="2021-12-02T00:00:00"/>
    <n v="34440"/>
    <n v="2830760.0650151498"/>
    <n v="3159128"/>
    <n v="30976"/>
    <n v="34440"/>
    <n v="3464"/>
    <n v="2841381"/>
    <n v="317747"/>
    <n v="54"/>
    <d v="2026-07-26T00:00:00"/>
    <s v="Bill Process"/>
    <n v="80"/>
    <n v="2857"/>
    <n v="0"/>
    <n v="0"/>
    <n v="0.89941927990708503"/>
    <n v="0"/>
    <m/>
    <m/>
    <m/>
    <m/>
    <m/>
    <m/>
    <m/>
  </r>
  <r>
    <s v="FarmaCure Tender 2000/03"/>
    <n v="613"/>
    <n v="92290455"/>
    <s v="Ceftriaxone Injection 500 mg 10 ml Vial"/>
    <s v="10 ml"/>
    <n v="23"/>
    <n v="2582361"/>
    <n v="0.78"/>
    <n v="77.954654529305103"/>
    <s v="TruMed Lifesciences"/>
    <n v="0.13500000000000001"/>
    <n v="3656"/>
    <d v="2024-05-11T00:00:00"/>
    <n v="54852"/>
    <n v="4275968.71024145"/>
    <n v="4853224"/>
    <n v="10910"/>
    <n v="54852"/>
    <n v="43942"/>
    <n v="965301"/>
    <n v="3887923"/>
    <n v="142"/>
    <d v="2026-10-06T00:00:00"/>
    <s v="Bill Process"/>
    <n v="152"/>
    <n v="5990"/>
    <n v="0"/>
    <n v="0"/>
    <n v="0.198898855100999"/>
    <n v="0"/>
    <m/>
    <m/>
    <m/>
    <m/>
    <m/>
    <m/>
    <m/>
  </r>
  <r>
    <s v="OmegaPharma Tender 2024/04"/>
    <n v="514"/>
    <n v="10284408"/>
    <s v="Diclofenac Injection 500 mg 10 ml Vial"/>
    <s v="10 ml"/>
    <n v="34"/>
    <n v="4444589"/>
    <n v="0.8"/>
    <n v="54.933383850683498"/>
    <s v="Axentra Lifesciences"/>
    <n v="0.13700000000000001"/>
    <n v="8568"/>
    <d v="2022-12-11T00:00:00"/>
    <n v="71473"/>
    <n v="3926253.7439599"/>
    <n v="4464151"/>
    <n v="42294"/>
    <n v="71473"/>
    <n v="29179"/>
    <n v="2641652"/>
    <n v="1822499"/>
    <n v="56"/>
    <d v="2026-02-05T00:00:00"/>
    <s v="Bill Process"/>
    <n v="-91"/>
    <n v="4735"/>
    <n v="91"/>
    <n v="2"/>
    <n v="0.59174793278580695"/>
    <n v="89"/>
    <m/>
    <m/>
    <m/>
    <m/>
    <m/>
    <m/>
    <m/>
  </r>
  <r>
    <s v="VertexLifecare Tender 2013/06"/>
    <n v="876"/>
    <n v="20636955"/>
    <s v="Atorvastatin Tablets 650 mg 20 Tablets Pack"/>
    <s v="20 Tablets"/>
    <n v="25"/>
    <n v="4077820"/>
    <n v="0.91"/>
    <n v="67.412417410090697"/>
    <s v="Crestline Biotech"/>
    <n v="0.14899999999999999"/>
    <n v="6966"/>
    <d v="2025-10-14T00:00:00"/>
    <n v="12398"/>
    <n v="835779.15105030499"/>
    <n v="960310"/>
    <n v="4465"/>
    <n v="12398"/>
    <n v="7933"/>
    <n v="345845"/>
    <n v="614465"/>
    <n v="188"/>
    <d v="2025-10-17T00:00:00"/>
    <s v="Bill Process"/>
    <n v="-202"/>
    <n v="7082"/>
    <n v="202"/>
    <n v="5"/>
    <n v="0.36013873205355701"/>
    <n v="197"/>
    <m/>
    <m/>
    <m/>
    <m/>
    <m/>
    <m/>
    <m/>
  </r>
  <r>
    <s v="NeuroHealthcare Tender 2018/09"/>
    <n v="117"/>
    <n v="95878407"/>
    <s v="Doxycycline Capsules 100 mg 20 Capsules Pack"/>
    <s v="20 Capsules"/>
    <n v="14"/>
    <n v="3754863"/>
    <n v="0.89"/>
    <n v="92.827311492486402"/>
    <s v="Veltrix Pharmaceuticals"/>
    <n v="0.14299999999999999"/>
    <n v="5321"/>
    <d v="2022-01-04T00:00:00"/>
    <n v="88996"/>
    <n v="8261259.4135853201"/>
    <n v="9442620"/>
    <n v="9199"/>
    <n v="88996"/>
    <n v="79797"/>
    <n v="976029"/>
    <n v="8466591"/>
    <n v="52"/>
    <d v="2026-01-03T00:00:00"/>
    <s v="Bill Process"/>
    <n v="-124"/>
    <n v="9439"/>
    <n v="124"/>
    <n v="1"/>
    <n v="0.103364196143647"/>
    <n v="123"/>
    <m/>
    <m/>
    <m/>
    <m/>
    <m/>
    <m/>
    <m/>
  </r>
  <r>
    <s v="OptiThera Tender 2007/06"/>
    <n v="988"/>
    <n v="12558953"/>
    <s v="Cough Suppressant Syrup 250 mg/5 ml 150 ml Bottle"/>
    <s v="150 ml"/>
    <n v="49"/>
    <n v="6387231"/>
    <n v="0.99"/>
    <n v="61.154303702085897"/>
    <s v="Medinex Biotech"/>
    <n v="0.126"/>
    <n v="6635"/>
    <d v="2020-05-20T00:00:00"/>
    <n v="27424"/>
    <n v="1677095.624726"/>
    <n v="1888410"/>
    <n v="8181"/>
    <n v="27424"/>
    <n v="19243"/>
    <n v="563342"/>
    <n v="1325068"/>
    <n v="104"/>
    <d v="2025-10-09T00:00:00"/>
    <s v="Bill Process"/>
    <n v="-210"/>
    <n v="3672"/>
    <n v="210"/>
    <n v="2"/>
    <n v="0.29831534422403699"/>
    <n v="208"/>
    <m/>
    <m/>
    <m/>
    <m/>
    <m/>
    <m/>
    <m/>
  </r>
  <r>
    <s v="ZenBiotech Tender 2011/02"/>
    <n v="355"/>
    <n v="80785567"/>
    <s v="Omeprazole Capsules 100 mg 15 Capsules Pack"/>
    <s v="15 Capsules"/>
    <n v="30"/>
    <n v="5706548"/>
    <n v="0.76"/>
    <n v="73.929426949675502"/>
    <s v="Crestiva Pharmaceuticals"/>
    <n v="0.11799999999999999"/>
    <n v="1501"/>
    <d v="2023-05-18T00:00:00"/>
    <n v="95826"/>
    <n v="7084361.2668795995"/>
    <n v="7920316"/>
    <n v="95584"/>
    <n v="95826"/>
    <n v="242"/>
    <n v="7900314"/>
    <n v="20002"/>
    <n v="122"/>
    <d v="2025-08-04T00:00:00"/>
    <s v="Bill Process"/>
    <n v="-276"/>
    <n v="2629"/>
    <n v="276"/>
    <n v="2"/>
    <n v="0.99747458935988098"/>
    <n v="274"/>
    <m/>
    <m/>
    <m/>
    <m/>
    <m/>
    <m/>
    <m/>
  </r>
  <r>
    <s v="YottaHealthcare Tender 2007/02"/>
    <n v="479"/>
    <n v="60613458"/>
    <s v="Vitamin B Complex Syrup 100 mg/5 ml 100 ml Bottle"/>
    <s v="100 ml"/>
    <n v="48"/>
    <n v="7782686"/>
    <n v="0.96"/>
    <n v="90.881355328581407"/>
    <s v="Crestiva Pharmaceuticals"/>
    <n v="0.11799999999999999"/>
    <n v="4391"/>
    <d v="2024-12-06T00:00:00"/>
    <n v="15620"/>
    <n v="1419566.77023244"/>
    <n v="1587076"/>
    <n v="8411"/>
    <n v="15620"/>
    <n v="7209"/>
    <n v="854603"/>
    <n v="732473"/>
    <n v="147"/>
    <d v="2025-10-12T00:00:00"/>
    <s v="Bill Process"/>
    <n v="-207"/>
    <n v="8097"/>
    <n v="207"/>
    <n v="3"/>
    <n v="0.53847631241997396"/>
    <n v="204"/>
    <m/>
    <m/>
    <m/>
    <m/>
    <m/>
    <m/>
    <m/>
  </r>
  <r>
    <s v="MediPharmatech Tender 2004/03"/>
    <n v="141"/>
    <n v="19428554"/>
    <s v="Omeprazole Capsules 250 mg 20 Capsules Pack"/>
    <s v="20 Capsules"/>
    <n v="32"/>
    <n v="3415190"/>
    <n v="0.78"/>
    <n v="59.830655437021299"/>
    <s v="Medvanta Pharma"/>
    <n v="0.125"/>
    <n v="6977"/>
    <d v="2021-09-03T00:00:00"/>
    <n v="25231"/>
    <n v="1509587.26733148"/>
    <n v="1698286"/>
    <n v="1182"/>
    <n v="25231"/>
    <n v="24049"/>
    <n v="79560"/>
    <n v="1618726"/>
    <n v="195"/>
    <d v="2026-01-14T00:00:00"/>
    <s v="Bill Process"/>
    <n v="-113"/>
    <n v="7442"/>
    <n v="113"/>
    <n v="8"/>
    <n v="4.6847132495739401E-2"/>
    <n v="105"/>
    <m/>
    <m/>
    <m/>
    <m/>
    <m/>
    <m/>
    <m/>
  </r>
  <r>
    <s v="YottaCure Tender 2013/05"/>
    <n v="707"/>
    <n v="90484826"/>
    <s v="Diclofenac Injection 500 mg 10 ml Vial"/>
    <s v="10 ml"/>
    <n v="23"/>
    <n v="4417804"/>
    <n v="0.97"/>
    <n v="95.301771811870495"/>
    <s v="Biosynex Healthcare"/>
    <n v="0.122"/>
    <n v="9625"/>
    <d v="2023-05-18T00:00:00"/>
    <n v="32992"/>
    <n v="3144196.05561723"/>
    <n v="3527788"/>
    <n v="9653"/>
    <n v="32992"/>
    <n v="23339"/>
    <n v="1032182"/>
    <n v="2495606"/>
    <n v="117"/>
    <d v="2026-01-15T00:00:00"/>
    <s v="Bill Process"/>
    <n v="-112"/>
    <n v="9451"/>
    <n v="112"/>
    <n v="8"/>
    <n v="0.29258608147429699"/>
    <n v="104"/>
    <m/>
    <m/>
    <m/>
    <m/>
    <m/>
    <m/>
    <m/>
  </r>
  <r>
    <s v="VitaBiotech Tender 2000/08"/>
    <n v="510"/>
    <n v="47384518"/>
    <s v="Ceftriaxone Injection 500 mg 5 ml Vial"/>
    <s v="5 ml"/>
    <n v="8"/>
    <n v="4637316"/>
    <n v="0.75"/>
    <n v="94.268961227486997"/>
    <s v="Oxyvera Pharmaceuticals"/>
    <n v="0.11700000000000001"/>
    <n v="4791"/>
    <d v="2022-05-06T00:00:00"/>
    <n v="41807"/>
    <n v="3941102.4620375498"/>
    <n v="4402211"/>
    <n v="39604"/>
    <n v="41807"/>
    <n v="2203"/>
    <n v="4170239"/>
    <n v="231972"/>
    <n v="127"/>
    <d v="2026-04-10T00:00:00"/>
    <s v="Bill Process"/>
    <n v="-27"/>
    <n v="5651"/>
    <n v="27"/>
    <n v="3"/>
    <n v="0.94730547515966201"/>
    <n v="24"/>
    <m/>
    <m/>
    <m/>
    <m/>
    <m/>
    <m/>
    <m/>
  </r>
  <r>
    <s v="EvoGenix Tender 2007/08"/>
    <n v="228"/>
    <n v="76520115"/>
    <s v="Mupirocin Cream 1% 30 gm Tube"/>
    <s v="30 gm"/>
    <n v="24"/>
    <n v="9160266"/>
    <n v="0.77"/>
    <n v="84.765550350393397"/>
    <s v="Medinex Biotech"/>
    <n v="0.13700000000000001"/>
    <n v="6843"/>
    <d v="2020-04-27T00:00:00"/>
    <n v="73207"/>
    <n v="6205431.6445012502"/>
    <n v="7055576"/>
    <n v="71071"/>
    <n v="73207"/>
    <n v="2136"/>
    <n v="6849711"/>
    <n v="205865"/>
    <n v="142"/>
    <d v="2026-07-26T00:00:00"/>
    <s v="Bill Process"/>
    <n v="80"/>
    <n v="7610"/>
    <n v="0"/>
    <n v="0"/>
    <n v="0.97082246233283698"/>
    <n v="0"/>
    <m/>
    <m/>
    <m/>
    <m/>
    <m/>
    <m/>
    <m/>
  </r>
  <r>
    <s v="PrimePharmatech Tender 2012/10"/>
    <n v="266"/>
    <n v="70520564"/>
    <s v="Atorvastatin Tablets 500 mg 10 Tablets Pack"/>
    <s v="10 Tablets"/>
    <n v="8"/>
    <n v="2517634"/>
    <n v="0.98"/>
    <n v="77.5270483546946"/>
    <s v="Helixora Healthcare"/>
    <n v="0.122"/>
    <n v="2329"/>
    <d v="2020-06-28T00:00:00"/>
    <n v="75610"/>
    <n v="5861820.1260984596"/>
    <n v="6576962"/>
    <n v="57292"/>
    <n v="75610"/>
    <n v="18318"/>
    <n v="4983565"/>
    <n v="1593397"/>
    <n v="155"/>
    <d v="2025-11-08T00:00:00"/>
    <s v="Bill Process"/>
    <n v="-180"/>
    <n v="8207"/>
    <n v="180"/>
    <n v="4"/>
    <n v="0.75773045893400304"/>
    <n v="176"/>
    <m/>
    <m/>
    <m/>
    <m/>
    <m/>
    <m/>
    <m/>
  </r>
  <r>
    <s v="AlphaCore Tender 2004/10"/>
    <n v="398"/>
    <n v="69586238"/>
    <s v="Fluconazole Capsules 200 mg 15 Capsules Pack"/>
    <s v="15 Capsules"/>
    <n v="23"/>
    <n v="5196632"/>
    <n v="0.96"/>
    <n v="65.986693566689297"/>
    <s v="Cenvora Pharma"/>
    <n v="0.11799999999999999"/>
    <n v="9208"/>
    <d v="2021-12-18T00:00:00"/>
    <n v="92508"/>
    <n v="6104297.0484672897"/>
    <n v="6824604"/>
    <n v="1320"/>
    <n v="92508"/>
    <n v="91188"/>
    <n v="97381"/>
    <n v="6727223"/>
    <n v="102"/>
    <d v="2025-12-17T00:00:00"/>
    <s v="Bill Process"/>
    <n v="-141"/>
    <n v="3560"/>
    <n v="141"/>
    <n v="7"/>
    <n v="1.4269036191464499E-2"/>
    <n v="134"/>
    <m/>
    <m/>
    <m/>
    <m/>
    <m/>
    <m/>
    <m/>
  </r>
  <r>
    <s v="UltraNova Tender 2014/07"/>
    <n v="360"/>
    <n v="96220733"/>
    <s v="Gentamicin Injection 500 mg 10 ml Vial"/>
    <s v="10 ml"/>
    <n v="49"/>
    <n v="1710875"/>
    <n v="0.94"/>
    <n v="88.909362347206795"/>
    <s v="Zerion Biotech"/>
    <n v="0.124"/>
    <n v="6780"/>
    <d v="2024-09-24T00:00:00"/>
    <n v="54974"/>
    <n v="4887703.2856753403"/>
    <n v="5493778"/>
    <n v="47352"/>
    <n v="54974"/>
    <n v="7622"/>
    <n v="4732081"/>
    <n v="761697"/>
    <n v="57"/>
    <d v="2025-12-15T00:00:00"/>
    <s v="Bill Process"/>
    <n v="-143"/>
    <n v="1815"/>
    <n v="143"/>
    <n v="9"/>
    <n v="0.86135263942954898"/>
    <n v="134"/>
    <m/>
    <m/>
    <m/>
    <m/>
    <m/>
    <m/>
    <m/>
  </r>
  <r>
    <s v="FarmaLabs Tender 2018/08"/>
    <n v="691"/>
    <n v="65883147"/>
    <s v="Omeprazole Capsules 250 mg 15 Capsules Pack"/>
    <s v="15 Capsules"/>
    <n v="13"/>
    <n v="6125543"/>
    <n v="0.75"/>
    <n v="64.127502474363695"/>
    <s v="Ardentis Biotech"/>
    <n v="0.13900000000000001"/>
    <n v="8779"/>
    <d v="2020-03-15T00:00:00"/>
    <n v="18033"/>
    <n v="1156411.2521202001"/>
    <n v="1317152"/>
    <n v="10415"/>
    <n v="18033"/>
    <n v="7618"/>
    <n v="760724"/>
    <n v="556428"/>
    <n v="111"/>
    <d v="2026-01-20T00:00:00"/>
    <s v="Bill Process"/>
    <n v="-107"/>
    <n v="9182"/>
    <n v="107"/>
    <n v="9"/>
    <n v="0.57755226529141002"/>
    <n v="98"/>
    <m/>
    <m/>
    <m/>
    <m/>
    <m/>
    <m/>
    <m/>
  </r>
  <r>
    <s v="AuroSciences Tender 2000/08"/>
    <n v="774"/>
    <n v="30839664"/>
    <s v="Doxycycline Capsules 250 mg 10 Capsules Pack"/>
    <s v="10 Capsules"/>
    <n v="41"/>
    <n v="4945226"/>
    <n v="0.93"/>
    <n v="74.763791904348196"/>
    <s v="Aximed Pharma"/>
    <n v="0.11799999999999999"/>
    <n v="7954"/>
    <d v="2024-02-23T00:00:00"/>
    <n v="38303"/>
    <n v="2863677.5213122498"/>
    <n v="3201591"/>
    <n v="19621"/>
    <n v="38303"/>
    <n v="18682"/>
    <n v="1640039"/>
    <n v="1561552"/>
    <n v="118"/>
    <d v="2026-12-07T00:00:00"/>
    <s v="Bill Process"/>
    <n v="214"/>
    <n v="7164"/>
    <n v="0"/>
    <n v="0"/>
    <n v="0.51225752552019399"/>
    <n v="0"/>
    <m/>
    <m/>
    <m/>
    <m/>
    <m/>
    <m/>
    <m/>
  </r>
  <r>
    <s v="LifeNova Tender 2012/01"/>
    <n v="992"/>
    <n v="79520908"/>
    <s v="Vitamin B Complex Syrup 250 mg/5 ml 60 ml Bottle"/>
    <s v="60 ml"/>
    <n v="50"/>
    <n v="7042474"/>
    <n v="0.78"/>
    <n v="87.151875317922403"/>
    <s v="Corvixa Pharmaceuticals"/>
    <n v="0.14699999999999999"/>
    <n v="7929"/>
    <d v="2023-02-04T00:00:00"/>
    <n v="38355"/>
    <n v="3342710.17781892"/>
    <n v="3834089"/>
    <n v="329"/>
    <n v="38355"/>
    <n v="38026"/>
    <n v="32888"/>
    <n v="3801201"/>
    <n v="92"/>
    <d v="2026-07-02T00:00:00"/>
    <s v="Bill Process"/>
    <n v="56"/>
    <n v="8400"/>
    <n v="0"/>
    <n v="0"/>
    <n v="8.5777603962977397E-3"/>
    <n v="0"/>
    <m/>
    <m/>
    <m/>
    <m/>
    <m/>
    <m/>
    <m/>
  </r>
  <r>
    <s v="SynCore Tender 2023/07"/>
    <n v="412"/>
    <n v="96213888"/>
    <s v="Gentamicin Injection 250 mg 10 ml Vial"/>
    <s v="10 ml"/>
    <n v="50"/>
    <n v="3900980"/>
    <n v="0.86"/>
    <n v="95.321618109835597"/>
    <s v="Novacrest Pharma"/>
    <n v="0.14299999999999999"/>
    <n v="3922"/>
    <d v="2021-03-11T00:00:00"/>
    <n v="34105"/>
    <n v="3250943.7856359398"/>
    <n v="3715829"/>
    <n v="24740"/>
    <n v="34105"/>
    <n v="9365"/>
    <n v="2695488"/>
    <n v="1020341"/>
    <n v="159"/>
    <d v="2026-01-07T00:00:00"/>
    <s v="Bill Process"/>
    <n v="-120"/>
    <n v="6368"/>
    <n v="120"/>
    <n v="7"/>
    <n v="0.72540683184283805"/>
    <n v="113"/>
    <m/>
    <m/>
    <m/>
    <m/>
    <m/>
    <m/>
    <m/>
  </r>
  <r>
    <s v="GenoLifecare Tender 2013/08"/>
    <n v="189"/>
    <n v="76628833"/>
    <s v="Omeprazole Capsules 100 mg 20 Capsules Pack"/>
    <s v="20 Capsules"/>
    <n v="13"/>
    <n v="7575971"/>
    <n v="0.82"/>
    <n v="52.544200479738798"/>
    <s v="Zerion Biotech"/>
    <n v="0.13300000000000001"/>
    <n v="4705"/>
    <d v="2024-11-26T00:00:00"/>
    <n v="85852"/>
    <n v="4511024.6995865405"/>
    <n v="5110991"/>
    <n v="60121"/>
    <n v="85852"/>
    <n v="25731"/>
    <n v="3579158"/>
    <n v="1531833"/>
    <n v="161"/>
    <d v="2026-12-14T00:00:00"/>
    <s v="Bill Process"/>
    <n v="221"/>
    <n v="4676"/>
    <n v="0"/>
    <n v="0"/>
    <n v="0.70028653962633403"/>
    <n v="0"/>
    <m/>
    <m/>
    <m/>
    <m/>
    <m/>
    <m/>
    <m/>
  </r>
  <r>
    <s v="RegenNova Tender 2016/08"/>
    <n v="786"/>
    <n v="29942921"/>
    <s v="Ceftriaxone Injection 1 g 10 ml Vial"/>
    <s v="1 g"/>
    <n v="20"/>
    <n v="9980031"/>
    <n v="0.99"/>
    <n v="59.4633308217295"/>
    <s v="Ardentis Biotech"/>
    <n v="0.13700000000000001"/>
    <n v="1714"/>
    <d v="2022-06-08T00:00:00"/>
    <n v="91274"/>
    <n v="5427456.0574225402"/>
    <n v="6171018"/>
    <n v="86496"/>
    <n v="91274"/>
    <n v="4778"/>
    <n v="5847978"/>
    <n v="323040"/>
    <n v="68"/>
    <d v="2026-07-15T00:00:00"/>
    <s v="Bill Process"/>
    <n v="69"/>
    <n v="6882"/>
    <n v="0"/>
    <n v="0"/>
    <n v="0.94765212437276802"/>
    <n v="0"/>
    <m/>
    <m/>
    <m/>
    <m/>
    <m/>
    <m/>
    <m/>
  </r>
  <r>
    <s v="TriLifeX Tender 2010/08"/>
    <n v="756"/>
    <n v="76043027"/>
    <s v="Cough Suppressant Syrup 100 mg/5 ml 100 ml Bottle"/>
    <s v="100 ml"/>
    <n v="23"/>
    <n v="7259098"/>
    <n v="0.91"/>
    <n v="69.463274313238998"/>
    <s v="Crestiva Pharmaceuticals"/>
    <n v="0.10299999999999999"/>
    <n v="7837"/>
    <d v="2020-06-22T00:00:00"/>
    <n v="59941"/>
    <n v="4163698.1256098598"/>
    <n v="4592559"/>
    <n v="15109"/>
    <n v="59941"/>
    <n v="44832"/>
    <n v="1157621"/>
    <n v="3434938"/>
    <n v="137"/>
    <d v="2026-04-22T00:00:00"/>
    <s v="Bill Process"/>
    <n v="-15"/>
    <n v="6767"/>
    <n v="15"/>
    <n v="4"/>
    <n v="0.25206453012128599"/>
    <n v="11"/>
    <m/>
    <m/>
    <m/>
    <m/>
    <m/>
    <m/>
    <m/>
  </r>
  <r>
    <s v="NexaCore Tender 2010/02"/>
    <n v="562"/>
    <n v="70110925"/>
    <s v="Doxycycline Capsules 200 mg 10 Capsules Pack"/>
    <s v="10 Capsules"/>
    <n v="27"/>
    <n v="1548360"/>
    <n v="0.79"/>
    <n v="77.249667751243194"/>
    <s v="Arvion Healthcare"/>
    <n v="0.105"/>
    <n v="4895"/>
    <d v="2024-06-06T00:00:00"/>
    <n v="10532"/>
    <n v="813593.50075609295"/>
    <n v="899021"/>
    <n v="5420"/>
    <n v="10532"/>
    <n v="5112"/>
    <n v="462656"/>
    <n v="436365"/>
    <n v="89"/>
    <d v="2026-11-11T00:00:00"/>
    <s v="Bill Process"/>
    <n v="188"/>
    <n v="9152"/>
    <n v="0"/>
    <n v="0"/>
    <n v="0.51462210406380604"/>
    <n v="0"/>
    <m/>
    <m/>
    <m/>
    <m/>
    <m/>
    <m/>
    <m/>
  </r>
  <r>
    <s v="OptiMed Tender 2017/10"/>
    <n v="494"/>
    <n v="17557630"/>
    <s v="Metformin Tablets 650 mg 10 Tablets Pack"/>
    <s v="10 Tablets"/>
    <n v="23"/>
    <n v="9591295"/>
    <n v="0.82"/>
    <n v="94.200053843150499"/>
    <s v="Aurobindo Pharma"/>
    <n v="0.14399999999999999"/>
    <n v="5292"/>
    <d v="2021-11-20T00:00:00"/>
    <n v="22244"/>
    <n v="2095385.9976870399"/>
    <n v="2397122"/>
    <n v="19512"/>
    <n v="22244"/>
    <n v="2732"/>
    <n v="2102708"/>
    <n v="294414"/>
    <n v="172"/>
    <d v="2026-01-09T00:00:00"/>
    <s v="Bill Process"/>
    <n v="-118"/>
    <n v="5576"/>
    <n v="118"/>
    <n v="9"/>
    <n v="0.87718036324402104"/>
    <n v="109"/>
    <m/>
    <m/>
    <m/>
    <m/>
    <m/>
    <m/>
    <m/>
  </r>
  <r>
    <s v="WellCure Tender 2021/05"/>
    <n v="258"/>
    <n v="60997430"/>
    <s v="Metformin Tablets 650 mg 10 Tablets Pack"/>
    <s v="10 Tablets"/>
    <n v="47"/>
    <n v="6206724"/>
    <n v="0.76"/>
    <n v="60.5519990218422"/>
    <s v="Lifegenix Pharma"/>
    <n v="0.122"/>
    <n v="4886"/>
    <d v="2020-09-24T00:00:00"/>
    <n v="32321"/>
    <n v="1957101.16038496"/>
    <n v="2195868"/>
    <n v="5276"/>
    <n v="32321"/>
    <n v="27045"/>
    <n v="358448"/>
    <n v="1837420"/>
    <n v="96"/>
    <d v="2026-08-27T00:00:00"/>
    <s v="Bill Process"/>
    <n v="112"/>
    <n v="4367"/>
    <n v="0"/>
    <n v="0"/>
    <n v="0.163237523591473"/>
    <n v="0"/>
    <m/>
    <m/>
    <m/>
    <m/>
    <m/>
    <m/>
    <m/>
  </r>
  <r>
    <s v="GenoCore Tender 2019/02"/>
    <n v="426"/>
    <n v="65788177"/>
    <s v="Cough Suppressant Syrup 250 mg/5 ml 60 ml Bottle"/>
    <s v="60 ml"/>
    <n v="31"/>
    <n v="4647536"/>
    <n v="1"/>
    <n v="98.931114851252204"/>
    <s v="Lupin"/>
    <n v="0.125"/>
    <n v="9373"/>
    <d v="2023-03-02T00:00:00"/>
    <n v="13280"/>
    <n v="1313805.20522463"/>
    <n v="1478031"/>
    <n v="9936"/>
    <n v="13280"/>
    <n v="3344"/>
    <n v="1105852"/>
    <n v="372179"/>
    <n v="152"/>
    <d v="2025-01-13T00:00:00"/>
    <s v="Bill Process"/>
    <n v="-479"/>
    <n v="9065"/>
    <n v="479"/>
    <n v="3"/>
    <n v="0.74819277108433702"/>
    <n v="476"/>
    <m/>
    <m/>
    <m/>
    <m/>
    <m/>
    <m/>
    <m/>
  </r>
  <r>
    <s v="AuroNova Tender 2004/06"/>
    <n v="948"/>
    <n v="76035023"/>
    <s v="Ceftriaxone Injection 500 mg 10 ml Vial"/>
    <s v="10 ml"/>
    <n v="32"/>
    <n v="5751155"/>
    <n v="0.77"/>
    <n v="69.619569335268494"/>
    <s v="Primexa Healthcare"/>
    <n v="0.14099999999999999"/>
    <n v="8040"/>
    <d v="2025-07-09T00:00:00"/>
    <n v="99851"/>
    <n v="6951583.6176958997"/>
    <n v="7931757"/>
    <n v="96244"/>
    <n v="99851"/>
    <n v="3607"/>
    <n v="7645232"/>
    <n v="286525"/>
    <n v="124"/>
    <d v="2025-01-16T00:00:00"/>
    <s v="Bill Process"/>
    <n v="-476"/>
    <n v="1907"/>
    <n v="476"/>
    <n v="2"/>
    <n v="0.96387617550149696"/>
    <n v="474"/>
    <m/>
    <m/>
    <m/>
    <m/>
    <m/>
    <m/>
    <m/>
  </r>
  <r>
    <s v="NovaThera Tender 2012/04"/>
    <n v="397"/>
    <n v="13497162"/>
    <s v="Ketoconazole Cream 1% 20 gm Tube"/>
    <s v="20 gm"/>
    <n v="44"/>
    <n v="2264379"/>
    <n v="0.94"/>
    <n v="54.214917890047303"/>
    <s v="Sun Pharma"/>
    <n v="0.108"/>
    <n v="1901"/>
    <d v="2022-06-27T00:00:00"/>
    <n v="27645"/>
    <n v="1498771.4050703601"/>
    <n v="1660639"/>
    <n v="21628"/>
    <n v="27645"/>
    <n v="6017"/>
    <n v="1299197"/>
    <n v="361442"/>
    <n v="59"/>
    <d v="2025-07-04T00:00:00"/>
    <s v="Bill Process"/>
    <n v="-307"/>
    <n v="1323"/>
    <n v="307"/>
    <n v="9"/>
    <n v="0.78234762163139804"/>
    <n v="298"/>
    <m/>
    <m/>
    <m/>
    <m/>
    <m/>
    <m/>
    <m/>
  </r>
  <r>
    <s v="ImmunoBiosystems Tender 2015/10"/>
    <n v="322"/>
    <n v="66271268"/>
    <s v="Framycetin Sulphate Cream 0.5% 30 gm Tube"/>
    <s v="30 gm"/>
    <n v="29"/>
    <n v="1957369"/>
    <n v="0.85"/>
    <n v="63.105294531295698"/>
    <s v="Oxyvera Pharmaceuticals"/>
    <n v="0.14000000000000001"/>
    <n v="1395"/>
    <d v="2021-07-12T00:00:00"/>
    <n v="43884"/>
    <n v="2769312.7452113801"/>
    <n v="3157017"/>
    <n v="17150"/>
    <n v="43884"/>
    <n v="26734"/>
    <n v="1233772"/>
    <n v="1923245"/>
    <n v="104"/>
    <d v="2026-07-26T00:00:00"/>
    <s v="Bill Process"/>
    <n v="80"/>
    <n v="4449"/>
    <n v="0"/>
    <n v="0"/>
    <n v="0.390803026159876"/>
    <n v="0"/>
    <m/>
    <m/>
    <m/>
    <m/>
    <m/>
    <m/>
    <m/>
  </r>
  <r>
    <s v="OmegaSciences Tender 2004/08"/>
    <n v="124"/>
    <n v="45386511"/>
    <s v="Framycetin Sulphate Cream 2% 20 gm Tube"/>
    <s v="20 gm"/>
    <n v="25"/>
    <n v="4937733"/>
    <n v="0.92"/>
    <n v="96.201584363794794"/>
    <s v="Clariwell Biotech"/>
    <n v="0.128"/>
    <n v="4629"/>
    <d v="2024-10-30T00:00:00"/>
    <n v="41812"/>
    <n v="4022380.6454189899"/>
    <n v="4537245"/>
    <n v="35243"/>
    <n v="41812"/>
    <n v="6569"/>
    <n v="3824408"/>
    <n v="712837"/>
    <n v="101"/>
    <d v="2025-04-11T00:00:00"/>
    <s v="Bill Process"/>
    <n v="-391"/>
    <n v="3796"/>
    <n v="391"/>
    <n v="3"/>
    <n v="0.84289199272936"/>
    <n v="388"/>
    <m/>
    <m/>
    <m/>
    <m/>
    <m/>
    <m/>
    <m/>
  </r>
  <r>
    <s v="SynHealthcare Tender 2000/06"/>
    <n v="450"/>
    <n v="47273949"/>
    <s v="Fluconazole Capsules 100 mg 20 Capsules Pack"/>
    <s v="20 Capsules"/>
    <n v="32"/>
    <n v="8106687"/>
    <n v="0.85"/>
    <n v="75.723087996867704"/>
    <s v="Primexa Healthcare"/>
    <n v="0.11899999999999999"/>
    <n v="9515"/>
    <d v="2021-09-14T00:00:00"/>
    <n v="69231"/>
    <n v="5242385.1051111501"/>
    <n v="5866229"/>
    <n v="31462"/>
    <n v="69231"/>
    <n v="37769"/>
    <n v="2665905"/>
    <n v="3200324"/>
    <n v="128"/>
    <d v="2025-07-06T00:00:00"/>
    <s v="Bill Process"/>
    <n v="-305"/>
    <n v="6585"/>
    <n v="305"/>
    <n v="5"/>
    <n v="0.45444959627912401"/>
    <n v="300"/>
    <m/>
    <m/>
    <m/>
    <m/>
    <m/>
    <m/>
    <m/>
  </r>
  <r>
    <s v="PrimeMed Tender 2008/01"/>
    <n v="205"/>
    <n v="75611828"/>
    <s v="Fluconazole Capsules 100 mg 10 Capsules Pack"/>
    <s v="10 Capsules"/>
    <n v="16"/>
    <n v="3555607"/>
    <n v="0.94"/>
    <n v="91.904535119599302"/>
    <s v="Zydus Lifesciences"/>
    <n v="0.123"/>
    <n v="2286"/>
    <d v="2024-03-29T00:00:00"/>
    <n v="67444"/>
    <n v="6198409.46660625"/>
    <n v="6960814"/>
    <n v="66682"/>
    <n v="67444"/>
    <n v="762"/>
    <n v="6882169"/>
    <n v="78645"/>
    <n v="141"/>
    <d v="2025-04-26T00:00:00"/>
    <s v="Bill Process"/>
    <n v="-376"/>
    <n v="8266"/>
    <n v="376"/>
    <n v="9"/>
    <n v="0.98870173773797498"/>
    <n v="367"/>
    <m/>
    <m/>
    <m/>
    <m/>
    <m/>
    <m/>
    <m/>
  </r>
  <r>
    <s v="DeltaMed Tender 2001/08"/>
    <n v="251"/>
    <n v="15927496"/>
    <s v="Clotrimazole Cream 0.5% 10 gm Tube"/>
    <s v="10 gm"/>
    <n v="15"/>
    <n v="1120359"/>
    <n v="0.96"/>
    <n v="82.748447164875103"/>
    <s v="Veltrix Pharmaceuticals"/>
    <n v="0.123"/>
    <n v="2910"/>
    <d v="2022-01-26T00:00:00"/>
    <n v="61152"/>
    <n v="5060233.0410264404"/>
    <n v="5682642"/>
    <n v="23442"/>
    <n v="61152"/>
    <n v="37710"/>
    <n v="2178383"/>
    <n v="3504259"/>
    <n v="117"/>
    <d v="2026-08-16T00:00:00"/>
    <s v="Bill Process"/>
    <n v="101"/>
    <n v="6637"/>
    <n v="0"/>
    <n v="0"/>
    <n v="0.38333987441130302"/>
    <n v="0"/>
    <m/>
    <m/>
    <m/>
    <m/>
    <m/>
    <m/>
    <m/>
  </r>
  <r>
    <s v="LifeMed Tender 2015/01"/>
    <n v="726"/>
    <n v="22671104"/>
    <s v="Gentamicin Injection 500 mg 2 ml Vial"/>
    <s v="2 ml"/>
    <n v="43"/>
    <n v="4500142"/>
    <n v="0.82"/>
    <n v="79.353347344903796"/>
    <s v="Alvion Pharma"/>
    <n v="0.129"/>
    <n v="7605"/>
    <d v="2022-05-24T00:00:00"/>
    <n v="82250"/>
    <n v="6526812.8191183396"/>
    <n v="7368772"/>
    <n v="49544"/>
    <n v="82250"/>
    <n v="32706"/>
    <n v="4438643"/>
    <n v="2930129"/>
    <n v="193"/>
    <d v="2026-04-08T00:00:00"/>
    <s v="Bill Process"/>
    <n v="-29"/>
    <n v="7404"/>
    <n v="29"/>
    <n v="4"/>
    <n v="0.60235866261398197"/>
    <n v="25"/>
    <m/>
    <m/>
    <m/>
    <m/>
    <m/>
    <m/>
    <m/>
  </r>
  <r>
    <s v="NeuroCore Tender 2003/08"/>
    <n v="739"/>
    <n v="80637425"/>
    <s v="Omeprazole Capsules 200 mg 20 Capsules Pack"/>
    <s v="20 Capsules"/>
    <n v="44"/>
    <n v="8632422"/>
    <n v="0.9"/>
    <n v="72.846606674282597"/>
    <s v="Zenvia Biotech"/>
    <n v="0.11799999999999999"/>
    <n v="7411"/>
    <d v="2023-09-08T00:00:00"/>
    <n v="30901"/>
    <n v="2251032.9928420102"/>
    <n v="2516655"/>
    <n v="28761"/>
    <n v="30901"/>
    <n v="2140"/>
    <n v="2342368"/>
    <n v="174287"/>
    <n v="112"/>
    <d v="2025-12-25T00:00:00"/>
    <s v="Bill Process"/>
    <n v="-133"/>
    <n v="6549"/>
    <n v="133"/>
    <n v="9"/>
    <n v="0.93074657778065395"/>
    <n v="124"/>
    <m/>
    <m/>
    <m/>
    <m/>
    <m/>
    <m/>
    <m/>
  </r>
  <r>
    <s v="WellPharmatech Tender 2021/08"/>
    <n v="749"/>
    <n v="41002532"/>
    <s v="Fluconazole Capsules 200 mg 20 Capsules Pack"/>
    <s v="20 Capsules"/>
    <n v="25"/>
    <n v="6210727"/>
    <n v="0.85"/>
    <n v="92.673767851662205"/>
    <s v="Zerion Biotech"/>
    <n v="0.121"/>
    <n v="5473"/>
    <d v="2021-04-30T00:00:00"/>
    <n v="43276"/>
    <n v="4010549.9775485299"/>
    <n v="4495827"/>
    <n v="9389"/>
    <n v="43276"/>
    <n v="33887"/>
    <n v="975398"/>
    <n v="3520429"/>
    <n v="162"/>
    <d v="2025-10-13T00:00:00"/>
    <s v="Bill Process"/>
    <n v="-206"/>
    <n v="5726"/>
    <n v="206"/>
    <n v="2"/>
    <n v="0.216956280617432"/>
    <n v="204"/>
    <m/>
    <m/>
    <m/>
    <m/>
    <m/>
    <m/>
    <m/>
  </r>
  <r>
    <s v="YottaCore Tender 2007/04"/>
    <n v="324"/>
    <n v="12298807"/>
    <s v="Gentamicin Injection 250 mg 2 ml Vial"/>
    <s v="2 ml"/>
    <n v="21"/>
    <n v="3699041"/>
    <n v="0.77"/>
    <n v="66.058090308438807"/>
    <s v="Curelia Lifesciences"/>
    <n v="0.11899999999999999"/>
    <n v="8894"/>
    <d v="2021-09-09T00:00:00"/>
    <n v="54302"/>
    <n v="3587086.4199288399"/>
    <n v="4013950"/>
    <n v="14850"/>
    <n v="54302"/>
    <n v="39452"/>
    <n v="1097697"/>
    <n v="2916253"/>
    <n v="182"/>
    <d v="2026-07-17T00:00:00"/>
    <s v="Bill Process"/>
    <n v="71"/>
    <n v="1518"/>
    <n v="0"/>
    <n v="0"/>
    <n v="0.27347059040182697"/>
    <n v="0"/>
    <m/>
    <m/>
    <m/>
    <m/>
    <m/>
    <m/>
    <m/>
  </r>
  <r>
    <s v="QuantumBiotech Tender 2012/03"/>
    <n v="532"/>
    <n v="37463518"/>
    <s v="Azithromycin Tablets 500 mg 15 Tablets Pack"/>
    <s v="15 Tablets"/>
    <n v="25"/>
    <n v="3663936"/>
    <n v="0.96"/>
    <n v="91.619747217879194"/>
    <s v="Nexwell Pharma"/>
    <n v="0.14399999999999999"/>
    <n v="5600"/>
    <d v="2025-02-24T00:00:00"/>
    <n v="71986"/>
    <n v="6595339.1232262496"/>
    <n v="7545068"/>
    <n v="34797"/>
    <n v="71986"/>
    <n v="37189"/>
    <n v="3647178"/>
    <n v="3897890"/>
    <n v="89"/>
    <d v="2025-11-17T00:00:00"/>
    <s v="Bill Process"/>
    <n v="-171"/>
    <n v="4458"/>
    <n v="171"/>
    <n v="2"/>
    <n v="0.48338565832245201"/>
    <n v="169"/>
    <m/>
    <m/>
    <m/>
    <m/>
    <m/>
    <m/>
    <m/>
  </r>
  <r>
    <s v="GammaBiosystems Tender 2015/06"/>
    <n v="206"/>
    <n v="10077048"/>
    <s v="Mupirocin Cream 2% 30 gm Tube"/>
    <s v="30 gm"/>
    <n v="30"/>
    <n v="3787216"/>
    <n v="0.89"/>
    <n v="84.451436465666902"/>
    <s v="Dr Reddy’s Laboratories"/>
    <n v="0.13200000000000001"/>
    <n v="8619"/>
    <d v="2025-07-02T00:00:00"/>
    <n v="61467"/>
    <n v="5190976.4452351499"/>
    <n v="5876185"/>
    <n v="51783"/>
    <n v="61467"/>
    <n v="9684"/>
    <n v="4950404"/>
    <n v="925781"/>
    <n v="77"/>
    <d v="2025-10-16T00:00:00"/>
    <s v="Bill Process"/>
    <n v="-203"/>
    <n v="5909"/>
    <n v="203"/>
    <n v="1"/>
    <n v="0.84245204744008995"/>
    <n v="202"/>
    <m/>
    <m/>
    <m/>
    <m/>
    <m/>
    <m/>
    <m/>
  </r>
  <r>
    <s v="GenoBiosystems Tender 2000/08"/>
    <n v="125"/>
    <n v="96565056"/>
    <s v="Clotrimazole Cream 0.5% 30 gm Tube"/>
    <s v="30 gm"/>
    <n v="17"/>
    <n v="8678165"/>
    <n v="0.98"/>
    <n v="54.209601156309702"/>
    <s v="Therovia Pharma"/>
    <n v="0.114"/>
    <n v="4685"/>
    <d v="2024-01-13T00:00:00"/>
    <n v="61847"/>
    <n v="3352701.2027142802"/>
    <n v="3734909"/>
    <n v="40065"/>
    <n v="61847"/>
    <n v="21782"/>
    <n v="2419505"/>
    <n v="1315404"/>
    <n v="132"/>
    <d v="2025-11-12T00:00:00"/>
    <s v="Bill Process"/>
    <n v="-176"/>
    <n v="6847"/>
    <n v="176"/>
    <n v="8"/>
    <n v="0.64780830113020804"/>
    <n v="168"/>
    <m/>
    <m/>
    <m/>
    <m/>
    <m/>
    <m/>
    <m/>
  </r>
  <r>
    <s v="RegenLifeX Tender 2017/02"/>
    <n v="310"/>
    <n v="38635936"/>
    <s v="Fluconazole Capsules 200 mg 10 Capsules Pack"/>
    <s v="10 Capsules"/>
    <n v="38"/>
    <n v="613806"/>
    <n v="0.96"/>
    <n v="55.362494157657402"/>
    <s v="Aximed Pharma"/>
    <n v="0.13500000000000001"/>
    <n v="7754"/>
    <d v="2023-02-21T00:00:00"/>
    <n v="18879"/>
    <n v="1045188.52720241"/>
    <n v="1186289"/>
    <n v="17192"/>
    <n v="18879"/>
    <n v="1687"/>
    <n v="1080284"/>
    <n v="106005"/>
    <n v="172"/>
    <d v="2025-08-26T00:00:00"/>
    <s v="Bill Process"/>
    <n v="-254"/>
    <n v="8856"/>
    <n v="254"/>
    <n v="7"/>
    <n v="0.91064145346681502"/>
    <n v="247"/>
    <m/>
    <m/>
    <m/>
    <m/>
    <m/>
    <m/>
    <m/>
  </r>
  <r>
    <s v="GammaHealthcare Tender 2004/10"/>
    <n v="943"/>
    <n v="39234156"/>
    <s v="Iron Syrup 250 mg/5 ml 100 ml Bottle"/>
    <s v="100 ml"/>
    <n v="12"/>
    <n v="8980595"/>
    <n v="0.87"/>
    <n v="59.036591489272098"/>
    <s v="Mediora Healthcare"/>
    <n v="0.104"/>
    <n v="3014"/>
    <d v="2025-06-21T00:00:00"/>
    <n v="31820"/>
    <n v="1878544.3411886401"/>
    <n v="2073913"/>
    <n v="15530"/>
    <n v="31820"/>
    <n v="16290"/>
    <n v="1012189"/>
    <n v="1061724"/>
    <n v="152"/>
    <d v="2026-08-24T00:00:00"/>
    <s v="Bill Process"/>
    <n v="109"/>
    <n v="7404"/>
    <n v="0"/>
    <n v="0"/>
    <n v="0.48805782526712799"/>
    <n v="0"/>
    <m/>
    <m/>
    <m/>
    <m/>
    <m/>
    <m/>
    <m/>
  </r>
  <r>
    <s v="XenoBiotech Tender 2001/09"/>
    <n v="662"/>
    <n v="86381523"/>
    <s v="Iron Syrup 100 mg/5 ml 150 ml Bottle"/>
    <s v="150 ml"/>
    <n v="49"/>
    <n v="9023375"/>
    <n v="0.81"/>
    <n v="77.316959472557699"/>
    <s v="Veltrix Pharmaceuticals"/>
    <n v="0.11"/>
    <n v="8053"/>
    <d v="2020-07-11T00:00:00"/>
    <n v="16662"/>
    <n v="1288255.17873176"/>
    <n v="1429963"/>
    <n v="4601"/>
    <n v="16662"/>
    <n v="12061"/>
    <n v="394866"/>
    <n v="1035097"/>
    <n v="66"/>
    <d v="2025-07-28T00:00:00"/>
    <s v="Bill Process"/>
    <n v="-283"/>
    <n v="2955"/>
    <n v="283"/>
    <n v="4"/>
    <n v="0.276137318449166"/>
    <n v="279"/>
    <m/>
    <m/>
    <m/>
    <m/>
    <m/>
    <m/>
    <m/>
  </r>
  <r>
    <s v="DynaHealthcare Tender 2014/01"/>
    <n v="509"/>
    <n v="44290020"/>
    <s v="Azithromycin Tablets 250 mg 10 Tablets Pack"/>
    <s v="10 Tablets"/>
    <n v="17"/>
    <n v="5769004"/>
    <n v="0.86"/>
    <n v="80.353449112968505"/>
    <s v="Veriton Pharma"/>
    <n v="0.14899999999999999"/>
    <n v="3358"/>
    <d v="2022-01-10T00:00:00"/>
    <n v="75255"/>
    <n v="6046998.8129964499"/>
    <n v="6948002"/>
    <n v="71897"/>
    <n v="75255"/>
    <n v="3358"/>
    <n v="6637971"/>
    <n v="310031"/>
    <n v="114"/>
    <d v="2025-12-17T00:00:00"/>
    <s v="Bill Process"/>
    <n v="-141"/>
    <n v="4374"/>
    <n v="141"/>
    <n v="5"/>
    <n v="0.95537838017407495"/>
    <n v="136"/>
    <m/>
    <m/>
    <m/>
    <m/>
    <m/>
    <m/>
    <m/>
  </r>
  <r>
    <s v="MediMed Tender 2001/01"/>
    <n v="393"/>
    <n v="73714071"/>
    <s v="Metformin Tablets 500 mg 10 Tablets Pack"/>
    <s v="10 Tablets"/>
    <n v="33"/>
    <n v="3928825"/>
    <n v="0.91"/>
    <n v="69.935520222857406"/>
    <s v="Ardentis Biotech"/>
    <n v="0.13300000000000001"/>
    <n v="7800"/>
    <d v="2020-06-29T00:00:00"/>
    <n v="63453"/>
    <n v="4437618.5647009704"/>
    <n v="5027822"/>
    <n v="2361"/>
    <n v="63453"/>
    <n v="61092"/>
    <n v="187078"/>
    <n v="4840744"/>
    <n v="121"/>
    <d v="2025-10-21T00:00:00"/>
    <s v="Bill Process"/>
    <n v="-198"/>
    <n v="4650"/>
    <n v="198"/>
    <n v="4"/>
    <n v="3.7208642617370301E-2"/>
    <n v="194"/>
    <m/>
    <m/>
    <m/>
    <m/>
    <m/>
    <m/>
    <m/>
  </r>
  <r>
    <s v="SynThera Tender 2017/01"/>
    <n v="743"/>
    <n v="22070939"/>
    <s v="Framycetin Sulphate Cream 0.5% 30 gm Tube"/>
    <s v="30 gm"/>
    <n v="20"/>
    <n v="564366"/>
    <n v="0.94"/>
    <n v="87.541602925855798"/>
    <s v="Zyphera Lifesciences"/>
    <n v="0.10199999999999999"/>
    <n v="6692"/>
    <d v="2023-10-20T00:00:00"/>
    <n v="14743"/>
    <n v="1290625.85193589"/>
    <n v="1422270"/>
    <n v="80"/>
    <n v="14743"/>
    <n v="14663"/>
    <n v="7718"/>
    <n v="1414552"/>
    <n v="186"/>
    <d v="2026-02-12T00:00:00"/>
    <s v="Bill Process"/>
    <n v="-84"/>
    <n v="8462"/>
    <n v="84"/>
    <n v="7"/>
    <n v="5.4263040086820896E-3"/>
    <n v="77"/>
    <m/>
    <m/>
    <m/>
    <m/>
    <m/>
    <m/>
    <m/>
  </r>
  <r>
    <s v="PrimeGenix Tender 2014/06"/>
    <n v="885"/>
    <n v="92480390"/>
    <s v="Diclofenac Injection 250 mg 5 ml Vial"/>
    <s v="5 ml"/>
    <n v="8"/>
    <n v="7581661"/>
    <n v="0.85"/>
    <n v="75.802577167802795"/>
    <s v="Nexora Lifesciences"/>
    <n v="0.11899999999999999"/>
    <n v="2601"/>
    <d v="2025-05-17T00:00:00"/>
    <n v="27646"/>
    <n v="2095638.0483810799"/>
    <n v="2345019"/>
    <n v="6311"/>
    <n v="27646"/>
    <n v="21335"/>
    <n v="535318"/>
    <n v="1809701"/>
    <n v="162"/>
    <d v="2026-08-18T00:00:00"/>
    <s v="Bill Process"/>
    <n v="103"/>
    <n v="4649"/>
    <n v="0"/>
    <n v="0"/>
    <n v="0.228278955364248"/>
    <n v="0"/>
    <m/>
    <m/>
    <m/>
    <m/>
    <m/>
    <m/>
    <m/>
  </r>
  <r>
    <s v="YottaThera Tender 2017/03"/>
    <n v="311"/>
    <n v="75129293"/>
    <s v="Doxycycline Capsules 250 mg 20 Capsules Pack"/>
    <s v="20 Capsules"/>
    <n v="17"/>
    <n v="5187720"/>
    <n v="0.98"/>
    <n v="91.465659731902605"/>
    <s v="Veltrix Pharmaceuticals"/>
    <n v="0.128"/>
    <n v="9043"/>
    <d v="2022-03-25T00:00:00"/>
    <n v="14240"/>
    <n v="1302470.9945822901"/>
    <n v="1469187"/>
    <n v="4621"/>
    <n v="14240"/>
    <n v="9619"/>
    <n v="476764"/>
    <n v="992423"/>
    <n v="157"/>
    <d v="2025-01-02T00:00:00"/>
    <s v="Bill Process"/>
    <n v="-490"/>
    <n v="8413"/>
    <n v="490"/>
    <n v="7"/>
    <n v="0.32450842696629201"/>
    <n v="483"/>
    <m/>
    <m/>
    <m/>
    <m/>
    <m/>
    <m/>
    <m/>
  </r>
  <r>
    <s v="PharmaCure Tender 2006/05"/>
    <n v="812"/>
    <n v="60904523"/>
    <s v="Omeprazole Capsules 250 mg 15 Capsules Pack"/>
    <s v="15 Capsules"/>
    <n v="30"/>
    <n v="5042017"/>
    <n v="0.96"/>
    <n v="84.695919748629905"/>
    <s v="Medinex Biotech"/>
    <n v="0.128"/>
    <n v="6638"/>
    <d v="2024-08-10T00:00:00"/>
    <n v="67128"/>
    <n v="5685467.7008860298"/>
    <n v="6413208"/>
    <n v="28949"/>
    <n v="67128"/>
    <n v="38179"/>
    <n v="2765701"/>
    <n v="3647507"/>
    <n v="130"/>
    <d v="2026-07-15T00:00:00"/>
    <s v="Bill Process"/>
    <n v="69"/>
    <n v="2503"/>
    <n v="0"/>
    <n v="0"/>
    <n v="0.431250744845668"/>
    <n v="0"/>
    <m/>
    <m/>
    <m/>
    <m/>
    <m/>
    <m/>
    <m/>
  </r>
  <r>
    <s v="BetaLifeX Tender 2025/10"/>
    <n v="843"/>
    <n v="56096627"/>
    <s v="Fluconazole Capsules 100 mg 10 Capsules Pack"/>
    <s v="10 Capsules"/>
    <n v="8"/>
    <n v="5711205"/>
    <n v="0.9"/>
    <n v="78.832263737401604"/>
    <s v="Lupin"/>
    <n v="0.124"/>
    <n v="8421"/>
    <d v="2025-02-11T00:00:00"/>
    <n v="94646"/>
    <n v="7461158.4336901102"/>
    <n v="8386342"/>
    <n v="68000"/>
    <n v="94646"/>
    <n v="26646"/>
    <n v="6025308"/>
    <n v="2361034"/>
    <n v="57"/>
    <d v="2025-10-24T00:00:00"/>
    <s v="Bill Process"/>
    <n v="-195"/>
    <n v="8737"/>
    <n v="195"/>
    <n v="3"/>
    <n v="0.718466707520656"/>
    <n v="192"/>
    <m/>
    <m/>
    <m/>
    <m/>
    <m/>
    <m/>
    <m/>
  </r>
  <r>
    <s v="XenoSciences Tender 2023/04"/>
    <n v="788"/>
    <n v="74033303"/>
    <s v="Iron Syrup 100 mg/5 ml 100 ml Bottle"/>
    <s v="100 ml"/>
    <n v="50"/>
    <n v="2200785"/>
    <n v="0.85"/>
    <n v="79.712778031797697"/>
    <s v="Zyphera Lifesciences"/>
    <n v="0.124"/>
    <n v="7196"/>
    <d v="2020-11-14T00:00:00"/>
    <n v="59537"/>
    <n v="4745859.66567914"/>
    <n v="5334346"/>
    <n v="57814"/>
    <n v="59537"/>
    <n v="1723"/>
    <n v="5179970"/>
    <n v="154376"/>
    <n v="54"/>
    <d v="2026-08-17T00:00:00"/>
    <s v="Bill Process"/>
    <n v="102"/>
    <n v="2290"/>
    <n v="0"/>
    <n v="0"/>
    <n v="0.97106001310109702"/>
    <n v="0"/>
    <m/>
    <m/>
    <m/>
    <m/>
    <m/>
    <m/>
    <m/>
  </r>
  <r>
    <s v="OptiBiosystems Tender 2015/08"/>
    <n v="885"/>
    <n v="30325304"/>
    <s v="Omeprazole Capsules 200 mg 10 Capsules Pack"/>
    <s v="10 Capsules"/>
    <n v="39"/>
    <n v="1443929"/>
    <n v="0.81"/>
    <n v="77.020527094370095"/>
    <s v="Solvion Pharma"/>
    <n v="0.107"/>
    <n v="8030"/>
    <d v="2024-02-17T00:00:00"/>
    <n v="19570"/>
    <n v="1507291.71523682"/>
    <n v="1668572"/>
    <n v="18226"/>
    <n v="19570"/>
    <n v="1344"/>
    <n v="1553980"/>
    <n v="114592"/>
    <n v="61"/>
    <d v="2026-07-07T00:00:00"/>
    <s v="Bill Process"/>
    <n v="61"/>
    <n v="7530"/>
    <n v="0"/>
    <n v="0"/>
    <n v="0.93132345426673502"/>
    <n v="0"/>
    <m/>
    <m/>
    <m/>
    <m/>
    <m/>
    <m/>
    <m/>
  </r>
  <r>
    <s v="JetaThera Tender 2022/04"/>
    <n v="192"/>
    <n v="97902632"/>
    <s v="Ceftriaxone Injection 500 mg 2 ml Vial"/>
    <s v="2 ml"/>
    <n v="17"/>
    <n v="688457"/>
    <n v="0.91"/>
    <n v="64.867818461419802"/>
    <s v="Lupin"/>
    <n v="0.11799999999999999"/>
    <n v="3348"/>
    <d v="2023-12-13T00:00:00"/>
    <n v="97663"/>
    <n v="6335185.7543976502"/>
    <n v="7082738"/>
    <n v="67878"/>
    <n v="97663"/>
    <n v="29785"/>
    <n v="4922663"/>
    <n v="2160075"/>
    <n v="92"/>
    <d v="2025-12-06T00:00:00"/>
    <s v="Bill Process"/>
    <n v="-152"/>
    <n v="3522"/>
    <n v="152"/>
    <n v="1"/>
    <n v="0.69502268003235601"/>
    <n v="151"/>
    <m/>
    <m/>
    <m/>
    <m/>
    <m/>
    <m/>
    <m/>
  </r>
  <r>
    <s v="QuickGenix Tender 2003/04"/>
    <n v="301"/>
    <n v="64698334"/>
    <s v="Fluconazole Capsules 250 mg 20 Capsules Pack"/>
    <s v="20 Capsules"/>
    <n v="32"/>
    <n v="9188376"/>
    <n v="0.78"/>
    <n v="59.067790304230101"/>
    <s v="Primexa Healthcare"/>
    <n v="0.10100000000000001"/>
    <n v="9719"/>
    <d v="2023-06-02T00:00:00"/>
    <n v="89336"/>
    <n v="5276880.1146187"/>
    <n v="5809845"/>
    <n v="86226"/>
    <n v="89336"/>
    <n v="3110"/>
    <n v="5607590"/>
    <n v="202255"/>
    <n v="147"/>
    <d v="2026-02-28T00:00:00"/>
    <s v="Bill Process"/>
    <n v="-68"/>
    <n v="1355"/>
    <n v="68"/>
    <n v="2"/>
    <n v="0.96518760634010903"/>
    <n v="66"/>
    <m/>
    <m/>
    <m/>
    <m/>
    <m/>
    <m/>
    <m/>
  </r>
  <r>
    <s v="BetaPharmatech Tender 2024/03"/>
    <n v="312"/>
    <n v="91050466"/>
    <s v="Fluconazole Capsules 100 mg 15 Capsules Pack"/>
    <s v="15 Capsules"/>
    <n v="32"/>
    <n v="1433445"/>
    <n v="0.97"/>
    <n v="98.394693470641599"/>
    <s v="Corvixa Pharmaceuticals"/>
    <n v="0.121"/>
    <n v="5773"/>
    <d v="2021-10-13T00:00:00"/>
    <n v="75965"/>
    <n v="7474552.8894972904"/>
    <n v="8378974"/>
    <n v="13884"/>
    <n v="75965"/>
    <n v="62081"/>
    <n v="1531411"/>
    <n v="6847563"/>
    <n v="60"/>
    <d v="2026-08-16T00:00:00"/>
    <s v="Bill Process"/>
    <n v="101"/>
    <n v="9522"/>
    <n v="0"/>
    <n v="0"/>
    <n v="0.18276838017508101"/>
    <n v="0"/>
    <m/>
    <m/>
    <m/>
    <m/>
    <m/>
    <m/>
    <m/>
  </r>
  <r>
    <s v="CoreMed Tender 2000/07"/>
    <n v="317"/>
    <n v="84959084"/>
    <s v="Cough Suppressant Syrup 250 mg/5 ml 60 ml Bottle"/>
    <s v="60 ml"/>
    <n v="36"/>
    <n v="8374351"/>
    <n v="0.83"/>
    <n v="92.885704533867496"/>
    <s v="Elaris Biotech"/>
    <n v="0.13300000000000001"/>
    <n v="3205"/>
    <d v="2021-06-03T00:00:00"/>
    <n v="97392"/>
    <n v="9046324.5359624308"/>
    <n v="10249486"/>
    <n v="28222"/>
    <n v="97392"/>
    <n v="69170"/>
    <n v="2970069"/>
    <n v="7279417"/>
    <n v="74"/>
    <d v="2025-10-06T00:00:00"/>
    <s v="Bill Process"/>
    <n v="-213"/>
    <n v="7501"/>
    <n v="213"/>
    <n v="9"/>
    <n v="0.28977739444718298"/>
    <n v="204"/>
    <m/>
    <m/>
    <m/>
    <m/>
    <m/>
    <m/>
    <m/>
  </r>
  <r>
    <s v="OptiBiotech Tender 2013/11"/>
    <n v="441"/>
    <n v="27142872"/>
    <s v="Ibuprofen Tablets 500 mg 15 Tablets Pack"/>
    <s v="15 Tablets"/>
    <n v="9"/>
    <n v="2269989"/>
    <n v="0.75"/>
    <n v="92.720388352147907"/>
    <s v="Novacrest Pharma"/>
    <n v="0.13900000000000001"/>
    <n v="4630"/>
    <d v="2023-08-18T00:00:00"/>
    <n v="39925"/>
    <n v="3701861.5049594999"/>
    <n v="4216420"/>
    <n v="17365"/>
    <n v="39925"/>
    <n v="22560"/>
    <n v="1833892"/>
    <n v="2382528"/>
    <n v="193"/>
    <d v="2025-10-19T00:00:00"/>
    <s v="Bill Process"/>
    <n v="-200"/>
    <n v="5321"/>
    <n v="200"/>
    <n v="8"/>
    <n v="0.43494051346274298"/>
    <n v="192"/>
    <m/>
    <m/>
    <m/>
    <m/>
    <m/>
    <m/>
    <m/>
  </r>
  <r>
    <s v="NeuroLabs Tender 2022/06"/>
    <n v="123"/>
    <n v="92999381"/>
    <s v="Ciprofloxacin Tablets 500 mg 15 Tablets Pack"/>
    <s v="15 Tablets"/>
    <n v="27"/>
    <n v="5139191"/>
    <n v="0.97"/>
    <n v="81.122120375776603"/>
    <s v="Aurobindo Pharma"/>
    <n v="0.13400000000000001"/>
    <n v="5528"/>
    <d v="2020-09-22T00:00:00"/>
    <n v="19309"/>
    <n v="1566387.02233587"/>
    <n v="1776283"/>
    <n v="16364"/>
    <n v="19309"/>
    <n v="2945"/>
    <n v="1505365"/>
    <n v="270918"/>
    <n v="80"/>
    <d v="2026-12-24T00:00:00"/>
    <s v="Bill Process"/>
    <n v="231"/>
    <n v="6383"/>
    <n v="0"/>
    <n v="0"/>
    <n v="0.84748044953130697"/>
    <n v="0"/>
    <m/>
    <m/>
    <m/>
    <m/>
    <m/>
    <m/>
    <m/>
  </r>
  <r>
    <s v="YottaBiotech Tender 2022/09"/>
    <n v="345"/>
    <n v="89183995"/>
    <s v="Fluconazole Capsules 250 mg 15 Capsules Pack"/>
    <s v="15 Capsules"/>
    <n v="12"/>
    <n v="1738541"/>
    <n v="0.76"/>
    <n v="70.768057550981695"/>
    <s v="Curelia Lifesciences"/>
    <n v="0.13800000000000001"/>
    <n v="9426"/>
    <d v="2023-05-27T00:00:00"/>
    <n v="92405"/>
    <n v="6539322.3579984698"/>
    <n v="7441749"/>
    <n v="54393"/>
    <n v="92405"/>
    <n v="38012"/>
    <n v="4380489"/>
    <n v="3061260"/>
    <n v="196"/>
    <d v="2025-10-14T00:00:00"/>
    <s v="Bill Process"/>
    <n v="-205"/>
    <n v="1667"/>
    <n v="205"/>
    <n v="2"/>
    <n v="0.58863697851847796"/>
    <n v="203"/>
    <m/>
    <m/>
    <m/>
    <m/>
    <m/>
    <m/>
    <m/>
  </r>
  <r>
    <s v="KronoCure Tender 2024/11"/>
    <n v="937"/>
    <n v="66398573"/>
    <s v="Iron Syrup 125 mg/5 ml 150 ml Bottle"/>
    <s v="150 ml"/>
    <n v="19"/>
    <n v="2808022"/>
    <n v="0.75"/>
    <n v="54.2999418585729"/>
    <s v="Ardentis Biotech"/>
    <n v="0.11899999999999999"/>
    <n v="4508"/>
    <d v="2023-03-18T00:00:00"/>
    <n v="94305"/>
    <n v="5120756.0169727197"/>
    <n v="5730126"/>
    <n v="11753"/>
    <n v="94305"/>
    <n v="82552"/>
    <n v="714131"/>
    <n v="5015995"/>
    <n v="163"/>
    <d v="2025-12-07T00:00:00"/>
    <s v="Bill Process"/>
    <n v="-151"/>
    <n v="5655"/>
    <n v="151"/>
    <n v="4"/>
    <n v="0.124627538306559"/>
    <n v="147"/>
    <m/>
    <m/>
    <m/>
    <m/>
    <m/>
    <m/>
    <m/>
  </r>
  <r>
    <s v="YottaLabs Tender 2011/06"/>
    <n v="154"/>
    <n v="81065731"/>
    <s v="Ceftriaxone Injection 1 g 5 ml Vial"/>
    <s v="1 g"/>
    <n v="47"/>
    <n v="1287810"/>
    <n v="0.77"/>
    <n v="52.091792313049403"/>
    <s v="Veltrix Pharmaceuticals"/>
    <n v="0.11600000000000001"/>
    <n v="8464"/>
    <d v="2024-09-21T00:00:00"/>
    <n v="34131"/>
    <n v="1777944.9634366899"/>
    <n v="1984187"/>
    <n v="26744"/>
    <n v="34131"/>
    <n v="7387"/>
    <n v="1554747"/>
    <n v="429440"/>
    <n v="110"/>
    <d v="2025-12-11T00:00:00"/>
    <s v="Bill Process"/>
    <n v="-147"/>
    <n v="2112"/>
    <n v="147"/>
    <n v="4"/>
    <n v="0.78356918930005004"/>
    <n v="143"/>
    <m/>
    <m/>
    <m/>
    <m/>
    <m/>
    <m/>
    <m/>
  </r>
  <r>
    <s v="CortexSciences Tender 2011/05"/>
    <n v="165"/>
    <n v="48099243"/>
    <s v="Iron Syrup 100 mg/5 ml 100 ml Bottle"/>
    <s v="100 ml"/>
    <n v="10"/>
    <n v="9576379"/>
    <n v="0.97"/>
    <n v="58.3776702134777"/>
    <s v="Aximed Pharma"/>
    <n v="0.14499999999999999"/>
    <n v="7676"/>
    <d v="2022-12-18T00:00:00"/>
    <n v="83769"/>
    <n v="4890239.05611281"/>
    <n v="5599324"/>
    <n v="29425"/>
    <n v="83769"/>
    <n v="54344"/>
    <n v="1966839"/>
    <n v="3632485"/>
    <n v="72"/>
    <d v="2025-02-28T00:00:00"/>
    <s v="Bill Process"/>
    <n v="-433"/>
    <n v="4448"/>
    <n v="433"/>
    <n v="1"/>
    <n v="0.35126359393092899"/>
    <n v="432"/>
    <m/>
    <m/>
    <m/>
    <m/>
    <m/>
    <m/>
    <m/>
  </r>
  <r>
    <s v="UltraLabs Tender 2007/04"/>
    <n v="392"/>
    <n v="32665664"/>
    <s v="Paracetamol Tablets 650 mg 20 Tablets Pack"/>
    <s v="20 Tablets"/>
    <n v="50"/>
    <n v="460263"/>
    <n v="0.97"/>
    <n v="52.774732057538202"/>
    <s v="Cenvora Pharma"/>
    <n v="0.14599999999999999"/>
    <n v="3895"/>
    <d v="2022-02-28T00:00:00"/>
    <n v="48781"/>
    <n v="2574404.2044987702"/>
    <n v="2950267"/>
    <n v="3982"/>
    <n v="48781"/>
    <n v="44799"/>
    <n v="240831"/>
    <n v="2709436"/>
    <n v="63"/>
    <d v="2025-04-15T00:00:00"/>
    <s v="Bill Process"/>
    <n v="-387"/>
    <n v="1684"/>
    <n v="387"/>
    <n v="1"/>
    <n v="8.1630142883499707E-2"/>
    <n v="386"/>
    <m/>
    <m/>
    <m/>
    <m/>
    <m/>
    <m/>
    <m/>
  </r>
  <r>
    <s v="BetaNova Tender 2014/08"/>
    <n v="291"/>
    <n v="15516978"/>
    <s v="Framycetin Sulphate Cream 0.5% 30 gm Tube"/>
    <s v="30 gm"/>
    <n v="23"/>
    <n v="9566012"/>
    <n v="0.78"/>
    <n v="97.386737547401196"/>
    <s v="Cenvora Pharma"/>
    <n v="0.105"/>
    <n v="6624"/>
    <d v="2021-11-28T00:00:00"/>
    <n v="41073"/>
    <n v="3999965.47128441"/>
    <n v="4419962"/>
    <n v="29363"/>
    <n v="41073"/>
    <n v="11710"/>
    <n v="3159821"/>
    <n v="1260141"/>
    <n v="96"/>
    <d v="2025-07-09T00:00:00"/>
    <s v="Bill Process"/>
    <n v="-302"/>
    <n v="8083"/>
    <n v="302"/>
    <n v="8"/>
    <n v="0.71489786477734796"/>
    <n v="294"/>
    <m/>
    <m/>
    <m/>
    <m/>
    <m/>
    <m/>
    <m/>
  </r>
  <r>
    <s v="AlphaHealthcare Tender 2017/05"/>
    <n v="454"/>
    <n v="42466809"/>
    <s v="Metformin Tablets 250 mg 20 Tablets Pack"/>
    <s v="20 Tablets"/>
    <n v="46"/>
    <n v="9728069"/>
    <n v="0.93"/>
    <n v="98.822294104222195"/>
    <s v="Biocon"/>
    <n v="0.12"/>
    <n v="6007"/>
    <d v="2024-04-02T00:00:00"/>
    <n v="84793"/>
    <n v="8379438.7839793097"/>
    <n v="9384971"/>
    <n v="65827"/>
    <n v="84793"/>
    <n v="18966"/>
    <n v="7285796"/>
    <n v="2099175"/>
    <n v="110"/>
    <d v="2025-02-02T00:00:00"/>
    <s v="Bill Process"/>
    <n v="-459"/>
    <n v="1926"/>
    <n v="459"/>
    <n v="1"/>
    <n v="0.77632587595674196"/>
    <n v="458"/>
    <m/>
    <m/>
    <m/>
    <m/>
    <m/>
    <m/>
    <m/>
  </r>
  <r>
    <s v="SynHealthcare Tender 2012/11"/>
    <n v="917"/>
    <n v="49775718"/>
    <s v="Omeprazole Capsules 100 mg 10 Capsules Pack"/>
    <s v="10 Capsules"/>
    <n v="19"/>
    <n v="4044366"/>
    <n v="0.89"/>
    <n v="97.5504404043145"/>
    <s v="Corvixa Pharmaceuticals"/>
    <n v="0.13300000000000001"/>
    <n v="3498"/>
    <d v="2022-10-19T00:00:00"/>
    <n v="42953"/>
    <n v="4190084.0666865199"/>
    <n v="4747365"/>
    <n v="26548"/>
    <n v="42953"/>
    <n v="16405"/>
    <n v="2934208"/>
    <n v="1813157"/>
    <n v="79"/>
    <d v="2026-01-15T00:00:00"/>
    <s v="Bill Process"/>
    <n v="-112"/>
    <n v="1884"/>
    <n v="112"/>
    <n v="9"/>
    <n v="0.61807091472074105"/>
    <n v="103"/>
    <m/>
    <m/>
    <m/>
    <m/>
    <m/>
    <m/>
    <m/>
  </r>
  <r>
    <s v="CortexCore Tender 2006/12"/>
    <n v="276"/>
    <n v="21631702"/>
    <s v="Atorvastatin Tablets 500 mg 20 Tablets Pack"/>
    <s v="20 Tablets"/>
    <n v="8"/>
    <n v="3500808"/>
    <n v="0.99"/>
    <n v="58.149550311273202"/>
    <s v="Aventra Healthcare"/>
    <n v="0.10100000000000001"/>
    <n v="2680"/>
    <d v="2022-06-11T00:00:00"/>
    <n v="61502"/>
    <n v="3576313.6432439201"/>
    <n v="3937521"/>
    <n v="55955"/>
    <n v="61502"/>
    <n v="5547"/>
    <n v="3582388"/>
    <n v="355133"/>
    <n v="170"/>
    <d v="2026-11-11T00:00:00"/>
    <s v="Bill Process"/>
    <n v="188"/>
    <n v="1681"/>
    <n v="0"/>
    <n v="0"/>
    <n v="0.90980781112809295"/>
    <n v="0"/>
    <m/>
    <m/>
    <m/>
    <m/>
    <m/>
    <m/>
    <m/>
  </r>
  <r>
    <s v="OptiSciences Tender 2022/01"/>
    <n v="262"/>
    <n v="87195453"/>
    <s v="Ketoconazole Cream 2% 30 gm Tube"/>
    <s v="30 gm"/>
    <n v="10"/>
    <n v="9129272"/>
    <n v="0.89"/>
    <n v="83.899001789805695"/>
    <s v="Oxyvera Pharmaceuticals"/>
    <n v="0.128"/>
    <n v="6127"/>
    <d v="2023-08-18T00:00:00"/>
    <n v="84834"/>
    <n v="7117487.9178363802"/>
    <n v="8028526"/>
    <n v="32752"/>
    <n v="84834"/>
    <n v="52082"/>
    <n v="3099586"/>
    <n v="4928940"/>
    <n v="101"/>
    <d v="2026-07-08T00:00:00"/>
    <s v="Bill Process"/>
    <n v="62"/>
    <n v="3733"/>
    <n v="0"/>
    <n v="0"/>
    <n v="0.38607162222693697"/>
    <n v="0"/>
    <m/>
    <m/>
    <m/>
    <m/>
    <m/>
    <m/>
    <m/>
  </r>
  <r>
    <s v="NexaPharmatech Tender 2009/03"/>
    <n v="225"/>
    <n v="90625519"/>
    <s v="Metformin Tablets 250 mg 15 Tablets Pack"/>
    <s v="15 Tablets"/>
    <n v="37"/>
    <n v="2654832"/>
    <n v="0.78"/>
    <n v="89.014037677626604"/>
    <s v="Elaris Biotech"/>
    <n v="0.13100000000000001"/>
    <n v="9581"/>
    <d v="2021-09-10T00:00:00"/>
    <n v="16266"/>
    <n v="1447902.33686427"/>
    <n v="1637578"/>
    <n v="11466"/>
    <n v="16266"/>
    <n v="4800"/>
    <n v="1154338"/>
    <n v="483240"/>
    <n v="127"/>
    <d v="2025-07-05T00:00:00"/>
    <s v="Bill Process"/>
    <n v="-306"/>
    <n v="9900"/>
    <n v="306"/>
    <n v="3"/>
    <n v="0.70490593876798202"/>
    <n v="303"/>
    <m/>
    <m/>
    <m/>
    <m/>
    <m/>
    <m/>
    <m/>
  </r>
  <r>
    <s v="UltraGenix Tender 2011/03"/>
    <n v="941"/>
    <n v="12873232"/>
    <s v="Atorvastatin Tablets 650 mg 20 Tablets Pack"/>
    <s v="20 Tablets"/>
    <n v="37"/>
    <n v="1593313"/>
    <n v="0.76"/>
    <n v="58.449337230767497"/>
    <s v="Clariwell Biotech"/>
    <n v="0.125"/>
    <n v="6356"/>
    <d v="2020-10-13T00:00:00"/>
    <n v="32848"/>
    <n v="1919943.8293562499"/>
    <n v="2159937"/>
    <n v="6143"/>
    <n v="32848"/>
    <n v="26705"/>
    <n v="403936"/>
    <n v="1756001"/>
    <n v="160"/>
    <d v="2025-07-24T00:00:00"/>
    <s v="Bill Process"/>
    <n v="-287"/>
    <n v="6943"/>
    <n v="287"/>
    <n v="8"/>
    <n v="0.18701290793960099"/>
    <n v="279"/>
    <m/>
    <m/>
    <m/>
    <m/>
    <m/>
    <m/>
    <m/>
  </r>
  <r>
    <s v="UniBiosystems Tender 2007/09"/>
    <n v="855"/>
    <n v="83226860"/>
    <s v="Diclofenac Injection 500 mg 5 ml Vial"/>
    <s v="5 ml"/>
    <n v="42"/>
    <n v="7244573"/>
    <n v="0.89"/>
    <n v="56.023600419538198"/>
    <s v="Sun Pharma"/>
    <n v="0.13300000000000001"/>
    <n v="8405"/>
    <d v="2023-02-07T00:00:00"/>
    <n v="93687"/>
    <n v="5248683.0525052696"/>
    <n v="5946758"/>
    <n v="68654"/>
    <n v="93687"/>
    <n v="25033"/>
    <n v="4357795"/>
    <n v="1588963"/>
    <n v="62"/>
    <d v="2025-12-17T00:00:00"/>
    <s v="Bill Process"/>
    <n v="-141"/>
    <n v="4442"/>
    <n v="141"/>
    <n v="3"/>
    <n v="0.73280177612689101"/>
    <n v="138"/>
    <m/>
    <m/>
    <m/>
    <m/>
    <m/>
    <m/>
    <m/>
  </r>
  <r>
    <s v="PharmaGenix Tender 2004/09"/>
    <n v="245"/>
    <n v="93974874"/>
    <s v="Metformin Tablets 650 mg 10 Tablets Pack"/>
    <s v="10 Tablets"/>
    <n v="19"/>
    <n v="5298440"/>
    <n v="0.75"/>
    <n v="84.111262235153802"/>
    <s v="Heliosyn Pharma"/>
    <n v="0.11"/>
    <n v="1145"/>
    <d v="2025-03-25T00:00:00"/>
    <n v="70565"/>
    <n v="5935311.2196236299"/>
    <n v="6588195"/>
    <n v="34943"/>
    <n v="70565"/>
    <n v="35622"/>
    <n v="3262401"/>
    <n v="3325794"/>
    <n v="113"/>
    <d v="2026-07-22T00:00:00"/>
    <s v="Bill Process"/>
    <n v="76"/>
    <n v="6722"/>
    <n v="0"/>
    <n v="0"/>
    <n v="0.49518883299085897"/>
    <n v="0"/>
    <m/>
    <m/>
    <m/>
    <m/>
    <m/>
    <m/>
    <m/>
  </r>
  <r>
    <s v="XenoMed Tender 2001/12"/>
    <n v="849"/>
    <n v="67782391"/>
    <s v="Vitamin B Complex Syrup 100 mg/5 ml 100 ml Bottle"/>
    <s v="100 ml"/>
    <n v="30"/>
    <n v="7205476"/>
    <n v="0.9"/>
    <n v="89.612224535212903"/>
    <s v="Cipla"/>
    <n v="0.115"/>
    <n v="5519"/>
    <d v="2024-11-30T00:00:00"/>
    <n v="50297"/>
    <n v="4507226.0574476002"/>
    <n v="5025557"/>
    <n v="20072"/>
    <n v="50297"/>
    <n v="30225"/>
    <n v="2005547"/>
    <n v="3020010"/>
    <n v="140"/>
    <d v="2025-07-21T00:00:00"/>
    <s v="Bill Process"/>
    <n v="-290"/>
    <n v="1627"/>
    <n v="290"/>
    <n v="9"/>
    <n v="0.399069527009563"/>
    <n v="281"/>
    <m/>
    <m/>
    <m/>
    <m/>
    <m/>
    <m/>
    <m/>
  </r>
  <r>
    <s v="ImmunoPharma Tender 2003/12"/>
    <n v="690"/>
    <n v="55704253"/>
    <s v="Paracetamol Tablets 500 mg 10 Tablets Pack"/>
    <s v="10 Tablets"/>
    <n v="22"/>
    <n v="7984775"/>
    <n v="0.75"/>
    <n v="63.519763979637197"/>
    <s v="Biosynex Healthcare"/>
    <n v="0.108"/>
    <n v="7798"/>
    <d v="2023-09-16T00:00:00"/>
    <n v="84153"/>
    <n v="5345378.6981784096"/>
    <n v="5922680"/>
    <n v="48033"/>
    <n v="84153"/>
    <n v="36120"/>
    <n v="3380558"/>
    <n v="2542122"/>
    <n v="95"/>
    <d v="2025-10-27T00:00:00"/>
    <s v="Bill Process"/>
    <n v="-192"/>
    <n v="8625"/>
    <n v="192"/>
    <n v="4"/>
    <n v="0.57078179031050602"/>
    <n v="188"/>
    <m/>
    <m/>
    <m/>
    <m/>
    <m/>
    <m/>
    <m/>
  </r>
  <r>
    <s v="TriNova Tender 2007/02"/>
    <n v="336"/>
    <n v="68242795"/>
    <s v="Framycetin Sulphate Cream 0.5% 20 gm Tube"/>
    <s v="20 gm"/>
    <n v="30"/>
    <n v="2038639"/>
    <n v="0.91"/>
    <n v="57.593847157808803"/>
    <s v="Bioventra Healthcare"/>
    <n v="0.112"/>
    <n v="2997"/>
    <d v="2020-09-01T00:00:00"/>
    <n v="71738"/>
    <n v="4131667.4074068898"/>
    <n v="4594414"/>
    <n v="55969"/>
    <n v="71738"/>
    <n v="15769"/>
    <n v="3584499"/>
    <n v="1009915"/>
    <n v="92"/>
    <d v="2026-01-05T00:00:00"/>
    <s v="Bill Process"/>
    <n v="-122"/>
    <n v="9746"/>
    <n v="122"/>
    <n v="7"/>
    <n v="0.78018623323761505"/>
    <n v="115"/>
    <m/>
    <m/>
    <m/>
    <m/>
    <m/>
    <m/>
    <m/>
  </r>
  <r>
    <s v="BioHealthcare Tender 2002/03"/>
    <n v="762"/>
    <n v="58753738"/>
    <s v="Azithromycin Tablets 650 mg 15 Tablets Pack"/>
    <s v="15 Tablets"/>
    <n v="49"/>
    <n v="263869"/>
    <n v="0.88"/>
    <n v="62.094355334408398"/>
    <s v="Aurobindo Pharma"/>
    <n v="0.11600000000000001"/>
    <n v="5451"/>
    <d v="2022-08-05T00:00:00"/>
    <n v="63274"/>
    <n v="3928958.2394293598"/>
    <n v="4384717"/>
    <n v="13215"/>
    <n v="63274"/>
    <n v="50059"/>
    <n v="915764"/>
    <n v="3468953"/>
    <n v="174"/>
    <d v="2026-02-19T00:00:00"/>
    <s v="Bill Process"/>
    <n v="-77"/>
    <n v="7126"/>
    <n v="77"/>
    <n v="6"/>
    <n v="0.208853557543383"/>
    <n v="71"/>
    <m/>
    <m/>
    <m/>
    <m/>
    <m/>
    <m/>
    <m/>
  </r>
  <r>
    <s v="VitaCure Tender 2022/05"/>
    <n v="536"/>
    <n v="65822436"/>
    <s v="Iron Syrup 125 mg/5 ml 100 ml Bottle"/>
    <s v="100 ml"/>
    <n v="43"/>
    <n v="1632611"/>
    <n v="0.8"/>
    <n v="85.142903166422897"/>
    <s v="Zerion Biotech"/>
    <n v="0.13300000000000001"/>
    <n v="5812"/>
    <d v="2023-06-09T00:00:00"/>
    <n v="62005"/>
    <n v="5279285.7108340496"/>
    <n v="5981431"/>
    <n v="21034"/>
    <n v="62005"/>
    <n v="40971"/>
    <n v="2029085"/>
    <n v="3952346"/>
    <n v="109"/>
    <d v="2025-01-09T00:00:00"/>
    <s v="Bill Process"/>
    <n v="-483"/>
    <n v="3268"/>
    <n v="483"/>
    <n v="6"/>
    <n v="0.33923070720103199"/>
    <n v="477"/>
    <m/>
    <m/>
    <m/>
    <m/>
    <m/>
    <m/>
    <m/>
  </r>
  <r>
    <s v="VertexBiosystems Tender 2007/12"/>
    <n v="264"/>
    <n v="81247879"/>
    <s v="Doxycycline Capsules 250 mg 15 Capsules Pack"/>
    <s v="15 Capsules"/>
    <n v="19"/>
    <n v="4328515"/>
    <n v="0.9"/>
    <n v="85.341979773319594"/>
    <s v="Zydus Lifesciences"/>
    <n v="0.13200000000000001"/>
    <n v="2939"/>
    <d v="2020-12-10T00:00:00"/>
    <n v="24673"/>
    <n v="2105642.6669471101"/>
    <n v="2383587"/>
    <n v="12931"/>
    <n v="24673"/>
    <n v="11742"/>
    <n v="1249227"/>
    <n v="1134360"/>
    <n v="188"/>
    <d v="2026-07-07T00:00:00"/>
    <s v="Bill Process"/>
    <n v="61"/>
    <n v="2260"/>
    <n v="0"/>
    <n v="0"/>
    <n v="0.52409516475499496"/>
    <n v="0"/>
    <m/>
    <m/>
    <m/>
    <m/>
    <m/>
    <m/>
    <m/>
  </r>
  <r>
    <s v="DynaBiotech Tender 2001/01"/>
    <n v="123"/>
    <n v="42144289"/>
    <s v="Doxycycline Capsules 100 mg 10 Capsules Pack"/>
    <s v="10 Capsules"/>
    <n v="21"/>
    <n v="9588280"/>
    <n v="0.79"/>
    <n v="86.660619035279893"/>
    <s v="Medisphere Pharmaceuticals"/>
    <n v="0.115"/>
    <n v="7643"/>
    <d v="2024-01-04T00:00:00"/>
    <n v="19726"/>
    <n v="1709467.3710899299"/>
    <n v="1906056"/>
    <n v="11358"/>
    <n v="19726"/>
    <n v="8368"/>
    <n v="1097485"/>
    <n v="808571"/>
    <n v="149"/>
    <d v="2026-01-16T00:00:00"/>
    <s v="Bill Process"/>
    <n v="-111"/>
    <n v="6121"/>
    <n v="111"/>
    <n v="1"/>
    <n v="0.57578829970597201"/>
    <n v="110"/>
    <m/>
    <m/>
    <m/>
    <m/>
    <m/>
    <m/>
    <m/>
  </r>
  <r>
    <s v="MediCure Tender 2005/02"/>
    <n v="897"/>
    <n v="75925839"/>
    <s v="Amikacin Injection 250 mg 10 ml Vial"/>
    <s v="10 ml"/>
    <n v="31"/>
    <n v="7570392"/>
    <n v="0.77"/>
    <n v="66.574991293091003"/>
    <s v="Alkem Laboratories"/>
    <n v="0.126"/>
    <n v="6845"/>
    <d v="2023-09-24T00:00:00"/>
    <n v="68090"/>
    <n v="4533091.1571465703"/>
    <n v="5104261"/>
    <n v="26088"/>
    <n v="68090"/>
    <n v="42002"/>
    <n v="1955646"/>
    <n v="3148615"/>
    <n v="135"/>
    <d v="2025-08-11T00:00:00"/>
    <s v="Bill Process"/>
    <n v="-269"/>
    <n v="8976"/>
    <n v="269"/>
    <n v="6"/>
    <n v="0.38313996181524501"/>
    <n v="263"/>
    <m/>
    <m/>
    <m/>
    <m/>
    <m/>
    <m/>
    <m/>
  </r>
  <r>
    <s v="CoreBiosystems Tender 2019/12"/>
    <n v="295"/>
    <n v="70875138"/>
    <s v="Metformin Tablets 250 mg 15 Tablets Pack"/>
    <s v="15 Tablets"/>
    <n v="22"/>
    <n v="3095803"/>
    <n v="0.89"/>
    <n v="67.863946531068606"/>
    <s v="Veltrix Pharmaceuticals"/>
    <n v="0.14299999999999999"/>
    <n v="2213"/>
    <d v="2020-07-16T00:00:00"/>
    <n v="94588"/>
    <n v="6419114.9744807202"/>
    <n v="7337048"/>
    <n v="83634"/>
    <n v="94588"/>
    <n v="10954"/>
    <n v="6487363"/>
    <n v="849685"/>
    <n v="73"/>
    <d v="2025-02-04T00:00:00"/>
    <s v="Bill Process"/>
    <n v="-457"/>
    <n v="4386"/>
    <n v="457"/>
    <n v="4"/>
    <n v="0.88419249799128896"/>
    <n v="453"/>
    <m/>
    <m/>
    <m/>
    <m/>
    <m/>
    <m/>
    <m/>
  </r>
  <r>
    <s v="OptiLifecare Tender 2020/08"/>
    <n v="809"/>
    <n v="36528501"/>
    <s v="Omeprazole Capsules 250 mg 15 Capsules Pack"/>
    <s v="15 Capsules"/>
    <n v="13"/>
    <n v="4078916"/>
    <n v="0.78"/>
    <n v="56.856831104327398"/>
    <s v="Alvion Pharma"/>
    <n v="0.11700000000000001"/>
    <n v="9829"/>
    <d v="2023-01-17T00:00:00"/>
    <n v="64309"/>
    <n v="3656405.9514881899"/>
    <n v="4084205"/>
    <n v="31882"/>
    <n v="64309"/>
    <n v="32427"/>
    <n v="2024796"/>
    <n v="2059409"/>
    <n v="74"/>
    <d v="2026-12-20T00:00:00"/>
    <s v="Bill Process"/>
    <n v="227"/>
    <n v="8280"/>
    <n v="0"/>
    <n v="0"/>
    <n v="0.49576264597490199"/>
    <n v="0"/>
    <m/>
    <m/>
    <m/>
    <m/>
    <m/>
    <m/>
    <m/>
  </r>
  <r>
    <s v="ZenLifeX Tender 2019/05"/>
    <n v="261"/>
    <n v="24497506"/>
    <s v="Cough Suppressant Syrup 100 mg/5 ml 100 ml Bottle"/>
    <s v="100 ml"/>
    <n v="10"/>
    <n v="5521780"/>
    <n v="0.88"/>
    <n v="64.710966290474502"/>
    <s v="Zydus Lifesciences"/>
    <n v="0.14399999999999999"/>
    <n v="5995"/>
    <d v="2021-01-25T00:00:00"/>
    <n v="67131"/>
    <n v="4344111.8780458402"/>
    <n v="4969664"/>
    <n v="53113"/>
    <n v="67131"/>
    <n v="14018"/>
    <n v="3931921"/>
    <n v="1037743"/>
    <n v="110"/>
    <d v="2025-10-13T00:00:00"/>
    <s v="Bill Process"/>
    <n v="-206"/>
    <n v="2565"/>
    <n v="206"/>
    <n v="4"/>
    <n v="0.79118440064947604"/>
    <n v="202"/>
    <m/>
    <m/>
    <m/>
    <m/>
    <m/>
    <m/>
    <m/>
  </r>
  <r>
    <s v="BioNova Tender 2012/02"/>
    <n v="644"/>
    <n v="68882943"/>
    <s v="Ketoconazole Cream 2% 10 gm Tube"/>
    <s v="10 gm"/>
    <n v="24"/>
    <n v="9684551"/>
    <n v="0.84"/>
    <n v="66.9336670982008"/>
    <s v="Veriton Pharma"/>
    <n v="0.128"/>
    <n v="1459"/>
    <d v="2025-06-08T00:00:00"/>
    <n v="54297"/>
    <n v="3634297.3224310102"/>
    <n v="4099487"/>
    <n v="44806"/>
    <n v="54297"/>
    <n v="9491"/>
    <n v="3382906"/>
    <n v="716581"/>
    <n v="105"/>
    <d v="2025-07-09T00:00:00"/>
    <s v="Bill Process"/>
    <n v="-302"/>
    <n v="1027"/>
    <n v="302"/>
    <n v="5"/>
    <n v="0.82520212903107004"/>
    <n v="297"/>
    <m/>
    <m/>
    <m/>
    <m/>
    <m/>
    <m/>
    <m/>
  </r>
  <r>
    <s v="RegenGenix Tender 2022/03"/>
    <n v="747"/>
    <n v="25521253"/>
    <s v="Cough Suppressant Syrup 125 mg/5 ml 60 ml Bottle"/>
    <s v="60 ml"/>
    <n v="36"/>
    <n v="7643374"/>
    <n v="0.99"/>
    <n v="95.398818408513094"/>
    <s v="Medinex Biotech"/>
    <n v="0.124"/>
    <n v="5613"/>
    <d v="2025-06-08T00:00:00"/>
    <n v="88071"/>
    <n v="8401869.3360561505"/>
    <n v="9443701"/>
    <n v="74443"/>
    <n v="88071"/>
    <n v="13628"/>
    <n v="7982394"/>
    <n v="1461307"/>
    <n v="200"/>
    <d v="2026-04-18T00:00:00"/>
    <s v="Bill Process"/>
    <n v="-19"/>
    <n v="8289"/>
    <n v="19"/>
    <n v="4"/>
    <n v="0.84526120970580598"/>
    <n v="15"/>
    <m/>
    <m/>
    <m/>
    <m/>
    <m/>
    <m/>
    <m/>
  </r>
  <r>
    <s v="QuantumLifeX Tender 2019/02"/>
    <n v="201"/>
    <n v="36189151"/>
    <s v="Ceftriaxone Injection 500 mg 10 ml Vial"/>
    <s v="10 ml"/>
    <n v="45"/>
    <n v="8629464"/>
    <n v="0.78"/>
    <n v="51.1447420655523"/>
    <s v="Veriton Pharma"/>
    <n v="0.14499999999999999"/>
    <n v="1250"/>
    <d v="2021-01-07T00:00:00"/>
    <n v="38106"/>
    <n v="1948921.5411499301"/>
    <n v="2231515"/>
    <n v="9990"/>
    <n v="38106"/>
    <n v="28116"/>
    <n v="585022"/>
    <n v="1646493"/>
    <n v="98"/>
    <d v="2026-07-05T00:00:00"/>
    <s v="Bill Process"/>
    <n v="59"/>
    <n v="6945"/>
    <n v="0"/>
    <n v="0"/>
    <n v="0.26216343882853099"/>
    <n v="0"/>
    <m/>
    <m/>
    <m/>
    <m/>
    <m/>
    <m/>
    <m/>
  </r>
  <r>
    <s v="OptiPharmatech Tender 2021/04"/>
    <n v="394"/>
    <n v="88607552"/>
    <s v="Clotrimazole Cream 1% 20 gm Tube"/>
    <s v="20 gm"/>
    <n v="20"/>
    <n v="3130219"/>
    <n v="0.98"/>
    <n v="58.531941151823403"/>
    <s v="Veriton Pharma"/>
    <n v="0.14000000000000001"/>
    <n v="7380"/>
    <d v="2022-03-22T00:00:00"/>
    <n v="65739"/>
    <n v="3847831.2793797199"/>
    <n v="4386528"/>
    <n v="51994"/>
    <n v="65739"/>
    <n v="13745"/>
    <n v="3469373"/>
    <n v="917155"/>
    <n v="59"/>
    <d v="2025-11-25T00:00:00"/>
    <s v="Bill Process"/>
    <n v="-163"/>
    <n v="1083"/>
    <n v="163"/>
    <n v="6"/>
    <n v="0.79091559044098603"/>
    <n v="157"/>
    <m/>
    <m/>
    <m/>
    <m/>
    <m/>
    <m/>
    <m/>
  </r>
  <r>
    <s v="PrimeLifecare Tender 2020/08"/>
    <n v="162"/>
    <n v="79973380"/>
    <s v="Cough Suppressant Syrup 100 mg/5 ml 150 ml Bottle"/>
    <s v="150 ml"/>
    <n v="24"/>
    <n v="4003262"/>
    <n v="0.84"/>
    <n v="95.098254434286005"/>
    <s v="Alkem Laboratories"/>
    <n v="0.111"/>
    <n v="7298"/>
    <d v="2024-11-10T00:00:00"/>
    <n v="37392"/>
    <n v="3555913.9298068201"/>
    <n v="3950620"/>
    <n v="21314"/>
    <n v="37392"/>
    <n v="16078"/>
    <n v="2251913"/>
    <n v="1698707"/>
    <n v="88"/>
    <d v="2025-10-11T00:00:00"/>
    <s v="Bill Process"/>
    <n v="-208"/>
    <n v="4584"/>
    <n v="208"/>
    <n v="3"/>
    <n v="0.57001497646555399"/>
    <n v="205"/>
    <m/>
    <m/>
    <m/>
    <m/>
    <m/>
    <m/>
    <m/>
  </r>
  <r>
    <s v="AuroLifecare Tender 2009/01"/>
    <n v="949"/>
    <n v="79553740"/>
    <s v="Framycetin Sulphate Cream 1% 10 gm Tube"/>
    <s v="10 gm"/>
    <n v="31"/>
    <n v="6229216"/>
    <n v="0.75"/>
    <n v="64.235943728997796"/>
    <s v="Heliosyn Pharma"/>
    <n v="0.10299999999999999"/>
    <n v="6897"/>
    <d v="2023-09-06T00:00:00"/>
    <n v="20412"/>
    <n v="1311184.0833963"/>
    <n v="1446236"/>
    <n v="8860"/>
    <n v="20412"/>
    <n v="11552"/>
    <n v="627751"/>
    <n v="818485"/>
    <n v="193"/>
    <d v="2026-10-17T00:00:00"/>
    <s v="Bill Process"/>
    <n v="163"/>
    <n v="1309"/>
    <n v="0"/>
    <n v="0"/>
    <n v="0.43405839702136001"/>
    <n v="0"/>
    <m/>
    <m/>
    <m/>
    <m/>
    <m/>
    <m/>
    <m/>
  </r>
  <r>
    <s v="GammaSciences Tender 2010/09"/>
    <n v="311"/>
    <n v="56859515"/>
    <s v="Ketoconazole Cream 0.5% 30 gm Tube"/>
    <s v="30 gm"/>
    <n v="45"/>
    <n v="7729397"/>
    <n v="0.85"/>
    <n v="97.413759626916402"/>
    <s v="Aximed Pharma"/>
    <n v="0.105"/>
    <n v="8720"/>
    <d v="2023-08-31T00:00:00"/>
    <n v="79416"/>
    <n v="7736211.1345311897"/>
    <n v="8548513"/>
    <n v="19813"/>
    <n v="79416"/>
    <n v="59603"/>
    <n v="2132715"/>
    <n v="6415798"/>
    <n v="129"/>
    <d v="2026-04-13T00:00:00"/>
    <s v="Bill Process"/>
    <n v="-24"/>
    <n v="1857"/>
    <n v="24"/>
    <n v="5"/>
    <n v="0.24948373123803799"/>
    <n v="19"/>
    <m/>
    <m/>
    <m/>
    <m/>
    <m/>
    <m/>
    <m/>
  </r>
  <r>
    <s v="ZenCure Tender 2007/09"/>
    <n v="526"/>
    <n v="26982420"/>
    <s v="Framycetin Sulphate Cream 0.5% 20 gm Tube"/>
    <s v="20 gm"/>
    <n v="11"/>
    <n v="2643167"/>
    <n v="0.89"/>
    <n v="64.265917613441502"/>
    <s v="Torrent Pharmaceuticals"/>
    <n v="0.125"/>
    <n v="9344"/>
    <d v="2023-01-05T00:00:00"/>
    <n v="16024"/>
    <n v="1029797.06383779"/>
    <n v="1158522"/>
    <n v="4978"/>
    <n v="16024"/>
    <n v="11046"/>
    <n v="359905"/>
    <n v="798617"/>
    <n v="200"/>
    <d v="2026-08-18T00:00:00"/>
    <s v="Bill Process"/>
    <n v="103"/>
    <n v="8682"/>
    <n v="0"/>
    <n v="0"/>
    <n v="0.31065901148277603"/>
    <n v="0"/>
    <m/>
    <m/>
    <m/>
    <m/>
    <m/>
    <m/>
    <m/>
  </r>
  <r>
    <s v="CortexMed Tender 2011/07"/>
    <n v="924"/>
    <n v="15008821"/>
    <s v="Doxycycline Capsules 100 mg 15 Capsules Pack"/>
    <s v="15 Capsules"/>
    <n v="24"/>
    <n v="6435404"/>
    <n v="0.94"/>
    <n v="60.3781651348502"/>
    <s v="Biocon"/>
    <n v="0.13400000000000001"/>
    <n v="6559"/>
    <d v="2024-03-07T00:00:00"/>
    <n v="41519"/>
    <n v="2506841.0382338502"/>
    <n v="2842758"/>
    <n v="37779"/>
    <n v="41519"/>
    <n v="3740"/>
    <n v="2586684"/>
    <n v="256074"/>
    <n v="178"/>
    <d v="2025-08-20T00:00:00"/>
    <s v="Bill Process"/>
    <n v="-260"/>
    <n v="8867"/>
    <n v="260"/>
    <n v="3"/>
    <n v="0.90992075917049997"/>
    <n v="257"/>
    <m/>
    <m/>
    <m/>
    <m/>
    <m/>
    <m/>
    <m/>
  </r>
  <r>
    <s v="LifeBiotech Tender 2019/12"/>
    <n v="881"/>
    <n v="57785675"/>
    <s v="Mupirocin Cream 2% 10 gm Tube"/>
    <s v="10 gm"/>
    <n v="24"/>
    <n v="8713696"/>
    <n v="0.8"/>
    <n v="70.708808352994595"/>
    <s v="Dr Reddy’s Laboratories"/>
    <n v="0.14399999999999999"/>
    <n v="4093"/>
    <d v="2024-08-30T00:00:00"/>
    <n v="34909"/>
    <n v="2468373.7907946901"/>
    <n v="2823820"/>
    <n v="1902"/>
    <n v="34909"/>
    <n v="33007"/>
    <n v="153854"/>
    <n v="2669966"/>
    <n v="102"/>
    <d v="2026-02-15T00:00:00"/>
    <s v="Bill Process"/>
    <n v="-81"/>
    <n v="5057"/>
    <n v="81"/>
    <n v="8"/>
    <n v="5.4484516886762702E-2"/>
    <n v="73"/>
    <m/>
    <m/>
    <m/>
    <m/>
    <m/>
    <m/>
    <m/>
  </r>
  <r>
    <s v="AlphaGenix Tender 2017/08"/>
    <n v="337"/>
    <n v="88485906"/>
    <s v="Ceftriaxone Injection 500 mg 10 ml Vial"/>
    <s v="10 ml"/>
    <n v="43"/>
    <n v="6005550"/>
    <n v="0.8"/>
    <n v="74.198889375303807"/>
    <s v="Mediora Healthcare"/>
    <n v="0.121"/>
    <n v="5393"/>
    <d v="2022-01-07T00:00:00"/>
    <n v="26772"/>
    <n v="1986452.6663556299"/>
    <n v="2226813"/>
    <n v="720"/>
    <n v="26772"/>
    <n v="26052"/>
    <n v="59887"/>
    <n v="2166926"/>
    <n v="108"/>
    <d v="2026-10-28T00:00:00"/>
    <s v="Bill Process"/>
    <n v="174"/>
    <n v="6966"/>
    <n v="0"/>
    <n v="0"/>
    <n v="2.6893769610040301E-2"/>
    <n v="0"/>
    <m/>
    <m/>
    <m/>
    <m/>
    <m/>
    <m/>
    <m/>
  </r>
  <r>
    <s v="CortexBiotech Tender 2002/09"/>
    <n v="220"/>
    <n v="53577775"/>
    <s v="Vitamin B Complex Syrup 100 mg/5 ml 100 ml Bottle"/>
    <s v="100 ml"/>
    <n v="19"/>
    <n v="6266113"/>
    <n v="0.82"/>
    <n v="85.811054421803107"/>
    <s v="Medisphere Pharmaceuticals"/>
    <n v="0.14599999999999999"/>
    <n v="1652"/>
    <d v="2024-10-11T00:00:00"/>
    <n v="92174"/>
    <n v="7909548.1302752802"/>
    <n v="9064342"/>
    <n v="35940"/>
    <n v="92174"/>
    <n v="56234"/>
    <n v="3534320"/>
    <n v="5530022"/>
    <n v="80"/>
    <d v="2025-12-10T00:00:00"/>
    <s v="Bill Process"/>
    <n v="-148"/>
    <n v="3236"/>
    <n v="148"/>
    <n v="5"/>
    <n v="0.38991472649554099"/>
    <n v="143"/>
    <m/>
    <m/>
    <m/>
    <m/>
    <m/>
    <m/>
    <m/>
  </r>
  <r>
    <s v="GenoBiosystems Tender 2016/07"/>
    <n v="387"/>
    <n v="15129542"/>
    <s v="Paracetamol Tablets 650 mg 15 Tablets Pack"/>
    <s v="15 Tablets"/>
    <n v="34"/>
    <n v="1507461"/>
    <n v="0.96"/>
    <n v="52.665940207364997"/>
    <s v="Veriton Pharma"/>
    <n v="0.10199999999999999"/>
    <n v="8213"/>
    <d v="2025-10-09T00:00:00"/>
    <n v="38412"/>
    <n v="2023004.0952453001"/>
    <n v="2229351"/>
    <n v="22956"/>
    <n v="38412"/>
    <n v="15456"/>
    <n v="1332317"/>
    <n v="897034"/>
    <n v="107"/>
    <d v="2026-01-14T00:00:00"/>
    <s v="Bill Process"/>
    <n v="-113"/>
    <n v="3388"/>
    <n v="113"/>
    <n v="5"/>
    <n v="0.597625741955639"/>
    <n v="108"/>
    <m/>
    <m/>
    <m/>
    <m/>
    <m/>
    <m/>
    <m/>
  </r>
  <r>
    <s v="XenoThera Tender 2024/10"/>
    <n v="774"/>
    <n v="37041220"/>
    <s v="Cough Suppressant Syrup 100 mg/5 ml 150 ml Bottle"/>
    <s v="150 ml"/>
    <n v="19"/>
    <n v="9853361"/>
    <n v="0.98"/>
    <n v="74.616701008700204"/>
    <s v="Medinex Biotech"/>
    <n v="0.10299999999999999"/>
    <n v="1202"/>
    <d v="2022-07-06T00:00:00"/>
    <n v="15752"/>
    <n v="1175362.2742890499"/>
    <n v="1296425"/>
    <n v="12690"/>
    <n v="15752"/>
    <n v="3062"/>
    <n v="1044415"/>
    <n v="252010"/>
    <n v="82"/>
    <d v="2025-07-22T00:00:00"/>
    <s v="Bill Process"/>
    <n v="-289"/>
    <n v="4735"/>
    <n v="289"/>
    <n v="6"/>
    <n v="0.80561198577958404"/>
    <n v="283"/>
    <m/>
    <m/>
    <m/>
    <m/>
    <m/>
    <m/>
    <m/>
  </r>
  <r>
    <s v="QuantumPharmatech Tender 2012/06"/>
    <n v="363"/>
    <n v="54939761"/>
    <s v="Amikacin Injection 500 mg 10 ml Vial"/>
    <s v="10 ml"/>
    <n v="44"/>
    <n v="2625004"/>
    <n v="0.91"/>
    <n v="92.7936843438479"/>
    <s v="Corentis Lifesciences"/>
    <n v="0.14199999999999999"/>
    <n v="7040"/>
    <d v="2023-11-30T00:00:00"/>
    <n v="10031"/>
    <n v="930813.44765313901"/>
    <n v="1062989"/>
    <n v="8955"/>
    <n v="10031"/>
    <n v="1076"/>
    <n v="948965"/>
    <n v="114024"/>
    <n v="68"/>
    <d v="2026-07-26T00:00:00"/>
    <s v="Bill Process"/>
    <n v="80"/>
    <n v="2014"/>
    <n v="0"/>
    <n v="0"/>
    <n v="0.89273252915960499"/>
    <n v="0"/>
    <m/>
    <m/>
    <m/>
    <m/>
    <m/>
    <m/>
    <m/>
  </r>
  <r>
    <s v="EvoHealthcare Tender 2009/07"/>
    <n v="183"/>
    <n v="40013458"/>
    <s v="Ibuprofen Tablets 650 mg 15 Tablets Pack"/>
    <s v="15 Tablets"/>
    <n v="41"/>
    <n v="8643498"/>
    <n v="0.89"/>
    <n v="84.227606434878695"/>
    <s v="Medinex Biotech"/>
    <n v="0.126"/>
    <n v="4732"/>
    <d v="2021-12-07T00:00:00"/>
    <n v="64835"/>
    <n v="5460896.8632053602"/>
    <n v="6148970"/>
    <n v="7998"/>
    <n v="64835"/>
    <n v="56837"/>
    <n v="758533"/>
    <n v="5390437"/>
    <n v="88"/>
    <d v="2026-07-21T00:00:00"/>
    <s v="Bill Process"/>
    <n v="75"/>
    <n v="2219"/>
    <n v="0"/>
    <n v="0"/>
    <n v="0.123359296676178"/>
    <n v="0"/>
    <m/>
    <m/>
    <m/>
    <m/>
    <m/>
    <m/>
    <m/>
  </r>
  <r>
    <s v="MediSciences Tender 2002/09"/>
    <n v="283"/>
    <n v="87362606"/>
    <s v="Paracetamol Syrup 125 mg/5 ml 60 ml Bottle"/>
    <s v="60 ml"/>
    <n v="33"/>
    <n v="5194111"/>
    <n v="0.98"/>
    <n v="91.597871461610595"/>
    <s v="Alkem Laboratories"/>
    <n v="0.14099999999999999"/>
    <n v="2832"/>
    <d v="2023-02-13T00:00:00"/>
    <n v="13110"/>
    <n v="1200848.09486171"/>
    <n v="1370168"/>
    <n v="6765"/>
    <n v="13110"/>
    <n v="6345"/>
    <n v="707032"/>
    <n v="663136"/>
    <n v="80"/>
    <d v="2026-12-24T00:00:00"/>
    <s v="Bill Process"/>
    <n v="231"/>
    <n v="1185"/>
    <n v="0"/>
    <n v="0"/>
    <n v="0.516018306636156"/>
    <n v="0"/>
    <m/>
    <m/>
    <m/>
    <m/>
    <m/>
    <m/>
    <m/>
  </r>
  <r>
    <s v="AlphaLifeX Tender 2001/05"/>
    <n v="842"/>
    <n v="30124185"/>
    <s v="Framycetin Sulphate Cream 0.5% 10 gm Tube"/>
    <s v="10 gm"/>
    <n v="33"/>
    <n v="4329556"/>
    <n v="0.9"/>
    <n v="54.935314465829002"/>
    <s v="Solentra Lifesciences"/>
    <n v="0.10199999999999999"/>
    <n v="8279"/>
    <d v="2021-01-09T00:00:00"/>
    <n v="69092"/>
    <n v="3795590.7470730599"/>
    <n v="4182741"/>
    <n v="63511"/>
    <n v="69092"/>
    <n v="5581"/>
    <n v="3844874"/>
    <n v="337867"/>
    <n v="173"/>
    <d v="2026-02-18T00:00:00"/>
    <s v="Bill Process"/>
    <n v="-78"/>
    <n v="8640"/>
    <n v="78"/>
    <n v="5"/>
    <n v="0.91922364383720301"/>
    <n v="73"/>
    <m/>
    <m/>
    <m/>
    <m/>
    <m/>
    <m/>
    <m/>
  </r>
  <r>
    <s v="PharmaGenix Tender 2007/10"/>
    <n v="843"/>
    <n v="54467939"/>
    <s v="Doxycycline Capsules 250 mg 20 Capsules Pack"/>
    <s v="20 Capsules"/>
    <n v="13"/>
    <n v="6237249"/>
    <n v="0.77"/>
    <n v="95.594858039436204"/>
    <s v="Solvion Pharma"/>
    <n v="0.121"/>
    <n v="2811"/>
    <d v="2023-11-13T00:00:00"/>
    <n v="72287"/>
    <n v="6910265.5030967202"/>
    <n v="7746408"/>
    <n v="68018"/>
    <n v="72287"/>
    <n v="4269"/>
    <n v="7288934"/>
    <n v="457474"/>
    <n v="55"/>
    <d v="2025-02-09T00:00:00"/>
    <s v="Bill Process"/>
    <n v="-452"/>
    <n v="2167"/>
    <n v="452"/>
    <n v="1"/>
    <n v="0.94094373815485499"/>
    <n v="451"/>
    <m/>
    <m/>
    <m/>
    <m/>
    <m/>
    <m/>
    <m/>
  </r>
  <r>
    <s v="SynBiotech Tender 2015/09"/>
    <n v="213"/>
    <n v="20855624"/>
    <s v="Paracetamol Tablets 500 mg 15 Tablets Pack"/>
    <s v="15 Tablets"/>
    <n v="27"/>
    <n v="9848670"/>
    <n v="0.76"/>
    <n v="98.279497381107007"/>
    <s v="Cenvora Pharma"/>
    <n v="0.10100000000000001"/>
    <n v="6986"/>
    <d v="2022-04-23T00:00:00"/>
    <n v="10495"/>
    <n v="1031443.32501472"/>
    <n v="1135619"/>
    <n v="5127"/>
    <n v="10495"/>
    <n v="5368"/>
    <n v="554771"/>
    <n v="580848"/>
    <n v="143"/>
    <d v="2025-07-08T00:00:00"/>
    <s v="Bill Process"/>
    <n v="-303"/>
    <n v="6590"/>
    <n v="303"/>
    <n v="5"/>
    <n v="0.48851834206765099"/>
    <n v="298"/>
    <m/>
    <m/>
    <m/>
    <m/>
    <m/>
    <m/>
    <m/>
  </r>
  <r>
    <s v="AlphaMed Tender 2021/05"/>
    <n v="999"/>
    <n v="40571486"/>
    <s v="Mupirocin Cream 0.5% 10 gm Tube"/>
    <s v="10 gm"/>
    <n v="47"/>
    <n v="4076523"/>
    <n v="0.84"/>
    <n v="68.954060695451304"/>
    <s v="Clariwell Biotech"/>
    <n v="0.11"/>
    <n v="2359"/>
    <d v="2024-06-25T00:00:00"/>
    <n v="44225"/>
    <n v="3049493.33425633"/>
    <n v="3384938"/>
    <n v="6177"/>
    <n v="44225"/>
    <n v="38048"/>
    <n v="472781"/>
    <n v="2912157"/>
    <n v="170"/>
    <d v="2026-07-22T00:00:00"/>
    <s v="Bill Process"/>
    <n v="76"/>
    <n v="1244"/>
    <n v="0"/>
    <n v="0"/>
    <n v="0.13967213114754101"/>
    <n v="0"/>
    <m/>
    <m/>
    <m/>
    <m/>
    <m/>
    <m/>
    <m/>
  </r>
  <r>
    <s v="DynaLifeX Tender 2006/02"/>
    <n v="623"/>
    <n v="66755219"/>
    <s v="Mupirocin Cream 2% 10 gm Tube"/>
    <s v="10 gm"/>
    <n v="30"/>
    <n v="7661398"/>
    <n v="0.83"/>
    <n v="87.173990083381696"/>
    <s v="Axentra Lifesciences"/>
    <n v="0.123"/>
    <n v="5574"/>
    <d v="2024-10-20T00:00:00"/>
    <n v="16688"/>
    <n v="1454759.5465114701"/>
    <n v="1633695"/>
    <n v="13810"/>
    <n v="16688"/>
    <n v="2878"/>
    <n v="1351949"/>
    <n v="281746"/>
    <n v="132"/>
    <d v="2025-12-11T00:00:00"/>
    <s v="Bill Process"/>
    <n v="-147"/>
    <n v="4368"/>
    <n v="147"/>
    <n v="4"/>
    <n v="0.82754074784276099"/>
    <n v="143"/>
    <m/>
    <m/>
    <m/>
    <m/>
    <m/>
    <m/>
    <m/>
  </r>
  <r>
    <s v="EvoSciences Tender 2007/02"/>
    <n v="350"/>
    <n v="46053590"/>
    <s v="Fluconazole Capsules 250 mg 20 Capsules Pack"/>
    <s v="20 Capsules"/>
    <n v="40"/>
    <n v="9496846"/>
    <n v="0.92"/>
    <n v="54.315407088014197"/>
    <s v="Corvixa Pharmaceuticals"/>
    <n v="0.14499999999999999"/>
    <n v="7926"/>
    <d v="2025-08-17T00:00:00"/>
    <n v="95901"/>
    <n v="5208901.8551476505"/>
    <n v="5964193"/>
    <n v="39397"/>
    <n v="95901"/>
    <n v="56504"/>
    <n v="2450144"/>
    <n v="3514049"/>
    <n v="188"/>
    <d v="2025-01-07T00:00:00"/>
    <s v="Bill Process"/>
    <n v="-485"/>
    <n v="2718"/>
    <n v="485"/>
    <n v="6"/>
    <n v="0.41080906351341501"/>
    <n v="479"/>
    <m/>
    <m/>
    <m/>
    <m/>
    <m/>
    <m/>
    <m/>
  </r>
  <r>
    <s v="DeltaGenix Tender 2016/10"/>
    <n v="233"/>
    <n v="62501336"/>
    <s v="Ceftriaxone Injection 250 mg 5 ml Vial"/>
    <s v="5 ml"/>
    <n v="37"/>
    <n v="8400902"/>
    <n v="0.82"/>
    <n v="92.355280301484697"/>
    <s v="Trivanta Pharma"/>
    <n v="0.128"/>
    <n v="2149"/>
    <d v="2023-10-09T00:00:00"/>
    <n v="20180"/>
    <n v="1863729.55648396"/>
    <n v="2102287"/>
    <n v="11666"/>
    <n v="20180"/>
    <n v="8514"/>
    <n v="1215326"/>
    <n v="886961"/>
    <n v="161"/>
    <d v="2026-01-16T00:00:00"/>
    <s v="Bill Process"/>
    <n v="-111"/>
    <n v="2140"/>
    <n v="111"/>
    <n v="4"/>
    <n v="0.57809712586719497"/>
    <n v="107"/>
    <m/>
    <m/>
    <m/>
    <m/>
    <m/>
    <m/>
    <m/>
  </r>
  <r>
    <s v="NovaPharma Tender 2004/09"/>
    <n v="297"/>
    <n v="54178947"/>
    <s v="Ciprofloxacin Tablets 650 mg 10 Tablets Pack"/>
    <s v="10 Tablets"/>
    <n v="34"/>
    <n v="8793852"/>
    <n v="0.83"/>
    <n v="53.967560007950802"/>
    <s v="Alvion Pharma"/>
    <n v="0.13300000000000001"/>
    <n v="2476"/>
    <d v="2022-10-02T00:00:00"/>
    <n v="62339"/>
    <n v="3364283.72333564"/>
    <n v="3811733"/>
    <n v="29824"/>
    <n v="62339"/>
    <n v="32515"/>
    <n v="1823596"/>
    <n v="1988137"/>
    <n v="167"/>
    <d v="2026-12-20T00:00:00"/>
    <s v="Bill Process"/>
    <n v="227"/>
    <n v="3461"/>
    <n v="0"/>
    <n v="0"/>
    <n v="0.47841640064806901"/>
    <n v="0"/>
    <m/>
    <m/>
    <m/>
    <m/>
    <m/>
    <m/>
    <m/>
  </r>
  <r>
    <s v="ZenPharma Tender 2005/07"/>
    <n v="365"/>
    <n v="21076984"/>
    <s v="Gentamicin Injection 250 mg 5 ml Vial"/>
    <s v="5 ml"/>
    <n v="45"/>
    <n v="216381"/>
    <n v="0.76"/>
    <n v="78.222429908587301"/>
    <s v="Velcura Pharma"/>
    <n v="0.11600000000000001"/>
    <n v="2846"/>
    <d v="2021-03-27T00:00:00"/>
    <n v="34662"/>
    <n v="2711345.8654914498"/>
    <n v="3025862"/>
    <n v="27926"/>
    <n v="34662"/>
    <n v="6736"/>
    <n v="2437835"/>
    <n v="588027"/>
    <n v="200"/>
    <d v="2026-08-14T00:00:00"/>
    <s v="Bill Process"/>
    <n v="99"/>
    <n v="6623"/>
    <n v="0"/>
    <n v="0"/>
    <n v="0.80566614736599196"/>
    <n v="0"/>
    <m/>
    <m/>
    <m/>
    <m/>
    <m/>
    <m/>
    <m/>
  </r>
  <r>
    <s v="HelioSciences Tender 2015/06"/>
    <n v="126"/>
    <n v="17216495"/>
    <s v="Gentamicin Injection 500 mg 10 ml Vial"/>
    <s v="10 ml"/>
    <n v="31"/>
    <n v="3266928"/>
    <n v="0.98"/>
    <n v="90.220077381504893"/>
    <s v="Lifegenix Pharma"/>
    <n v="0.13700000000000001"/>
    <n v="8014"/>
    <d v="2025-03-24T00:00:00"/>
    <n v="44176"/>
    <n v="3985562.1384053598"/>
    <n v="4531584"/>
    <n v="28656"/>
    <n v="44176"/>
    <n v="15520"/>
    <n v="2939539"/>
    <n v="1592045"/>
    <n v="88"/>
    <d v="2025-08-05T00:00:00"/>
    <s v="Bill Process"/>
    <n v="-275"/>
    <n v="2587"/>
    <n v="275"/>
    <n v="5"/>
    <n v="0.64867801521187995"/>
    <n v="270"/>
    <m/>
    <m/>
    <m/>
    <m/>
    <m/>
    <m/>
    <m/>
  </r>
  <r>
    <s v="LifeLifeX Tender 2010/12"/>
    <n v="747"/>
    <n v="19900814"/>
    <s v="Ibuprofen Tablets 250 mg 15 Tablets Pack"/>
    <s v="15 Tablets"/>
    <n v="29"/>
    <n v="3494275"/>
    <n v="0.83"/>
    <n v="87.441471662553596"/>
    <s v="TruMed Lifesciences"/>
    <n v="0.14899999999999999"/>
    <n v="5950"/>
    <d v="2021-04-11T00:00:00"/>
    <n v="12357"/>
    <n v="1080514.2653341801"/>
    <n v="1241511"/>
    <n v="2227"/>
    <n v="12357"/>
    <n v="10130"/>
    <n v="223747"/>
    <n v="1017764"/>
    <n v="124"/>
    <d v="2025-08-11T00:00:00"/>
    <s v="Bill Process"/>
    <n v="-269"/>
    <n v="8612"/>
    <n v="269"/>
    <n v="3"/>
    <n v="0.18022173666747601"/>
    <n v="266"/>
    <m/>
    <m/>
    <m/>
    <m/>
    <m/>
    <m/>
    <m/>
  </r>
  <r>
    <s v="NovaLifeX Tender 2017/11"/>
    <n v="154"/>
    <n v="22594097"/>
    <s v="Omeprazole Capsules 200 mg 15 Capsules Pack"/>
    <s v="15 Capsules"/>
    <n v="41"/>
    <n v="1685562"/>
    <n v="0.86"/>
    <n v="50.872339470341601"/>
    <s v="TruMed Lifesciences"/>
    <n v="0.14599999999999999"/>
    <n v="4973"/>
    <d v="2020-10-10T00:00:00"/>
    <n v="44426"/>
    <n v="2260054.5533094001"/>
    <n v="2590023"/>
    <n v="38549"/>
    <n v="44426"/>
    <n v="5877"/>
    <n v="2247395"/>
    <n v="342628"/>
    <n v="79"/>
    <d v="2025-08-15T00:00:00"/>
    <s v="Bill Process"/>
    <n v="-265"/>
    <n v="8209"/>
    <n v="265"/>
    <n v="1"/>
    <n v="0.86771260072930301"/>
    <n v="264"/>
    <m/>
    <m/>
    <m/>
    <m/>
    <m/>
    <m/>
    <m/>
  </r>
  <r>
    <s v="QuickMed Tender 2010/04"/>
    <n v="259"/>
    <n v="70345051"/>
    <s v="Paracetamol Syrup 250 mg/5 ml 60 ml Bottle"/>
    <s v="60 ml"/>
    <n v="17"/>
    <n v="8195043"/>
    <n v="0.96"/>
    <n v="54.288674572190402"/>
    <s v="Aurobindo Pharma"/>
    <n v="0.12"/>
    <n v="8312"/>
    <d v="2025-04-21T00:00:00"/>
    <n v="10448"/>
    <n v="567208.07193024503"/>
    <n v="635273"/>
    <n v="6527"/>
    <n v="10448"/>
    <n v="3921"/>
    <n v="396863"/>
    <n v="238410"/>
    <n v="163"/>
    <d v="2025-01-17T00:00:00"/>
    <s v="Bill Process"/>
    <n v="-475"/>
    <n v="6831"/>
    <n v="475"/>
    <n v="7"/>
    <n v="0.62471286370597201"/>
    <n v="468"/>
    <m/>
    <m/>
    <m/>
    <m/>
    <m/>
    <m/>
    <m/>
  </r>
  <r>
    <s v="SynCure Tender 2001/07"/>
    <n v="637"/>
    <n v="27585139"/>
    <s v="Vitamin B Complex Syrup 250 mg/5 ml 150 ml Bottle"/>
    <s v="150 ml"/>
    <n v="10"/>
    <n v="3672357"/>
    <n v="0.82"/>
    <n v="56.093119678778699"/>
    <s v="Zyphera Lifesciences"/>
    <n v="0.14899999999999999"/>
    <n v="1582"/>
    <d v="2025-10-14T00:00:00"/>
    <n v="38352"/>
    <n v="2151283.3259205199"/>
    <n v="2471825"/>
    <n v="18775"/>
    <n v="38352"/>
    <n v="19577"/>
    <n v="1210067"/>
    <n v="1261758"/>
    <n v="127"/>
    <d v="2026-10-15T00:00:00"/>
    <s v="Bill Process"/>
    <n v="161"/>
    <n v="9402"/>
    <n v="0"/>
    <n v="0"/>
    <n v="0.48954422194409702"/>
    <n v="0"/>
    <m/>
    <m/>
    <m/>
    <m/>
    <m/>
    <m/>
    <m/>
  </r>
  <r>
    <s v="QuantumCore Tender 2011/11"/>
    <n v="218"/>
    <n v="91138329"/>
    <s v="Atorvastatin Tablets 650 mg 15 Tablets Pack"/>
    <s v="15 Tablets"/>
    <n v="24"/>
    <n v="8401904"/>
    <n v="0.86"/>
    <n v="65.466595813206595"/>
    <s v="Cipla"/>
    <n v="0.13300000000000001"/>
    <n v="2594"/>
    <d v="2020-03-24T00:00:00"/>
    <n v="29735"/>
    <n v="1946649.2265057"/>
    <n v="2205554"/>
    <n v="14571"/>
    <n v="29735"/>
    <n v="15164"/>
    <n v="1080784"/>
    <n v="1124770"/>
    <n v="87"/>
    <d v="2026-04-11T00:00:00"/>
    <s v="Bill Process"/>
    <n v="-26"/>
    <n v="6041"/>
    <n v="26"/>
    <n v="9"/>
    <n v="0.49002858584160103"/>
    <n v="17"/>
    <m/>
    <m/>
    <m/>
    <m/>
    <m/>
    <m/>
    <m/>
  </r>
  <r>
    <s v="AlphaPharma Tender 2007/09"/>
    <n v="682"/>
    <n v="29186243"/>
    <s v="Omeprazole Capsules 200 mg 15 Capsules Pack"/>
    <s v="15 Capsules"/>
    <n v="37"/>
    <n v="1968912"/>
    <n v="0.79"/>
    <n v="81.245277258363899"/>
    <s v="Torrent Pharmaceuticals"/>
    <n v="0.13300000000000001"/>
    <n v="8624"/>
    <d v="2024-03-11T00:00:00"/>
    <n v="93297"/>
    <n v="7579940.6323735798"/>
    <n v="8588073"/>
    <n v="28397"/>
    <n v="93297"/>
    <n v="64900"/>
    <n v="2613969"/>
    <n v="5974104"/>
    <n v="91"/>
    <d v="2025-01-06T00:00:00"/>
    <s v="Bill Process"/>
    <n v="-486"/>
    <n v="9416"/>
    <n v="486"/>
    <n v="9"/>
    <n v="0.30437205912301601"/>
    <n v="477"/>
    <m/>
    <m/>
    <m/>
    <m/>
    <m/>
    <m/>
    <m/>
  </r>
  <r>
    <s v="CortexMed Tender 2003/04"/>
    <n v="511"/>
    <n v="57419040"/>
    <s v="Clotrimazole Cream 2% 30 gm Tube"/>
    <s v="30 gm"/>
    <n v="45"/>
    <n v="5137295"/>
    <n v="0.84"/>
    <n v="73.623860641042398"/>
    <s v="Medisphere Pharmaceuticals"/>
    <n v="0.13100000000000001"/>
    <n v="7723"/>
    <d v="2021-06-30T00:00:00"/>
    <n v="13328"/>
    <n v="981258.81462381303"/>
    <n v="1109804"/>
    <n v="264"/>
    <n v="13328"/>
    <n v="13064"/>
    <n v="21983"/>
    <n v="1087821"/>
    <n v="190"/>
    <d v="2025-01-28T00:00:00"/>
    <s v="Bill Process"/>
    <n v="-464"/>
    <n v="9035"/>
    <n v="464"/>
    <n v="8"/>
    <n v="1.9807923169267699E-2"/>
    <n v="456"/>
    <m/>
    <m/>
    <m/>
    <m/>
    <m/>
    <m/>
    <m/>
  </r>
  <r>
    <s v="EvoCure Tender 2001/07"/>
    <n v="247"/>
    <n v="34345686"/>
    <s v="Ceftriaxone Injection 500 mg 2 ml Vial"/>
    <s v="2 ml"/>
    <n v="49"/>
    <n v="4702224"/>
    <n v="0.89"/>
    <n v="83.166054220327098"/>
    <s v="Axentra Lifesciences"/>
    <n v="0.13200000000000001"/>
    <n v="3969"/>
    <d v="2022-12-06T00:00:00"/>
    <n v="58338"/>
    <n v="4851741.2711054403"/>
    <n v="5492171"/>
    <n v="22253"/>
    <n v="58338"/>
    <n v="36085"/>
    <n v="2094986"/>
    <n v="3397185"/>
    <n v="84"/>
    <d v="2025-11-06T00:00:00"/>
    <s v="Bill Process"/>
    <n v="-182"/>
    <n v="1716"/>
    <n v="182"/>
    <n v="5"/>
    <n v="0.38144948404127699"/>
    <n v="177"/>
    <m/>
    <m/>
    <m/>
    <m/>
    <m/>
    <m/>
    <m/>
  </r>
  <r>
    <s v="BioCore Tender 2017/08"/>
    <n v="808"/>
    <n v="71542196"/>
    <s v="Vitamin B Complex Syrup 100 mg/5 ml 100 ml Bottle"/>
    <s v="100 ml"/>
    <n v="17"/>
    <n v="888413"/>
    <n v="0.96"/>
    <n v="50.084624659213098"/>
    <s v="Intas Pharmaceuticals"/>
    <n v="0.114"/>
    <n v="9638"/>
    <d v="2020-10-05T00:00:00"/>
    <n v="60266"/>
    <n v="3018399.9897121401"/>
    <n v="3362498"/>
    <n v="32649"/>
    <n v="60266"/>
    <n v="27617"/>
    <n v="1821627"/>
    <n v="1540871"/>
    <n v="151"/>
    <d v="2025-01-09T00:00:00"/>
    <s v="Bill Process"/>
    <n v="-483"/>
    <n v="2344"/>
    <n v="483"/>
    <n v="2"/>
    <n v="0.54174824942753796"/>
    <n v="481"/>
    <m/>
    <m/>
    <m/>
    <m/>
    <m/>
    <m/>
    <m/>
  </r>
  <r>
    <s v="VertexLabs Tender 2021/01"/>
    <n v="405"/>
    <n v="43418701"/>
    <s v="Omeprazole Capsules 250 mg 15 Capsules Pack"/>
    <s v="15 Capsules"/>
    <n v="11"/>
    <n v="2272914"/>
    <n v="0.83"/>
    <n v="76.594000812396402"/>
    <s v="Clariwell Biotech"/>
    <n v="0.11700000000000001"/>
    <n v="3514"/>
    <d v="2024-01-15T00:00:00"/>
    <n v="82554"/>
    <n v="6323141.1430665702"/>
    <n v="7062949"/>
    <n v="23222"/>
    <n v="82554"/>
    <n v="59332"/>
    <n v="1986770"/>
    <n v="5076179"/>
    <n v="176"/>
    <d v="2025-04-24T00:00:00"/>
    <s v="Bill Process"/>
    <n v="-378"/>
    <n v="1268"/>
    <n v="378"/>
    <n v="7"/>
    <n v="0.28129466773263601"/>
    <n v="371"/>
    <m/>
    <m/>
    <m/>
    <m/>
    <m/>
    <m/>
    <m/>
  </r>
  <r>
    <s v="HelioGenix Tender 2015/04"/>
    <n v="596"/>
    <n v="43781657"/>
    <s v="Framycetin Sulphate Cream 0.5% 30 gm Tube"/>
    <s v="30 gm"/>
    <n v="18"/>
    <n v="8649021"/>
    <n v="0.94"/>
    <n v="82.847733976242495"/>
    <s v="Bioventra Healthcare"/>
    <n v="0.115"/>
    <n v="8408"/>
    <d v="2021-06-15T00:00:00"/>
    <n v="50143"/>
    <n v="4154233.9247707301"/>
    <n v="4631971"/>
    <n v="835"/>
    <n v="50143"/>
    <n v="49308"/>
    <n v="77133"/>
    <n v="4554838"/>
    <n v="57"/>
    <d v="2025-11-26T00:00:00"/>
    <s v="Bill Process"/>
    <n v="-162"/>
    <n v="6009"/>
    <n v="162"/>
    <n v="8"/>
    <n v="1.6652374209760099E-2"/>
    <n v="154"/>
    <m/>
    <m/>
    <m/>
    <m/>
    <m/>
    <m/>
    <m/>
  </r>
  <r>
    <s v="QuickGenix Tender 2004/04"/>
    <n v="245"/>
    <n v="18996602"/>
    <s v="Paracetamol Tablets 250 mg 20 Tablets Pack"/>
    <s v="20 Tablets"/>
    <n v="15"/>
    <n v="8809735"/>
    <n v="0.86"/>
    <n v="85.456717531700704"/>
    <s v="Ardentis Biotech"/>
    <n v="0.13600000000000001"/>
    <n v="8940"/>
    <d v="2024-11-16T00:00:00"/>
    <n v="97755"/>
    <n v="8353821.4223114001"/>
    <n v="9489941"/>
    <n v="83899"/>
    <n v="97755"/>
    <n v="13856"/>
    <n v="8144817"/>
    <n v="1345124"/>
    <n v="144"/>
    <d v="2025-11-27T00:00:00"/>
    <s v="Bill Process"/>
    <n v="-161"/>
    <n v="3108"/>
    <n v="161"/>
    <n v="9"/>
    <n v="0.85825788962201399"/>
    <n v="152"/>
    <m/>
    <m/>
    <m/>
    <m/>
    <m/>
    <m/>
    <m/>
  </r>
  <r>
    <s v="XenoBiosystems Tender 2019/03"/>
    <n v="195"/>
    <n v="80331993"/>
    <s v="Fluconazole Capsules 100 mg 10 Capsules Pack"/>
    <s v="10 Capsules"/>
    <n v="30"/>
    <n v="4722458"/>
    <n v="0.95"/>
    <n v="66.381149038199695"/>
    <s v="Biocon"/>
    <n v="0.112"/>
    <n v="4061"/>
    <d v="2022-07-05T00:00:00"/>
    <n v="50153"/>
    <n v="3329213.7677128301"/>
    <n v="3702086"/>
    <n v="40247"/>
    <n v="50153"/>
    <n v="9906"/>
    <n v="2970866"/>
    <n v="731220"/>
    <n v="69"/>
    <d v="2025-01-13T00:00:00"/>
    <s v="Bill Process"/>
    <n v="-479"/>
    <n v="1912"/>
    <n v="479"/>
    <n v="3"/>
    <n v="0.80248439774290703"/>
    <n v="476"/>
    <m/>
    <m/>
    <m/>
    <m/>
    <m/>
    <m/>
    <m/>
  </r>
  <r>
    <s v="TriPharmatech Tender 2006/10"/>
    <n v="464"/>
    <n v="36815346"/>
    <s v="Ceftriaxone Injection 1 g 10 ml Vial"/>
    <s v="1 g"/>
    <n v="47"/>
    <n v="333411"/>
    <n v="1"/>
    <n v="52.820362208292899"/>
    <s v="Biocon"/>
    <n v="0.129"/>
    <n v="5117"/>
    <d v="2022-07-29T00:00:00"/>
    <n v="89529"/>
    <n v="4728954.2081462499"/>
    <n v="5338989"/>
    <n v="80193"/>
    <n v="89529"/>
    <n v="9336"/>
    <n v="4782245"/>
    <n v="556744"/>
    <n v="180"/>
    <d v="2025-08-11T00:00:00"/>
    <s v="Bill Process"/>
    <n v="-269"/>
    <n v="4806"/>
    <n v="269"/>
    <n v="5"/>
    <n v="0.89572093958382204"/>
    <n v="264"/>
    <m/>
    <m/>
    <m/>
    <m/>
    <m/>
    <m/>
    <m/>
  </r>
  <r>
    <s v="VertexMed Tender 2004/04"/>
    <n v="945"/>
    <n v="65434275"/>
    <s v="Framycetin Sulphate Cream 0.5% 20 gm Tube"/>
    <s v="20 gm"/>
    <n v="34"/>
    <n v="4796932"/>
    <n v="0.87"/>
    <n v="52.763518312541599"/>
    <s v="Aximed Pharma"/>
    <n v="0.128"/>
    <n v="4565"/>
    <d v="2025-10-07T00:00:00"/>
    <n v="21913"/>
    <n v="1156206.9767827201"/>
    <n v="1304201"/>
    <n v="802"/>
    <n v="21913"/>
    <n v="21111"/>
    <n v="47733"/>
    <n v="1256468"/>
    <n v="108"/>
    <d v="2026-07-06T00:00:00"/>
    <s v="Bill Process"/>
    <n v="60"/>
    <n v="9648"/>
    <n v="0"/>
    <n v="0"/>
    <n v="3.6599278966823301E-2"/>
    <n v="0"/>
    <m/>
    <m/>
    <m/>
    <m/>
    <m/>
    <m/>
    <m/>
  </r>
  <r>
    <s v="FarmaBiosystems Tender 2007/08"/>
    <n v="816"/>
    <n v="67437043"/>
    <s v="Ceftriaxone Injection 250 mg 2 ml Vial"/>
    <s v="2 ml"/>
    <n v="26"/>
    <n v="1401427"/>
    <n v="0.98"/>
    <n v="52.657060849636203"/>
    <s v="Aurobindo Pharma"/>
    <n v="0.14899999999999999"/>
    <n v="2921"/>
    <d v="2020-09-15T00:00:00"/>
    <n v="66731"/>
    <n v="3513858.3275570702"/>
    <n v="4037423"/>
    <n v="11673"/>
    <n v="66731"/>
    <n v="55058"/>
    <n v="706251"/>
    <n v="3331172"/>
    <n v="99"/>
    <d v="2026-10-15T00:00:00"/>
    <s v="Bill Process"/>
    <n v="161"/>
    <n v="5070"/>
    <n v="0"/>
    <n v="0"/>
    <n v="0.17492619622064701"/>
    <n v="0"/>
    <m/>
    <m/>
    <m/>
    <m/>
    <m/>
    <m/>
    <m/>
  </r>
  <r>
    <s v="DynaThera Tender 2012/10"/>
    <n v="660"/>
    <n v="16070987"/>
    <s v="Gentamicin Injection 250 mg 2 ml Vial"/>
    <s v="2 ml"/>
    <n v="20"/>
    <n v="512233"/>
    <n v="0.82"/>
    <n v="56.373364446501299"/>
    <s v="Oxyvera Pharmaceuticals"/>
    <n v="0.108"/>
    <n v="1241"/>
    <d v="2020-03-10T00:00:00"/>
    <n v="66942"/>
    <n v="3773745.7627776898"/>
    <n v="4181310"/>
    <n v="25199"/>
    <n v="66942"/>
    <n v="41743"/>
    <n v="1573972"/>
    <n v="2607338"/>
    <n v="185"/>
    <d v="2026-02-17T00:00:00"/>
    <s v="Bill Process"/>
    <n v="-79"/>
    <n v="8719"/>
    <n v="79"/>
    <n v="3"/>
    <n v="0.37643034268471198"/>
    <n v="76"/>
    <m/>
    <m/>
    <m/>
    <m/>
    <m/>
    <m/>
    <m/>
  </r>
  <r>
    <s v="KronoSciences Tender 2014/04"/>
    <n v="518"/>
    <n v="31080385"/>
    <s v="Ceftriaxone Injection 500 mg 5 ml Vial"/>
    <s v="5 ml"/>
    <n v="22"/>
    <n v="8437773"/>
    <n v="0.92"/>
    <n v="89.978822566976902"/>
    <s v="Trivanta Pharma"/>
    <n v="0.127"/>
    <n v="7149"/>
    <d v="2025-05-27T00:00:00"/>
    <n v="30887"/>
    <n v="2779175.8926262199"/>
    <n v="3132131"/>
    <n v="2446"/>
    <n v="30887"/>
    <n v="28441"/>
    <n v="248039"/>
    <n v="2884092"/>
    <n v="191"/>
    <d v="2025-07-17T00:00:00"/>
    <s v="Bill Process"/>
    <n v="-294"/>
    <n v="6065"/>
    <n v="294"/>
    <n v="4"/>
    <n v="7.9191893029429902E-2"/>
    <n v="290"/>
    <m/>
    <m/>
    <m/>
    <m/>
    <m/>
    <m/>
    <m/>
  </r>
  <r>
    <s v="UniNova Tender 2004/10"/>
    <n v="465"/>
    <n v="65767748"/>
    <s v="Atorvastatin Tablets 250 mg 10 Tablets Pack"/>
    <s v="10 Tablets"/>
    <n v="9"/>
    <n v="357186"/>
    <n v="0.96"/>
    <n v="77.532067370704198"/>
    <s v="Cenvora Pharma"/>
    <n v="0.14399999999999999"/>
    <n v="3651"/>
    <d v="2020-10-22T00:00:00"/>
    <n v="91715"/>
    <n v="7110853.55890413"/>
    <n v="8134816"/>
    <n v="27956"/>
    <n v="91715"/>
    <n v="63759"/>
    <n v="2479605"/>
    <n v="5655211"/>
    <n v="133"/>
    <d v="2025-04-07T00:00:00"/>
    <s v="Bill Process"/>
    <n v="-395"/>
    <n v="5044"/>
    <n v="395"/>
    <n v="3"/>
    <n v="0.30481382543749702"/>
    <n v="392"/>
    <m/>
    <m/>
    <m/>
    <m/>
    <m/>
    <m/>
    <m/>
  </r>
  <r>
    <s v="XenoCure Tender 2004/12"/>
    <n v="331"/>
    <n v="78570983"/>
    <s v="Ceftriaxone Injection 250 mg 5 ml Vial"/>
    <s v="5 ml"/>
    <n v="28"/>
    <n v="7493629"/>
    <n v="0.89"/>
    <n v="77.619188909626502"/>
    <s v="TruMed Lifesciences"/>
    <n v="0.13"/>
    <n v="2710"/>
    <d v="2024-07-25T00:00:00"/>
    <n v="79522"/>
    <n v="6172433.1404713197"/>
    <n v="6974849"/>
    <n v="18147"/>
    <n v="79522"/>
    <n v="61375"/>
    <n v="1591668"/>
    <n v="5383181"/>
    <n v="109"/>
    <d v="2026-12-11T00:00:00"/>
    <s v="Bill Process"/>
    <n v="218"/>
    <n v="8214"/>
    <n v="0"/>
    <n v="0"/>
    <n v="0.22820100098086099"/>
    <n v="0"/>
    <m/>
    <m/>
    <m/>
    <m/>
    <m/>
    <m/>
    <m/>
  </r>
  <r>
    <s v="QuickPharma Tender 2005/10"/>
    <n v="724"/>
    <n v="56509547"/>
    <s v="Vitamin B Complex Syrup 250 mg/5 ml 100 ml Bottle"/>
    <s v="100 ml"/>
    <n v="40"/>
    <n v="4161615"/>
    <n v="0.97"/>
    <n v="90.8122638816521"/>
    <s v="Aventra Healthcare"/>
    <n v="0.113"/>
    <n v="1090"/>
    <d v="2020-10-27T00:00:00"/>
    <n v="12714"/>
    <n v="1154587.12299133"/>
    <n v="1285055"/>
    <n v="12448"/>
    <n v="12714"/>
    <n v="266"/>
    <n v="1258170"/>
    <n v="26885"/>
    <n v="75"/>
    <d v="2026-02-20T00:00:00"/>
    <s v="Bill Process"/>
    <n v="-76"/>
    <n v="4031"/>
    <n v="76"/>
    <n v="8"/>
    <n v="0.97907818153216897"/>
    <n v="68"/>
    <m/>
    <m/>
    <m/>
    <m/>
    <m/>
    <m/>
    <m/>
  </r>
  <r>
    <s v="JetaPharmatech Tender 2020/10"/>
    <n v="827"/>
    <n v="39117392"/>
    <s v="Diclofenac Injection 500 mg 10 ml Vial"/>
    <s v="10 ml"/>
    <n v="25"/>
    <n v="2873565"/>
    <n v="0.75"/>
    <n v="89.718997690179194"/>
    <s v="Heliosyn Pharma"/>
    <n v="0.14099999999999999"/>
    <n v="8171"/>
    <d v="2021-10-15T00:00:00"/>
    <n v="67461"/>
    <n v="6052533.3031771798"/>
    <n v="6905940"/>
    <n v="25405"/>
    <n v="67461"/>
    <n v="42056"/>
    <n v="2600694"/>
    <n v="4305246"/>
    <n v="64"/>
    <d v="2026-08-26T00:00:00"/>
    <s v="Bill Process"/>
    <n v="111"/>
    <n v="9979"/>
    <n v="0"/>
    <n v="0"/>
    <n v="0.37658795452187199"/>
    <n v="0"/>
    <m/>
    <m/>
    <m/>
    <m/>
    <m/>
    <m/>
    <m/>
  </r>
  <r>
    <s v="GenoPharma Tender 2010/06"/>
    <n v="291"/>
    <n v="31028838"/>
    <s v="Vitamin B Complex Syrup 250 mg/5 ml 60 ml Bottle"/>
    <s v="60 ml"/>
    <n v="24"/>
    <n v="983920"/>
    <n v="0.99"/>
    <n v="82.804776536172696"/>
    <s v="Intas Pharmaceuticals"/>
    <n v="0.13500000000000001"/>
    <n v="6008"/>
    <d v="2020-04-30T00:00:00"/>
    <n v="69392"/>
    <n v="5745989.0533980997"/>
    <n v="6521698"/>
    <n v="66006"/>
    <n v="69392"/>
    <n v="3386"/>
    <n v="6203470"/>
    <n v="318228"/>
    <n v="142"/>
    <d v="2025-12-08T00:00:00"/>
    <s v="Bill Process"/>
    <n v="-150"/>
    <n v="7843"/>
    <n v="150"/>
    <n v="3"/>
    <n v="0.95120474982706904"/>
    <n v="147"/>
    <m/>
    <m/>
    <m/>
    <m/>
    <m/>
    <m/>
    <m/>
  </r>
  <r>
    <s v="CortexMed Tender 2007/02"/>
    <n v="107"/>
    <n v="49467811"/>
    <s v="Iron Syrup 125 mg/5 ml 60 ml Bottle"/>
    <s v="60 ml"/>
    <n v="42"/>
    <n v="249400"/>
    <n v="0.8"/>
    <n v="90.415867435741404"/>
    <s v="Sun Pharma"/>
    <n v="0.10299999999999999"/>
    <n v="2168"/>
    <d v="2025-12-30T00:00:00"/>
    <n v="93036"/>
    <n v="8411930.6427516397"/>
    <n v="9278359"/>
    <n v="51958"/>
    <n v="93036"/>
    <n v="41078"/>
    <n v="5181704"/>
    <n v="4096655"/>
    <n v="104"/>
    <d v="2026-07-05T00:00:00"/>
    <s v="Bill Process"/>
    <n v="59"/>
    <n v="9522"/>
    <n v="0"/>
    <n v="0"/>
    <n v="0.55847198933746101"/>
    <n v="0"/>
    <m/>
    <m/>
    <m/>
    <m/>
    <m/>
    <m/>
    <m/>
  </r>
  <r>
    <s v="MediLabs Tender 2010/01"/>
    <n v="598"/>
    <n v="30821115"/>
    <s v="Gentamicin Injection 1 g 10 ml Vial"/>
    <s v="1 g"/>
    <n v="10"/>
    <n v="9993727"/>
    <n v="0.9"/>
    <n v="99.269379285546194"/>
    <s v="Corentis Lifesciences"/>
    <n v="0.13600000000000001"/>
    <n v="9831"/>
    <d v="2022-01-08T00:00:00"/>
    <n v="25807"/>
    <n v="2561844.87122209"/>
    <n v="2910256"/>
    <n v="22150"/>
    <n v="25807"/>
    <n v="3657"/>
    <n v="2497856"/>
    <n v="412400"/>
    <n v="62"/>
    <d v="2026-12-20T00:00:00"/>
    <s v="Bill Process"/>
    <n v="227"/>
    <n v="4785"/>
    <n v="0"/>
    <n v="0"/>
    <n v="0.85829426124694896"/>
    <n v="0"/>
    <m/>
    <m/>
    <m/>
    <m/>
    <m/>
    <m/>
    <m/>
  </r>
  <r>
    <s v="CuraPharma Tender 2008/07"/>
    <n v="717"/>
    <n v="37931251"/>
    <s v="Ibuprofen Tablets 650 mg 15 Tablets Pack"/>
    <s v="15 Tablets"/>
    <n v="32"/>
    <n v="9353083"/>
    <n v="0.99"/>
    <n v="74.348002016948399"/>
    <s v="Nexora Lifesciences"/>
    <n v="0.112"/>
    <n v="8617"/>
    <d v="2020-07-26T00:00:00"/>
    <n v="92783"/>
    <n v="6898230.6711385297"/>
    <n v="7670833"/>
    <n v="4747"/>
    <n v="92783"/>
    <n v="88036"/>
    <n v="392458"/>
    <n v="7278375"/>
    <n v="58"/>
    <d v="2026-12-10T00:00:00"/>
    <s v="Bill Process"/>
    <n v="217"/>
    <n v="7813"/>
    <n v="0"/>
    <n v="0"/>
    <n v="5.1162389661899302E-2"/>
    <n v="0"/>
    <m/>
    <m/>
    <m/>
    <m/>
    <m/>
    <m/>
    <m/>
  </r>
  <r>
    <s v="BioLifeX Tender 2004/10"/>
    <n v="323"/>
    <n v="30177050"/>
    <s v="Diclofenac Injection 250 mg 2 ml Vial"/>
    <s v="2 ml"/>
    <n v="43"/>
    <n v="749211"/>
    <n v="0.99"/>
    <n v="59.470613963021698"/>
    <s v="TruMed Lifesciences"/>
    <n v="0.14399999999999999"/>
    <n v="3186"/>
    <d v="2024-03-26T00:00:00"/>
    <n v="56786"/>
    <n v="3377098.28450415"/>
    <n v="3863400"/>
    <n v="27428"/>
    <n v="56786"/>
    <n v="29358"/>
    <n v="1866047"/>
    <n v="1997353"/>
    <n v="67"/>
    <d v="2025-02-05T00:00:00"/>
    <s v="Bill Process"/>
    <n v="-456"/>
    <n v="2374"/>
    <n v="456"/>
    <n v="1"/>
    <n v="0.48300637481069297"/>
    <n v="455"/>
    <m/>
    <m/>
    <m/>
    <m/>
    <m/>
    <m/>
    <m/>
  </r>
  <r>
    <s v="BetaLabs Tender 2011/03"/>
    <n v="584"/>
    <n v="31550233"/>
    <s v="Clotrimazole Cream 2% 30 gm Tube"/>
    <s v="30 gm"/>
    <n v="7"/>
    <n v="5262818"/>
    <n v="0.9"/>
    <n v="95.303180385393702"/>
    <s v="Aurobindo Pharma"/>
    <n v="0.13600000000000001"/>
    <n v="5469"/>
    <d v="2020-07-21T00:00:00"/>
    <n v="71804"/>
    <n v="6843149.5643928098"/>
    <n v="7773818"/>
    <n v="8548"/>
    <n v="71804"/>
    <n v="63256"/>
    <n v="925444"/>
    <n v="6848374"/>
    <n v="58"/>
    <d v="2025-04-28T00:00:00"/>
    <s v="Bill Process"/>
    <n v="-374"/>
    <n v="2876"/>
    <n v="374"/>
    <n v="8"/>
    <n v="0.119046292685644"/>
    <n v="366"/>
    <m/>
    <m/>
    <m/>
    <m/>
    <m/>
    <m/>
    <m/>
  </r>
  <r>
    <s v="NexaGenix Tender 2016/02"/>
    <n v="805"/>
    <n v="54813834"/>
    <s v="Framycetin Sulphate Cream 2% 20 gm Tube"/>
    <s v="20 gm"/>
    <n v="12"/>
    <n v="5046179"/>
    <n v="0.89"/>
    <n v="68.411688526788097"/>
    <s v="Intas Pharmaceuticals"/>
    <n v="0.10100000000000001"/>
    <n v="5551"/>
    <d v="2022-09-17T00:00:00"/>
    <n v="51067"/>
    <n v="3493579.6979974899"/>
    <n v="3846431"/>
    <n v="14148"/>
    <n v="51067"/>
    <n v="36919"/>
    <n v="1065645"/>
    <n v="2780786"/>
    <n v="50"/>
    <d v="2025-01-17T00:00:00"/>
    <s v="Bill Process"/>
    <n v="-475"/>
    <n v="6596"/>
    <n v="475"/>
    <n v="2"/>
    <n v="0.27704779994908701"/>
    <n v="473"/>
    <m/>
    <m/>
    <m/>
    <m/>
    <m/>
    <m/>
    <m/>
  </r>
  <r>
    <s v="HelioCure Tender 2019/07"/>
    <n v="888"/>
    <n v="86097056"/>
    <s v="Amikacin Injection 1 g 10 ml Vial"/>
    <s v="1 g"/>
    <n v="10"/>
    <n v="5892014"/>
    <n v="0.84"/>
    <n v="84.303448239953198"/>
    <s v="Crestline Biotech"/>
    <n v="0.107"/>
    <n v="8105"/>
    <d v="2025-10-07T00:00:00"/>
    <n v="38585"/>
    <n v="3252848.5503385998"/>
    <n v="3600903"/>
    <n v="38036"/>
    <n v="38585"/>
    <n v="549"/>
    <n v="3549669"/>
    <n v="51234"/>
    <n v="64"/>
    <d v="2026-07-08T00:00:00"/>
    <s v="Bill Process"/>
    <n v="62"/>
    <n v="2544"/>
    <n v="0"/>
    <n v="0"/>
    <n v="0.98577167292989498"/>
    <n v="0"/>
    <m/>
    <m/>
    <m/>
    <m/>
    <m/>
    <m/>
    <m/>
  </r>
  <r>
    <s v="BetaLabs Tender 2020/05"/>
    <n v="471"/>
    <n v="31971721"/>
    <s v="Framycetin Sulphate Cream 2% 20 gm Tube"/>
    <s v="20 gm"/>
    <n v="33"/>
    <n v="6063362"/>
    <n v="0.84"/>
    <n v="77.491598576413097"/>
    <s v="Arvion Healthcare"/>
    <n v="0.14599999999999999"/>
    <n v="7612"/>
    <d v="2025-05-05T00:00:00"/>
    <n v="19412"/>
    <n v="1504266.9115653301"/>
    <n v="1723890"/>
    <n v="3877"/>
    <n v="19412"/>
    <n v="15535"/>
    <n v="344298"/>
    <n v="1379592"/>
    <n v="100"/>
    <d v="2026-11-24T00:00:00"/>
    <s v="Bill Process"/>
    <n v="201"/>
    <n v="5152"/>
    <n v="0"/>
    <n v="0"/>
    <n v="0.19972182155367799"/>
    <n v="0"/>
    <m/>
    <m/>
    <m/>
    <m/>
    <m/>
    <m/>
    <m/>
  </r>
  <r>
    <s v="VertexMed Tender 2013/06"/>
    <n v="810"/>
    <n v="45567371"/>
    <s v="Ibuprofen Tablets 250 mg 10 Tablets Pack"/>
    <s v="10 Tablets"/>
    <n v="14"/>
    <n v="9892879"/>
    <n v="0.93"/>
    <n v="75.479502537417403"/>
    <s v="Alkem Laboratories"/>
    <n v="0.114"/>
    <n v="5798"/>
    <d v="2023-11-30T00:00:00"/>
    <n v="17385"/>
    <n v="1312211.1516130001"/>
    <n v="1461803"/>
    <n v="2233"/>
    <n v="17385"/>
    <n v="15152"/>
    <n v="187760"/>
    <n v="1274043"/>
    <n v="78"/>
    <d v="2025-07-04T00:00:00"/>
    <s v="Bill Process"/>
    <n v="-307"/>
    <n v="6349"/>
    <n v="307"/>
    <n v="2"/>
    <n v="0.12844406097210201"/>
    <n v="305"/>
    <m/>
    <m/>
    <m/>
    <m/>
    <m/>
    <m/>
    <m/>
  </r>
  <r>
    <s v="BetaBiosystems Tender 2009/09"/>
    <n v="455"/>
    <n v="21958163"/>
    <s v="Atorvastatin Tablets 650 mg 15 Tablets Pack"/>
    <s v="15 Tablets"/>
    <n v="18"/>
    <n v="6759627"/>
    <n v="0.97"/>
    <n v="54.225207334564999"/>
    <s v="Intas Pharmaceuticals"/>
    <n v="0.111"/>
    <n v="9925"/>
    <d v="2025-10-25T00:00:00"/>
    <n v="91917"/>
    <n v="4984218.3825712102"/>
    <n v="5537467"/>
    <n v="83330"/>
    <n v="91917"/>
    <n v="8587"/>
    <n v="5020150"/>
    <n v="517317"/>
    <n v="193"/>
    <d v="2025-10-15T00:00:00"/>
    <s v="Bill Process"/>
    <n v="-204"/>
    <n v="7344"/>
    <n v="204"/>
    <n v="8"/>
    <n v="0.90657876127375803"/>
    <n v="196"/>
    <m/>
    <m/>
    <m/>
    <m/>
    <m/>
    <m/>
    <m/>
  </r>
  <r>
    <s v="DynaPharmatech Tender 2016/11"/>
    <n v="649"/>
    <n v="66366719"/>
    <s v="Doxycycline Capsules 100 mg 10 Capsules Pack"/>
    <s v="10 Capsules"/>
    <n v="41"/>
    <n v="8115147"/>
    <n v="0.95"/>
    <n v="51.714076367805603"/>
    <s v="Nexora Lifesciences"/>
    <n v="0.105"/>
    <n v="6268"/>
    <d v="2025-08-13T00:00:00"/>
    <n v="27906"/>
    <n v="1443133.0151199801"/>
    <n v="1594662"/>
    <n v="4174"/>
    <n v="27906"/>
    <n v="23732"/>
    <n v="238519"/>
    <n v="1356143"/>
    <n v="61"/>
    <d v="2025-01-26T00:00:00"/>
    <s v="Bill Process"/>
    <n v="-466"/>
    <n v="7883"/>
    <n v="466"/>
    <n v="5"/>
    <n v="0.149573568408228"/>
    <n v="461"/>
    <m/>
    <m/>
    <m/>
    <m/>
    <m/>
    <m/>
    <m/>
  </r>
  <r>
    <s v="BioLifeX Tender 2005/04"/>
    <n v="174"/>
    <n v="93479503"/>
    <s v="Clotrimazole Cream 1% 20 gm Tube"/>
    <s v="20 gm"/>
    <n v="31"/>
    <n v="3235285"/>
    <n v="0.76"/>
    <n v="96.799259952808995"/>
    <s v="Alvion Pharma"/>
    <n v="0.115"/>
    <n v="5398"/>
    <d v="2021-09-11T00:00:00"/>
    <n v="98263"/>
    <n v="9511785.6807428692"/>
    <n v="10605641"/>
    <n v="42317"/>
    <n v="98263"/>
    <n v="55946"/>
    <n v="4567324"/>
    <n v="6038317"/>
    <n v="160"/>
    <d v="2025-12-17T00:00:00"/>
    <s v="Bill Process"/>
    <n v="-141"/>
    <n v="4056"/>
    <n v="141"/>
    <n v="3"/>
    <n v="0.43065039740288802"/>
    <n v="138"/>
    <m/>
    <m/>
    <m/>
    <m/>
    <m/>
    <m/>
    <m/>
  </r>
  <r>
    <s v="BioSciences Tender 2017/12"/>
    <n v="787"/>
    <n v="93652548"/>
    <s v="Cough Suppressant Syrup 250 mg/5 ml 60 ml Bottle"/>
    <s v="60 ml"/>
    <n v="30"/>
    <n v="5515444"/>
    <n v="0.91"/>
    <n v="63.176010502234703"/>
    <s v="Heliosyn Pharma"/>
    <n v="0.14199999999999999"/>
    <n v="6250"/>
    <d v="2022-07-24T00:00:00"/>
    <n v="56242"/>
    <n v="3553145.1826666798"/>
    <n v="4057692"/>
    <n v="12267"/>
    <n v="56242"/>
    <n v="43975"/>
    <n v="885027"/>
    <n v="3172665"/>
    <n v="95"/>
    <d v="2026-01-07T00:00:00"/>
    <s v="Bill Process"/>
    <n v="-120"/>
    <n v="7800"/>
    <n v="120"/>
    <n v="8"/>
    <n v="0.21811102023398901"/>
    <n v="112"/>
    <m/>
    <m/>
    <m/>
    <m/>
    <m/>
    <m/>
    <m/>
  </r>
  <r>
    <s v="NexaThera Tender 2002/01"/>
    <n v="138"/>
    <n v="40994132"/>
    <s v="Atorvastatin Tablets 650 mg 10 Tablets Pack"/>
    <s v="10 Tablets"/>
    <n v="16"/>
    <n v="5796852"/>
    <n v="0.91"/>
    <n v="55.5510224314461"/>
    <s v="Mediora Healthcare"/>
    <n v="0.13100000000000001"/>
    <n v="6382"/>
    <d v="2023-04-29T00:00:00"/>
    <n v="26656"/>
    <n v="1480768.05393263"/>
    <n v="1674749"/>
    <n v="1347"/>
    <n v="26656"/>
    <n v="25309"/>
    <n v="84630"/>
    <n v="1590119"/>
    <n v="57"/>
    <d v="2025-08-06T00:00:00"/>
    <s v="Bill Process"/>
    <n v="-274"/>
    <n v="7683"/>
    <n v="274"/>
    <n v="6"/>
    <n v="5.0532713085234097E-2"/>
    <n v="268"/>
    <m/>
    <m/>
    <m/>
    <m/>
    <m/>
    <m/>
    <m/>
  </r>
  <r>
    <s v="WellLabs Tender 2001/02"/>
    <n v="579"/>
    <n v="53365413"/>
    <s v="Diclofenac Injection 500 mg 2 ml Vial"/>
    <s v="2 ml"/>
    <n v="32"/>
    <n v="2970725"/>
    <n v="0.76"/>
    <n v="75.147987409605904"/>
    <s v="Therovia Pharma"/>
    <n v="0.14099999999999999"/>
    <n v="7863"/>
    <d v="2020-01-06T00:00:00"/>
    <n v="62363"/>
    <n v="4686453.9388252497"/>
    <n v="5347244"/>
    <n v="16797"/>
    <n v="62363"/>
    <n v="45566"/>
    <n v="1440240"/>
    <n v="3907004"/>
    <n v="141"/>
    <d v="2025-12-04T00:00:00"/>
    <s v="Bill Process"/>
    <n v="-154"/>
    <n v="7599"/>
    <n v="154"/>
    <n v="7"/>
    <n v="0.26934239853759401"/>
    <n v="147"/>
    <m/>
    <m/>
    <m/>
    <m/>
    <m/>
    <m/>
    <m/>
  </r>
  <r>
    <s v="AlphaSciences Tender 2002/07"/>
    <n v="660"/>
    <n v="60752971"/>
    <s v="Paracetamol Syrup 250 mg/5 ml 150 ml Bottle"/>
    <s v="150 ml"/>
    <n v="32"/>
    <n v="6980739"/>
    <n v="0.93"/>
    <n v="78.2608165059833"/>
    <s v="Axentra Lifesciences"/>
    <n v="0.127"/>
    <n v="4464"/>
    <d v="2025-10-26T00:00:00"/>
    <n v="67889"/>
    <n v="5313048.5717746997"/>
    <n v="5987806"/>
    <n v="16051"/>
    <n v="67889"/>
    <n v="51838"/>
    <n v="1415697"/>
    <n v="4572109"/>
    <n v="75"/>
    <d v="2025-11-28T00:00:00"/>
    <s v="Bill Process"/>
    <n v="-160"/>
    <n v="3040"/>
    <n v="160"/>
    <n v="5"/>
    <n v="0.236430054942627"/>
    <n v="155"/>
    <m/>
    <m/>
    <m/>
    <m/>
    <m/>
    <m/>
    <m/>
  </r>
  <r>
    <s v="GenoSciences Tender 2004/06"/>
    <n v="427"/>
    <n v="46852761"/>
    <s v="Metformin Tablets 250 mg 15 Tablets Pack"/>
    <s v="15 Tablets"/>
    <n v="30"/>
    <n v="5712783"/>
    <n v="1"/>
    <n v="85.892212698241394"/>
    <s v="Crestline Biotech"/>
    <n v="0.13700000000000001"/>
    <n v="1177"/>
    <d v="2021-06-24T00:00:00"/>
    <n v="59952"/>
    <n v="5149409.9356849696"/>
    <n v="5854879"/>
    <n v="42984"/>
    <n v="59952"/>
    <n v="16968"/>
    <n v="4197794"/>
    <n v="1657085"/>
    <n v="58"/>
    <d v="2025-07-20T00:00:00"/>
    <s v="Bill Process"/>
    <n v="-291"/>
    <n v="7776"/>
    <n v="291"/>
    <n v="6"/>
    <n v="0.71697357886308999"/>
    <n v="285"/>
    <m/>
    <m/>
    <m/>
    <m/>
    <m/>
    <m/>
    <m/>
  </r>
  <r>
    <s v="OptiBiotech Tender 2018/04"/>
    <n v="661"/>
    <n v="49958525"/>
    <s v="Ketoconazole Cream 2% 20 gm Tube"/>
    <s v="20 gm"/>
    <n v="46"/>
    <n v="791175"/>
    <n v="0.85"/>
    <n v="87.6634017985253"/>
    <s v="Veltrix Pharmaceuticals"/>
    <n v="0.11600000000000001"/>
    <n v="4951"/>
    <d v="2023-11-27T00:00:00"/>
    <n v="30545"/>
    <n v="2677678.6079359502"/>
    <n v="2988289"/>
    <n v="7070"/>
    <n v="30545"/>
    <n v="23475"/>
    <n v="691675"/>
    <n v="2296614"/>
    <n v="173"/>
    <d v="2026-02-22T00:00:00"/>
    <s v="Bill Process"/>
    <n v="-74"/>
    <n v="6571"/>
    <n v="74"/>
    <n v="5"/>
    <n v="0.23146177770502499"/>
    <n v="69"/>
    <m/>
    <m/>
    <m/>
    <m/>
    <m/>
    <m/>
    <m/>
  </r>
  <r>
    <s v="FarmaLabs Tender 2015/01"/>
    <n v="122"/>
    <n v="24980246"/>
    <s v="Paracetamol Syrup 250 mg/5 ml 150 ml Bottle"/>
    <s v="150 ml"/>
    <n v="34"/>
    <n v="8527499"/>
    <n v="0.97"/>
    <n v="98.316937885086304"/>
    <s v="Velcura Pharma"/>
    <n v="0.121"/>
    <n v="4179"/>
    <d v="2025-01-22T00:00:00"/>
    <n v="65307"/>
    <n v="6420784.2624613298"/>
    <n v="7197699"/>
    <n v="47889"/>
    <n v="65307"/>
    <n v="17418"/>
    <n v="5278004"/>
    <n v="1919695"/>
    <n v="160"/>
    <d v="2026-10-12T00:00:00"/>
    <s v="Bill Process"/>
    <n v="158"/>
    <n v="5364"/>
    <n v="0"/>
    <n v="0"/>
    <n v="0.73329045890945799"/>
    <n v="0"/>
    <m/>
    <m/>
    <m/>
    <m/>
    <m/>
    <m/>
    <m/>
  </r>
  <r>
    <s v="UniHealthcare Tender 2013/08"/>
    <n v="149"/>
    <n v="69746450"/>
    <s v="Omeprazole Capsules 100 mg 10 Capsules Pack"/>
    <s v="10 Capsules"/>
    <n v="6"/>
    <n v="5477180"/>
    <n v="0.96"/>
    <n v="97.584901804863605"/>
    <s v="Alkem Laboratories"/>
    <n v="0.125"/>
    <n v="3945"/>
    <d v="2022-10-23T00:00:00"/>
    <n v="73745"/>
    <n v="7196398.5835996596"/>
    <n v="8095948"/>
    <n v="667"/>
    <n v="73745"/>
    <n v="73078"/>
    <n v="73225"/>
    <n v="8022723"/>
    <n v="57"/>
    <d v="2026-02-11T00:00:00"/>
    <s v="Bill Process"/>
    <n v="-85"/>
    <n v="4560"/>
    <n v="85"/>
    <n v="4"/>
    <n v="9.0446809953217203E-3"/>
    <n v="81"/>
    <m/>
    <m/>
    <m/>
    <m/>
    <m/>
    <m/>
    <m/>
  </r>
  <r>
    <s v="CoreMed Tender 2009/04"/>
    <n v="400"/>
    <n v="70719969"/>
    <s v="Paracetamol Syrup 250 mg/5 ml 60 ml Bottle"/>
    <s v="60 ml"/>
    <n v="37"/>
    <n v="6247942"/>
    <n v="0.91"/>
    <n v="78.4520246073685"/>
    <s v="Curelia Lifesciences"/>
    <n v="0.14399999999999999"/>
    <n v="1469"/>
    <d v="2023-04-19T00:00:00"/>
    <n v="85201"/>
    <n v="6684190.9485724"/>
    <n v="7646714"/>
    <n v="78818"/>
    <n v="85201"/>
    <n v="6383"/>
    <n v="7073846"/>
    <n v="572868"/>
    <n v="78"/>
    <d v="2026-02-28T00:00:00"/>
    <s v="Bill Process"/>
    <n v="-68"/>
    <n v="1095"/>
    <n v="68"/>
    <n v="1"/>
    <n v="0.92508303893146804"/>
    <n v="67"/>
    <m/>
    <m/>
    <m/>
    <m/>
    <m/>
    <m/>
    <m/>
  </r>
  <r>
    <s v="KronoBiosystems Tender 2023/01"/>
    <n v="498"/>
    <n v="29938165"/>
    <s v="Omeprazole Capsules 200 mg 10 Capsules Pack"/>
    <s v="10 Capsules"/>
    <n v="21"/>
    <n v="6598190"/>
    <n v="0.98"/>
    <n v="90.894305304880305"/>
    <s v="Cenvora Pharma"/>
    <n v="0.122"/>
    <n v="4615"/>
    <d v="2025-06-03T00:00:00"/>
    <n v="66541"/>
    <n v="6048197.96929204"/>
    <n v="6786078"/>
    <n v="23765"/>
    <n v="66541"/>
    <n v="42776"/>
    <n v="2423636"/>
    <n v="4362442"/>
    <n v="183"/>
    <d v="2026-12-11T00:00:00"/>
    <s v="Bill Process"/>
    <n v="218"/>
    <n v="6747"/>
    <n v="0"/>
    <n v="0"/>
    <n v="0.35714822440299998"/>
    <n v="0"/>
    <m/>
    <m/>
    <m/>
    <m/>
    <m/>
    <m/>
    <m/>
  </r>
  <r>
    <s v="VertexPharma Tender 2024/03"/>
    <n v="484"/>
    <n v="23130235"/>
    <s v="Ketoconazole Cream 0.5% 10 gm Tube"/>
    <s v="10 gm"/>
    <n v="49"/>
    <n v="1060755"/>
    <n v="0.86"/>
    <n v="77.676250225141501"/>
    <s v="Sun Pharma"/>
    <n v="0.11700000000000001"/>
    <n v="3561"/>
    <d v="2023-10-20T00:00:00"/>
    <n v="12146"/>
    <n v="943455.73523456894"/>
    <n v="1053840"/>
    <n v="7935"/>
    <n v="12146"/>
    <n v="4211"/>
    <n v="688475"/>
    <n v="365365"/>
    <n v="109"/>
    <d v="2025-04-26T00:00:00"/>
    <s v="Bill Process"/>
    <n v="-376"/>
    <n v="8480"/>
    <n v="376"/>
    <n v="5"/>
    <n v="0.65330149843569896"/>
    <n v="371"/>
    <m/>
    <m/>
    <m/>
    <m/>
    <m/>
    <m/>
    <m/>
  </r>
  <r>
    <s v="AxisBiosystems Tender 2008/02"/>
    <n v="441"/>
    <n v="89493651"/>
    <s v="Amikacin Injection 500 mg 5 ml Vial"/>
    <s v="5 ml"/>
    <n v="43"/>
    <n v="6062091"/>
    <n v="0.91"/>
    <n v="82.560884616288504"/>
    <s v="Alkem Laboratories"/>
    <n v="0.13700000000000001"/>
    <n v="4481"/>
    <d v="2022-01-12T00:00:00"/>
    <n v="89215"/>
    <n v="7365669.3210421801"/>
    <n v="8374766"/>
    <n v="24344"/>
    <n v="89215"/>
    <n v="64871"/>
    <n v="2285213"/>
    <n v="6089553"/>
    <n v="187"/>
    <d v="2025-01-03T00:00:00"/>
    <s v="Bill Process"/>
    <n v="-489"/>
    <n v="1497"/>
    <n v="489"/>
    <n v="8"/>
    <n v="0.272868912178445"/>
    <n v="481"/>
    <m/>
    <m/>
    <m/>
    <m/>
    <m/>
    <m/>
    <m/>
  </r>
  <r>
    <s v="UniThera Tender 2003/02"/>
    <n v="243"/>
    <n v="92206850"/>
    <s v="Paracetamol Syrup 250 mg/5 ml 150 ml Bottle"/>
    <s v="150 ml"/>
    <n v="48"/>
    <n v="3182313"/>
    <n v="0.83"/>
    <n v="76.782395761631605"/>
    <s v="Primexa Healthcare"/>
    <n v="0.126"/>
    <n v="4781"/>
    <d v="2024-01-09T00:00:00"/>
    <n v="29051"/>
    <n v="2230605.3792711599"/>
    <n v="2511662"/>
    <n v="18574"/>
    <n v="29051"/>
    <n v="10477"/>
    <n v="1605852"/>
    <n v="905810"/>
    <n v="158"/>
    <d v="2025-11-10T00:00:00"/>
    <s v="Bill Process"/>
    <n v="-178"/>
    <n v="9474"/>
    <n v="178"/>
    <n v="9"/>
    <n v="0.63935836976351901"/>
    <n v="169"/>
    <m/>
    <m/>
    <m/>
    <m/>
    <m/>
    <m/>
    <m/>
  </r>
  <r>
    <s v="QuantumCore Tender 2005/03"/>
    <n v="112"/>
    <n v="93548756"/>
    <s v="Doxycycline Capsules 200 mg 15 Capsules Pack"/>
    <s v="15 Capsules"/>
    <n v="6"/>
    <n v="4252344"/>
    <n v="0.79"/>
    <n v="80.254926552756302"/>
    <s v="Bioventra Healthcare"/>
    <n v="0.13800000000000001"/>
    <n v="9576"/>
    <d v="2021-11-12T00:00:00"/>
    <n v="60748"/>
    <n v="4875326.2782268403"/>
    <n v="5548121"/>
    <n v="18325"/>
    <n v="60748"/>
    <n v="42423"/>
    <n v="1673624"/>
    <n v="3874497"/>
    <n v="54"/>
    <d v="2026-04-10T00:00:00"/>
    <s v="Bill Process"/>
    <n v="-27"/>
    <n v="5056"/>
    <n v="27"/>
    <n v="4"/>
    <n v="0.301656021597419"/>
    <n v="23"/>
    <m/>
    <m/>
    <m/>
    <m/>
    <m/>
    <m/>
    <m/>
  </r>
  <r>
    <s v="PrimeCure Tender 2018/09"/>
    <n v="461"/>
    <n v="42067394"/>
    <s v="Ketoconazole Cream 1% 10 gm Tube"/>
    <s v="10 gm"/>
    <n v="34"/>
    <n v="5878932"/>
    <n v="0.85"/>
    <n v="54.9834621834259"/>
    <s v="Zydus Lifesciences"/>
    <n v="0.13500000000000001"/>
    <n v="5598"/>
    <d v="2023-07-18T00:00:00"/>
    <n v="99818"/>
    <n v="5488339.2282252004"/>
    <n v="6229265"/>
    <n v="3156"/>
    <n v="99818"/>
    <n v="96662"/>
    <n v="196954"/>
    <n v="6032311"/>
    <n v="67"/>
    <d v="2026-10-05T00:00:00"/>
    <s v="Bill Process"/>
    <n v="151"/>
    <n v="2386"/>
    <n v="0"/>
    <n v="0"/>
    <n v="3.1617543929952502E-2"/>
    <n v="0"/>
    <m/>
    <m/>
    <m/>
    <m/>
    <m/>
    <m/>
    <m/>
  </r>
  <r>
    <s v="SynNova Tender 2004/11"/>
    <n v="938"/>
    <n v="24450509"/>
    <s v="Framycetin Sulphate Cream 0.5% 20 gm Tube"/>
    <s v="20 gm"/>
    <n v="47"/>
    <n v="4872977"/>
    <n v="0.81"/>
    <n v="65.009361591079696"/>
    <s v="Novacrest Pharma"/>
    <n v="0.13800000000000001"/>
    <n v="2093"/>
    <d v="2022-09-01T00:00:00"/>
    <n v="73165"/>
    <n v="4756409.94081135"/>
    <n v="5412795"/>
    <n v="55462"/>
    <n v="73165"/>
    <n v="17703"/>
    <n v="4103115"/>
    <n v="1309680"/>
    <n v="107"/>
    <d v="2026-12-14T00:00:00"/>
    <s v="Bill Process"/>
    <n v="221"/>
    <n v="1395"/>
    <n v="0"/>
    <n v="0"/>
    <n v="0.75804004647030698"/>
    <n v="0"/>
    <m/>
    <m/>
    <m/>
    <m/>
    <m/>
    <m/>
    <m/>
  </r>
  <r>
    <s v="CuraLabs Tender 2000/12"/>
    <n v="562"/>
    <n v="88431241"/>
    <s v="Azithromycin Tablets 650 mg 10 Tablets Pack"/>
    <s v="10 Tablets"/>
    <n v="34"/>
    <n v="6558013"/>
    <n v="1"/>
    <n v="63.824616103650499"/>
    <s v="Nexwell Pharma"/>
    <n v="0.1"/>
    <n v="8720"/>
    <d v="2023-03-20T00:00:00"/>
    <n v="35492"/>
    <n v="2265263.2747507598"/>
    <n v="2491790"/>
    <n v="34170"/>
    <n v="35492"/>
    <n v="1322"/>
    <n v="2398976"/>
    <n v="92814"/>
    <n v="151"/>
    <d v="2025-11-05T00:00:00"/>
    <s v="Bill Process"/>
    <n v="-183"/>
    <n v="2863"/>
    <n v="183"/>
    <n v="3"/>
    <n v="0.96275216950298703"/>
    <n v="180"/>
    <m/>
    <m/>
    <m/>
    <m/>
    <m/>
    <m/>
    <m/>
  </r>
  <r>
    <s v="AxisThera Tender 2008/01"/>
    <n v="432"/>
    <n v="24455755"/>
    <s v="Fluconazole Capsules 250 mg 10 Capsules Pack"/>
    <s v="10 Capsules"/>
    <n v="12"/>
    <n v="1210638"/>
    <n v="0.95"/>
    <n v="80.519098190809899"/>
    <s v="Solentra Lifesciences"/>
    <n v="0.10299999999999999"/>
    <n v="1734"/>
    <d v="2020-12-06T00:00:00"/>
    <n v="12207"/>
    <n v="982896.63161521603"/>
    <n v="1084135"/>
    <n v="10688"/>
    <n v="12207"/>
    <n v="1519"/>
    <n v="949229"/>
    <n v="134906"/>
    <n v="82"/>
    <d v="2026-12-11T00:00:00"/>
    <s v="Bill Process"/>
    <n v="218"/>
    <n v="6301"/>
    <n v="0"/>
    <n v="0"/>
    <n v="0.875563201441796"/>
    <n v="0"/>
    <m/>
    <m/>
    <m/>
    <m/>
    <m/>
    <m/>
    <m/>
  </r>
  <r>
    <s v="QuantumBiotech Tender 2019/08"/>
    <n v="298"/>
    <n v="87432842"/>
    <s v="Paracetamol Syrup 125 mg/5 ml 100 ml Bottle"/>
    <s v="100 ml"/>
    <n v="23"/>
    <n v="2541418"/>
    <n v="0.84"/>
    <n v="87.0692560170733"/>
    <s v="Nexwell Pharma"/>
    <n v="0.124"/>
    <n v="1239"/>
    <d v="2021-07-19T00:00:00"/>
    <n v="24949"/>
    <n v="2172290.8683699602"/>
    <n v="2441655"/>
    <n v="23751"/>
    <n v="24949"/>
    <n v="1198"/>
    <n v="2324412"/>
    <n v="117243"/>
    <n v="130"/>
    <d v="2025-01-10T00:00:00"/>
    <s v="Bill Process"/>
    <n v="-482"/>
    <n v="1903"/>
    <n v="482"/>
    <n v="3"/>
    <n v="0.95198204336847203"/>
    <n v="479"/>
    <m/>
    <m/>
    <m/>
    <m/>
    <m/>
    <m/>
    <m/>
  </r>
  <r>
    <s v="FarmaBiotech Tender 2009/07"/>
    <n v="451"/>
    <n v="49695774"/>
    <s v="Atorvastatin Tablets 250 mg 15 Tablets Pack"/>
    <s v="15 Tablets"/>
    <n v="45"/>
    <n v="8991491"/>
    <n v="0.94"/>
    <n v="53.220222556914798"/>
    <s v="Dr Reddy’s Laboratories"/>
    <n v="0.109"/>
    <n v="5993"/>
    <d v="2020-01-21T00:00:00"/>
    <n v="44913"/>
    <n v="2390279.8556987098"/>
    <n v="2650820"/>
    <n v="3712"/>
    <n v="44913"/>
    <n v="41201"/>
    <n v="219087"/>
    <n v="2431733"/>
    <n v="104"/>
    <d v="2026-10-22T00:00:00"/>
    <s v="Bill Process"/>
    <n v="168"/>
    <n v="9682"/>
    <n v="0"/>
    <n v="0"/>
    <n v="8.2648676329793197E-2"/>
    <n v="0"/>
    <m/>
    <m/>
    <m/>
    <m/>
    <m/>
    <m/>
    <m/>
  </r>
  <r>
    <s v="BioLifecare Tender 2006/04"/>
    <n v="380"/>
    <n v="90496622"/>
    <s v="Doxycycline Capsules 200 mg 15 Capsules Pack"/>
    <s v="15 Capsules"/>
    <n v="20"/>
    <n v="6211768"/>
    <n v="0.86"/>
    <n v="80.156891544230305"/>
    <s v="Medinex Biotech"/>
    <n v="0.125"/>
    <n v="8745"/>
    <d v="2022-02-24T00:00:00"/>
    <n v="25476"/>
    <n v="2042076.9689808099"/>
    <n v="2297337"/>
    <n v="19970"/>
    <n v="25476"/>
    <n v="5506"/>
    <n v="1800825"/>
    <n v="496512"/>
    <n v="192"/>
    <d v="2026-08-03T00:00:00"/>
    <s v="Bill Process"/>
    <n v="88"/>
    <n v="2386"/>
    <n v="0"/>
    <n v="0"/>
    <n v="0.78387501962631501"/>
    <n v="0"/>
    <m/>
    <m/>
    <m/>
    <m/>
    <m/>
    <m/>
    <m/>
  </r>
  <r>
    <s v="JetaNova Tender 2022/05"/>
    <n v="281"/>
    <n v="79139359"/>
    <s v="Azithromycin Tablets 250 mg 15 Tablets Pack"/>
    <s v="15 Tablets"/>
    <n v="47"/>
    <n v="9525603"/>
    <n v="0.88"/>
    <n v="61.438974020646803"/>
    <s v="Oxyvera Pharmaceuticals"/>
    <n v="0.13700000000000001"/>
    <n v="7889"/>
    <d v="2020-07-21T00:00:00"/>
    <n v="44327"/>
    <n v="2723405.4014132102"/>
    <n v="3096512"/>
    <n v="6809"/>
    <n v="44327"/>
    <n v="37518"/>
    <n v="475650"/>
    <n v="2620862"/>
    <n v="124"/>
    <d v="2026-10-20T00:00:00"/>
    <s v="Bill Process"/>
    <n v="166"/>
    <n v="3480"/>
    <n v="0"/>
    <n v="0"/>
    <n v="0.153608410224017"/>
    <n v="0"/>
    <m/>
    <m/>
    <m/>
    <m/>
    <m/>
    <m/>
    <m/>
  </r>
  <r>
    <s v="VitaLabs Tender 2005/10"/>
    <n v="259"/>
    <n v="84361815"/>
    <s v="Clotrimazole Cream 0.5% 10 gm Tube"/>
    <s v="10 gm"/>
    <n v="34"/>
    <n v="6235915"/>
    <n v="1"/>
    <n v="63.862493536128802"/>
    <s v="Oxyvera Pharmaceuticals"/>
    <n v="0.13800000000000001"/>
    <n v="9523"/>
    <d v="2024-05-17T00:00:00"/>
    <n v="27604"/>
    <n v="1762860.2715713"/>
    <n v="2006135"/>
    <n v="22600"/>
    <n v="27604"/>
    <n v="5004"/>
    <n v="1642467"/>
    <n v="363668"/>
    <n v="188"/>
    <d v="2025-11-25T00:00:00"/>
    <s v="Bill Process"/>
    <n v="-163"/>
    <n v="8606"/>
    <n v="163"/>
    <n v="1"/>
    <n v="0.81872192435878899"/>
    <n v="162"/>
    <m/>
    <m/>
    <m/>
    <m/>
    <m/>
    <m/>
    <m/>
  </r>
  <r>
    <s v="GenoSciences Tender 2011/10"/>
    <n v="954"/>
    <n v="17050073"/>
    <s v="Vitamin B Complex Syrup 100 mg/5 ml 60 ml Bottle"/>
    <s v="60 ml"/>
    <n v="13"/>
    <n v="8316684"/>
    <n v="0.79"/>
    <n v="91.551355116738904"/>
    <s v="TruMed Lifesciences"/>
    <n v="0.14299999999999999"/>
    <n v="1925"/>
    <d v="2024-12-16T00:00:00"/>
    <n v="28059"/>
    <n v="2568839.4732205798"/>
    <n v="2936184"/>
    <n v="7221"/>
    <n v="28059"/>
    <n v="20838"/>
    <n v="755629"/>
    <n v="2180555"/>
    <n v="169"/>
    <d v="2025-04-06T00:00:00"/>
    <s v="Bill Process"/>
    <n v="-396"/>
    <n v="1556"/>
    <n v="396"/>
    <n v="2"/>
    <n v="0.25735058270073802"/>
    <n v="394"/>
    <m/>
    <m/>
    <m/>
    <m/>
    <m/>
    <m/>
    <m/>
  </r>
  <r>
    <s v="GammaSciences Tender 2009/03"/>
    <n v="853"/>
    <n v="25201128"/>
    <s v="Amikacin Injection 500 mg 2 ml Vial"/>
    <s v="2 ml"/>
    <n v="9"/>
    <n v="3125314"/>
    <n v="0.78"/>
    <n v="75.217259935908501"/>
    <s v="Velcura Pharma"/>
    <n v="0.13500000000000001"/>
    <n v="7092"/>
    <d v="2025-06-22T00:00:00"/>
    <n v="62362"/>
    <n v="4690698.7641231297"/>
    <n v="5323943"/>
    <n v="33783"/>
    <n v="62362"/>
    <n v="28579"/>
    <n v="2884108"/>
    <n v="2439835"/>
    <n v="59"/>
    <d v="2025-07-08T00:00:00"/>
    <s v="Bill Process"/>
    <n v="-303"/>
    <n v="1801"/>
    <n v="303"/>
    <n v="3"/>
    <n v="0.541724126872134"/>
    <n v="300"/>
    <m/>
    <m/>
    <m/>
    <m/>
    <m/>
    <m/>
    <m/>
  </r>
  <r>
    <s v="AuroCore Tender 2001/09"/>
    <n v="289"/>
    <n v="21770605"/>
    <s v="Doxycycline Capsules 100 mg 10 Capsules Pack"/>
    <s v="10 Capsules"/>
    <n v="9"/>
    <n v="6781931"/>
    <n v="0.85"/>
    <n v="51.753961256905498"/>
    <s v="Torrent Pharmaceuticals"/>
    <n v="0.13800000000000001"/>
    <n v="8644"/>
    <d v="2021-03-18T00:00:00"/>
    <n v="90964"/>
    <n v="4707747.3317731498"/>
    <n v="5357416"/>
    <n v="15274"/>
    <n v="90964"/>
    <n v="75690"/>
    <n v="899578"/>
    <n v="4457838"/>
    <n v="153"/>
    <d v="2026-07-05T00:00:00"/>
    <s v="Bill Process"/>
    <n v="59"/>
    <n v="5441"/>
    <n v="0"/>
    <n v="0"/>
    <n v="0.167912580801196"/>
    <n v="0"/>
    <m/>
    <m/>
    <m/>
    <m/>
    <m/>
    <m/>
    <m/>
  </r>
  <r>
    <s v="DeltaLifeX Tender 2009/02"/>
    <n v="512"/>
    <n v="77588652"/>
    <s v="Mupirocin Cream 1% 20 gm Tube"/>
    <s v="20 gm"/>
    <n v="44"/>
    <n v="1901463"/>
    <n v="0.97"/>
    <n v="79.831069139316796"/>
    <s v="Aximed Pharma"/>
    <n v="0.10100000000000001"/>
    <n v="4365"/>
    <d v="2021-08-08T00:00:00"/>
    <n v="61556"/>
    <n v="4914081.2919397801"/>
    <n v="5410404"/>
    <n v="21497"/>
    <n v="61556"/>
    <n v="40059"/>
    <n v="1889457"/>
    <n v="3520947"/>
    <n v="71"/>
    <d v="2025-07-18T00:00:00"/>
    <s v="Bill Process"/>
    <n v="-293"/>
    <n v="1502"/>
    <n v="293"/>
    <n v="2"/>
    <n v="0.34922672038468999"/>
    <n v="291"/>
    <m/>
    <m/>
    <m/>
    <m/>
    <m/>
    <m/>
    <m/>
  </r>
  <r>
    <s v="LifeSciences Tender 2016/12"/>
    <n v="175"/>
    <n v="68571352"/>
    <s v="Doxycycline Capsules 100 mg 20 Capsules Pack"/>
    <s v="20 Capsules"/>
    <n v="45"/>
    <n v="5554730"/>
    <n v="0.93"/>
    <n v="57.560349091957498"/>
    <s v="Sun Pharma"/>
    <n v="0.13900000000000001"/>
    <n v="4783"/>
    <d v="2021-03-23T00:00:00"/>
    <n v="37983"/>
    <n v="2186314.7395598199"/>
    <n v="2490212"/>
    <n v="18031"/>
    <n v="37983"/>
    <n v="19952"/>
    <n v="1182135"/>
    <n v="1308077"/>
    <n v="131"/>
    <d v="2026-08-24T00:00:00"/>
    <s v="Bill Process"/>
    <n v="109"/>
    <n v="3185"/>
    <n v="0"/>
    <n v="0"/>
    <n v="0.474712371324013"/>
    <n v="0"/>
    <m/>
    <m/>
    <m/>
    <m/>
    <m/>
    <m/>
    <m/>
  </r>
  <r>
    <s v="AxisBiotech Tender 2011/09"/>
    <n v="687"/>
    <n v="55343414"/>
    <s v="Clotrimazole Cream 0.5% 10 gm Tube"/>
    <s v="10 gm"/>
    <n v="14"/>
    <n v="4870985"/>
    <n v="0.8"/>
    <n v="63.883158637594697"/>
    <s v="Crestiva Pharmaceuticals"/>
    <n v="0.14599999999999999"/>
    <n v="3114"/>
    <d v="2023-05-16T00:00:00"/>
    <n v="25412"/>
    <n v="1623398.8272985599"/>
    <n v="1860415"/>
    <n v="21820"/>
    <n v="25412"/>
    <n v="3592"/>
    <n v="1597444"/>
    <n v="262971"/>
    <n v="83"/>
    <d v="2025-01-15T00:00:00"/>
    <s v="Bill Process"/>
    <n v="-477"/>
    <n v="5683"/>
    <n v="477"/>
    <n v="1"/>
    <n v="0.85864945694947303"/>
    <n v="476"/>
    <m/>
    <m/>
    <m/>
    <m/>
    <m/>
    <m/>
    <m/>
  </r>
  <r>
    <s v="YottaLabs Tender 2018/06"/>
    <n v="845"/>
    <n v="34938484"/>
    <s v="Paracetamol Tablets 250 mg 15 Tablets Pack"/>
    <s v="15 Tablets"/>
    <n v="12"/>
    <n v="860194"/>
    <n v="0.88"/>
    <n v="81.2335896255573"/>
    <s v="Primexa Healthcare"/>
    <n v="0.111"/>
    <n v="8151"/>
    <d v="2023-06-14T00:00:00"/>
    <n v="38615"/>
    <n v="3136835.0633908901"/>
    <n v="3485024"/>
    <n v="15504"/>
    <n v="38615"/>
    <n v="23111"/>
    <n v="1399244"/>
    <n v="2085780"/>
    <n v="83"/>
    <d v="2025-10-12T00:00:00"/>
    <s v="Bill Process"/>
    <n v="-207"/>
    <n v="4940"/>
    <n v="207"/>
    <n v="6"/>
    <n v="0.40150200699210198"/>
    <n v="201"/>
    <m/>
    <m/>
    <m/>
    <m/>
    <m/>
    <m/>
    <m/>
  </r>
  <r>
    <s v="UltraCore Tender 2015/05"/>
    <n v="205"/>
    <n v="20975533"/>
    <s v="Doxycycline Capsules 200 mg 20 Capsules Pack"/>
    <s v="20 Capsules"/>
    <n v="6"/>
    <n v="9745650"/>
    <n v="0.89"/>
    <n v="75.836765276668402"/>
    <s v="Medinex Biotech"/>
    <n v="0.112"/>
    <n v="7431"/>
    <d v="2023-03-08T00:00:00"/>
    <n v="70144"/>
    <n v="5319494.0635666298"/>
    <n v="5915277"/>
    <n v="1408"/>
    <n v="70144"/>
    <n v="68736"/>
    <n v="118737"/>
    <n v="5796540"/>
    <n v="136"/>
    <d v="2026-02-11T00:00:00"/>
    <s v="Bill Process"/>
    <n v="-85"/>
    <n v="3250"/>
    <n v="85"/>
    <n v="8"/>
    <n v="2.0072992700729899E-2"/>
    <n v="77"/>
    <m/>
    <m/>
    <m/>
    <m/>
    <m/>
    <m/>
    <m/>
  </r>
  <r>
    <s v="KronoNova Tender 2000/09"/>
    <n v="854"/>
    <n v="98516340"/>
    <s v="Amikacin Injection 250 mg 2 ml Vial"/>
    <s v="2 ml"/>
    <n v="35"/>
    <n v="4598331"/>
    <n v="0.75"/>
    <n v="96.966287325739998"/>
    <s v="Zenvia Biotech"/>
    <n v="0.12"/>
    <n v="1415"/>
    <d v="2021-08-16T00:00:00"/>
    <n v="86418"/>
    <n v="8379632.6181158004"/>
    <n v="9385189"/>
    <n v="75539"/>
    <n v="86418"/>
    <n v="10879"/>
    <n v="8203705"/>
    <n v="1181484"/>
    <n v="62"/>
    <d v="2026-07-03T00:00:00"/>
    <s v="Bill Process"/>
    <n v="57"/>
    <n v="5346"/>
    <n v="0"/>
    <n v="0"/>
    <n v="0.87411187484089004"/>
    <n v="0"/>
    <m/>
    <m/>
    <m/>
    <m/>
    <m/>
    <m/>
    <m/>
  </r>
  <r>
    <s v="TriBiosystems Tender 2009/05"/>
    <n v="115"/>
    <n v="17013770"/>
    <s v="Ibuprofen Tablets 650 mg 15 Tablets Pack"/>
    <s v="15 Tablets"/>
    <n v="23"/>
    <n v="8847788"/>
    <n v="0.75"/>
    <n v="78.840600059647599"/>
    <s v="Aximed Pharma"/>
    <n v="0.112"/>
    <n v="4061"/>
    <d v="2020-02-21T00:00:00"/>
    <n v="59601"/>
    <n v="4698978.6041550599"/>
    <n v="5225264"/>
    <n v="47821"/>
    <n v="59601"/>
    <n v="11780"/>
    <n v="4192503"/>
    <n v="1032761"/>
    <n v="189"/>
    <d v="2025-01-10T00:00:00"/>
    <s v="Bill Process"/>
    <n v="-482"/>
    <n v="2331"/>
    <n v="482"/>
    <n v="4"/>
    <n v="0.80235230952500802"/>
    <n v="478"/>
    <m/>
    <m/>
    <m/>
    <m/>
    <m/>
    <m/>
    <m/>
  </r>
  <r>
    <s v="PrimeLabs Tender 2018/05"/>
    <n v="786"/>
    <n v="78073292"/>
    <s v="Fluconazole Capsules 250 mg 15 Capsules Pack"/>
    <s v="15 Capsules"/>
    <n v="27"/>
    <n v="1156595"/>
    <n v="0.95"/>
    <n v="51.113216735108402"/>
    <s v="Alvion Pharma"/>
    <n v="0.11799999999999999"/>
    <n v="7843"/>
    <d v="2025-02-21T00:00:00"/>
    <n v="72971"/>
    <n v="3729782.53837759"/>
    <n v="4169897"/>
    <n v="59069"/>
    <n v="72971"/>
    <n v="13902"/>
    <n v="3375473"/>
    <n v="794424"/>
    <n v="172"/>
    <d v="2026-11-24T00:00:00"/>
    <s v="Bill Process"/>
    <n v="201"/>
    <n v="2974"/>
    <n v="0"/>
    <n v="0"/>
    <n v="0.80948596017595997"/>
    <n v="0"/>
    <m/>
    <m/>
    <m/>
    <m/>
    <m/>
    <m/>
    <m/>
  </r>
  <r>
    <s v="RegenMed Tender 2000/06"/>
    <n v="882"/>
    <n v="11184328"/>
    <s v="Framycetin Sulphate Cream 2% 30 gm Tube"/>
    <s v="30 gm"/>
    <n v="17"/>
    <n v="2158320"/>
    <n v="0.76"/>
    <n v="91.490430711531801"/>
    <s v="Mediora Healthcare"/>
    <n v="0.14399999999999999"/>
    <n v="8135"/>
    <d v="2022-12-26T00:00:00"/>
    <n v="88261"/>
    <n v="8075036.9050305104"/>
    <n v="9237842"/>
    <n v="6615"/>
    <n v="88261"/>
    <n v="81646"/>
    <n v="692359"/>
    <n v="8545483"/>
    <n v="182"/>
    <d v="2025-02-14T00:00:00"/>
    <s v="Bill Process"/>
    <n v="-447"/>
    <n v="9894"/>
    <n v="447"/>
    <n v="7"/>
    <n v="7.4948165101233796E-2"/>
    <n v="440"/>
    <m/>
    <m/>
    <m/>
    <m/>
    <m/>
    <m/>
    <m/>
  </r>
  <r>
    <s v="OmegaThera Tender 2003/09"/>
    <n v="513"/>
    <n v="28995678"/>
    <s v="Clotrimazole Cream 0.5% 30 gm Tube"/>
    <s v="30 gm"/>
    <n v="42"/>
    <n v="5234336"/>
    <n v="0.97"/>
    <n v="79.218426545886103"/>
    <s v="Nexwell Pharma"/>
    <n v="0.111"/>
    <n v="5310"/>
    <d v="2023-05-05T00:00:00"/>
    <n v="14463"/>
    <n v="1145736.1031331499"/>
    <n v="1272913"/>
    <n v="6381"/>
    <n v="14463"/>
    <n v="8082"/>
    <n v="561602"/>
    <n v="711311"/>
    <n v="65"/>
    <d v="2025-08-18T00:00:00"/>
    <s v="Bill Process"/>
    <n v="-262"/>
    <n v="8945"/>
    <n v="262"/>
    <n v="2"/>
    <n v="0.44119477286869901"/>
    <n v="260"/>
    <m/>
    <m/>
    <m/>
    <m/>
    <m/>
    <m/>
    <m/>
  </r>
  <r>
    <s v="RegenLifeX Tender 2025/01"/>
    <n v="154"/>
    <n v="98426829"/>
    <s v="Paracetamol Tablets 650 mg 20 Tablets Pack"/>
    <s v="20 Tablets"/>
    <n v="21"/>
    <n v="6456986"/>
    <n v="0.97"/>
    <n v="85.125484675956102"/>
    <s v="Solvion Pharma"/>
    <n v="0.14499999999999999"/>
    <n v="6218"/>
    <d v="2020-05-23T00:00:00"/>
    <n v="45543"/>
    <n v="3876869.9485970698"/>
    <n v="4439016"/>
    <n v="15394"/>
    <n v="45543"/>
    <n v="30149"/>
    <n v="1500433"/>
    <n v="2938583"/>
    <n v="162"/>
    <d v="2025-01-04T00:00:00"/>
    <s v="Bill Process"/>
    <n v="-488"/>
    <n v="9943"/>
    <n v="488"/>
    <n v="3"/>
    <n v="0.33801023208835601"/>
    <n v="485"/>
    <m/>
    <m/>
    <m/>
    <m/>
    <m/>
    <m/>
    <m/>
  </r>
  <r>
    <s v="BetaGenix Tender 2019/03"/>
    <n v="313"/>
    <n v="60863695"/>
    <s v="Doxycycline Capsules 100 mg 20 Capsules Pack"/>
    <s v="20 Capsules"/>
    <n v="22"/>
    <n v="6131586"/>
    <n v="0.94"/>
    <n v="83.332353854203603"/>
    <s v="Nexwell Pharma"/>
    <n v="0.14199999999999999"/>
    <n v="6101"/>
    <d v="2023-05-04T00:00:00"/>
    <n v="11815"/>
    <n v="984571.76078741602"/>
    <n v="1124381"/>
    <n v="7888"/>
    <n v="11815"/>
    <n v="3927"/>
    <n v="750666"/>
    <n v="373715"/>
    <n v="159"/>
    <d v="2026-07-27T00:00:00"/>
    <s v="Bill Process"/>
    <n v="81"/>
    <n v="9305"/>
    <n v="0"/>
    <n v="0"/>
    <n v="0.66762589928057603"/>
    <n v="0"/>
    <m/>
    <m/>
    <m/>
    <m/>
    <m/>
    <m/>
    <m/>
  </r>
  <r>
    <s v="CortexHealthcare Tender 2019/02"/>
    <n v="839"/>
    <n v="28049045"/>
    <s v="Paracetamol Tablets 500 mg 10 Tablets Pack"/>
    <s v="10 Tablets"/>
    <n v="50"/>
    <n v="1094678"/>
    <n v="0.79"/>
    <n v="88.2307326100333"/>
    <s v="Axentra Lifesciences"/>
    <n v="0.108"/>
    <n v="1726"/>
    <d v="2023-12-30T00:00:00"/>
    <n v="24811"/>
    <n v="2189092.7067875401"/>
    <n v="2425515"/>
    <n v="13575"/>
    <n v="24811"/>
    <n v="11236"/>
    <n v="1327087"/>
    <n v="1098428"/>
    <n v="139"/>
    <d v="2025-08-18T00:00:00"/>
    <s v="Bill Process"/>
    <n v="-262"/>
    <n v="8345"/>
    <n v="262"/>
    <n v="7"/>
    <n v="0.54713635081213996"/>
    <n v="255"/>
    <m/>
    <m/>
    <m/>
    <m/>
    <m/>
    <m/>
    <m/>
  </r>
  <r>
    <s v="UltraLifecare Tender 2004/04"/>
    <n v="143"/>
    <n v="37912968"/>
    <s v="Cough Suppressant Syrup 100 mg/5 ml 150 ml Bottle"/>
    <s v="150 ml"/>
    <n v="9"/>
    <n v="6370847"/>
    <n v="0.9"/>
    <n v="82.940983133900502"/>
    <s v="Zydus Lifesciences"/>
    <n v="0.123"/>
    <n v="8681"/>
    <d v="2020-08-03T00:00:00"/>
    <n v="61230"/>
    <n v="5078476.3972887304"/>
    <n v="5703129"/>
    <n v="19753"/>
    <n v="61230"/>
    <n v="41477"/>
    <n v="1839848"/>
    <n v="3863281"/>
    <n v="55"/>
    <d v="2026-02-14T00:00:00"/>
    <s v="Bill Process"/>
    <n v="-82"/>
    <n v="8284"/>
    <n v="82"/>
    <n v="8"/>
    <n v="0.32260329903641999"/>
    <n v="74"/>
    <m/>
    <m/>
    <m/>
    <m/>
    <m/>
    <m/>
    <m/>
  </r>
  <r>
    <s v="VertexBiotech Tender 2005/09"/>
    <n v="631"/>
    <n v="72508470"/>
    <s v="Amikacin Injection 1 g 2 ml Vial"/>
    <s v="1 g"/>
    <n v="15"/>
    <n v="2500841"/>
    <n v="0.78"/>
    <n v="94.196603486286094"/>
    <s v="Therovia Pharma"/>
    <n v="0.14499999999999999"/>
    <n v="9910"/>
    <d v="2020-04-20T00:00:00"/>
    <n v="34552"/>
    <n v="3254681.0436581601"/>
    <n v="3726610"/>
    <n v="27730"/>
    <n v="34552"/>
    <n v="6822"/>
    <n v="2990822"/>
    <n v="735788"/>
    <n v="131"/>
    <d v="2026-11-02T00:00:00"/>
    <s v="Bill Process"/>
    <n v="179"/>
    <n v="2458"/>
    <n v="0"/>
    <n v="0"/>
    <n v="0.80255846260708497"/>
    <n v="0"/>
    <m/>
    <m/>
    <m/>
    <m/>
    <m/>
    <m/>
    <m/>
  </r>
  <r>
    <s v="TriNova Tender 2011/10"/>
    <n v="220"/>
    <n v="70762109"/>
    <s v="Gentamicin Injection 1 g 10 ml Vial"/>
    <s v="1 g"/>
    <n v="21"/>
    <n v="9659896"/>
    <n v="0.85"/>
    <n v="94.5433666232543"/>
    <s v="Dr Reddy’s Laboratories"/>
    <n v="0.11899999999999999"/>
    <n v="4972"/>
    <d v="2025-01-30T00:00:00"/>
    <n v="54164"/>
    <n v="5120846.9097819496"/>
    <n v="5730228"/>
    <n v="39924"/>
    <n v="54164"/>
    <n v="14240"/>
    <n v="4223721"/>
    <n v="1506507"/>
    <n v="101"/>
    <d v="2026-08-07T00:00:00"/>
    <s v="Bill Process"/>
    <n v="92"/>
    <n v="2524"/>
    <n v="0"/>
    <n v="0"/>
    <n v="0.73709474927996499"/>
    <n v="0"/>
    <m/>
    <m/>
    <m/>
    <m/>
    <m/>
    <m/>
    <m/>
  </r>
  <r>
    <s v="AxisMed Tender 2003/09"/>
    <n v="550"/>
    <n v="13895997"/>
    <s v="Ceftriaxone Injection 1 g 2 ml Vial"/>
    <s v="1 g"/>
    <n v="8"/>
    <n v="3043233"/>
    <n v="0.84"/>
    <n v="73.406849697508804"/>
    <s v="Helixora Healthcare"/>
    <n v="0.14099999999999999"/>
    <n v="2945"/>
    <d v="2024-12-29T00:00:00"/>
    <n v="91440"/>
    <n v="6712322.3363402104"/>
    <n v="7658760"/>
    <n v="15869"/>
    <n v="91440"/>
    <n v="75571"/>
    <n v="1329143"/>
    <n v="6329617"/>
    <n v="94"/>
    <d v="2025-07-09T00:00:00"/>
    <s v="Bill Process"/>
    <n v="-302"/>
    <n v="9633"/>
    <n v="302"/>
    <n v="9"/>
    <n v="0.17354549431321101"/>
    <n v="293"/>
    <m/>
    <m/>
    <m/>
    <m/>
    <m/>
    <m/>
    <m/>
  </r>
  <r>
    <s v="AuroPharmatech Tender 2002/01"/>
    <n v="414"/>
    <n v="17298664"/>
    <s v="Gentamicin Injection 500 mg 10 ml Vial"/>
    <s v="10 ml"/>
    <n v="29"/>
    <n v="9051232"/>
    <n v="0.94"/>
    <n v="61.094625745773499"/>
    <s v="Crestiva Pharmaceuticals"/>
    <n v="0.13100000000000001"/>
    <n v="4297"/>
    <d v="2024-04-08T00:00:00"/>
    <n v="54323"/>
    <n v="3318843.3543876498"/>
    <n v="3753612"/>
    <n v="35256"/>
    <n v="54323"/>
    <n v="19067"/>
    <n v="2436120"/>
    <n v="1317492"/>
    <n v="184"/>
    <d v="2025-07-25T00:00:00"/>
    <s v="Bill Process"/>
    <n v="-286"/>
    <n v="2488"/>
    <n v="286"/>
    <n v="4"/>
    <n v="0.64900686633654303"/>
    <n v="282"/>
    <m/>
    <m/>
    <m/>
    <m/>
    <m/>
    <m/>
    <m/>
  </r>
  <r>
    <s v="KronoCore Tender 2012/08"/>
    <n v="824"/>
    <n v="82115823"/>
    <s v="Ceftriaxone Injection 500 mg 5 ml Vial"/>
    <s v="5 ml"/>
    <n v="35"/>
    <n v="2479372"/>
    <n v="1"/>
    <n v="80.234105908211504"/>
    <s v="Primexa Healthcare"/>
    <n v="0.124"/>
    <n v="8817"/>
    <d v="2022-04-22T00:00:00"/>
    <n v="61920"/>
    <n v="4968095.8378364602"/>
    <n v="5584140"/>
    <n v="45236"/>
    <n v="61920"/>
    <n v="16684"/>
    <n v="4079524"/>
    <n v="1504616"/>
    <n v="151"/>
    <d v="2026-04-20T00:00:00"/>
    <s v="Bill Process"/>
    <n v="-17"/>
    <n v="7180"/>
    <n v="17"/>
    <n v="1"/>
    <n v="0.73055555555555596"/>
    <n v="16"/>
    <m/>
    <m/>
    <m/>
    <m/>
    <m/>
    <m/>
    <m/>
  </r>
  <r>
    <s v="OmegaPharma Tender 2011/06"/>
    <n v="260"/>
    <n v="79790489"/>
    <s v="Fluconazole Capsules 100 mg 15 Capsules Pack"/>
    <s v="15 Capsules"/>
    <n v="38"/>
    <n v="8491583"/>
    <n v="0.83"/>
    <n v="63.6339962802722"/>
    <s v="Bioventra Healthcare"/>
    <n v="0.124"/>
    <n v="9203"/>
    <d v="2023-01-10T00:00:00"/>
    <n v="85974"/>
    <n v="5470869.1962001203"/>
    <n v="6149257"/>
    <n v="67051"/>
    <n v="85974"/>
    <n v="18923"/>
    <n v="4795797"/>
    <n v="1353460"/>
    <n v="110"/>
    <d v="2026-11-28T00:00:00"/>
    <s v="Bill Process"/>
    <n v="205"/>
    <n v="5396"/>
    <n v="0"/>
    <n v="0"/>
    <n v="0.77989857398748497"/>
    <n v="0"/>
    <m/>
    <m/>
    <m/>
    <m/>
    <m/>
    <m/>
    <m/>
  </r>
  <r>
    <s v="ImmunoCore Tender 2019/12"/>
    <n v="472"/>
    <n v="45118802"/>
    <s v="Doxycycline Capsules 100 mg 15 Capsules Pack"/>
    <s v="15 Capsules"/>
    <n v="27"/>
    <n v="396646"/>
    <n v="0.87"/>
    <n v="90.411109382682795"/>
    <s v="Biosynex Healthcare"/>
    <n v="0.112"/>
    <n v="8059"/>
    <d v="2021-06-10T00:00:00"/>
    <n v="13085"/>
    <n v="1183029.3662723999"/>
    <n v="1315529"/>
    <n v="654"/>
    <n v="13085"/>
    <n v="12431"/>
    <n v="65751"/>
    <n v="1249778"/>
    <n v="128"/>
    <d v="2025-12-07T00:00:00"/>
    <s v="Bill Process"/>
    <n v="-151"/>
    <n v="5795"/>
    <n v="151"/>
    <n v="3"/>
    <n v="4.9980894153610997E-2"/>
    <n v="148"/>
    <m/>
    <m/>
    <m/>
    <m/>
    <m/>
    <m/>
    <m/>
  </r>
  <r>
    <s v="NexaHealthcare Tender 2023/08"/>
    <n v="307"/>
    <n v="14968265"/>
    <s v="Cough Suppressant Syrup 250 mg/5 ml 100 ml Bottle"/>
    <s v="100 ml"/>
    <n v="8"/>
    <n v="9228751"/>
    <n v="0.8"/>
    <n v="68.7912960684788"/>
    <s v="Heliosyn Pharma"/>
    <n v="0.13600000000000001"/>
    <n v="8951"/>
    <d v="2025-04-18T00:00:00"/>
    <n v="88573"/>
    <n v="6093051.4666733705"/>
    <n v="6921706"/>
    <n v="87484"/>
    <n v="88573"/>
    <n v="1089"/>
    <n v="6836604"/>
    <n v="85102"/>
    <n v="182"/>
    <d v="2026-02-21T00:00:00"/>
    <s v="Bill Process"/>
    <n v="-75"/>
    <n v="2956"/>
    <n v="75"/>
    <n v="8"/>
    <n v="0.98770505684576604"/>
    <n v="67"/>
    <m/>
    <m/>
    <m/>
    <m/>
    <m/>
    <m/>
    <m/>
  </r>
  <r>
    <s v="DeltaNova Tender 2014/04"/>
    <n v="358"/>
    <n v="98304441"/>
    <s v="Clotrimazole Cream 1% 10 gm Tube"/>
    <s v="10 gm"/>
    <n v="14"/>
    <n v="5234172"/>
    <n v="0.93"/>
    <n v="70.842486985201404"/>
    <s v="Torrent Pharmaceuticals"/>
    <n v="0.13800000000000001"/>
    <n v="9526"/>
    <d v="2021-08-07T00:00:00"/>
    <n v="73641"/>
    <n v="5216911.5840772204"/>
    <n v="5936845"/>
    <n v="11015"/>
    <n v="73641"/>
    <n v="62626"/>
    <n v="888016"/>
    <n v="5048829"/>
    <n v="166"/>
    <d v="2025-10-18T00:00:00"/>
    <s v="Bill Process"/>
    <n v="-201"/>
    <n v="6372"/>
    <n v="201"/>
    <n v="8"/>
    <n v="0.149577001941853"/>
    <n v="193"/>
    <m/>
    <m/>
    <m/>
    <m/>
    <m/>
    <m/>
    <m/>
  </r>
  <r>
    <s v="BetaLabs Tender 2024/03"/>
    <n v="122"/>
    <n v="48849368"/>
    <s v="Ibuprofen Tablets 250 mg 15 Tablets Pack"/>
    <s v="15 Tablets"/>
    <n v="43"/>
    <n v="5993561"/>
    <n v="0.93"/>
    <n v="74.938725147545497"/>
    <s v="Zydus Lifesciences"/>
    <n v="0.114"/>
    <n v="3542"/>
    <d v="2025-08-20T00:00:00"/>
    <n v="61778"/>
    <n v="4629564.5621650703"/>
    <n v="5157335"/>
    <n v="54228"/>
    <n v="61778"/>
    <n v="7550"/>
    <n v="4527048"/>
    <n v="630287"/>
    <n v="158"/>
    <d v="2025-07-22T00:00:00"/>
    <s v="Bill Process"/>
    <n v="-289"/>
    <n v="5347"/>
    <n v="289"/>
    <n v="5"/>
    <n v="0.87778820939492996"/>
    <n v="284"/>
    <m/>
    <m/>
    <m/>
    <m/>
    <m/>
    <m/>
    <m/>
  </r>
  <r>
    <s v="BioBiosystems Tender 2002/07"/>
    <n v="369"/>
    <n v="33221672"/>
    <s v="Cough Suppressant Syrup 250 mg/5 ml 60 ml Bottle"/>
    <s v="60 ml"/>
    <n v="8"/>
    <n v="764656"/>
    <n v="0.87"/>
    <n v="67.037161659869795"/>
    <s v="Alkem Laboratories"/>
    <n v="0.123"/>
    <n v="7072"/>
    <d v="2022-07-29T00:00:00"/>
    <n v="89003"/>
    <n v="5966508.4992133901"/>
    <n v="6700389"/>
    <n v="24352"/>
    <n v="89003"/>
    <n v="64651"/>
    <n v="1833285"/>
    <n v="4867104"/>
    <n v="184"/>
    <d v="2026-04-03T00:00:00"/>
    <s v="Bill Process"/>
    <n v="-34"/>
    <n v="3037"/>
    <n v="34"/>
    <n v="1"/>
    <n v="0.27360875476107499"/>
    <n v="33"/>
    <m/>
    <m/>
    <m/>
    <m/>
    <m/>
    <m/>
    <m/>
  </r>
  <r>
    <s v="BioBiotech Tender 2018/06"/>
    <n v="306"/>
    <n v="75441647"/>
    <s v="Ketoconazole Cream 0.5% 10 gm Tube"/>
    <s v="10 gm"/>
    <n v="43"/>
    <n v="8655940"/>
    <n v="0.81"/>
    <n v="53.554739237707501"/>
    <s v="Nexwell Pharma"/>
    <n v="0.128"/>
    <n v="9407"/>
    <d v="2021-10-21T00:00:00"/>
    <n v="48399"/>
    <n v="2591995.8243657998"/>
    <n v="2923771"/>
    <n v="23532"/>
    <n v="48399"/>
    <n v="24867"/>
    <n v="1421562"/>
    <n v="1502209"/>
    <n v="174"/>
    <d v="2026-01-02T00:00:00"/>
    <s v="Bill Process"/>
    <n v="-125"/>
    <n v="3287"/>
    <n v="125"/>
    <n v="4"/>
    <n v="0.48620839273538702"/>
    <n v="121"/>
    <m/>
    <m/>
    <m/>
    <m/>
    <m/>
    <m/>
    <m/>
  </r>
  <r>
    <s v="TriPharma Tender 2004/10"/>
    <n v="719"/>
    <n v="57368439"/>
    <s v="Ciprofloxacin Tablets 650 mg 15 Tablets Pack"/>
    <s v="15 Tablets"/>
    <n v="12"/>
    <n v="6483944"/>
    <n v="0.81"/>
    <n v="96.6967384358326"/>
    <s v="Bioventra Healthcare"/>
    <n v="0.10299999999999999"/>
    <n v="5935"/>
    <d v="2024-02-08T00:00:00"/>
    <n v="80760"/>
    <n v="7809228.5960778398"/>
    <n v="8613579"/>
    <n v="71545"/>
    <n v="80760"/>
    <n v="9215"/>
    <n v="7630739"/>
    <n v="982840"/>
    <n v="60"/>
    <d v="2026-10-18T00:00:00"/>
    <s v="Bill Process"/>
    <n v="164"/>
    <n v="5309"/>
    <n v="0"/>
    <n v="0"/>
    <n v="0.88589648340762694"/>
    <n v="0"/>
    <m/>
    <m/>
    <m/>
    <m/>
    <m/>
    <m/>
    <m/>
  </r>
  <r>
    <s v="TriLifecare Tender 2001/04"/>
    <n v="508"/>
    <n v="76359864"/>
    <s v="Omeprazole Capsules 200 mg 10 Capsules Pack"/>
    <s v="10 Capsules"/>
    <n v="6"/>
    <n v="2474126"/>
    <n v="0.88"/>
    <n v="95.414647742756003"/>
    <s v="Alkem Laboratories"/>
    <n v="0.127"/>
    <n v="8843"/>
    <d v="2022-09-18T00:00:00"/>
    <n v="24533"/>
    <n v="2340807.55307303"/>
    <n v="2638090"/>
    <n v="14955"/>
    <n v="24533"/>
    <n v="9578"/>
    <n v="1608146"/>
    <n v="1029944"/>
    <n v="60"/>
    <d v="2025-08-08T00:00:00"/>
    <s v="Bill Process"/>
    <n v="-272"/>
    <n v="9438"/>
    <n v="272"/>
    <n v="1"/>
    <n v="0.60958708678106999"/>
    <n v="271"/>
    <m/>
    <m/>
    <m/>
    <m/>
    <m/>
    <m/>
    <m/>
  </r>
  <r>
    <s v="JetaLabs Tender 2020/06"/>
    <n v="638"/>
    <n v="82890691"/>
    <s v="Ketoconazole Cream 1% 10 gm Tube"/>
    <s v="10 gm"/>
    <n v="27"/>
    <n v="7140752"/>
    <n v="0.94"/>
    <n v="69.794911993443904"/>
    <s v="Elaris Biotech"/>
    <n v="0.10299999999999999"/>
    <n v="2512"/>
    <d v="2025-12-01T00:00:00"/>
    <n v="89378"/>
    <n v="6238129.6441500299"/>
    <n v="6880657"/>
    <n v="4389"/>
    <n v="89378"/>
    <n v="84989"/>
    <n v="337882"/>
    <n v="6542775"/>
    <n v="96"/>
    <d v="2025-10-11T00:00:00"/>
    <s v="Bill Process"/>
    <n v="-208"/>
    <n v="8481"/>
    <n v="208"/>
    <n v="2"/>
    <n v="4.9106043992928901E-2"/>
    <n v="206"/>
    <m/>
    <m/>
    <m/>
    <m/>
    <m/>
    <m/>
    <m/>
  </r>
  <r>
    <s v="ZenPharmatech Tender 2013/09"/>
    <n v="654"/>
    <n v="66050693"/>
    <s v="Ketoconazole Cream 0.5% 20 gm Tube"/>
    <s v="20 gm"/>
    <n v="7"/>
    <n v="828679"/>
    <n v="0.9"/>
    <n v="95.382647749837005"/>
    <s v="Aximed Pharma"/>
    <n v="0.13100000000000001"/>
    <n v="8646"/>
    <d v="2022-01-12T00:00:00"/>
    <n v="39880"/>
    <n v="3803859.9922635001"/>
    <n v="4302166"/>
    <n v="25629"/>
    <n v="39880"/>
    <n v="14251"/>
    <n v="2764799"/>
    <n v="1537367"/>
    <n v="177"/>
    <d v="2025-10-10T00:00:00"/>
    <s v="Bill Process"/>
    <n v="-209"/>
    <n v="5492"/>
    <n v="209"/>
    <n v="8"/>
    <n v="0.64265295887662999"/>
    <n v="201"/>
    <m/>
    <m/>
    <m/>
    <m/>
    <m/>
    <m/>
    <m/>
  </r>
  <r>
    <s v="NovaMed Tender 2010/02"/>
    <n v="663"/>
    <n v="66962189"/>
    <s v="Diclofenac Injection 250 mg 10 ml Vial"/>
    <s v="10 ml"/>
    <n v="26"/>
    <n v="2479203"/>
    <n v="0.76"/>
    <n v="65.046153999514004"/>
    <s v="Veltrix Pharmaceuticals"/>
    <n v="0.13600000000000001"/>
    <n v="1085"/>
    <d v="2020-06-07T00:00:00"/>
    <n v="39929"/>
    <n v="2597227.8830466"/>
    <n v="2950451"/>
    <n v="36228"/>
    <n v="39929"/>
    <n v="3701"/>
    <n v="2676975"/>
    <n v="273476"/>
    <n v="143"/>
    <d v="2026-07-14T00:00:00"/>
    <s v="Bill Process"/>
    <n v="68"/>
    <n v="8456"/>
    <n v="0"/>
    <n v="0"/>
    <n v="0.90731047609506899"/>
    <n v="0"/>
    <m/>
    <m/>
    <m/>
    <m/>
    <m/>
    <m/>
    <m/>
  </r>
  <r>
    <s v="XenoBiotech Tender 2017/01"/>
    <n v="501"/>
    <n v="57532136"/>
    <s v="Ketoconazole Cream 0.5% 20 gm Tube"/>
    <s v="20 gm"/>
    <n v="43"/>
    <n v="426621"/>
    <n v="0.78"/>
    <n v="57.9239900027993"/>
    <s v="Lifegenix Pharma"/>
    <n v="0.104"/>
    <n v="8188"/>
    <d v="2022-10-16T00:00:00"/>
    <n v="52927"/>
    <n v="3065743.01887816"/>
    <n v="3384580"/>
    <n v="38310"/>
    <n v="52927"/>
    <n v="14617"/>
    <n v="2449851"/>
    <n v="934729"/>
    <n v="166"/>
    <d v="2025-01-24T00:00:00"/>
    <s v="Bill Process"/>
    <n v="-468"/>
    <n v="4857"/>
    <n v="468"/>
    <n v="3"/>
    <n v="0.72382715816124099"/>
    <n v="465"/>
    <m/>
    <m/>
    <m/>
    <m/>
    <m/>
    <m/>
    <m/>
  </r>
  <r>
    <s v="GammaCure Tender 2016/11"/>
    <n v="136"/>
    <n v="93290402"/>
    <s v="Vitamin B Complex Syrup 125 mg/5 ml 100 ml Bottle"/>
    <s v="100 ml"/>
    <n v="38"/>
    <n v="9663936"/>
    <n v="0.93"/>
    <n v="82.041962998897404"/>
    <s v="Medisphere Pharmaceuticals"/>
    <n v="0.13300000000000001"/>
    <n v="6620"/>
    <d v="2023-07-22T00:00:00"/>
    <n v="13179"/>
    <n v="1081231.0303624701"/>
    <n v="1225035"/>
    <n v="2838"/>
    <n v="13179"/>
    <n v="10341"/>
    <n v="263802"/>
    <n v="961233"/>
    <n v="187"/>
    <d v="2026-08-02T00:00:00"/>
    <s v="Bill Process"/>
    <n v="87"/>
    <n v="4309"/>
    <n v="0"/>
    <n v="0"/>
    <n v="0.21534259048486201"/>
    <n v="0"/>
    <m/>
    <m/>
    <m/>
    <m/>
    <m/>
    <m/>
    <m/>
  </r>
  <r>
    <s v="DeltaBiotech Tender 2015/06"/>
    <n v="317"/>
    <n v="16125648"/>
    <s v="Cough Suppressant Syrup 125 mg/5 ml 100 ml Bottle"/>
    <s v="100 ml"/>
    <n v="13"/>
    <n v="2790675"/>
    <n v="0.83"/>
    <n v="84.423713386164096"/>
    <s v="Cenvora Pharma"/>
    <n v="0.11"/>
    <n v="6576"/>
    <d v="2025-05-21T00:00:00"/>
    <n v="85377"/>
    <n v="7207843.3777705301"/>
    <n v="8000706"/>
    <n v="20710"/>
    <n v="85377"/>
    <n v="64667"/>
    <n v="1940741"/>
    <n v="6059965"/>
    <n v="114"/>
    <d v="2026-07-26T00:00:00"/>
    <s v="Bill Process"/>
    <n v="80"/>
    <n v="3001"/>
    <n v="0"/>
    <n v="0"/>
    <n v="0.242571184276796"/>
    <n v="0"/>
    <m/>
    <m/>
    <m/>
    <m/>
    <m/>
    <m/>
    <m/>
  </r>
  <r>
    <s v="PrimeSciences Tender 2018/09"/>
    <n v="379"/>
    <n v="60757338"/>
    <s v="Paracetamol Tablets 250 mg 15 Tablets Pack"/>
    <s v="15 Tablets"/>
    <n v="20"/>
    <n v="7584749"/>
    <n v="0.88"/>
    <n v="84.560328036878303"/>
    <s v="Crestline Biotech"/>
    <n v="0.10100000000000001"/>
    <n v="4971"/>
    <d v="2022-12-10T00:00:00"/>
    <n v="77233"/>
    <n v="6530847.8152722204"/>
    <n v="7190463"/>
    <n v="51715"/>
    <n v="77233"/>
    <n v="25518"/>
    <n v="4814714"/>
    <n v="2375749"/>
    <n v="116"/>
    <d v="2026-10-07T00:00:00"/>
    <s v="Bill Process"/>
    <n v="153"/>
    <n v="6250"/>
    <n v="0"/>
    <n v="0"/>
    <n v="0.66959719290976705"/>
    <n v="0"/>
    <m/>
    <m/>
    <m/>
    <m/>
    <m/>
    <m/>
    <m/>
  </r>
  <r>
    <s v="DeltaGenix Tender 2015/06"/>
    <n v="381"/>
    <n v="71416317"/>
    <s v="Framycetin Sulphate Cream 2% 20 gm Tube"/>
    <s v="20 gm"/>
    <n v="6"/>
    <n v="6606858"/>
    <n v="0.81"/>
    <n v="94.199050485183804"/>
    <s v="Ardentis Biotech"/>
    <n v="0.111"/>
    <n v="8775"/>
    <d v="2024-04-06T00:00:00"/>
    <n v="10785"/>
    <n v="1015936.75948271"/>
    <n v="1128706"/>
    <n v="10272"/>
    <n v="10785"/>
    <n v="513"/>
    <n v="1075018"/>
    <n v="53688"/>
    <n v="121"/>
    <d v="2026-01-20T00:00:00"/>
    <s v="Bill Process"/>
    <n v="-107"/>
    <n v="2823"/>
    <n v="107"/>
    <n v="7"/>
    <n v="0.95243393602225301"/>
    <n v="100"/>
    <m/>
    <m/>
    <m/>
    <m/>
    <m/>
    <m/>
    <m/>
  </r>
  <r>
    <s v="VertexBiotech Tender 2001/08"/>
    <n v="784"/>
    <n v="50821999"/>
    <s v="Fluconazole Capsules 100 mg 15 Capsules Pack"/>
    <s v="15 Capsules"/>
    <n v="23"/>
    <n v="7264771"/>
    <n v="0.8"/>
    <n v="89.606361984040007"/>
    <s v="Lumeris Healthcare"/>
    <n v="0.13100000000000001"/>
    <n v="5108"/>
    <d v="2024-01-16T00:00:00"/>
    <n v="98309"/>
    <n v="8809111.8402889892"/>
    <n v="9963105"/>
    <n v="60706"/>
    <n v="98309"/>
    <n v="37603"/>
    <n v="6152237"/>
    <n v="3810868"/>
    <n v="60"/>
    <d v="2026-02-16T00:00:00"/>
    <s v="Bill Process"/>
    <n v="-80"/>
    <n v="6371"/>
    <n v="80"/>
    <n v="2"/>
    <n v="0.61750195811166797"/>
    <n v="78"/>
    <m/>
    <m/>
    <m/>
    <m/>
    <m/>
    <m/>
    <m/>
  </r>
  <r>
    <s v="PrimeLifeX Tender 2010/07"/>
    <n v="541"/>
    <n v="72404940"/>
    <s v="Metformin Tablets 650 mg 20 Tablets Pack"/>
    <s v="20 Tablets"/>
    <n v="18"/>
    <n v="4060213"/>
    <n v="0.9"/>
    <n v="70.408958711520896"/>
    <s v="Crestiva Pharmaceuticals"/>
    <n v="0.14199999999999999"/>
    <n v="7116"/>
    <d v="2022-08-28T00:00:00"/>
    <n v="16801"/>
    <n v="1182940.9153122599"/>
    <n v="1350919"/>
    <n v="15383"/>
    <n v="16801"/>
    <n v="1418"/>
    <n v="1236901"/>
    <n v="114018"/>
    <n v="123"/>
    <d v="2025-08-09T00:00:00"/>
    <s v="Bill Process"/>
    <n v="-271"/>
    <n v="4106"/>
    <n v="271"/>
    <n v="8"/>
    <n v="0.91560026188917298"/>
    <n v="263"/>
    <m/>
    <m/>
    <m/>
    <m/>
    <m/>
    <m/>
    <m/>
  </r>
  <r>
    <s v="AlphaNova Tender 2025/11"/>
    <n v="817"/>
    <n v="86938981"/>
    <s v="Azithromycin Tablets 250 mg 20 Tablets Pack"/>
    <s v="20 Tablets"/>
    <n v="9"/>
    <n v="9097212"/>
    <n v="0.92"/>
    <n v="60.019431687091398"/>
    <s v="Nexwell Pharma"/>
    <n v="0.114"/>
    <n v="3769"/>
    <d v="2020-05-18T00:00:00"/>
    <n v="22272"/>
    <n v="1336752.7825348999"/>
    <n v="1489143"/>
    <n v="10684"/>
    <n v="22272"/>
    <n v="11588"/>
    <n v="714350"/>
    <n v="774793"/>
    <n v="133"/>
    <d v="2025-12-17T00:00:00"/>
    <s v="Bill Process"/>
    <n v="-141"/>
    <n v="7990"/>
    <n v="141"/>
    <n v="1"/>
    <n v="0.47970545977011497"/>
    <n v="140"/>
    <m/>
    <m/>
    <m/>
    <m/>
    <m/>
    <m/>
    <m/>
  </r>
  <r>
    <s v="TriPharma Tender 2023/08"/>
    <n v="264"/>
    <n v="73690872"/>
    <s v="Ibuprofen Tablets 500 mg 10 Tablets Pack"/>
    <s v="10 Tablets"/>
    <n v="28"/>
    <n v="9759507"/>
    <n v="0.9"/>
    <n v="63.0431605743155"/>
    <s v="Zyphera Lifesciences"/>
    <n v="0.111"/>
    <n v="3656"/>
    <d v="2025-05-06T00:00:00"/>
    <n v="55282"/>
    <n v="3485152.0028693099"/>
    <n v="3872004"/>
    <n v="13462"/>
    <n v="55282"/>
    <n v="41820"/>
    <n v="942891"/>
    <n v="2929113"/>
    <n v="68"/>
    <d v="2026-11-16T00:00:00"/>
    <s v="Bill Process"/>
    <n v="193"/>
    <n v="2616"/>
    <n v="0"/>
    <n v="0"/>
    <n v="0.24351506819579599"/>
    <n v="0"/>
    <m/>
    <m/>
    <m/>
    <m/>
    <m/>
    <m/>
    <m/>
  </r>
  <r>
    <s v="UniLabs Tender 2025/09"/>
    <n v="505"/>
    <n v="89998285"/>
    <s v="Doxycycline Capsules 200 mg 20 Capsules Pack"/>
    <s v="20 Capsules"/>
    <n v="33"/>
    <n v="1845511"/>
    <n v="0.83"/>
    <n v="81.379434266188696"/>
    <s v="Axentra Lifesciences"/>
    <n v="0.121"/>
    <n v="7909"/>
    <d v="2023-01-07T00:00:00"/>
    <n v="72738"/>
    <n v="5919377.2896540398"/>
    <n v="6635622"/>
    <n v="50773"/>
    <n v="72738"/>
    <n v="21965"/>
    <n v="4631835"/>
    <n v="2003787"/>
    <n v="188"/>
    <d v="2026-10-05T00:00:00"/>
    <s v="Bill Process"/>
    <n v="151"/>
    <n v="8467"/>
    <n v="0"/>
    <n v="0"/>
    <n v="0.69802579119579899"/>
    <n v="0"/>
    <m/>
    <m/>
    <m/>
    <m/>
    <m/>
    <m/>
    <m/>
  </r>
  <r>
    <s v="QuantumNova Tender 2022/03"/>
    <n v="691"/>
    <n v="15397586"/>
    <s v="Metformin Tablets 250 mg 20 Tablets Pack"/>
    <s v="20 Tablets"/>
    <n v="36"/>
    <n v="5459796"/>
    <n v="0.89"/>
    <n v="55.089090355563698"/>
    <s v="Helixora Healthcare"/>
    <n v="0.127"/>
    <n v="1328"/>
    <d v="2023-11-07T00:00:00"/>
    <n v="84022"/>
    <n v="4628695.5498551801"/>
    <n v="5216540"/>
    <n v="67685"/>
    <n v="84022"/>
    <n v="16337"/>
    <n v="4202251"/>
    <n v="1014289"/>
    <n v="148"/>
    <d v="2025-07-16T00:00:00"/>
    <s v="Bill Process"/>
    <n v="-295"/>
    <n v="5983"/>
    <n v="295"/>
    <n v="6"/>
    <n v="0.80556282878293795"/>
    <n v="289"/>
    <m/>
    <m/>
    <m/>
    <m/>
    <m/>
    <m/>
    <m/>
  </r>
  <r>
    <s v="MediCore Tender 2007/02"/>
    <n v="690"/>
    <n v="63962615"/>
    <s v="Paracetamol Tablets 250 mg 10 Tablets Pack"/>
    <s v="10 Tablets"/>
    <n v="40"/>
    <n v="3554433"/>
    <n v="0.93"/>
    <n v="88.094917720574898"/>
    <s v="Nexora Lifesciences"/>
    <n v="0.113"/>
    <n v="7893"/>
    <d v="2023-12-31T00:00:00"/>
    <n v="31016"/>
    <n v="2732351.96802135"/>
    <n v="3041108"/>
    <n v="1089"/>
    <n v="31016"/>
    <n v="29927"/>
    <n v="106776"/>
    <n v="2934332"/>
    <n v="137"/>
    <d v="2026-12-25T00:00:00"/>
    <s v="Bill Process"/>
    <n v="232"/>
    <n v="7570"/>
    <n v="0"/>
    <n v="0"/>
    <n v="3.5110910497807603E-2"/>
    <n v="0"/>
    <m/>
    <m/>
    <m/>
    <m/>
    <m/>
    <m/>
    <m/>
  </r>
  <r>
    <s v="FarmaPharmatech Tender 2005/01"/>
    <n v="898"/>
    <n v="82163446"/>
    <s v="Cough Suppressant Syrup 125 mg/5 ml 100 ml Bottle"/>
    <s v="100 ml"/>
    <n v="29"/>
    <n v="2471454"/>
    <n v="0.85"/>
    <n v="56.546400833107199"/>
    <s v="Medisphere Pharmaceuticals"/>
    <n v="0.14199999999999999"/>
    <n v="1648"/>
    <d v="2023-04-27T00:00:00"/>
    <n v="11163"/>
    <n v="631227.472499975"/>
    <n v="720862"/>
    <n v="4296"/>
    <n v="11163"/>
    <n v="6867"/>
    <n v="277418"/>
    <n v="443444"/>
    <n v="102"/>
    <d v="2026-08-13T00:00:00"/>
    <s v="Bill Process"/>
    <n v="98"/>
    <n v="3009"/>
    <n v="0"/>
    <n v="0"/>
    <n v="0.384842784197796"/>
    <n v="0"/>
    <m/>
    <m/>
    <m/>
    <m/>
    <m/>
    <m/>
    <m/>
  </r>
  <r>
    <s v="UltraBiotech Tender 2015/01"/>
    <n v="755"/>
    <n v="95452964"/>
    <s v="Vitamin B Complex Syrup 125 mg/5 ml 150 ml Bottle"/>
    <s v="150 ml"/>
    <n v="42"/>
    <n v="2570422"/>
    <n v="0.99"/>
    <n v="86.354443353847998"/>
    <s v="Velcura Pharma"/>
    <n v="0.13800000000000001"/>
    <n v="5338"/>
    <d v="2025-06-05T00:00:00"/>
    <n v="53781"/>
    <n v="4644228.3180133002"/>
    <n v="5285132"/>
    <n v="33109"/>
    <n v="53781"/>
    <n v="20672"/>
    <n v="3253666"/>
    <n v="2031466"/>
    <n v="159"/>
    <d v="2025-07-24T00:00:00"/>
    <s v="Bill Process"/>
    <n v="-287"/>
    <n v="1333"/>
    <n v="287"/>
    <n v="5"/>
    <n v="0.61562633643851905"/>
    <n v="282"/>
    <m/>
    <m/>
    <m/>
    <m/>
    <m/>
    <m/>
    <m/>
  </r>
  <r>
    <s v="HelioThera Tender 2018/06"/>
    <n v="256"/>
    <n v="35022585"/>
    <s v="Doxycycline Capsules 200 mg 15 Capsules Pack"/>
    <s v="15 Capsules"/>
    <n v="18"/>
    <n v="4221844"/>
    <n v="0.86"/>
    <n v="91.942078696475704"/>
    <s v="Solvion Pharma"/>
    <n v="0.11"/>
    <n v="3413"/>
    <d v="2021-05-20T00:00:00"/>
    <n v="27310"/>
    <n v="2510938.1692007501"/>
    <n v="2787141"/>
    <n v="732"/>
    <n v="27310"/>
    <n v="26578"/>
    <n v="74705"/>
    <n v="2712436"/>
    <n v="182"/>
    <d v="2025-10-16T00:00:00"/>
    <s v="Bill Process"/>
    <n v="-203"/>
    <n v="8003"/>
    <n v="203"/>
    <n v="3"/>
    <n v="2.6803368729403199E-2"/>
    <n v="200"/>
    <m/>
    <m/>
    <m/>
    <m/>
    <m/>
    <m/>
    <m/>
  </r>
  <r>
    <s v="XenoLifeX Tender 2013/06"/>
    <n v="260"/>
    <n v="17710053"/>
    <s v="Ceftriaxone Injection 1 g 5 ml Vial"/>
    <s v="1 g"/>
    <n v="10"/>
    <n v="8220186"/>
    <n v="0.89"/>
    <n v="77.381036388941794"/>
    <s v="Corentis Lifesciences"/>
    <n v="0.111"/>
    <n v="1962"/>
    <d v="2020-07-27T00:00:00"/>
    <n v="64038"/>
    <n v="4955326.8082750496"/>
    <n v="5505368"/>
    <n v="58251"/>
    <n v="64038"/>
    <n v="5787"/>
    <n v="5007858"/>
    <n v="497510"/>
    <n v="163"/>
    <d v="2025-01-18T00:00:00"/>
    <s v="Bill Process"/>
    <n v="-474"/>
    <n v="4867"/>
    <n v="474"/>
    <n v="4"/>
    <n v="0.90963178112995402"/>
    <n v="470"/>
    <m/>
    <m/>
    <m/>
    <m/>
    <m/>
    <m/>
    <m/>
  </r>
  <r>
    <s v="QuickPharmatech Tender 2024/02"/>
    <n v="726"/>
    <n v="74913098"/>
    <s v="Vitamin B Complex Syrup 125 mg/5 ml 150 ml Bottle"/>
    <s v="150 ml"/>
    <n v="47"/>
    <n v="4145578"/>
    <n v="0.81"/>
    <n v="52.6540619779934"/>
    <s v="Alvion Pharma"/>
    <n v="0.10199999999999999"/>
    <n v="9131"/>
    <d v="2025-04-19T00:00:00"/>
    <n v="84544"/>
    <n v="4451585.0158674801"/>
    <n v="4905647"/>
    <n v="26070"/>
    <n v="84544"/>
    <n v="58474"/>
    <n v="1512706"/>
    <n v="3392941"/>
    <n v="92"/>
    <d v="2025-07-25T00:00:00"/>
    <s v="Bill Process"/>
    <n v="-286"/>
    <n v="7083"/>
    <n v="286"/>
    <n v="5"/>
    <n v="0.30836014383043098"/>
    <n v="281"/>
    <m/>
    <m/>
    <m/>
    <m/>
    <m/>
    <m/>
    <m/>
  </r>
  <r>
    <s v="MediCore Tender 2013/02"/>
    <n v="323"/>
    <n v="67355341"/>
    <s v="Ceftriaxone Injection 500 mg 10 ml Vial"/>
    <s v="10 ml"/>
    <n v="41"/>
    <n v="9065169"/>
    <n v="1"/>
    <n v="54.653955238549401"/>
    <s v="TruMed Lifesciences"/>
    <n v="0.124"/>
    <n v="5622"/>
    <d v="2021-03-26T00:00:00"/>
    <n v="58489"/>
    <n v="3196655.1879475098"/>
    <n v="3593040"/>
    <n v="45079"/>
    <n v="58489"/>
    <n v="13410"/>
    <n v="2769250"/>
    <n v="823790"/>
    <n v="84"/>
    <d v="2026-11-22T00:00:00"/>
    <s v="Bill Process"/>
    <n v="199"/>
    <n v="2444"/>
    <n v="0"/>
    <n v="0"/>
    <n v="0.77072611944126201"/>
    <n v="0"/>
    <m/>
    <m/>
    <m/>
    <m/>
    <m/>
    <m/>
    <m/>
  </r>
  <r>
    <s v="ImmunoCure Tender 2022/02"/>
    <n v="721"/>
    <n v="71867677"/>
    <s v="Cough Suppressant Syrup 100 mg/5 ml 150 ml Bottle"/>
    <s v="150 ml"/>
    <n v="36"/>
    <n v="2299423"/>
    <n v="0.96"/>
    <n v="55.846779474635802"/>
    <s v="Lupin"/>
    <n v="0.1"/>
    <n v="5185"/>
    <d v="2023-10-22T00:00:00"/>
    <n v="65966"/>
    <n v="3683988.6548238299"/>
    <n v="4052388"/>
    <n v="35704"/>
    <n v="65966"/>
    <n v="30262"/>
    <n v="2193349"/>
    <n v="1859039"/>
    <n v="182"/>
    <d v="2026-10-14T00:00:00"/>
    <s v="Bill Process"/>
    <n v="160"/>
    <n v="2745"/>
    <n v="0"/>
    <n v="0"/>
    <n v="0.54124852196586104"/>
    <n v="0"/>
    <m/>
    <m/>
    <m/>
    <m/>
    <m/>
    <m/>
    <m/>
  </r>
  <r>
    <s v="ImmunoSciences Tender 2016/11"/>
    <n v="435"/>
    <n v="63321928"/>
    <s v="Paracetamol Syrup 100 mg/5 ml 60 ml Bottle"/>
    <s v="60 ml"/>
    <n v="37"/>
    <n v="7221576"/>
    <n v="1"/>
    <n v="57.776511010501203"/>
    <s v="Veriton Pharma"/>
    <n v="0.14799999999999999"/>
    <n v="7968"/>
    <d v="2023-12-19T00:00:00"/>
    <n v="62931"/>
    <n v="3635933.6144018499"/>
    <n v="4174052"/>
    <n v="49128"/>
    <n v="62931"/>
    <n v="13803"/>
    <n v="3258534"/>
    <n v="915518"/>
    <n v="174"/>
    <d v="2026-02-13T00:00:00"/>
    <s v="Bill Process"/>
    <n v="-83"/>
    <n v="1802"/>
    <n v="83"/>
    <n v="3"/>
    <n v="0.78066453735043095"/>
    <n v="80"/>
    <m/>
    <m/>
    <m/>
    <m/>
    <m/>
    <m/>
    <m/>
  </r>
  <r>
    <s v="VitaGenix Tender 2004/01"/>
    <n v="699"/>
    <n v="92838979"/>
    <s v="Cough Suppressant Syrup 125 mg/5 ml 150 ml Bottle"/>
    <s v="150 ml"/>
    <n v="27"/>
    <n v="2969181"/>
    <n v="0.79"/>
    <n v="75.4917611697973"/>
    <s v="Clariwell Biotech"/>
    <n v="0.10100000000000001"/>
    <n v="8940"/>
    <d v="2024-07-29T00:00:00"/>
    <n v="67466"/>
    <n v="5093127.1590815503"/>
    <n v="5607533"/>
    <n v="29275"/>
    <n v="67466"/>
    <n v="38191"/>
    <n v="2433233"/>
    <n v="3174300"/>
    <n v="102"/>
    <d v="2026-07-04T00:00:00"/>
    <s v="Bill Process"/>
    <n v="58"/>
    <n v="7395"/>
    <n v="0"/>
    <n v="0"/>
    <n v="0.43392227195920902"/>
    <n v="0"/>
    <m/>
    <m/>
    <m/>
    <m/>
    <m/>
    <m/>
    <m/>
  </r>
  <r>
    <s v="AxisSciences Tender 2005/11"/>
    <n v="804"/>
    <n v="90709723"/>
    <s v="Doxycycline Capsules 100 mg 15 Capsules Pack"/>
    <s v="15 Capsules"/>
    <n v="12"/>
    <n v="3670932"/>
    <n v="0.86"/>
    <n v="83.195762092853798"/>
    <s v="Aventra Healthcare"/>
    <n v="0.14799999999999999"/>
    <n v="4253"/>
    <d v="2020-10-29T00:00:00"/>
    <n v="20285"/>
    <n v="1687626.0340535401"/>
    <n v="1937395"/>
    <n v="1090"/>
    <n v="20285"/>
    <n v="19195"/>
    <n v="104105"/>
    <n v="1833290"/>
    <n v="158"/>
    <d v="2026-04-13T00:00:00"/>
    <s v="Bill Process"/>
    <n v="-24"/>
    <n v="8516"/>
    <n v="24"/>
    <n v="6"/>
    <n v="5.37342864185359E-2"/>
    <n v="18"/>
    <m/>
    <m/>
    <m/>
    <m/>
    <m/>
    <m/>
    <m/>
  </r>
  <r>
    <s v="GenoBiotech Tender 2021/03"/>
    <n v="800"/>
    <n v="96012914"/>
    <s v="Omeprazole Capsules 200 mg 15 Capsules Pack"/>
    <s v="15 Capsules"/>
    <n v="29"/>
    <n v="4748236"/>
    <n v="0.99"/>
    <n v="87.778466863319593"/>
    <s v="Aventra Healthcare"/>
    <n v="0.13400000000000001"/>
    <n v="3915"/>
    <d v="2020-10-07T00:00:00"/>
    <n v="59272"/>
    <n v="5202805.2879226804"/>
    <n v="5899981"/>
    <n v="31524"/>
    <n v="59272"/>
    <n v="27748"/>
    <n v="3137924"/>
    <n v="2762057"/>
    <n v="60"/>
    <d v="2026-10-04T00:00:00"/>
    <s v="Bill Process"/>
    <n v="150"/>
    <n v="4002"/>
    <n v="0"/>
    <n v="0"/>
    <n v="0.53185315157241198"/>
    <n v="0"/>
    <m/>
    <m/>
    <m/>
    <m/>
    <m/>
    <m/>
    <m/>
  </r>
  <r>
    <s v="NovaPharma Tender 2006/09"/>
    <n v="227"/>
    <n v="83954691"/>
    <s v="Vitamin B Complex Syrup 100 mg/5 ml 100 ml Bottle"/>
    <s v="100 ml"/>
    <n v="40"/>
    <n v="7552514"/>
    <n v="0.82"/>
    <n v="87.609022824399801"/>
    <s v="Corentis Lifesciences"/>
    <n v="0.13500000000000001"/>
    <n v="1418"/>
    <d v="2024-02-06T00:00:00"/>
    <n v="41233"/>
    <n v="3612382.8381184801"/>
    <n v="4100055"/>
    <n v="3441"/>
    <n v="41233"/>
    <n v="37792"/>
    <n v="342160"/>
    <n v="3757895"/>
    <n v="193"/>
    <d v="2025-02-04T00:00:00"/>
    <s v="Bill Process"/>
    <n v="-457"/>
    <n v="5567"/>
    <n v="457"/>
    <n v="4"/>
    <n v="8.3452574394295806E-2"/>
    <n v="453"/>
    <m/>
    <m/>
    <m/>
    <m/>
    <m/>
    <m/>
    <m/>
  </r>
  <r>
    <s v="YottaLabs Tender 2019/02"/>
    <n v="858"/>
    <n v="85226406"/>
    <s v="Azithromycin Tablets 500 mg 20 Tablets Pack"/>
    <s v="20 Tablets"/>
    <n v="31"/>
    <n v="7136423"/>
    <n v="0.75"/>
    <n v="74.024562481714895"/>
    <s v="Medvanta Pharma"/>
    <n v="0.123"/>
    <n v="1079"/>
    <d v="2022-04-22T00:00:00"/>
    <n v="53781"/>
    <n v="3981114.9948291099"/>
    <n v="4470792"/>
    <n v="36070"/>
    <n v="53781"/>
    <n v="17711"/>
    <n v="2998484"/>
    <n v="1472308"/>
    <n v="166"/>
    <d v="2025-10-18T00:00:00"/>
    <s v="Bill Process"/>
    <n v="-201"/>
    <n v="9745"/>
    <n v="201"/>
    <n v="5"/>
    <n v="0.67068295494691399"/>
    <n v="196"/>
    <m/>
    <m/>
    <m/>
    <m/>
    <m/>
    <m/>
    <m/>
  </r>
  <r>
    <s v="AlphaCure Tender 2020/01"/>
    <n v="289"/>
    <n v="69020694"/>
    <s v="Metformin Tablets 650 mg 15 Tablets Pack"/>
    <s v="15 Tablets"/>
    <n v="41"/>
    <n v="3838337"/>
    <n v="0.77"/>
    <n v="87.442471982085195"/>
    <s v="Corvixa Pharmaceuticals"/>
    <n v="0.13700000000000001"/>
    <n v="8591"/>
    <d v="2020-09-28T00:00:00"/>
    <n v="73499"/>
    <n v="6426934.2482112804"/>
    <n v="7307424"/>
    <n v="21044"/>
    <n v="73499"/>
    <n v="52455"/>
    <n v="2092238"/>
    <n v="5215186"/>
    <n v="175"/>
    <d v="2026-08-28T00:00:00"/>
    <s v="Bill Process"/>
    <n v="113"/>
    <n v="9700"/>
    <n v="0"/>
    <n v="0"/>
    <n v="0.28631682063701502"/>
    <n v="0"/>
    <m/>
    <m/>
    <m/>
    <m/>
    <m/>
    <m/>
    <m/>
  </r>
  <r>
    <s v="QuickMed Tender 2003/08"/>
    <n v="915"/>
    <n v="23390500"/>
    <s v="Fluconazole Capsules 250 mg 10 Capsules Pack"/>
    <s v="10 Capsules"/>
    <n v="29"/>
    <n v="7169491"/>
    <n v="0.95"/>
    <n v="82.441606221190696"/>
    <s v="Aventra Healthcare"/>
    <n v="0.127"/>
    <n v="2846"/>
    <d v="2022-03-14T00:00:00"/>
    <n v="85410"/>
    <n v="7041337.5873518903"/>
    <n v="7935587"/>
    <n v="81199"/>
    <n v="85410"/>
    <n v="4211"/>
    <n v="7544336"/>
    <n v="391251"/>
    <n v="178"/>
    <d v="2025-07-21T00:00:00"/>
    <s v="Bill Process"/>
    <n v="-290"/>
    <n v="1958"/>
    <n v="290"/>
    <n v="6"/>
    <n v="0.95069663973773599"/>
    <n v="284"/>
    <m/>
    <m/>
    <m/>
    <m/>
    <m/>
    <m/>
    <m/>
  </r>
  <r>
    <s v="AuroHealthcare Tender 2012/02"/>
    <n v="847"/>
    <n v="20917813"/>
    <s v="Fluconazole Capsules 250 mg 10 Capsules Pack"/>
    <s v="10 Capsules"/>
    <n v="39"/>
    <n v="5919259"/>
    <n v="0.76"/>
    <n v="80.605886787181802"/>
    <s v="Trivanta Pharma"/>
    <n v="0.126"/>
    <n v="2577"/>
    <d v="2021-12-09T00:00:00"/>
    <n v="31436"/>
    <n v="2533926.65704185"/>
    <n v="2853201"/>
    <n v="22090"/>
    <n v="31436"/>
    <n v="9346"/>
    <n v="2004938"/>
    <n v="848263"/>
    <n v="128"/>
    <d v="2026-10-19T00:00:00"/>
    <s v="Bill Process"/>
    <n v="165"/>
    <n v="2212"/>
    <n v="0"/>
    <n v="0"/>
    <n v="0.70269754421682196"/>
    <n v="0"/>
    <m/>
    <m/>
    <m/>
    <m/>
    <m/>
    <m/>
    <m/>
  </r>
  <r>
    <s v="WellHealthcare Tender 2012/02"/>
    <n v="807"/>
    <n v="98490476"/>
    <s v="Vitamin B Complex Syrup 125 mg/5 ml 100 ml Bottle"/>
    <s v="100 ml"/>
    <n v="50"/>
    <n v="1686390"/>
    <n v="0.77"/>
    <n v="63.925963524027502"/>
    <s v="Sun Pharma"/>
    <n v="0.15"/>
    <n v="6524"/>
    <d v="2025-01-02T00:00:00"/>
    <n v="71323"/>
    <n v="4559391.4964242103"/>
    <n v="5243300"/>
    <n v="46612"/>
    <n v="71323"/>
    <n v="24711"/>
    <n v="3426675"/>
    <n v="1816625"/>
    <n v="174"/>
    <d v="2025-08-11T00:00:00"/>
    <s v="Bill Process"/>
    <n v="-269"/>
    <n v="9814"/>
    <n v="269"/>
    <n v="2"/>
    <n v="0.65353392313839898"/>
    <n v="267"/>
    <m/>
    <m/>
    <m/>
    <m/>
    <m/>
    <m/>
    <m/>
  </r>
  <r>
    <s v="VitaCure Tender 2008/04"/>
    <n v="813"/>
    <n v="37827290"/>
    <s v="Azithromycin Tablets 500 mg 10 Tablets Pack"/>
    <s v="10 Tablets"/>
    <n v="32"/>
    <n v="9214440"/>
    <n v="0.94"/>
    <n v="92.885183315569904"/>
    <s v="Medinex Biotech"/>
    <n v="0.14099999999999999"/>
    <n v="6303"/>
    <d v="2021-11-20T00:00:00"/>
    <n v="67005"/>
    <n v="6223771.7080597598"/>
    <n v="7101324"/>
    <n v="34132"/>
    <n v="67005"/>
    <n v="32873"/>
    <n v="3617377"/>
    <n v="3483947"/>
    <n v="193"/>
    <d v="2025-01-16T00:00:00"/>
    <s v="Bill Process"/>
    <n v="-476"/>
    <n v="2112"/>
    <n v="476"/>
    <n v="7"/>
    <n v="0.50939482128199398"/>
    <n v="469"/>
    <m/>
    <m/>
    <m/>
    <m/>
    <m/>
    <m/>
    <m/>
  </r>
  <r>
    <s v="HelioSciences Tender 2013/04"/>
    <n v="112"/>
    <n v="99213024"/>
    <s v="Azithromycin Tablets 250 mg 10 Tablets Pack"/>
    <s v="10 Tablets"/>
    <n v="21"/>
    <n v="2591988"/>
    <n v="0.81"/>
    <n v="89.775251881591203"/>
    <s v="Medvanta Pharma"/>
    <n v="0.13500000000000001"/>
    <n v="6134"/>
    <d v="2022-07-16T00:00:00"/>
    <n v="65963"/>
    <n v="5921844.9398654001"/>
    <n v="6721294"/>
    <n v="39863"/>
    <n v="65963"/>
    <n v="26100"/>
    <n v="4061837"/>
    <n v="2659457"/>
    <n v="183"/>
    <d v="2026-07-11T00:00:00"/>
    <s v="Bill Process"/>
    <n v="65"/>
    <n v="9214"/>
    <n v="0"/>
    <n v="0"/>
    <n v="0.60432363597774497"/>
    <n v="0"/>
    <m/>
    <m/>
    <m/>
    <m/>
    <m/>
    <m/>
    <m/>
  </r>
  <r>
    <s v="EvoHealthcare Tender 2004/06"/>
    <n v="456"/>
    <n v="17131107"/>
    <s v="Diclofenac Injection 250 mg 2 ml Vial"/>
    <s v="2 ml"/>
    <n v="41"/>
    <n v="5815649"/>
    <n v="0.75"/>
    <n v="90.259758817810607"/>
    <s v="Medisphere Pharmaceuticals"/>
    <n v="0.10299999999999999"/>
    <n v="7513"/>
    <d v="2023-11-29T00:00:00"/>
    <n v="30655"/>
    <n v="2766912.9065599898"/>
    <n v="3051905"/>
    <n v="19937"/>
    <n v="30655"/>
    <n v="10718"/>
    <n v="1984858"/>
    <n v="1067047"/>
    <n v="174"/>
    <d v="2026-07-06T00:00:00"/>
    <s v="Bill Process"/>
    <n v="60"/>
    <n v="3919"/>
    <n v="0"/>
    <n v="0"/>
    <n v="0.65036698744087396"/>
    <n v="0"/>
    <m/>
    <m/>
    <m/>
    <m/>
    <m/>
    <m/>
    <m/>
  </r>
  <r>
    <s v="QuantumThera Tender 2016/08"/>
    <n v="456"/>
    <n v="99454991"/>
    <s v="Paracetamol Syrup 100 mg/5 ml 100 ml Bottle"/>
    <s v="100 ml"/>
    <n v="12"/>
    <n v="3436181"/>
    <n v="0.82"/>
    <n v="69.257701486814895"/>
    <s v="Sun Pharma"/>
    <n v="0.13600000000000001"/>
    <n v="7881"/>
    <d v="2021-06-06T00:00:00"/>
    <n v="35195"/>
    <n v="2437524.8038284499"/>
    <n v="2769028"/>
    <n v="6554"/>
    <n v="35195"/>
    <n v="28641"/>
    <n v="515647"/>
    <n v="2253381"/>
    <n v="133"/>
    <d v="2026-01-22T00:00:00"/>
    <s v="Bill Process"/>
    <n v="-105"/>
    <n v="8164"/>
    <n v="105"/>
    <n v="1"/>
    <n v="0.186219633470663"/>
    <n v="104"/>
    <m/>
    <m/>
    <m/>
    <m/>
    <m/>
    <m/>
    <m/>
  </r>
  <r>
    <s v="CortexPharmatech Tender 2017/02"/>
    <n v="294"/>
    <n v="26303391"/>
    <s v="Doxycycline Capsules 100 mg 10 Capsules Pack"/>
    <s v="10 Capsules"/>
    <n v="17"/>
    <n v="3203615"/>
    <n v="0.83"/>
    <n v="64.736966875888399"/>
    <s v="Alvion Pharma"/>
    <n v="0.112"/>
    <n v="3742"/>
    <d v="2024-01-07T00:00:00"/>
    <n v="35126"/>
    <n v="2273950.6984824599"/>
    <n v="2528633"/>
    <n v="26846"/>
    <n v="35126"/>
    <n v="8280"/>
    <n v="1932577"/>
    <n v="596056"/>
    <n v="77"/>
    <d v="2025-04-18T00:00:00"/>
    <s v="Bill Process"/>
    <n v="-384"/>
    <n v="5591"/>
    <n v="384"/>
    <n v="5"/>
    <n v="0.76427717360359804"/>
    <n v="379"/>
    <m/>
    <m/>
    <m/>
    <m/>
    <m/>
    <m/>
    <m/>
  </r>
  <r>
    <s v="AuroGenix Tender 2015/09"/>
    <n v="669"/>
    <n v="32555808"/>
    <s v="Omeprazole Capsules 200 mg 15 Capsules Pack"/>
    <s v="15 Capsules"/>
    <n v="30"/>
    <n v="2496004"/>
    <n v="0.9"/>
    <n v="95.911057251485403"/>
    <s v="Aurobindo Pharma"/>
    <n v="0.14399999999999999"/>
    <n v="1034"/>
    <d v="2023-01-01T00:00:00"/>
    <n v="36413"/>
    <n v="3492409.3276983402"/>
    <n v="3995316"/>
    <n v="13744"/>
    <n v="36413"/>
    <n v="22669"/>
    <n v="1508023"/>
    <n v="2487293"/>
    <n v="56"/>
    <d v="2025-10-24T00:00:00"/>
    <s v="Bill Process"/>
    <n v="-195"/>
    <n v="7573"/>
    <n v="195"/>
    <n v="6"/>
    <n v="0.37744761486282402"/>
    <n v="189"/>
    <m/>
    <m/>
    <m/>
    <m/>
    <m/>
    <m/>
    <m/>
  </r>
  <r>
    <s v="KronoPharmatech Tender 2023/09"/>
    <n v="148"/>
    <n v="85670351"/>
    <s v="Ciprofloxacin Tablets 250 mg 15 Tablets Pack"/>
    <s v="15 Tablets"/>
    <n v="46"/>
    <n v="2790849"/>
    <n v="0.75"/>
    <n v="50.047199415713699"/>
    <s v="Corvixa Pharmaceuticals"/>
    <n v="0.13600000000000001"/>
    <n v="8204"/>
    <d v="2020-05-03T00:00:00"/>
    <n v="58493"/>
    <n v="2927410.8354233401"/>
    <n v="3325539"/>
    <n v="57985"/>
    <n v="58493"/>
    <n v="508"/>
    <n v="3296657"/>
    <n v="28882"/>
    <n v="76"/>
    <d v="2026-10-17T00:00:00"/>
    <s v="Bill Process"/>
    <n v="163"/>
    <n v="6560"/>
    <n v="0"/>
    <n v="0"/>
    <n v="0.99131520010941498"/>
    <n v="0"/>
    <m/>
    <m/>
    <m/>
    <m/>
    <m/>
    <m/>
    <m/>
  </r>
  <r>
    <s v="OmegaPharmatech Tender 2022/11"/>
    <n v="934"/>
    <n v="74780706"/>
    <s v="Ceftriaxone Injection 1 g 10 ml Vial"/>
    <s v="1 g"/>
    <n v="24"/>
    <n v="4680310"/>
    <n v="0.91"/>
    <n v="79.893675757479798"/>
    <s v="Zenvia Biotech"/>
    <n v="0.10100000000000001"/>
    <n v="3065"/>
    <d v="2022-12-15T00:00:00"/>
    <n v="18156"/>
    <n v="1450549.5770528"/>
    <n v="1597055"/>
    <n v="523"/>
    <n v="18156"/>
    <n v="17633"/>
    <n v="46005"/>
    <n v="1551050"/>
    <n v="158"/>
    <d v="2026-08-03T00:00:00"/>
    <s v="Bill Process"/>
    <n v="88"/>
    <n v="7035"/>
    <n v="0"/>
    <n v="0"/>
    <n v="2.8805904384225599E-2"/>
    <n v="0"/>
    <m/>
    <m/>
    <m/>
    <m/>
    <m/>
    <m/>
    <m/>
  </r>
  <r>
    <s v="NeuroCure Tender 2015/03"/>
    <n v="947"/>
    <n v="10338982"/>
    <s v="Mupirocin Cream 2% 20 gm Tube"/>
    <s v="20 gm"/>
    <n v="8"/>
    <n v="6410962"/>
    <n v="0.81"/>
    <n v="91.482416834086095"/>
    <s v="Solvion Pharma"/>
    <n v="0.107"/>
    <n v="8345"/>
    <d v="2023-01-12T00:00:00"/>
    <n v="63670"/>
    <n v="5824685.4798262604"/>
    <n v="6447927"/>
    <n v="39229"/>
    <n v="63670"/>
    <n v="24441"/>
    <n v="3972761"/>
    <n v="2475166"/>
    <n v="53"/>
    <d v="2026-04-15T00:00:00"/>
    <s v="Bill Process"/>
    <n v="-22"/>
    <n v="7152"/>
    <n v="22"/>
    <n v="2"/>
    <n v="0.61613004554735396"/>
    <n v="20"/>
    <m/>
    <m/>
    <m/>
    <m/>
    <m/>
    <m/>
    <m/>
  </r>
  <r>
    <s v="ImmunoThera Tender 2001/12"/>
    <n v="119"/>
    <n v="19049677"/>
    <s v="Metformin Tablets 500 mg 15 Tablets Pack"/>
    <s v="15 Tablets"/>
    <n v="8"/>
    <n v="5790091"/>
    <n v="0.77"/>
    <n v="92.165266059268106"/>
    <s v="Biocon"/>
    <n v="0.14599999999999999"/>
    <n v="6210"/>
    <d v="2020-02-11T00:00:00"/>
    <n v="77850"/>
    <n v="7175065.9627140202"/>
    <n v="8222626"/>
    <n v="57748"/>
    <n v="77850"/>
    <n v="20102"/>
    <n v="6099424"/>
    <n v="2123202"/>
    <n v="86"/>
    <d v="2025-02-14T00:00:00"/>
    <s v="Bill Process"/>
    <n v="-447"/>
    <n v="8314"/>
    <n v="447"/>
    <n v="7"/>
    <n v="0.74178548490687202"/>
    <n v="440"/>
    <m/>
    <m/>
    <m/>
    <m/>
    <m/>
    <m/>
    <m/>
  </r>
  <r>
    <s v="ImmunoPharmatech Tender 2009/01"/>
    <n v="216"/>
    <n v="60714211"/>
    <s v="Diclofenac Injection 250 mg 5 ml Vial"/>
    <s v="5 ml"/>
    <n v="29"/>
    <n v="2958888"/>
    <n v="0.92"/>
    <n v="77.739942857143006"/>
    <s v="Curelia Lifesciences"/>
    <n v="0.114"/>
    <n v="9203"/>
    <d v="2021-12-03T00:00:00"/>
    <n v="57478"/>
    <n v="4468336.4355428601"/>
    <n v="4977727"/>
    <n v="42670"/>
    <n v="57478"/>
    <n v="14808"/>
    <n v="3695320"/>
    <n v="1282407"/>
    <n v="184"/>
    <d v="2026-04-06T00:00:00"/>
    <s v="Bill Process"/>
    <n v="-31"/>
    <n v="1217"/>
    <n v="31"/>
    <n v="6"/>
    <n v="0.74237099411948904"/>
    <n v="25"/>
    <m/>
    <m/>
    <m/>
    <m/>
    <m/>
    <m/>
    <m/>
  </r>
  <r>
    <s v="RegenPharma Tender 2005/01"/>
    <n v="966"/>
    <n v="91598116"/>
    <s v="Cough Suppressant Syrup 100 mg/5 ml 100 ml Bottle"/>
    <s v="100 ml"/>
    <n v="6"/>
    <n v="686658"/>
    <n v="0.92"/>
    <n v="73.651236194551601"/>
    <s v="Sun Pharma"/>
    <n v="0.111"/>
    <n v="4040"/>
    <d v="2025-11-21T00:00:00"/>
    <n v="52624"/>
    <n v="3875822.6535020801"/>
    <n v="4306039"/>
    <n v="9147"/>
    <n v="52624"/>
    <n v="43477"/>
    <n v="748467"/>
    <n v="3557572"/>
    <n v="117"/>
    <d v="2025-01-13T00:00:00"/>
    <s v="Bill Process"/>
    <n v="-479"/>
    <n v="5014"/>
    <n v="479"/>
    <n v="2"/>
    <n v="0.17381802979629099"/>
    <n v="477"/>
    <m/>
    <m/>
    <m/>
    <m/>
    <m/>
    <m/>
    <m/>
  </r>
  <r>
    <s v="GammaMed Tender 2009/01"/>
    <n v="633"/>
    <n v="81189602"/>
    <s v="Fluconazole Capsules 100 mg 20 Capsules Pack"/>
    <s v="20 Capsules"/>
    <n v="23"/>
    <n v="5790162"/>
    <n v="0.94"/>
    <n v="75.174620683179796"/>
    <s v="Zydus Lifesciences"/>
    <n v="0.105"/>
    <n v="3521"/>
    <d v="2022-06-29T00:00:00"/>
    <n v="66084"/>
    <n v="4967839.6332272496"/>
    <n v="5489463"/>
    <n v="20643"/>
    <n v="66084"/>
    <n v="45441"/>
    <n v="1714772"/>
    <n v="3774691"/>
    <n v="150"/>
    <d v="2025-08-15T00:00:00"/>
    <s v="Bill Process"/>
    <n v="-265"/>
    <n v="2056"/>
    <n v="265"/>
    <n v="7"/>
    <n v="0.312375158888687"/>
    <n v="258"/>
    <m/>
    <m/>
    <m/>
    <m/>
    <m/>
    <m/>
    <m/>
  </r>
  <r>
    <s v="CuraCure Tender 2004/08"/>
    <n v="238"/>
    <n v="61958435"/>
    <s v="Mupirocin Cream 1% 30 gm Tube"/>
    <s v="30 gm"/>
    <n v="38"/>
    <n v="2979397"/>
    <n v="0.76"/>
    <n v="66.409420656707695"/>
    <s v="Corentis Lifesciences"/>
    <n v="0.115"/>
    <n v="3995"/>
    <d v="2020-11-02T00:00:00"/>
    <n v="53543"/>
    <n v="3555759.6102220998"/>
    <n v="3964672"/>
    <n v="41677"/>
    <n v="53543"/>
    <n v="11866"/>
    <n v="3086036"/>
    <n v="878636"/>
    <n v="179"/>
    <d v="2025-08-24T00:00:00"/>
    <s v="Bill Process"/>
    <n v="-256"/>
    <n v="7744"/>
    <n v="256"/>
    <n v="8"/>
    <n v="0.77838372896550401"/>
    <n v="248"/>
    <m/>
    <m/>
    <m/>
    <m/>
    <m/>
    <m/>
    <m/>
  </r>
  <r>
    <s v="CoreLifeX Tender 2014/06"/>
    <n v="361"/>
    <n v="51208109"/>
    <s v="Ketoconazole Cream 1% 10 gm Tube"/>
    <s v="10 gm"/>
    <n v="32"/>
    <n v="3177289"/>
    <n v="0.98"/>
    <n v="57.329888359073898"/>
    <s v="Aximed Pharma"/>
    <n v="0.14199999999999999"/>
    <n v="2300"/>
    <d v="2025-04-20T00:00:00"/>
    <n v="73581"/>
    <n v="4218390.5153490203"/>
    <n v="4817402"/>
    <n v="34116"/>
    <n v="73581"/>
    <n v="39465"/>
    <n v="2233600"/>
    <n v="2583802"/>
    <n v="70"/>
    <d v="2025-08-05T00:00:00"/>
    <s v="Bill Process"/>
    <n v="-275"/>
    <n v="6521"/>
    <n v="275"/>
    <n v="4"/>
    <n v="0.46365230154523601"/>
    <n v="271"/>
    <m/>
    <m/>
    <m/>
    <m/>
    <m/>
    <m/>
    <m/>
  </r>
  <r>
    <s v="DynaThera Tender 2000/01"/>
    <n v="272"/>
    <n v="92440679"/>
    <s v="Clotrimazole Cream 0.5% 30 gm Tube"/>
    <s v="30 gm"/>
    <n v="42"/>
    <n v="3376116"/>
    <n v="0.93"/>
    <n v="73.732922692894405"/>
    <s v="Zenvia Biotech"/>
    <n v="0.13100000000000001"/>
    <n v="8150"/>
    <d v="2022-07-30T00:00:00"/>
    <n v="89322"/>
    <n v="6585972.1207747199"/>
    <n v="7448734"/>
    <n v="8588"/>
    <n v="89322"/>
    <n v="80734"/>
    <n v="716170"/>
    <n v="6732564"/>
    <n v="195"/>
    <d v="2025-07-13T00:00:00"/>
    <s v="Bill Process"/>
    <n v="-298"/>
    <n v="6439"/>
    <n v="298"/>
    <n v="6"/>
    <n v="9.6146526051812606E-2"/>
    <n v="292"/>
    <m/>
    <m/>
    <m/>
    <m/>
    <m/>
    <m/>
    <m/>
  </r>
  <r>
    <s v="UniHealthcare Tender 2007/09"/>
    <n v="114"/>
    <n v="16979719"/>
    <s v="Framycetin Sulphate Cream 0.5% 10 gm Tube"/>
    <s v="10 gm"/>
    <n v="49"/>
    <n v="8596542"/>
    <n v="0.98"/>
    <n v="52.506344255266697"/>
    <s v="Medinex Biotech"/>
    <n v="0.14099999999999999"/>
    <n v="2046"/>
    <d v="2020-04-01T00:00:00"/>
    <n v="57621"/>
    <n v="3025468.06233272"/>
    <n v="3452059"/>
    <n v="3465"/>
    <n v="57621"/>
    <n v="54156"/>
    <n v="207587"/>
    <n v="3244472"/>
    <n v="163"/>
    <d v="2026-12-02T00:00:00"/>
    <s v="Bill Process"/>
    <n v="209"/>
    <n v="7513"/>
    <n v="0"/>
    <n v="0"/>
    <n v="6.0134326026969297E-2"/>
    <n v="0"/>
    <m/>
    <m/>
    <m/>
    <m/>
    <m/>
    <m/>
    <m/>
  </r>
  <r>
    <s v="BioMed Tender 2025/07"/>
    <n v="308"/>
    <n v="34807027"/>
    <s v="Doxycycline Capsules 200 mg 20 Capsules Pack"/>
    <s v="20 Capsules"/>
    <n v="8"/>
    <n v="3407423"/>
    <n v="0.81"/>
    <n v="58.456165175783198"/>
    <s v="Intas Pharmaceuticals"/>
    <n v="0.127"/>
    <n v="8276"/>
    <d v="2021-08-08T00:00:00"/>
    <n v="17861"/>
    <n v="1044085.56620466"/>
    <n v="1176684"/>
    <n v="17815"/>
    <n v="17861"/>
    <n v="46"/>
    <n v="1173654"/>
    <n v="3030"/>
    <n v="75"/>
    <d v="2026-07-05T00:00:00"/>
    <s v="Bill Process"/>
    <n v="59"/>
    <n v="3486"/>
    <n v="0"/>
    <n v="0"/>
    <n v="0.99742455629584004"/>
    <n v="0"/>
    <m/>
    <m/>
    <m/>
    <m/>
    <m/>
    <m/>
    <m/>
  </r>
  <r>
    <s v="ZenCure Tender 2005/09"/>
    <n v="638"/>
    <n v="59465523"/>
    <s v="Framycetin Sulphate Cream 0.5% 10 gm Tube"/>
    <s v="10 gm"/>
    <n v="17"/>
    <n v="254106"/>
    <n v="0.89"/>
    <n v="82.234404090560901"/>
    <s v="Mediora Healthcare"/>
    <n v="0.13700000000000001"/>
    <n v="4685"/>
    <d v="2024-11-10T00:00:00"/>
    <n v="11327"/>
    <n v="931469.09513378295"/>
    <n v="1059080"/>
    <n v="10703"/>
    <n v="11327"/>
    <n v="624"/>
    <n v="1000736"/>
    <n v="58344"/>
    <n v="178"/>
    <d v="2025-01-05T00:00:00"/>
    <s v="Bill Process"/>
    <n v="-487"/>
    <n v="4659"/>
    <n v="487"/>
    <n v="1"/>
    <n v="0.94491039110090902"/>
    <n v="486"/>
    <m/>
    <m/>
    <m/>
    <m/>
    <m/>
    <m/>
    <m/>
  </r>
  <r>
    <s v="DeltaPharma Tender 2011/09"/>
    <n v="735"/>
    <n v="22499884"/>
    <s v="Metformin Tablets 500 mg 20 Tablets Pack"/>
    <s v="20 Tablets"/>
    <n v="43"/>
    <n v="9645822"/>
    <n v="0.78"/>
    <n v="71.8093899059714"/>
    <s v="Aventra Healthcare"/>
    <n v="0.11600000000000001"/>
    <n v="1048"/>
    <d v="2021-08-26T00:00:00"/>
    <n v="85691"/>
    <n v="6153418.4304326"/>
    <n v="6867215"/>
    <n v="5834"/>
    <n v="85691"/>
    <n v="79857"/>
    <n v="467533"/>
    <n v="6399682"/>
    <n v="124"/>
    <d v="2025-11-05T00:00:00"/>
    <s v="Bill Process"/>
    <n v="-183"/>
    <n v="2309"/>
    <n v="183"/>
    <n v="1"/>
    <n v="6.8081828896850299E-2"/>
    <n v="182"/>
    <m/>
    <m/>
    <m/>
    <m/>
    <m/>
    <m/>
    <m/>
  </r>
  <r>
    <s v="JetaLifecare Tender 2024/04"/>
    <n v="356"/>
    <n v="68006880"/>
    <s v="Doxycycline Capsules 100 mg 15 Capsules Pack"/>
    <s v="15 Capsules"/>
    <n v="38"/>
    <n v="7014210"/>
    <n v="0.89"/>
    <n v="70.565955027937093"/>
    <s v="Solvion Pharma"/>
    <n v="0.121"/>
    <n v="1831"/>
    <d v="2021-11-03T00:00:00"/>
    <n v="43527"/>
    <n v="3071524.3245010199"/>
    <n v="3443179"/>
    <n v="28743"/>
    <n v="43527"/>
    <n v="14784"/>
    <n v="2273699"/>
    <n v="1169480"/>
    <n v="184"/>
    <d v="2025-01-19T00:00:00"/>
    <s v="Bill Process"/>
    <n v="-473"/>
    <n v="4563"/>
    <n v="473"/>
    <n v="2"/>
    <n v="0.660348749052312"/>
    <n v="471"/>
    <m/>
    <m/>
    <m/>
    <m/>
    <m/>
    <m/>
    <m/>
  </r>
  <r>
    <s v="YottaCure Tender 2014/03"/>
    <n v="756"/>
    <n v="58934664"/>
    <s v="Ciprofloxacin Tablets 250 mg 20 Tablets Pack"/>
    <s v="20 Tablets"/>
    <n v="17"/>
    <n v="588386"/>
    <n v="0.85"/>
    <n v="90.863832800515894"/>
    <s v="Velcura Pharma"/>
    <n v="0.125"/>
    <n v="3276"/>
    <d v="2021-08-21T00:00:00"/>
    <n v="88695"/>
    <n v="8059167.6502417503"/>
    <n v="9066564"/>
    <n v="71384"/>
    <n v="88695"/>
    <n v="17311"/>
    <n v="7297002"/>
    <n v="1769562"/>
    <n v="173"/>
    <d v="2025-07-28T00:00:00"/>
    <s v="Bill Process"/>
    <n v="-283"/>
    <n v="5704"/>
    <n v="283"/>
    <n v="9"/>
    <n v="0.80482552567788501"/>
    <n v="274"/>
    <m/>
    <m/>
    <m/>
    <m/>
    <m/>
    <m/>
    <m/>
  </r>
  <r>
    <s v="ImmunoGenix Tender 2019/09"/>
    <n v="371"/>
    <n v="80236773"/>
    <s v="Fluconazole Capsules 200 mg 20 Capsules Pack"/>
    <s v="20 Capsules"/>
    <n v="27"/>
    <n v="9499255"/>
    <n v="0.94"/>
    <n v="75.341521182651803"/>
    <s v="Mediora Healthcare"/>
    <n v="0.14399999999999999"/>
    <n v="7376"/>
    <d v="2021-02-17T00:00:00"/>
    <n v="83052"/>
    <n v="6257264.0172616001"/>
    <n v="7158310"/>
    <n v="64767"/>
    <n v="83052"/>
    <n v="18285"/>
    <n v="5582313"/>
    <n v="1575997"/>
    <n v="113"/>
    <d v="2026-07-13T00:00:00"/>
    <s v="Bill Process"/>
    <n v="67"/>
    <n v="2593"/>
    <n v="0"/>
    <n v="0"/>
    <n v="0.77983672879641697"/>
    <n v="0"/>
    <m/>
    <m/>
    <m/>
    <m/>
    <m/>
    <m/>
    <m/>
  </r>
  <r>
    <s v="ImmunoPharmatech Tender 2000/12"/>
    <n v="972"/>
    <n v="35766457"/>
    <s v="Iron Syrup 250 mg/5 ml 60 ml Bottle"/>
    <s v="60 ml"/>
    <n v="28"/>
    <n v="2771118"/>
    <n v="0.76"/>
    <n v="56.2605312814771"/>
    <s v="Zerion Biotech"/>
    <n v="0.122"/>
    <n v="5124"/>
    <d v="2021-07-22T00:00:00"/>
    <n v="76750"/>
    <n v="4317995.7758533703"/>
    <n v="4844791"/>
    <n v="2312"/>
    <n v="76750"/>
    <n v="74438"/>
    <n v="145943"/>
    <n v="4698848"/>
    <n v="133"/>
    <d v="2026-08-11T00:00:00"/>
    <s v="Bill Process"/>
    <n v="96"/>
    <n v="1657"/>
    <n v="0"/>
    <n v="0"/>
    <n v="3.0123778501628701E-2"/>
    <n v="0"/>
    <m/>
    <m/>
    <m/>
    <m/>
    <m/>
    <m/>
    <m/>
  </r>
  <r>
    <s v="GenoLifecare Tender 2023/06"/>
    <n v="126"/>
    <n v="83755816"/>
    <s v="Paracetamol Syrup 125 mg/5 ml 150 ml Bottle"/>
    <s v="150 ml"/>
    <n v="49"/>
    <n v="1151301"/>
    <n v="0.85"/>
    <n v="79.340941168445596"/>
    <s v="Medvanta Pharma"/>
    <n v="0.11700000000000001"/>
    <n v="4924"/>
    <d v="2022-02-01T00:00:00"/>
    <n v="37832"/>
    <n v="3001626.4862846299"/>
    <n v="3352817"/>
    <n v="11294"/>
    <n v="37832"/>
    <n v="26538"/>
    <n v="1000918"/>
    <n v="2351899"/>
    <n v="94"/>
    <d v="2025-11-25T00:00:00"/>
    <s v="Bill Process"/>
    <n v="-163"/>
    <n v="4618"/>
    <n v="163"/>
    <n v="7"/>
    <n v="0.29853034468175099"/>
    <n v="156"/>
    <m/>
    <m/>
    <m/>
    <m/>
    <m/>
    <m/>
    <m/>
  </r>
  <r>
    <s v="GenoThera Tender 2022/03"/>
    <n v="262"/>
    <n v="43419709"/>
    <s v="Clotrimazole Cream 0.5% 30 gm Tube"/>
    <s v="30 gm"/>
    <n v="32"/>
    <n v="7703914"/>
    <n v="0.83"/>
    <n v="86.090875971731506"/>
    <s v="Solvion Pharma"/>
    <n v="0.13700000000000001"/>
    <n v="2269"/>
    <d v="2021-11-15T00:00:00"/>
    <n v="46131"/>
    <n v="3971458.1994519499"/>
    <n v="4515548"/>
    <n v="1290"/>
    <n v="46131"/>
    <n v="44841"/>
    <n v="126272"/>
    <n v="4389276"/>
    <n v="199"/>
    <d v="2026-01-02T00:00:00"/>
    <s v="Bill Process"/>
    <n v="-125"/>
    <n v="6632"/>
    <n v="125"/>
    <n v="9"/>
    <n v="2.79638421018404E-2"/>
    <n v="116"/>
    <m/>
    <m/>
    <m/>
    <m/>
    <m/>
    <m/>
    <m/>
  </r>
  <r>
    <s v="ImmunoBiosystems Tender 2009/11"/>
    <n v="599"/>
    <n v="39098546"/>
    <s v="Iron Syrup 100 mg/5 ml 60 ml Bottle"/>
    <s v="60 ml"/>
    <n v="30"/>
    <n v="4034421"/>
    <n v="0.95"/>
    <n v="68.185822920334203"/>
    <s v="Trivanta Pharma"/>
    <n v="0.126"/>
    <n v="7432"/>
    <d v="2022-11-23T00:00:00"/>
    <n v="34741"/>
    <n v="2368843.6740753301"/>
    <n v="2667318"/>
    <n v="22811"/>
    <n v="34741"/>
    <n v="11930"/>
    <n v="1751366"/>
    <n v="915952"/>
    <n v="190"/>
    <d v="2026-08-13T00:00:00"/>
    <s v="Bill Process"/>
    <n v="98"/>
    <n v="1022"/>
    <n v="0"/>
    <n v="0"/>
    <n v="0.65660170979534305"/>
    <n v="0"/>
    <m/>
    <m/>
    <m/>
    <m/>
    <m/>
    <m/>
    <m/>
  </r>
  <r>
    <s v="DynaLifeX Tender 2005/02"/>
    <n v="516"/>
    <n v="97807694"/>
    <s v="Gentamicin Injection 500 mg 2 ml Vial"/>
    <s v="2 ml"/>
    <n v="27"/>
    <n v="7064131"/>
    <n v="0.83"/>
    <n v="56.476134487189803"/>
    <s v="Arvion Healthcare"/>
    <n v="0.13800000000000001"/>
    <n v="6441"/>
    <d v="2022-11-03T00:00:00"/>
    <n v="18254"/>
    <n v="1030915.3589291601"/>
    <n v="1173182"/>
    <n v="12936"/>
    <n v="18254"/>
    <n v="5318"/>
    <n v="831395"/>
    <n v="341787"/>
    <n v="95"/>
    <d v="2026-08-24T00:00:00"/>
    <s v="Bill Process"/>
    <n v="109"/>
    <n v="9063"/>
    <n v="0"/>
    <n v="0"/>
    <n v="0.70866659362331497"/>
    <n v="0"/>
    <m/>
    <m/>
    <m/>
    <m/>
    <m/>
    <m/>
    <m/>
  </r>
  <r>
    <s v="DeltaMed Tender 2010/11"/>
    <n v="222"/>
    <n v="90730684"/>
    <s v="Ibuprofen Tablets 250 mg 20 Tablets Pack"/>
    <s v="20 Tablets"/>
    <n v="20"/>
    <n v="9850117"/>
    <n v="0.89"/>
    <n v="54.398540732563397"/>
    <s v="Elaris Biotech"/>
    <n v="0.13500000000000001"/>
    <n v="1744"/>
    <d v="2020-04-13T00:00:00"/>
    <n v="24017"/>
    <n v="1306489.7527739699"/>
    <n v="1482866"/>
    <n v="15093"/>
    <n v="24017"/>
    <n v="8924"/>
    <n v="931877"/>
    <n v="550989"/>
    <n v="143"/>
    <d v="2025-04-09T00:00:00"/>
    <s v="Bill Process"/>
    <n v="-393"/>
    <n v="3766"/>
    <n v="393"/>
    <n v="1"/>
    <n v="0.62842986218095498"/>
    <n v="392"/>
    <m/>
    <m/>
    <m/>
    <m/>
    <m/>
    <m/>
    <m/>
  </r>
  <r>
    <s v="WellGenix Tender 2005/08"/>
    <n v="766"/>
    <n v="42043913"/>
    <s v="Mupirocin Cream 0.5% 30 gm Tube"/>
    <s v="30 gm"/>
    <n v="24"/>
    <n v="4516113"/>
    <n v="0.78"/>
    <n v="57.940777532704203"/>
    <s v="Intas Pharmaceuticals"/>
    <n v="0.13800000000000001"/>
    <n v="6948"/>
    <d v="2023-05-24T00:00:00"/>
    <n v="84317"/>
    <n v="4885392.5392250204"/>
    <n v="5559577"/>
    <n v="41140"/>
    <n v="84317"/>
    <n v="43177"/>
    <n v="2712632"/>
    <n v="2846945"/>
    <n v="81"/>
    <d v="2025-11-24T00:00:00"/>
    <s v="Bill Process"/>
    <n v="-164"/>
    <n v="1974"/>
    <n v="164"/>
    <n v="3"/>
    <n v="0.48792058540982203"/>
    <n v="161"/>
    <m/>
    <m/>
    <m/>
    <m/>
    <m/>
    <m/>
    <m/>
  </r>
  <r>
    <s v="XenoThera Tender 2001/12"/>
    <n v="666"/>
    <n v="88290251"/>
    <s v="Doxycycline Capsules 250 mg 10 Capsules Pack"/>
    <s v="10 Capsules"/>
    <n v="49"/>
    <n v="4166887"/>
    <n v="0.86"/>
    <n v="94.011530680809997"/>
    <s v="Curelia Lifesciences"/>
    <n v="0.1"/>
    <n v="8855"/>
    <d v="2022-05-05T00:00:00"/>
    <n v="14765"/>
    <n v="1388080.2505021601"/>
    <n v="1526888"/>
    <n v="12304"/>
    <n v="14765"/>
    <n v="2461"/>
    <n v="1272390"/>
    <n v="254498"/>
    <n v="51"/>
    <d v="2026-04-14T00:00:00"/>
    <s v="Bill Process"/>
    <n v="-23"/>
    <n v="7897"/>
    <n v="23"/>
    <n v="1"/>
    <n v="0.83332204537758203"/>
    <n v="22"/>
    <m/>
    <m/>
    <m/>
    <m/>
    <m/>
    <m/>
    <m/>
  </r>
  <r>
    <s v="OptiThera Tender 2014/09"/>
    <n v="489"/>
    <n v="51067893"/>
    <s v="Doxycycline Capsules 100 mg 20 Capsules Pack"/>
    <s v="20 Capsules"/>
    <n v="19"/>
    <n v="392298"/>
    <n v="0.79"/>
    <n v="61.625290554644899"/>
    <s v="Axentra Lifesciences"/>
    <n v="0.10299999999999999"/>
    <n v="2033"/>
    <d v="2024-08-15T00:00:00"/>
    <n v="26955"/>
    <n v="1661109.7069004499"/>
    <n v="1832204"/>
    <n v="23351"/>
    <n v="26955"/>
    <n v="3604"/>
    <n v="1587230"/>
    <n v="244974"/>
    <n v="184"/>
    <d v="2026-10-12T00:00:00"/>
    <s v="Bill Process"/>
    <n v="158"/>
    <n v="4986"/>
    <n v="0"/>
    <n v="0"/>
    <n v="0.86629567798182106"/>
    <n v="0"/>
    <m/>
    <m/>
    <m/>
    <m/>
    <m/>
    <m/>
    <m/>
  </r>
  <r>
    <s v="ZenLifecare Tender 2019/12"/>
    <n v="257"/>
    <n v="93481811"/>
    <s v="Amikacin Injection 250 mg 10 ml Vial"/>
    <s v="10 ml"/>
    <n v="34"/>
    <n v="1269366"/>
    <n v="0.96"/>
    <n v="67.192947199052497"/>
    <s v="Oxyvera Pharmaceuticals"/>
    <n v="0.124"/>
    <n v="5200"/>
    <d v="2020-07-28T00:00:00"/>
    <n v="93392"/>
    <n v="6275283.7248139102"/>
    <n v="7053419"/>
    <n v="59577"/>
    <n v="93392"/>
    <n v="33815"/>
    <n v="4499545"/>
    <n v="2553874"/>
    <n v="146"/>
    <d v="2025-10-18T00:00:00"/>
    <s v="Bill Process"/>
    <n v="-201"/>
    <n v="2719"/>
    <n v="201"/>
    <n v="5"/>
    <n v="0.63792401918793895"/>
    <n v="196"/>
    <m/>
    <m/>
    <m/>
    <m/>
    <m/>
    <m/>
    <m/>
  </r>
  <r>
    <s v="NeuroPharma Tender 2013/06"/>
    <n v="413"/>
    <n v="54174817"/>
    <s v="Fluconazole Capsules 100 mg 10 Capsules Pack"/>
    <s v="10 Capsules"/>
    <n v="27"/>
    <n v="858384"/>
    <n v="0.9"/>
    <n v="54.004507572024004"/>
    <s v="Primexa Healthcare"/>
    <n v="0.109"/>
    <n v="8321"/>
    <d v="2023-08-21T00:00:00"/>
    <n v="66003"/>
    <n v="3564459.5132762999"/>
    <n v="3952986"/>
    <n v="46518"/>
    <n v="66003"/>
    <n v="19485"/>
    <n v="2786009"/>
    <n v="1166977"/>
    <n v="100"/>
    <d v="2026-12-26T00:00:00"/>
    <s v="Bill Process"/>
    <n v="233"/>
    <n v="9846"/>
    <n v="0"/>
    <n v="0"/>
    <n v="0.70478614608426904"/>
    <n v="0"/>
    <m/>
    <m/>
    <m/>
    <m/>
    <m/>
    <m/>
    <m/>
  </r>
  <r>
    <s v="ZenLabs Tender 2012/12"/>
    <n v="813"/>
    <n v="52776924"/>
    <s v="Diclofenac Injection 250 mg 5 ml Vial"/>
    <s v="5 ml"/>
    <n v="45"/>
    <n v="3259854"/>
    <n v="0.88"/>
    <n v="79.615903165325093"/>
    <s v="Medisphere Pharmaceuticals"/>
    <n v="0.125"/>
    <n v="1261"/>
    <d v="2022-11-15T00:00:00"/>
    <n v="25788"/>
    <n v="2053134.9108273999"/>
    <n v="2309777"/>
    <n v="17189"/>
    <n v="25788"/>
    <n v="8599"/>
    <n v="1539582"/>
    <n v="770195"/>
    <n v="129"/>
    <d v="2025-11-15T00:00:00"/>
    <s v="Bill Process"/>
    <n v="-173"/>
    <n v="9834"/>
    <n v="173"/>
    <n v="3"/>
    <n v="0.66655033348844395"/>
    <n v="170"/>
    <m/>
    <m/>
    <m/>
    <m/>
    <m/>
    <m/>
    <m/>
  </r>
  <r>
    <s v="QuantumMed Tender 2015/02"/>
    <n v="404"/>
    <n v="30183112"/>
    <s v="Ciprofloxacin Tablets 250 mg 10 Tablets Pack"/>
    <s v="10 Tablets"/>
    <n v="20"/>
    <n v="3303177"/>
    <n v="0.86"/>
    <n v="68.495666437807301"/>
    <s v="Medvanta Pharma"/>
    <n v="0.13700000000000001"/>
    <n v="9270"/>
    <d v="2024-10-23T00:00:00"/>
    <n v="33083"/>
    <n v="2266042.1327619799"/>
    <n v="2576490"/>
    <n v="20936"/>
    <n v="33083"/>
    <n v="12147"/>
    <n v="1630487"/>
    <n v="946003"/>
    <n v="183"/>
    <d v="2026-07-10T00:00:00"/>
    <s v="Bill Process"/>
    <n v="64"/>
    <n v="8701"/>
    <n v="0"/>
    <n v="0"/>
    <n v="0.63283257262037895"/>
    <n v="0"/>
    <m/>
    <m/>
    <m/>
    <m/>
    <m/>
    <m/>
    <m/>
  </r>
  <r>
    <s v="NovaGenix Tender 2025/12"/>
    <n v="582"/>
    <n v="47603088"/>
    <s v="Metformin Tablets 650 mg 10 Tablets Pack"/>
    <s v="10 Tablets"/>
    <n v="16"/>
    <n v="9776650"/>
    <n v="0.91"/>
    <n v="71.391735811064294"/>
    <s v="Nexora Lifesciences"/>
    <n v="0.13800000000000001"/>
    <n v="6126"/>
    <d v="2022-04-02T00:00:00"/>
    <n v="28688"/>
    <n v="2048086.1169478099"/>
    <n v="2330722"/>
    <n v="9263"/>
    <n v="28688"/>
    <n v="19425"/>
    <n v="752561"/>
    <n v="1578161"/>
    <n v="198"/>
    <d v="2025-01-22T00:00:00"/>
    <s v="Bill Process"/>
    <n v="-470"/>
    <n v="7393"/>
    <n v="470"/>
    <n v="2"/>
    <n v="0.32288761851645298"/>
    <n v="468"/>
    <m/>
    <m/>
    <m/>
    <m/>
    <m/>
    <m/>
    <m/>
  </r>
  <r>
    <s v="UniNova Tender 2024/07"/>
    <n v="383"/>
    <n v="26552183"/>
    <s v="Framycetin Sulphate Cream 1% 30 gm Tube"/>
    <s v="30 gm"/>
    <n v="20"/>
    <n v="8607767"/>
    <n v="0.81"/>
    <n v="77.5784997697276"/>
    <s v="Sun Pharma"/>
    <n v="0.14299999999999999"/>
    <n v="6770"/>
    <d v="2025-11-08T00:00:00"/>
    <n v="34750"/>
    <n v="2695852.8669980299"/>
    <n v="3081360"/>
    <n v="9283"/>
    <n v="34750"/>
    <n v="25467"/>
    <n v="823144"/>
    <n v="2258216"/>
    <n v="133"/>
    <d v="2026-01-26T00:00:00"/>
    <s v="Bill Process"/>
    <n v="-101"/>
    <n v="3842"/>
    <n v="101"/>
    <n v="8"/>
    <n v="0.26713669064748202"/>
    <n v="93"/>
    <m/>
    <m/>
    <m/>
    <m/>
    <m/>
    <m/>
    <m/>
  </r>
  <r>
    <s v="DynaHealthcare Tender 2013/02"/>
    <n v="965"/>
    <n v="50540077"/>
    <s v="Framycetin Sulphate Cream 0.5% 10 gm Tube"/>
    <s v="10 gm"/>
    <n v="21"/>
    <n v="5528985"/>
    <n v="0.93"/>
    <n v="61.570941450344698"/>
    <s v="Lupin"/>
    <n v="0.13500000000000001"/>
    <n v="2006"/>
    <d v="2022-03-15T00:00:00"/>
    <n v="42475"/>
    <n v="2615225.7381033902"/>
    <n v="2968281"/>
    <n v="13981"/>
    <n v="42475"/>
    <n v="28494"/>
    <n v="977034"/>
    <n v="1991247"/>
    <n v="143"/>
    <d v="2025-07-17T00:00:00"/>
    <s v="Bill Process"/>
    <n v="-294"/>
    <n v="7116"/>
    <n v="294"/>
    <n v="3"/>
    <n v="0.32915832842848702"/>
    <n v="291"/>
    <m/>
    <m/>
    <m/>
    <m/>
    <m/>
    <m/>
    <m/>
  </r>
  <r>
    <s v="VitaThera Tender 2017/05"/>
    <n v="830"/>
    <n v="49587947"/>
    <s v="Omeprazole Capsules 200 mg 15 Capsules Pack"/>
    <s v="15 Capsules"/>
    <n v="15"/>
    <n v="9391288"/>
    <n v="0.82"/>
    <n v="56.775820117917803"/>
    <s v="Corvixa Pharmaceuticals"/>
    <n v="0.13800000000000001"/>
    <n v="7516"/>
    <d v="2021-09-11T00:00:00"/>
    <n v="40251"/>
    <n v="2285283.5355663099"/>
    <n v="2600653"/>
    <n v="32059"/>
    <n v="40251"/>
    <n v="8192"/>
    <n v="2071360"/>
    <n v="529293"/>
    <n v="166"/>
    <d v="2025-10-24T00:00:00"/>
    <s v="Bill Process"/>
    <n v="-195"/>
    <n v="8012"/>
    <n v="195"/>
    <n v="7"/>
    <n v="0.79647710615885303"/>
    <n v="188"/>
    <m/>
    <m/>
    <m/>
    <m/>
    <m/>
    <m/>
    <m/>
  </r>
  <r>
    <s v="CortexCore Tender 2007/11"/>
    <n v="443"/>
    <n v="18963816"/>
    <s v="Cough Suppressant Syrup 250 mg/5 ml 60 ml Bottle"/>
    <s v="60 ml"/>
    <n v="42"/>
    <n v="4341845"/>
    <n v="0.97"/>
    <n v="63.6300323093717"/>
    <s v="Mediora Healthcare"/>
    <n v="0.10100000000000001"/>
    <n v="7750"/>
    <d v="2025-12-10T00:00:00"/>
    <n v="15046"/>
    <n v="957377.46612680703"/>
    <n v="1054073"/>
    <n v="7690"/>
    <n v="15046"/>
    <n v="7356"/>
    <n v="538736"/>
    <n v="515337"/>
    <n v="186"/>
    <d v="2026-12-06T00:00:00"/>
    <s v="Bill Process"/>
    <n v="213"/>
    <n v="3067"/>
    <n v="0"/>
    <n v="0"/>
    <n v="0.51109929549381905"/>
    <n v="0"/>
    <m/>
    <m/>
    <m/>
    <m/>
    <m/>
    <m/>
    <m/>
  </r>
  <r>
    <s v="DynaBiotech Tender 2003/04"/>
    <n v="632"/>
    <n v="78564622"/>
    <s v="Cough Suppressant Syrup 250 mg/5 ml 150 ml Bottle"/>
    <s v="150 ml"/>
    <n v="44"/>
    <n v="9508748"/>
    <n v="0.79"/>
    <n v="83.422492882062102"/>
    <s v="Trivanta Pharma"/>
    <n v="0.13900000000000001"/>
    <n v="7561"/>
    <d v="2025-05-07T00:00:00"/>
    <n v="58712"/>
    <n v="4897901.4020916298"/>
    <n v="5578710"/>
    <n v="3483"/>
    <n v="58712"/>
    <n v="55229"/>
    <n v="330948"/>
    <n v="5247762"/>
    <n v="73"/>
    <d v="2026-04-28T00:00:00"/>
    <s v="Bill Process"/>
    <n v="-9"/>
    <n v="5787"/>
    <n v="9"/>
    <n v="5"/>
    <n v="5.9323477312985401E-2"/>
    <n v="4"/>
    <m/>
    <m/>
    <m/>
    <m/>
    <m/>
    <m/>
    <m/>
  </r>
  <r>
    <s v="CoreNova Tender 2004/12"/>
    <n v="783"/>
    <n v="38606539"/>
    <s v="Atorvastatin Tablets 650 mg 10 Tablets Pack"/>
    <s v="10 Tablets"/>
    <n v="9"/>
    <n v="9720695"/>
    <n v="0.79"/>
    <n v="94.562786288023801"/>
    <s v="Solvion Pharma"/>
    <n v="0.14599999999999999"/>
    <n v="1340"/>
    <d v="2020-02-11T00:00:00"/>
    <n v="17922"/>
    <n v="1694754.2558539601"/>
    <n v="1942188"/>
    <n v="4977"/>
    <n v="17922"/>
    <n v="12945"/>
    <n v="539352"/>
    <n v="1402836"/>
    <n v="51"/>
    <d v="2025-07-14T00:00:00"/>
    <s v="Bill Process"/>
    <n v="-297"/>
    <n v="4201"/>
    <n v="297"/>
    <n v="9"/>
    <n v="0.27770338131904898"/>
    <n v="288"/>
    <m/>
    <m/>
    <m/>
    <m/>
    <m/>
    <m/>
    <m/>
  </r>
  <r>
    <s v="EvoGenix Tender 2003/09"/>
    <n v="161"/>
    <n v="43339213"/>
    <s v="Amikacin Injection 1 g 2 ml Vial"/>
    <s v="1 g"/>
    <n v="41"/>
    <n v="1897223"/>
    <n v="0.99"/>
    <n v="83.398335058638494"/>
    <s v="Veltrix Pharmaceuticals"/>
    <n v="0.111"/>
    <n v="3788"/>
    <d v="2021-09-02T00:00:00"/>
    <n v="76251"/>
    <n v="6359206.4465562403"/>
    <n v="7065078"/>
    <n v="35370"/>
    <n v="76251"/>
    <n v="40881"/>
    <n v="3277227"/>
    <n v="3787851"/>
    <n v="184"/>
    <d v="2026-10-12T00:00:00"/>
    <s v="Bill Process"/>
    <n v="158"/>
    <n v="3711"/>
    <n v="0"/>
    <n v="0"/>
    <n v="0.46386276901286499"/>
    <n v="0"/>
    <m/>
    <m/>
    <m/>
    <m/>
    <m/>
    <m/>
    <m/>
  </r>
  <r>
    <s v="YottaPharma Tender 2000/04"/>
    <n v="980"/>
    <n v="98856934"/>
    <s v="Iron Syrup 100 mg/5 ml 60 ml Bottle"/>
    <s v="60 ml"/>
    <n v="36"/>
    <n v="6503112"/>
    <n v="0.78"/>
    <n v="73.770427296326702"/>
    <s v="Intas Pharmaceuticals"/>
    <n v="0.112"/>
    <n v="3841"/>
    <d v="2021-10-22T00:00:00"/>
    <n v="36536"/>
    <n v="2695276.33169859"/>
    <n v="2997147"/>
    <n v="4680"/>
    <n v="36536"/>
    <n v="31856"/>
    <n v="383913"/>
    <n v="2613234"/>
    <n v="193"/>
    <d v="2025-02-19T00:00:00"/>
    <s v="Bill Process"/>
    <n v="-442"/>
    <n v="6475"/>
    <n v="442"/>
    <n v="3"/>
    <n v="0.128092839938691"/>
    <n v="439"/>
    <m/>
    <m/>
    <m/>
    <m/>
    <m/>
    <m/>
    <m/>
  </r>
  <r>
    <s v="CuraPharmatech Tender 2002/03"/>
    <n v="288"/>
    <n v="95434501"/>
    <s v="Ketoconazole Cream 1% 30 gm Tube"/>
    <s v="30 gm"/>
    <n v="37"/>
    <n v="5972004"/>
    <n v="0.99"/>
    <n v="54.620886547055498"/>
    <s v="Cenvora Pharma"/>
    <n v="0.12"/>
    <n v="1707"/>
    <d v="2024-10-06T00:00:00"/>
    <n v="44881"/>
    <n v="2451440.0091184"/>
    <n v="2745613"/>
    <n v="30380"/>
    <n v="44881"/>
    <n v="14501"/>
    <n v="1858508"/>
    <n v="887105"/>
    <n v="60"/>
    <d v="2026-07-17T00:00:00"/>
    <s v="Bill Process"/>
    <n v="71"/>
    <n v="5645"/>
    <n v="0"/>
    <n v="0"/>
    <n v="0.67690113856643097"/>
    <n v="0"/>
    <m/>
    <m/>
    <m/>
    <m/>
    <m/>
    <m/>
    <m/>
  </r>
  <r>
    <s v="GammaCure Tender 2013/05"/>
    <n v="893"/>
    <n v="15842882"/>
    <s v="Fluconazole Capsules 100 mg 10 Capsules Pack"/>
    <s v="10 Capsules"/>
    <n v="32"/>
    <n v="2972726"/>
    <n v="0.76"/>
    <n v="54.868720045027402"/>
    <s v="Lumeris Healthcare"/>
    <n v="0.112"/>
    <n v="1536"/>
    <d v="2020-05-31T00:00:00"/>
    <n v="34159"/>
    <n v="1874260.60801809"/>
    <n v="2084178"/>
    <n v="4376"/>
    <n v="34159"/>
    <n v="29783"/>
    <n v="266997"/>
    <n v="1817181"/>
    <n v="89"/>
    <d v="2026-08-22T00:00:00"/>
    <s v="Bill Process"/>
    <n v="107"/>
    <n v="4724"/>
    <n v="0"/>
    <n v="0"/>
    <n v="0.12810679469539499"/>
    <n v="0"/>
    <m/>
    <m/>
    <m/>
    <m/>
    <m/>
    <m/>
    <m/>
  </r>
  <r>
    <s v="YottaThera Tender 2023/06"/>
    <n v="304"/>
    <n v="26054582"/>
    <s v="Ibuprofen Tablets 500 mg 20 Tablets Pack"/>
    <s v="20 Tablets"/>
    <n v="45"/>
    <n v="4167972"/>
    <n v="0.99"/>
    <n v="63.675669219500797"/>
    <s v="Mediora Healthcare"/>
    <n v="0.11799999999999999"/>
    <n v="7786"/>
    <d v="2025-04-03T00:00:00"/>
    <n v="88225"/>
    <n v="5617785.9168904601"/>
    <n v="6280685"/>
    <n v="11179"/>
    <n v="88225"/>
    <n v="77046"/>
    <n v="795826"/>
    <n v="5484859"/>
    <n v="63"/>
    <d v="2025-08-26T00:00:00"/>
    <s v="Bill Process"/>
    <n v="-254"/>
    <n v="9214"/>
    <n v="254"/>
    <n v="3"/>
    <n v="0.12671011618022099"/>
    <n v="251"/>
    <m/>
    <m/>
    <m/>
    <m/>
    <m/>
    <m/>
    <m/>
  </r>
  <r>
    <s v="HelioBiotech Tender 2010/07"/>
    <n v="257"/>
    <n v="84213072"/>
    <s v="Clotrimazole Cream 1% 10 gm Tube"/>
    <s v="10 gm"/>
    <n v="39"/>
    <n v="6421613"/>
    <n v="1"/>
    <n v="85.252267381966803"/>
    <s v="Biosynex Healthcare"/>
    <n v="0.14399999999999999"/>
    <n v="3466"/>
    <d v="2025-03-11T00:00:00"/>
    <n v="49729"/>
    <n v="4239510.00463783"/>
    <n v="4849999"/>
    <n v="29907"/>
    <n v="49729"/>
    <n v="19822"/>
    <n v="2916788"/>
    <n v="1933211"/>
    <n v="67"/>
    <d v="2025-04-07T00:00:00"/>
    <s v="Bill Process"/>
    <n v="-395"/>
    <n v="7123"/>
    <n v="395"/>
    <n v="2"/>
    <n v="0.60139958575479102"/>
    <n v="393"/>
    <m/>
    <m/>
    <m/>
    <m/>
    <m/>
    <m/>
    <m/>
  </r>
  <r>
    <s v="GammaPharma Tender 2018/06"/>
    <n v="827"/>
    <n v="58390062"/>
    <s v="Clotrimazole Cream 2% 30 gm Tube"/>
    <s v="30 gm"/>
    <n v="27"/>
    <n v="769258"/>
    <n v="0.94"/>
    <n v="52.963004708010097"/>
    <s v="Alkem Laboratories"/>
    <n v="0.111"/>
    <n v="2236"/>
    <d v="2023-12-12T00:00:00"/>
    <n v="81710"/>
    <n v="4327607.1146914996"/>
    <n v="4807972"/>
    <n v="8943"/>
    <n v="81710"/>
    <n v="72767"/>
    <n v="526223"/>
    <n v="4281749"/>
    <n v="89"/>
    <d v="2025-07-12T00:00:00"/>
    <s v="Bill Process"/>
    <n v="-299"/>
    <n v="3696"/>
    <n v="299"/>
    <n v="1"/>
    <n v="0.10944804797454399"/>
    <n v="298"/>
    <m/>
    <m/>
    <m/>
    <m/>
    <m/>
    <m/>
    <m/>
  </r>
  <r>
    <s v="NeuroMed Tender 2011/05"/>
    <n v="306"/>
    <n v="24732225"/>
    <s v="Azithromycin Tablets 250 mg 15 Tablets Pack"/>
    <s v="15 Tablets"/>
    <n v="14"/>
    <n v="1717280"/>
    <n v="0.87"/>
    <n v="64.447651437301801"/>
    <s v="Veriton Pharma"/>
    <n v="0.14499999999999999"/>
    <n v="6684"/>
    <d v="2021-04-27T00:00:00"/>
    <n v="30513"/>
    <n v="1966491.1883063901"/>
    <n v="2251632"/>
    <n v="14585"/>
    <n v="30513"/>
    <n v="15928"/>
    <n v="1076265"/>
    <n v="1175367"/>
    <n v="50"/>
    <d v="2025-11-04T00:00:00"/>
    <s v="Bill Process"/>
    <n v="-184"/>
    <n v="1716"/>
    <n v="184"/>
    <n v="4"/>
    <n v="0.47799298659587702"/>
    <n v="180"/>
    <m/>
    <m/>
    <m/>
    <m/>
    <m/>
    <m/>
    <m/>
  </r>
  <r>
    <s v="BetaMed Tender 2016/11"/>
    <n v="689"/>
    <n v="15514440"/>
    <s v="Ceftriaxone Injection 1 g 10 ml Vial"/>
    <s v="1 g"/>
    <n v="41"/>
    <n v="2157278"/>
    <n v="0.97"/>
    <n v="66.514454431745506"/>
    <s v="Cenvora Pharma"/>
    <n v="0.14199999999999999"/>
    <n v="7022"/>
    <d v="2024-10-11T00:00:00"/>
    <n v="85082"/>
    <n v="5659182.8119617701"/>
    <n v="6462787"/>
    <n v="61793"/>
    <n v="85082"/>
    <n v="23289"/>
    <n v="4693766"/>
    <n v="1769021"/>
    <n v="105"/>
    <d v="2026-12-02T00:00:00"/>
    <s v="Bill Process"/>
    <n v="209"/>
    <n v="1367"/>
    <n v="0"/>
    <n v="0"/>
    <n v="0.72627582802472901"/>
    <n v="0"/>
    <m/>
    <m/>
    <m/>
    <m/>
    <m/>
    <m/>
    <m/>
  </r>
  <r>
    <s v="RegenBiosystems Tender 2004/04"/>
    <n v="313"/>
    <n v="53733996"/>
    <s v="Omeprazole Capsules 100 mg 15 Capsules Pack"/>
    <s v="15 Capsules"/>
    <n v="21"/>
    <n v="1620738"/>
    <n v="0.78"/>
    <n v="82.949650476920397"/>
    <s v="Nexwell Pharma"/>
    <n v="0.108"/>
    <n v="1120"/>
    <d v="2020-06-06T00:00:00"/>
    <n v="35139"/>
    <n v="2914767.7681085002"/>
    <n v="3229563"/>
    <n v="2371"/>
    <n v="35139"/>
    <n v="32768"/>
    <n v="217914"/>
    <n v="3011649"/>
    <n v="181"/>
    <d v="2025-04-18T00:00:00"/>
    <s v="Bill Process"/>
    <n v="-384"/>
    <n v="6338"/>
    <n v="384"/>
    <n v="6"/>
    <n v="6.7474885454907693E-2"/>
    <n v="378"/>
    <m/>
    <m/>
    <m/>
    <m/>
    <m/>
    <m/>
    <m/>
  </r>
  <r>
    <s v="SynNova Tender 2005/11"/>
    <n v="834"/>
    <n v="62836094"/>
    <s v="Mupirocin Cream 0.5% 20 gm Tube"/>
    <s v="20 gm"/>
    <n v="32"/>
    <n v="9159337"/>
    <n v="1"/>
    <n v="93.018245875755497"/>
    <s v="Solentra Lifesciences"/>
    <n v="0.123"/>
    <n v="3269"/>
    <d v="2023-03-20T00:00:00"/>
    <n v="81126"/>
    <n v="7546198.2149165403"/>
    <n v="8474381"/>
    <n v="5218"/>
    <n v="81126"/>
    <n v="75908"/>
    <n v="545070"/>
    <n v="7929311"/>
    <n v="56"/>
    <d v="2025-10-10T00:00:00"/>
    <s v="Bill Process"/>
    <n v="-209"/>
    <n v="7188"/>
    <n v="209"/>
    <n v="8"/>
    <n v="6.4319700219411802E-2"/>
    <n v="201"/>
    <m/>
    <m/>
    <m/>
    <m/>
    <m/>
    <m/>
    <m/>
  </r>
  <r>
    <s v="LifeLabs Tender 2020/06"/>
    <n v="936"/>
    <n v="20777362"/>
    <s v="Clotrimazole Cream 2% 20 gm Tube"/>
    <s v="20 gm"/>
    <n v="30"/>
    <n v="3929731"/>
    <n v="0.78"/>
    <n v="85.798294878251596"/>
    <s v="Velcura Pharma"/>
    <n v="0.14499999999999999"/>
    <n v="6536"/>
    <d v="2025-11-15T00:00:00"/>
    <n v="29804"/>
    <n v="2557132.3805514099"/>
    <n v="2927917"/>
    <n v="17090"/>
    <n v="29804"/>
    <n v="12714"/>
    <n v="1678905"/>
    <n v="1249012"/>
    <n v="87"/>
    <d v="2025-08-10T00:00:00"/>
    <s v="Bill Process"/>
    <n v="-270"/>
    <n v="5100"/>
    <n v="270"/>
    <n v="9"/>
    <n v="0.57341296470272496"/>
    <n v="261"/>
    <m/>
    <m/>
    <m/>
    <m/>
    <m/>
    <m/>
    <m/>
  </r>
  <r>
    <s v="TriCore Tender 2004/08"/>
    <n v="603"/>
    <n v="54192151"/>
    <s v="Vitamin B Complex Syrup 250 mg/5 ml 100 ml Bottle"/>
    <s v="100 ml"/>
    <n v="25"/>
    <n v="2889409"/>
    <n v="0.84"/>
    <n v="77.229595797197106"/>
    <s v="Lifegenix Pharma"/>
    <n v="0.11899999999999999"/>
    <n v="2508"/>
    <d v="2025-06-19T00:00:00"/>
    <n v="23795"/>
    <n v="1837678.2319943099"/>
    <n v="2056362"/>
    <n v="19575"/>
    <n v="23795"/>
    <n v="4220"/>
    <n v="1691670"/>
    <n v="364692"/>
    <n v="112"/>
    <d v="2026-12-20T00:00:00"/>
    <s v="Bill Process"/>
    <n v="227"/>
    <n v="2223"/>
    <n v="0"/>
    <n v="0"/>
    <n v="0.82265181760874095"/>
    <n v="0"/>
    <m/>
    <m/>
    <m/>
    <m/>
    <m/>
    <m/>
    <m/>
  </r>
  <r>
    <s v="ZenPharmatech Tender 2011/05"/>
    <n v="678"/>
    <n v="35659844"/>
    <s v="Azithromycin Tablets 500 mg 10 Tablets Pack"/>
    <s v="10 Tablets"/>
    <n v="40"/>
    <n v="5670506"/>
    <n v="0.91"/>
    <n v="83.696325907057002"/>
    <s v="Aximed Pharma"/>
    <n v="0.14099999999999999"/>
    <n v="4350"/>
    <d v="2024-02-23T00:00:00"/>
    <n v="69669"/>
    <n v="5831039.3296187501"/>
    <n v="6653216"/>
    <n v="59155"/>
    <n v="69669"/>
    <n v="10514"/>
    <n v="5649155"/>
    <n v="1004061"/>
    <n v="108"/>
    <d v="2025-11-18T00:00:00"/>
    <s v="Bill Process"/>
    <n v="-170"/>
    <n v="1620"/>
    <n v="170"/>
    <n v="6"/>
    <n v="0.84908639423559995"/>
    <n v="164"/>
    <m/>
    <m/>
    <m/>
    <m/>
    <m/>
    <m/>
    <m/>
  </r>
  <r>
    <s v="UltraLabs Tender 2025/11"/>
    <n v="418"/>
    <n v="21338072"/>
    <s v="Diclofenac Injection 1 g 2 ml Vial"/>
    <s v="1 g"/>
    <n v="41"/>
    <n v="7440041"/>
    <n v="0.77"/>
    <n v="58.615315888837301"/>
    <s v="Arvion Healthcare"/>
    <n v="0.13100000000000001"/>
    <n v="4072"/>
    <d v="2022-11-26T00:00:00"/>
    <n v="32519"/>
    <n v="1906111.4573891"/>
    <n v="2155812"/>
    <n v="29279"/>
    <n v="32519"/>
    <n v="3240"/>
    <n v="1941020"/>
    <n v="214792"/>
    <n v="134"/>
    <d v="2026-07-28T00:00:00"/>
    <s v="Bill Process"/>
    <n v="82"/>
    <n v="8577"/>
    <n v="0"/>
    <n v="0"/>
    <n v="0.90036593991205105"/>
    <n v="0"/>
    <m/>
    <m/>
    <m/>
    <m/>
    <m/>
    <m/>
    <m/>
  </r>
  <r>
    <s v="XenoSciences Tender 2009/12"/>
    <n v="137"/>
    <n v="13449240"/>
    <s v="Ciprofloxacin Tablets 500 mg 10 Tablets Pack"/>
    <s v="10 Tablets"/>
    <n v="37"/>
    <n v="8747189"/>
    <n v="0.89"/>
    <n v="81.306349553716601"/>
    <s v="Medisphere Pharmaceuticals"/>
    <n v="0.124"/>
    <n v="3376"/>
    <d v="2022-09-26T00:00:00"/>
    <n v="66390"/>
    <n v="5397928.5468712496"/>
    <n v="6067272"/>
    <n v="59770"/>
    <n v="66390"/>
    <n v="6620"/>
    <n v="5462281"/>
    <n v="604991"/>
    <n v="182"/>
    <d v="2026-02-11T00:00:00"/>
    <s v="Bill Process"/>
    <n v="-85"/>
    <n v="9588"/>
    <n v="85"/>
    <n v="2"/>
    <n v="0.90028618767886703"/>
    <n v="83"/>
    <m/>
    <m/>
    <m/>
    <m/>
    <m/>
    <m/>
    <m/>
  </r>
  <r>
    <s v="TriBiotech Tender 2009/08"/>
    <n v="975"/>
    <n v="14200743"/>
    <s v="Fluconazole Capsules 100 mg 10 Capsules Pack"/>
    <s v="10 Capsules"/>
    <n v="25"/>
    <n v="2296594"/>
    <n v="0.9"/>
    <n v="63.443285403812297"/>
    <s v="Aventra Healthcare"/>
    <n v="0.124"/>
    <n v="1301"/>
    <d v="2024-03-24T00:00:00"/>
    <n v="60283"/>
    <n v="3824551.57399802"/>
    <n v="4298796"/>
    <n v="9223"/>
    <n v="60283"/>
    <n v="51060"/>
    <n v="657694"/>
    <n v="3641102"/>
    <n v="81"/>
    <d v="2026-01-02T00:00:00"/>
    <s v="Bill Process"/>
    <n v="-125"/>
    <n v="8728"/>
    <n v="125"/>
    <n v="5"/>
    <n v="0.152995040061045"/>
    <n v="120"/>
    <m/>
    <m/>
    <m/>
    <m/>
    <m/>
    <m/>
    <m/>
  </r>
  <r>
    <s v="CoreCure Tender 2019/02"/>
    <n v="541"/>
    <n v="57387239"/>
    <s v="Ciprofloxacin Tablets 250 mg 15 Tablets Pack"/>
    <s v="15 Tablets"/>
    <n v="26"/>
    <n v="4116525"/>
    <n v="0.89"/>
    <n v="59.074029728332498"/>
    <s v="Lifegenix Pharma"/>
    <n v="0.112"/>
    <n v="6661"/>
    <d v="2025-10-08T00:00:00"/>
    <n v="30592"/>
    <n v="1807192.71744915"/>
    <n v="2009598"/>
    <n v="24921"/>
    <n v="30592"/>
    <n v="5671"/>
    <n v="1637068"/>
    <n v="372530"/>
    <n v="170"/>
    <d v="2025-02-13T00:00:00"/>
    <s v="Bill Process"/>
    <n v="-448"/>
    <n v="2007"/>
    <n v="448"/>
    <n v="7"/>
    <n v="0.81462473849372397"/>
    <n v="441"/>
    <m/>
    <m/>
    <m/>
    <m/>
    <m/>
    <m/>
    <m/>
  </r>
  <r>
    <s v="NexaSciences Tender 2012/08"/>
    <n v="551"/>
    <n v="58979535"/>
    <s v="Paracetamol Syrup 100 mg/5 ml 60 ml Bottle"/>
    <s v="60 ml"/>
    <n v="16"/>
    <n v="5900021"/>
    <n v="0.75"/>
    <n v="74.674284984091699"/>
    <s v="Veriton Pharma"/>
    <n v="0.13600000000000001"/>
    <n v="1871"/>
    <d v="2025-11-10T00:00:00"/>
    <n v="98273"/>
    <n v="7338466.0082416497"/>
    <n v="8336497"/>
    <n v="87488"/>
    <n v="98273"/>
    <n v="10785"/>
    <n v="7421606"/>
    <n v="914891"/>
    <n v="192"/>
    <d v="2025-01-24T00:00:00"/>
    <s v="Bill Process"/>
    <n v="-468"/>
    <n v="9225"/>
    <n v="468"/>
    <n v="8"/>
    <n v="0.89025469864561002"/>
    <n v="460"/>
    <m/>
    <m/>
    <m/>
    <m/>
    <m/>
    <m/>
    <m/>
  </r>
  <r>
    <s v="NovaMed Tender 2016/11"/>
    <n v="356"/>
    <n v="19727598"/>
    <s v="Framycetin Sulphate Cream 0.5% 20 gm Tube"/>
    <s v="20 gm"/>
    <n v="47"/>
    <n v="2626052"/>
    <n v="0.99"/>
    <n v="77.750964385824702"/>
    <s v="Crestiva Pharmaceuticals"/>
    <n v="0.13800000000000001"/>
    <n v="3020"/>
    <d v="2024-03-11T00:00:00"/>
    <n v="71379"/>
    <n v="5549786.0868957797"/>
    <n v="6315657"/>
    <n v="32650"/>
    <n v="71379"/>
    <n v="38729"/>
    <n v="2888892"/>
    <n v="3426765"/>
    <n v="183"/>
    <d v="2026-11-07T00:00:00"/>
    <s v="Bill Process"/>
    <n v="184"/>
    <n v="5462"/>
    <n v="0"/>
    <n v="0"/>
    <n v="0.45741744770871001"/>
    <n v="0"/>
    <m/>
    <m/>
    <m/>
    <m/>
    <m/>
    <m/>
    <m/>
  </r>
  <r>
    <s v="AuroPharmatech Tender 2012/06"/>
    <n v="465"/>
    <n v="88646084"/>
    <s v="Atorvastatin Tablets 500 mg 15 Tablets Pack"/>
    <s v="15 Tablets"/>
    <n v="7"/>
    <n v="6122688"/>
    <n v="0.91"/>
    <n v="87.151788978856004"/>
    <s v="Zydus Lifesciences"/>
    <n v="0.114"/>
    <n v="7229"/>
    <d v="2023-04-16T00:00:00"/>
    <n v="18549"/>
    <n v="1616578.5337688001"/>
    <n v="1800868"/>
    <n v="3341"/>
    <n v="18549"/>
    <n v="15208"/>
    <n v="324368"/>
    <n v="1476500"/>
    <n v="157"/>
    <d v="2026-07-19T00:00:00"/>
    <s v="Bill Process"/>
    <n v="73"/>
    <n v="3257"/>
    <n v="0"/>
    <n v="0"/>
    <n v="0.18011752655129701"/>
    <n v="0"/>
    <m/>
    <m/>
    <m/>
    <m/>
    <m/>
    <m/>
    <m/>
  </r>
  <r>
    <s v="KronoPharmatech Tender 2006/07"/>
    <n v="634"/>
    <n v="33702908"/>
    <s v="Amikacin Injection 250 mg 2 ml Vial"/>
    <s v="2 ml"/>
    <n v="11"/>
    <n v="3041971"/>
    <n v="0.99"/>
    <n v="77.6163901698053"/>
    <s v="Veriton Pharma"/>
    <n v="0.123"/>
    <n v="7788"/>
    <d v="2022-01-18T00:00:00"/>
    <n v="82630"/>
    <n v="6413442.3197310101"/>
    <n v="7202296"/>
    <n v="2901"/>
    <n v="82630"/>
    <n v="79729"/>
    <n v="252860"/>
    <n v="6949436"/>
    <n v="134"/>
    <d v="2025-07-09T00:00:00"/>
    <s v="Bill Process"/>
    <n v="-302"/>
    <n v="1752"/>
    <n v="302"/>
    <n v="1"/>
    <n v="3.5108314171608403E-2"/>
    <n v="301"/>
    <m/>
    <m/>
    <m/>
    <m/>
    <m/>
    <m/>
    <m/>
  </r>
  <r>
    <s v="CoreCore Tender 2012/10"/>
    <n v="806"/>
    <n v="99619682"/>
    <s v="Diclofenac Injection 500 mg 2 ml Vial"/>
    <s v="2 ml"/>
    <n v="48"/>
    <n v="4281690"/>
    <n v="0.79"/>
    <n v="96.9218679283656"/>
    <s v="Zerion Biotech"/>
    <n v="0.128"/>
    <n v="3789"/>
    <d v="2020-12-24T00:00:00"/>
    <n v="19435"/>
    <n v="1883676.50318779"/>
    <n v="2124787"/>
    <n v="11127"/>
    <n v="19435"/>
    <n v="8308"/>
    <n v="1216491"/>
    <n v="908296"/>
    <n v="120"/>
    <d v="2025-04-06T00:00:00"/>
    <s v="Bill Process"/>
    <n v="-396"/>
    <n v="8645"/>
    <n v="396"/>
    <n v="6"/>
    <n v="0.57252379727296099"/>
    <n v="390"/>
    <m/>
    <m/>
    <m/>
    <m/>
    <m/>
    <m/>
    <m/>
  </r>
  <r>
    <s v="MediLifecare Tender 2024/01"/>
    <n v="381"/>
    <n v="15994853"/>
    <s v="Mupirocin Cream 0.5% 30 gm Tube"/>
    <s v="30 gm"/>
    <n v="32"/>
    <n v="9550982"/>
    <n v="0.76"/>
    <n v="78.7199974223156"/>
    <s v="Medinex Biotech"/>
    <n v="0.10299999999999999"/>
    <n v="7046"/>
    <d v="2025-10-06T00:00:00"/>
    <n v="11807"/>
    <n v="929447.00956528005"/>
    <n v="1025180"/>
    <n v="3987"/>
    <n v="11807"/>
    <n v="7820"/>
    <n v="346184"/>
    <n v="678996"/>
    <n v="75"/>
    <d v="2026-07-21T00:00:00"/>
    <s v="Bill Process"/>
    <n v="75"/>
    <n v="4695"/>
    <n v="0"/>
    <n v="0"/>
    <n v="0.33768103667316002"/>
    <n v="0"/>
    <m/>
    <m/>
    <m/>
    <m/>
    <m/>
    <m/>
    <m/>
  </r>
  <r>
    <s v="AlphaCure Tender 2002/07"/>
    <n v="734"/>
    <n v="84220640"/>
    <s v="Iron Syrup 250 mg/5 ml 60 ml Bottle"/>
    <s v="60 ml"/>
    <n v="43"/>
    <n v="9788418"/>
    <n v="0.89"/>
    <n v="58.242036568125698"/>
    <s v="Aventra Healthcare"/>
    <n v="0.127"/>
    <n v="7608"/>
    <d v="2023-12-24T00:00:00"/>
    <n v="71330"/>
    <n v="4154404.4684044099"/>
    <n v="4682014"/>
    <n v="57415"/>
    <n v="71330"/>
    <n v="13915"/>
    <n v="3768650"/>
    <n v="913364"/>
    <n v="175"/>
    <d v="2026-12-28T00:00:00"/>
    <s v="Bill Process"/>
    <n v="235"/>
    <n v="8321"/>
    <n v="0"/>
    <n v="0"/>
    <n v="0.80492079069115396"/>
    <n v="0"/>
    <m/>
    <m/>
    <m/>
    <m/>
    <m/>
    <m/>
    <m/>
  </r>
  <r>
    <s v="AlphaCore Tender 2008/07"/>
    <n v="613"/>
    <n v="89521421"/>
    <s v="Vitamin B Complex Syrup 125 mg/5 ml 100 ml Bottle"/>
    <s v="100 ml"/>
    <n v="15"/>
    <n v="8866343"/>
    <n v="0.9"/>
    <n v="90.7407142645215"/>
    <s v="Intas Pharmaceuticals"/>
    <n v="0.10299999999999999"/>
    <n v="6990"/>
    <d v="2021-02-17T00:00:00"/>
    <n v="39091"/>
    <n v="3547145.2613144098"/>
    <n v="3912501"/>
    <n v="14025"/>
    <n v="39091"/>
    <n v="25066"/>
    <n v="1403720"/>
    <n v="2508781"/>
    <n v="74"/>
    <d v="2026-10-15T00:00:00"/>
    <s v="Bill Process"/>
    <n v="161"/>
    <n v="6460"/>
    <n v="0"/>
    <n v="0"/>
    <n v="0.35877823539945303"/>
    <n v="0"/>
    <m/>
    <m/>
    <m/>
    <m/>
    <m/>
    <m/>
    <m/>
  </r>
  <r>
    <s v="YottaGenix Tender 2007/11"/>
    <n v="417"/>
    <n v="14996620"/>
    <s v="Ciprofloxacin Tablets 500 mg 20 Tablets Pack"/>
    <s v="20 Tablets"/>
    <n v="41"/>
    <n v="1456602"/>
    <n v="0.85"/>
    <n v="54.843126624025501"/>
    <s v="Biosynex Healthcare"/>
    <n v="0.13100000000000001"/>
    <n v="3071"/>
    <d v="2022-09-17T00:00:00"/>
    <n v="30090"/>
    <n v="1650229.68011693"/>
    <n v="1866410"/>
    <n v="12483"/>
    <n v="30090"/>
    <n v="17607"/>
    <n v="774290"/>
    <n v="1092120"/>
    <n v="141"/>
    <d v="2026-07-11T00:00:00"/>
    <s v="Bill Process"/>
    <n v="65"/>
    <n v="4211"/>
    <n v="0"/>
    <n v="0"/>
    <n v="0.41485543369890299"/>
    <n v="0"/>
    <m/>
    <m/>
    <m/>
    <m/>
    <m/>
    <m/>
    <m/>
  </r>
  <r>
    <s v="NeuroThera Tender 2025/09"/>
    <n v="737"/>
    <n v="63773569"/>
    <s v="Gentamicin Injection 1 g 5 ml Vial"/>
    <s v="1 g"/>
    <n v="24"/>
    <n v="7816418"/>
    <n v="0.78"/>
    <n v="59.155245177188498"/>
    <s v="Crestiva Pharmaceuticals"/>
    <n v="0.13600000000000001"/>
    <n v="9577"/>
    <d v="2025-03-29T00:00:00"/>
    <n v="23436"/>
    <n v="1386362.3259725899"/>
    <n v="1574908"/>
    <n v="18192"/>
    <n v="23436"/>
    <n v="5244"/>
    <n v="1222509"/>
    <n v="352399"/>
    <n v="170"/>
    <d v="2026-07-18T00:00:00"/>
    <s v="Bill Process"/>
    <n v="72"/>
    <n v="9512"/>
    <n v="0"/>
    <n v="0"/>
    <n v="0.77624167946748601"/>
    <n v="0"/>
    <m/>
    <m/>
    <m/>
    <m/>
    <m/>
    <m/>
    <m/>
  </r>
  <r>
    <s v="BetaThera Tender 2011/03"/>
    <n v="926"/>
    <n v="98860369"/>
    <s v="Clotrimazole Cream 0.5% 20 gm Tube"/>
    <s v="20 gm"/>
    <n v="31"/>
    <n v="2562926"/>
    <n v="0.97"/>
    <n v="90.586584332610897"/>
    <s v="Zerion Biotech"/>
    <n v="0.104"/>
    <n v="3239"/>
    <d v="2024-01-07T00:00:00"/>
    <n v="38600"/>
    <n v="3496642.1552387802"/>
    <n v="3860293"/>
    <n v="13517"/>
    <n v="38600"/>
    <n v="25083"/>
    <n v="1351803"/>
    <n v="2508490"/>
    <n v="107"/>
    <d v="2025-02-13T00:00:00"/>
    <s v="Bill Process"/>
    <n v="-448"/>
    <n v="5215"/>
    <n v="448"/>
    <n v="1"/>
    <n v="0.350181347150259"/>
    <n v="447"/>
    <m/>
    <m/>
    <m/>
    <m/>
    <m/>
    <m/>
    <m/>
  </r>
  <r>
    <s v="DeltaLifecare Tender 2011/01"/>
    <n v="795"/>
    <n v="79849561"/>
    <s v="Framycetin Sulphate Cream 2% 20 gm Tube"/>
    <s v="20 gm"/>
    <n v="23"/>
    <n v="3366723"/>
    <n v="0.84"/>
    <n v="85.500082053569102"/>
    <s v="Lifegenix Pharma"/>
    <n v="0.13300000000000001"/>
    <n v="4366"/>
    <d v="2024-10-25T00:00:00"/>
    <n v="84838"/>
    <n v="7253655.9612606997"/>
    <n v="8218392"/>
    <n v="5368"/>
    <n v="84838"/>
    <n v="79470"/>
    <n v="520007"/>
    <n v="7698385"/>
    <n v="66"/>
    <d v="2025-02-11T00:00:00"/>
    <s v="Bill Process"/>
    <n v="-450"/>
    <n v="6717"/>
    <n v="450"/>
    <n v="5"/>
    <n v="6.3273533086588604E-2"/>
    <n v="445"/>
    <m/>
    <m/>
    <m/>
    <m/>
    <m/>
    <m/>
    <m/>
  </r>
  <r>
    <s v="HelioPharma Tender 2017/11"/>
    <n v="882"/>
    <n v="89203537"/>
    <s v="Paracetamol Syrup 125 mg/5 ml 100 ml Bottle"/>
    <s v="100 ml"/>
    <n v="6"/>
    <n v="4033137"/>
    <n v="0.89"/>
    <n v="99.759660866011103"/>
    <s v="Biocon"/>
    <n v="0.11"/>
    <n v="3424"/>
    <d v="2024-12-26T00:00:00"/>
    <n v="69284"/>
    <n v="6911748.3434407096"/>
    <n v="7672041"/>
    <n v="59817"/>
    <n v="69284"/>
    <n v="9467"/>
    <n v="6623729"/>
    <n v="1048312"/>
    <n v="124"/>
    <d v="2025-04-07T00:00:00"/>
    <s v="Bill Process"/>
    <n v="-395"/>
    <n v="6289"/>
    <n v="395"/>
    <n v="4"/>
    <n v="0.863359505802205"/>
    <n v="391"/>
    <m/>
    <m/>
    <m/>
    <m/>
    <m/>
    <m/>
    <m/>
  </r>
  <r>
    <s v="BetaGenix Tender 2006/07"/>
    <n v="443"/>
    <n v="27641445"/>
    <s v="Ceftriaxone Injection 250 mg 5 ml Vial"/>
    <s v="5 ml"/>
    <n v="32"/>
    <n v="5198012"/>
    <n v="0.79"/>
    <n v="59.712911893268398"/>
    <s v="Axentra Lifesciences"/>
    <n v="0.10100000000000001"/>
    <n v="3592"/>
    <d v="2023-03-11T00:00:00"/>
    <n v="34731"/>
    <n v="2073889.14296511"/>
    <n v="2283352"/>
    <n v="22110"/>
    <n v="34731"/>
    <n v="12621"/>
    <n v="1453598"/>
    <n v="829754"/>
    <n v="74"/>
    <d v="2025-07-25T00:00:00"/>
    <s v="Bill Process"/>
    <n v="-286"/>
    <n v="3816"/>
    <n v="286"/>
    <n v="4"/>
    <n v="0.63660706573378201"/>
    <n v="282"/>
    <m/>
    <m/>
    <m/>
    <m/>
    <m/>
    <m/>
    <m/>
  </r>
  <r>
    <s v="PharmaLabs Tender 2023/06"/>
    <n v="186"/>
    <n v="34400964"/>
    <s v="Doxycycline Capsules 200 mg 10 Capsules Pack"/>
    <s v="10 Capsules"/>
    <n v="31"/>
    <n v="5509263"/>
    <n v="0.88"/>
    <n v="65.711814613637102"/>
    <s v="Alvion Pharma"/>
    <n v="0.111"/>
    <n v="6027"/>
    <d v="2022-08-20T00:00:00"/>
    <n v="66909"/>
    <n v="4396711.8039838504"/>
    <n v="4884747"/>
    <n v="49559"/>
    <n v="66909"/>
    <n v="17350"/>
    <n v="3618096"/>
    <n v="1266651"/>
    <n v="194"/>
    <d v="2026-01-09T00:00:00"/>
    <s v="Bill Process"/>
    <n v="-118"/>
    <n v="3304"/>
    <n v="118"/>
    <n v="9"/>
    <n v="0.74069258246274805"/>
    <n v="109"/>
    <m/>
    <m/>
    <m/>
    <m/>
    <m/>
    <m/>
    <m/>
  </r>
  <r>
    <s v="UniPharmatech Tender 2009/10"/>
    <n v="308"/>
    <n v="51078655"/>
    <s v="Framycetin Sulphate Cream 0.5% 30 gm Tube"/>
    <s v="30 gm"/>
    <n v="7"/>
    <n v="4428405"/>
    <n v="0.75"/>
    <n v="56.370159407146197"/>
    <s v="Aventra Healthcare"/>
    <n v="0.13100000000000001"/>
    <n v="4569"/>
    <d v="2025-09-13T00:00:00"/>
    <n v="99201"/>
    <n v="5591976.1833483102"/>
    <n v="6324525"/>
    <n v="54915"/>
    <n v="99201"/>
    <n v="44286"/>
    <n v="3501087"/>
    <n v="2823438"/>
    <n v="139"/>
    <d v="2025-12-16T00:00:00"/>
    <s v="Bill Process"/>
    <n v="-142"/>
    <n v="8924"/>
    <n v="142"/>
    <n v="3"/>
    <n v="0.55357304865878398"/>
    <n v="139"/>
    <m/>
    <m/>
    <m/>
    <m/>
    <m/>
    <m/>
    <m/>
  </r>
  <r>
    <s v="EvoThera Tender 2002/10"/>
    <n v="137"/>
    <n v="76018439"/>
    <s v="Atorvastatin Tablets 650 mg 15 Tablets Pack"/>
    <s v="15 Tablets"/>
    <n v="20"/>
    <n v="1551882"/>
    <n v="0.78"/>
    <n v="85.402960720170896"/>
    <s v="Elaris Biotech"/>
    <n v="0.14199999999999999"/>
    <n v="9061"/>
    <d v="2025-06-13T00:00:00"/>
    <n v="36356"/>
    <n v="3104910.03994253"/>
    <n v="3545807"/>
    <n v="30991"/>
    <n v="36356"/>
    <n v="5365"/>
    <n v="3022558"/>
    <n v="523249"/>
    <n v="198"/>
    <d v="2026-11-21T00:00:00"/>
    <s v="Bill Process"/>
    <n v="198"/>
    <n v="8260"/>
    <n v="0"/>
    <n v="0"/>
    <n v="0.85243151061722999"/>
    <n v="0"/>
    <m/>
    <m/>
    <m/>
    <m/>
    <m/>
    <m/>
    <m/>
  </r>
  <r>
    <s v="NovaLabs Tender 2022/06"/>
    <n v="917"/>
    <n v="42811333"/>
    <s v="Fluconazole Capsules 250 mg 15 Capsules Pack"/>
    <s v="15 Capsules"/>
    <n v="18"/>
    <n v="871901"/>
    <n v="0.92"/>
    <n v="54.628434374644797"/>
    <s v="Aximed Pharma"/>
    <n v="0.114"/>
    <n v="9575"/>
    <d v="2023-01-24T00:00:00"/>
    <n v="98971"/>
    <n v="5406630.7784929704"/>
    <n v="6022987"/>
    <n v="75082"/>
    <n v="98971"/>
    <n v="23889"/>
    <n v="4569196"/>
    <n v="1453791"/>
    <n v="67"/>
    <d v="2025-07-13T00:00:00"/>
    <s v="Bill Process"/>
    <n v="-298"/>
    <n v="8668"/>
    <n v="298"/>
    <n v="4"/>
    <n v="0.75862626425922697"/>
    <n v="294"/>
    <m/>
    <m/>
    <m/>
    <m/>
    <m/>
    <m/>
    <m/>
  </r>
  <r>
    <s v="OptiNova Tender 2011/03"/>
    <n v="179"/>
    <n v="60342497"/>
    <s v="Ceftriaxone Injection 500 mg 5 ml Vial"/>
    <s v="5 ml"/>
    <n v="23"/>
    <n v="7745270"/>
    <n v="0.94"/>
    <n v="62.995959261820502"/>
    <s v="Heliosyn Pharma"/>
    <n v="0.111"/>
    <n v="9922"/>
    <d v="2020-10-23T00:00:00"/>
    <n v="15762"/>
    <n v="992942.30988481501"/>
    <n v="1103159"/>
    <n v="11989"/>
    <n v="15762"/>
    <n v="3773"/>
    <n v="839092"/>
    <n v="264067"/>
    <n v="125"/>
    <d v="2025-01-04T00:00:00"/>
    <s v="Bill Process"/>
    <n v="-488"/>
    <n v="7281"/>
    <n v="488"/>
    <n v="6"/>
    <n v="0.76062682400710602"/>
    <n v="482"/>
    <m/>
    <m/>
    <m/>
    <m/>
    <m/>
    <m/>
    <m/>
  </r>
  <r>
    <s v="OptiCure Tender 2005/05"/>
    <n v="752"/>
    <n v="69932593"/>
    <s v="Paracetamol Syrup 125 mg/5 ml 60 ml Bottle"/>
    <s v="60 ml"/>
    <n v="46"/>
    <n v="2841490"/>
    <n v="0.83"/>
    <n v="56.4931819473844"/>
    <s v="Medinex Biotech"/>
    <n v="0.121"/>
    <n v="7833"/>
    <d v="2020-01-22T00:00:00"/>
    <n v="44204"/>
    <n v="2497224.6148021799"/>
    <n v="2799389"/>
    <n v="35968"/>
    <n v="44204"/>
    <n v="8236"/>
    <n v="2277812"/>
    <n v="521577"/>
    <n v="130"/>
    <d v="2026-11-18T00:00:00"/>
    <s v="Bill Process"/>
    <n v="195"/>
    <n v="3404"/>
    <n v="0"/>
    <n v="0"/>
    <n v="0.81368201972672205"/>
    <n v="0"/>
    <m/>
    <m/>
    <m/>
    <m/>
    <m/>
    <m/>
    <m/>
  </r>
  <r>
    <s v="PharmaMed Tender 2013/09"/>
    <n v="107"/>
    <n v="73508086"/>
    <s v="Omeprazole Capsules 200 mg 10 Capsules Pack"/>
    <s v="10 Capsules"/>
    <n v="18"/>
    <n v="9541572"/>
    <n v="0.8"/>
    <n v="60.961292878996197"/>
    <s v="Bioventra Healthcare"/>
    <n v="0.127"/>
    <n v="4219"/>
    <d v="2025-03-18T00:00:00"/>
    <n v="27854"/>
    <n v="1698015.8518515599"/>
    <n v="1913664"/>
    <n v="16356"/>
    <n v="27854"/>
    <n v="11498"/>
    <n v="1123712"/>
    <n v="789952"/>
    <n v="64"/>
    <d v="2026-01-07T00:00:00"/>
    <s v="Bill Process"/>
    <n v="-120"/>
    <n v="3538"/>
    <n v="120"/>
    <n v="5"/>
    <n v="0.58720471027500498"/>
    <n v="115"/>
    <m/>
    <m/>
    <m/>
    <m/>
    <m/>
    <m/>
    <m/>
  </r>
  <r>
    <s v="LifeHealthcare Tender 2018/01"/>
    <n v="952"/>
    <n v="79587734"/>
    <s v="Ibuprofen Tablets 250 mg 15 Tablets Pack"/>
    <s v="15 Tablets"/>
    <n v="22"/>
    <n v="3945483"/>
    <n v="0.8"/>
    <n v="71.058637172978095"/>
    <s v="Dr Reddy’s Laboratories"/>
    <n v="0.113"/>
    <n v="2853"/>
    <d v="2022-07-21T00:00:00"/>
    <n v="68879"/>
    <n v="4894447.8698375598"/>
    <n v="5447520"/>
    <n v="7992"/>
    <n v="68879"/>
    <n v="60887"/>
    <n v="632073"/>
    <n v="4815447"/>
    <n v="98"/>
    <d v="2025-08-10T00:00:00"/>
    <s v="Bill Process"/>
    <n v="-270"/>
    <n v="3207"/>
    <n v="270"/>
    <n v="4"/>
    <n v="0.116029559081868"/>
    <n v="266"/>
    <m/>
    <m/>
    <m/>
    <m/>
    <m/>
    <m/>
    <m/>
  </r>
  <r>
    <s v="MediSciences Tender 2024/03"/>
    <n v="398"/>
    <n v="57953615"/>
    <s v="Metformin Tablets 500 mg 15 Tablets Pack"/>
    <s v="15 Tablets"/>
    <n v="24"/>
    <n v="3726202"/>
    <n v="0.92"/>
    <n v="55.9205766161962"/>
    <s v="Alkem Laboratories"/>
    <n v="0.14199999999999999"/>
    <n v="8349"/>
    <d v="2020-01-03T00:00:00"/>
    <n v="11305"/>
    <n v="632182.11864609795"/>
    <n v="721952"/>
    <n v="5444"/>
    <n v="11305"/>
    <n v="5861"/>
    <n v="347661"/>
    <n v="374291"/>
    <n v="134"/>
    <d v="2025-10-11T00:00:00"/>
    <s v="Bill Process"/>
    <n v="-208"/>
    <n v="6884"/>
    <n v="208"/>
    <n v="4"/>
    <n v="0.48155683325962001"/>
    <n v="204"/>
    <m/>
    <m/>
    <m/>
    <m/>
    <m/>
    <m/>
    <m/>
  </r>
  <r>
    <s v="CuraHealthcare Tender 2004/05"/>
    <n v="121"/>
    <n v="57469389"/>
    <s v="Vitamin B Complex Syrup 100 mg/5 ml 150 ml Bottle"/>
    <s v="150 ml"/>
    <n v="36"/>
    <n v="7674733"/>
    <n v="0.92"/>
    <n v="74.308880804343303"/>
    <s v="Cenvora Pharma"/>
    <n v="0.13800000000000001"/>
    <n v="5961"/>
    <d v="2025-02-16T00:00:00"/>
    <n v="98614"/>
    <n v="7327895.9716395102"/>
    <n v="8339146"/>
    <n v="70508"/>
    <n v="98614"/>
    <n v="28106"/>
    <n v="5962404"/>
    <n v="2376742"/>
    <n v="144"/>
    <d v="2025-01-22T00:00:00"/>
    <s v="Bill Process"/>
    <n v="-470"/>
    <n v="8936"/>
    <n v="470"/>
    <n v="6"/>
    <n v="0.71498975804652498"/>
    <n v="464"/>
    <m/>
    <m/>
    <m/>
    <m/>
    <m/>
    <m/>
    <m/>
  </r>
  <r>
    <s v="NovaPharmatech Tender 2023/06"/>
    <n v="384"/>
    <n v="45290808"/>
    <s v="Fluconazole Capsules 100 mg 20 Capsules Pack"/>
    <s v="20 Capsules"/>
    <n v="13"/>
    <n v="778565"/>
    <n v="0.88"/>
    <n v="79.795583224896504"/>
    <s v="Aurobindo Pharma"/>
    <n v="0.11"/>
    <n v="9739"/>
    <d v="2024-02-13T00:00:00"/>
    <n v="28079"/>
    <n v="2240580.18137187"/>
    <n v="2487044"/>
    <n v="16412"/>
    <n v="28079"/>
    <n v="11667"/>
    <n v="1453662"/>
    <n v="1033382"/>
    <n v="59"/>
    <d v="2025-01-11T00:00:00"/>
    <s v="Bill Process"/>
    <n v="-481"/>
    <n v="5388"/>
    <n v="481"/>
    <n v="3"/>
    <n v="0.58449374977741397"/>
    <n v="478"/>
    <m/>
    <m/>
    <m/>
    <m/>
    <m/>
    <m/>
    <m/>
  </r>
  <r>
    <s v="CoreSciences Tender 2002/08"/>
    <n v="559"/>
    <n v="99009391"/>
    <s v="Iron Syrup 100 mg/5 ml 60 ml Bottle"/>
    <s v="60 ml"/>
    <n v="49"/>
    <n v="2960289"/>
    <n v="0.86"/>
    <n v="60.914392040741902"/>
    <s v="Helixora Healthcare"/>
    <n v="0.111"/>
    <n v="5994"/>
    <d v="2025-11-04T00:00:00"/>
    <n v="12034"/>
    <n v="733043.79381828802"/>
    <n v="814412"/>
    <n v="12034"/>
    <n v="12034"/>
    <n v="0"/>
    <n v="814412"/>
    <n v="0"/>
    <n v="167"/>
    <d v="2026-01-27T00:00:00"/>
    <s v="L D 7.5%"/>
    <n v="-100"/>
    <n v="2810"/>
    <n v="100"/>
    <n v="9"/>
    <n v="1"/>
    <n v="91"/>
    <m/>
    <m/>
    <m/>
    <m/>
    <m/>
    <m/>
    <m/>
  </r>
  <r>
    <s v="DeltaGenix Tender 2018/10"/>
    <n v="472"/>
    <n v="44279249"/>
    <s v="Metformin Tablets 250 mg 15 Tablets Pack"/>
    <s v="15 Tablets"/>
    <n v="10"/>
    <n v="9995627"/>
    <n v="0.98"/>
    <n v="53.472834175747998"/>
    <s v="Trivanta Pharma"/>
    <n v="0.10199999999999999"/>
    <n v="4731"/>
    <d v="2020-12-19T00:00:00"/>
    <n v="15668"/>
    <n v="837812.36586561997"/>
    <n v="923269"/>
    <n v="6825"/>
    <n v="15668"/>
    <n v="8843"/>
    <n v="402177"/>
    <n v="521092"/>
    <n v="136"/>
    <d v="2025-04-07T00:00:00"/>
    <s v="Bill Process"/>
    <n v="-395"/>
    <n v="6980"/>
    <n v="395"/>
    <n v="7"/>
    <n v="0.43560122542762297"/>
    <n v="388"/>
    <m/>
    <m/>
    <m/>
    <m/>
    <m/>
    <m/>
    <m/>
  </r>
  <r>
    <s v="NeuroCore Tender 2022/08"/>
    <n v="653"/>
    <n v="29874996"/>
    <s v="Omeprazole Capsules 200 mg 20 Capsules Pack"/>
    <s v="20 Capsules"/>
    <n v="12"/>
    <n v="5481331"/>
    <n v="0.8"/>
    <n v="92.024865737374498"/>
    <s v="Axentra Lifesciences"/>
    <n v="0.124"/>
    <n v="8019"/>
    <d v="2020-10-22T00:00:00"/>
    <n v="57721"/>
    <n v="5311767.2752269898"/>
    <n v="5970426"/>
    <n v="4930"/>
    <n v="57721"/>
    <n v="52791"/>
    <n v="509939"/>
    <n v="5460487"/>
    <n v="198"/>
    <d v="2025-01-12T00:00:00"/>
    <s v="Bill Process"/>
    <n v="-480"/>
    <n v="3629"/>
    <n v="480"/>
    <n v="4"/>
    <n v="8.5410855667781199E-2"/>
    <n v="476"/>
    <m/>
    <m/>
    <m/>
    <m/>
    <m/>
    <m/>
    <m/>
  </r>
  <r>
    <s v="EvoPharma Tender 2017/04"/>
    <n v="533"/>
    <n v="34616255"/>
    <s v="Ceftriaxone Injection 1 g 10 ml Vial"/>
    <s v="1 g"/>
    <n v="22"/>
    <n v="8501389"/>
    <n v="0.81"/>
    <n v="70.486267823779599"/>
    <s v="Therovia Pharma"/>
    <n v="0.1"/>
    <n v="9226"/>
    <d v="2023-02-25T00:00:00"/>
    <n v="26020"/>
    <n v="1834052.6887747501"/>
    <n v="2017458"/>
    <n v="2621"/>
    <n v="26020"/>
    <n v="23399"/>
    <n v="203219"/>
    <n v="1814239"/>
    <n v="197"/>
    <d v="2025-08-13T00:00:00"/>
    <s v="Bill Process"/>
    <n v="-267"/>
    <n v="3810"/>
    <n v="267"/>
    <n v="2"/>
    <n v="0.100730207532667"/>
    <n v="265"/>
    <m/>
    <m/>
    <m/>
    <m/>
    <m/>
    <m/>
    <m/>
  </r>
  <r>
    <s v="ImmunoBiosystems Tender 2005/08"/>
    <n v="929"/>
    <n v="95600674"/>
    <s v="Amikacin Injection 250 mg 5 ml Vial"/>
    <s v="5 ml"/>
    <n v="7"/>
    <n v="1492940"/>
    <n v="0.75"/>
    <n v="96.367862360135902"/>
    <s v="Crestiva Pharmaceuticals"/>
    <n v="0.14799999999999999"/>
    <n v="4854"/>
    <d v="2021-09-14T00:00:00"/>
    <n v="82928"/>
    <n v="7991594.0898013497"/>
    <n v="9174350"/>
    <n v="45170"/>
    <n v="82928"/>
    <n v="37758"/>
    <n v="4997171"/>
    <n v="4177179"/>
    <n v="129"/>
    <d v="2026-10-24T00:00:00"/>
    <s v="Bill Process"/>
    <n v="170"/>
    <n v="5107"/>
    <n v="0"/>
    <n v="0"/>
    <n v="0.54468936909125998"/>
    <n v="0"/>
    <m/>
    <m/>
    <m/>
    <m/>
    <m/>
    <m/>
    <m/>
  </r>
  <r>
    <s v="HelioHealthcare Tender 2008/12"/>
    <n v="814"/>
    <n v="66798597"/>
    <s v="Ceftriaxone Injection 250 mg 10 ml Vial"/>
    <s v="10 ml"/>
    <n v="33"/>
    <n v="3518284"/>
    <n v="0.82"/>
    <n v="83.840869244221196"/>
    <s v="Therovia Pharma"/>
    <n v="0.10100000000000001"/>
    <n v="7688"/>
    <d v="2022-02-23T00:00:00"/>
    <n v="78538"/>
    <n v="6584694.1887026504"/>
    <n v="7249748"/>
    <n v="1434"/>
    <n v="78538"/>
    <n v="77104"/>
    <n v="132371"/>
    <n v="7117377"/>
    <n v="116"/>
    <d v="2025-07-10T00:00:00"/>
    <s v="Bill Process"/>
    <n v="-301"/>
    <n v="7354"/>
    <n v="301"/>
    <n v="8"/>
    <n v="1.82586773281724E-2"/>
    <n v="293"/>
    <m/>
    <m/>
    <m/>
    <m/>
    <m/>
    <m/>
    <m/>
  </r>
  <r>
    <s v="TriNova Tender 2009/06"/>
    <n v="968"/>
    <n v="67479063"/>
    <s v="Diclofenac Injection 500 mg 10 ml Vial"/>
    <s v="10 ml"/>
    <n v="24"/>
    <n v="7782279"/>
    <n v="0.88"/>
    <n v="97.0544551455"/>
    <s v="Velcura Pharma"/>
    <n v="0.14799999999999999"/>
    <n v="7339"/>
    <d v="2022-02-08T00:00:00"/>
    <n v="16627"/>
    <n v="1613724.4257042301"/>
    <n v="1852556"/>
    <n v="6105"/>
    <n v="16627"/>
    <n v="10522"/>
    <n v="680210"/>
    <n v="1172346"/>
    <n v="97"/>
    <d v="2026-07-16T00:00:00"/>
    <s v="Bill Process"/>
    <n v="70"/>
    <n v="7639"/>
    <n v="0"/>
    <n v="0"/>
    <n v="0.36717387381969102"/>
    <n v="0"/>
    <m/>
    <m/>
    <m/>
    <m/>
    <m/>
    <m/>
    <m/>
  </r>
  <r>
    <s v="TriThera Tender 2009/04"/>
    <n v="819"/>
    <n v="19297298"/>
    <s v="Omeprazole Capsules 200 mg 15 Capsules Pack"/>
    <s v="15 Capsules"/>
    <n v="16"/>
    <n v="1413974"/>
    <n v="0.76"/>
    <n v="58.986021908295001"/>
    <s v="Crestiva Pharmaceuticals"/>
    <n v="0.13400000000000001"/>
    <n v="4928"/>
    <d v="2022-02-09T00:00:00"/>
    <n v="31548"/>
    <n v="1860891.01916289"/>
    <n v="2110250"/>
    <n v="7122"/>
    <n v="31548"/>
    <n v="24426"/>
    <n v="476392"/>
    <n v="1633858"/>
    <n v="54"/>
    <d v="2025-07-15T00:00:00"/>
    <s v="Bill Process"/>
    <n v="-296"/>
    <n v="4099"/>
    <n v="296"/>
    <n v="6"/>
    <n v="0.22575123621148699"/>
    <n v="290"/>
    <m/>
    <m/>
    <m/>
    <m/>
    <m/>
    <m/>
    <m/>
  </r>
  <r>
    <s v="NeuroSciences Tender 2010/10"/>
    <n v="853"/>
    <n v="67741453"/>
    <s v="Ketoconazole Cream 0.5% 20 gm Tube"/>
    <s v="20 gm"/>
    <n v="11"/>
    <n v="1525714"/>
    <n v="0.83"/>
    <n v="65.231509031258398"/>
    <s v="Dr Reddy’s Laboratories"/>
    <n v="0.13500000000000001"/>
    <n v="1338"/>
    <d v="2022-05-28T00:00:00"/>
    <n v="28544"/>
    <n v="1861968.19378824"/>
    <n v="2113334"/>
    <n v="18659"/>
    <n v="28544"/>
    <n v="9885"/>
    <n v="1381471"/>
    <n v="731863"/>
    <n v="170"/>
    <d v="2026-10-20T00:00:00"/>
    <s v="Bill Process"/>
    <n v="166"/>
    <n v="8834"/>
    <n v="0"/>
    <n v="0"/>
    <n v="0.65369254484304895"/>
    <n v="0"/>
    <m/>
    <m/>
    <m/>
    <m/>
    <m/>
    <m/>
    <m/>
  </r>
  <r>
    <s v="RegenSciences Tender 2001/08"/>
    <n v="525"/>
    <n v="56889982"/>
    <s v="Paracetamol Syrup 125 mg/5 ml 100 ml Bottle"/>
    <s v="100 ml"/>
    <n v="13"/>
    <n v="8402625"/>
    <n v="0.79"/>
    <n v="96.871699280471105"/>
    <s v="Veriton Pharma"/>
    <n v="0.123"/>
    <n v="7376"/>
    <d v="2023-04-18T00:00:00"/>
    <n v="95912"/>
    <n v="9291158.4213885404"/>
    <n v="10433971"/>
    <n v="25507"/>
    <n v="95912"/>
    <n v="70405"/>
    <n v="2774828"/>
    <n v="7659143"/>
    <n v="146"/>
    <d v="2026-01-12T00:00:00"/>
    <s v="Bill Process"/>
    <n v="-115"/>
    <n v="4430"/>
    <n v="115"/>
    <n v="6"/>
    <n v="0.26594169655517602"/>
    <n v="109"/>
    <m/>
    <m/>
    <m/>
    <m/>
    <m/>
    <m/>
    <m/>
  </r>
  <r>
    <s v="TriHealthcare Tender 2008/08"/>
    <n v="359"/>
    <n v="51948748"/>
    <s v="Paracetamol Syrup 125 mg/5 ml 60 ml Bottle"/>
    <s v="60 ml"/>
    <n v="6"/>
    <n v="4197456"/>
    <n v="0.78"/>
    <n v="89.822020867623607"/>
    <s v="Zerion Biotech"/>
    <n v="0.13700000000000001"/>
    <n v="5800"/>
    <d v="2025-05-09T00:00:00"/>
    <n v="60336"/>
    <n v="5419501.4510689396"/>
    <n v="6161973"/>
    <n v="60336"/>
    <n v="60336"/>
    <n v="0"/>
    <n v="6161973"/>
    <n v="0"/>
    <n v="159"/>
    <d v="2025-10-22T00:00:00"/>
    <s v="P O Closed"/>
    <n v="-197"/>
    <n v="4541"/>
    <n v="197"/>
    <n v="2"/>
    <n v="1"/>
    <n v="195"/>
    <m/>
    <m/>
    <m/>
    <m/>
    <m/>
    <m/>
    <m/>
  </r>
  <r>
    <s v="AxisNova Tender 2015/07"/>
    <n v="800"/>
    <n v="35522220"/>
    <s v="Paracetamol Syrup 250 mg/5 ml 150 ml Bottle"/>
    <s v="150 ml"/>
    <n v="30"/>
    <n v="3865713"/>
    <n v="0.8"/>
    <n v="81.893259790832602"/>
    <s v="Mediora Healthcare"/>
    <n v="0.127"/>
    <n v="5927"/>
    <d v="2023-08-26T00:00:00"/>
    <n v="92730"/>
    <n v="7593961.9804039104"/>
    <n v="8558395"/>
    <n v="73130"/>
    <n v="92730"/>
    <n v="19600"/>
    <n v="6749439"/>
    <n v="1808956"/>
    <n v="128"/>
    <d v="2025-10-20T00:00:00"/>
    <s v="Bill Process"/>
    <n v="-199"/>
    <n v="6851"/>
    <n v="199"/>
    <n v="6"/>
    <n v="0.78863366763722598"/>
    <n v="193"/>
    <m/>
    <m/>
    <m/>
    <m/>
    <m/>
    <m/>
    <m/>
  </r>
  <r>
    <s v="HelioBiotech Tender 2014/05"/>
    <n v="239"/>
    <n v="15104846"/>
    <s v="Ibuprofen Tablets 500 mg 20 Tablets Pack"/>
    <s v="20 Tablets"/>
    <n v="24"/>
    <n v="5200123"/>
    <n v="0.87"/>
    <n v="61.336127579161101"/>
    <s v="Alkem Laboratories"/>
    <n v="0.14099999999999999"/>
    <n v="3232"/>
    <d v="2022-05-10T00:00:00"/>
    <n v="47273"/>
    <n v="2899542.7590496801"/>
    <n v="3308378"/>
    <n v="15233"/>
    <n v="47273"/>
    <n v="32040"/>
    <n v="1066074"/>
    <n v="2242304"/>
    <n v="135"/>
    <d v="2026-10-16T00:00:00"/>
    <s v="Bill Process"/>
    <n v="162"/>
    <n v="7635"/>
    <n v="0"/>
    <n v="0"/>
    <n v="0.32223467941531098"/>
    <n v="0"/>
    <m/>
    <m/>
    <m/>
    <m/>
    <m/>
    <m/>
    <m/>
  </r>
  <r>
    <s v="QuickHealthcare Tender 2020/12"/>
    <n v="259"/>
    <n v="25464075"/>
    <s v="Ketoconazole Cream 1% 10 gm Tube"/>
    <s v="10 gm"/>
    <n v="20"/>
    <n v="6328052"/>
    <n v="0.98"/>
    <n v="84.269469130831098"/>
    <s v="Velcura Pharma"/>
    <n v="0.13500000000000001"/>
    <n v="1410"/>
    <d v="2024-05-22T00:00:00"/>
    <n v="66190"/>
    <n v="5577796.1617697095"/>
    <n v="6330799"/>
    <n v="52262"/>
    <n v="66190"/>
    <n v="13928"/>
    <n v="4998643"/>
    <n v="1332156"/>
    <n v="175"/>
    <d v="2026-12-20T00:00:00"/>
    <s v="Bill Process"/>
    <n v="227"/>
    <n v="2772"/>
    <n v="0"/>
    <n v="0"/>
    <n v="0.78957546457168803"/>
    <n v="0"/>
    <m/>
    <m/>
    <m/>
    <m/>
    <m/>
    <m/>
    <m/>
  </r>
  <r>
    <s v="PrimeGenix Tender 2014/12"/>
    <n v="740"/>
    <n v="99137966"/>
    <s v="Metformin Tablets 650 mg 10 Tablets Pack"/>
    <s v="10 Tablets"/>
    <n v="22"/>
    <n v="3014293"/>
    <n v="0.83"/>
    <n v="95.054776017368596"/>
    <s v="Corentis Lifesciences"/>
    <n v="0.10299999999999999"/>
    <n v="3513"/>
    <d v="2025-12-04T00:00:00"/>
    <n v="46451"/>
    <n v="4415389.40078279"/>
    <n v="4870175"/>
    <n v="36624"/>
    <n v="46451"/>
    <n v="9827"/>
    <n v="3839859"/>
    <n v="1030316"/>
    <n v="83"/>
    <d v="2026-12-06T00:00:00"/>
    <s v="Bill Process"/>
    <n v="213"/>
    <n v="6421"/>
    <n v="0"/>
    <n v="0"/>
    <n v="0.78844373641041099"/>
    <n v="0"/>
    <m/>
    <m/>
    <m/>
    <m/>
    <m/>
    <m/>
    <m/>
  </r>
  <r>
    <s v="QuickLifeX Tender 2006/09"/>
    <n v="685"/>
    <n v="41028714"/>
    <s v="Clotrimazole Cream 0.5% 20 gm Tube"/>
    <s v="20 gm"/>
    <n v="9"/>
    <n v="5757301"/>
    <n v="0.9"/>
    <n v="84.387125682900006"/>
    <s v="Curelia Lifesciences"/>
    <n v="0.13600000000000001"/>
    <n v="4033"/>
    <d v="2023-12-08T00:00:00"/>
    <n v="93641"/>
    <n v="7902094.8360724403"/>
    <n v="8976780"/>
    <n v="32598"/>
    <n v="93641"/>
    <n v="61043"/>
    <n v="3124967"/>
    <n v="5851813"/>
    <n v="100"/>
    <d v="2025-08-04T00:00:00"/>
    <s v="Bill Process"/>
    <n v="-276"/>
    <n v="7280"/>
    <n v="276"/>
    <n v="4"/>
    <n v="0.348116743734048"/>
    <n v="272"/>
    <m/>
    <m/>
    <m/>
    <m/>
    <m/>
    <m/>
    <m/>
  </r>
  <r>
    <s v="NovaPharmatech Tender 2001/10"/>
    <n v="227"/>
    <n v="14752171"/>
    <s v="Ibuprofen Tablets 500 mg 10 Tablets Pack"/>
    <s v="10 Tablets"/>
    <n v="18"/>
    <n v="4221557"/>
    <n v="0.86"/>
    <n v="90.508765968441296"/>
    <s v="Zerion Biotech"/>
    <n v="0.112"/>
    <n v="4066"/>
    <d v="2020-02-22T00:00:00"/>
    <n v="60357"/>
    <n v="5462837.5875572097"/>
    <n v="6074675"/>
    <n v="2000"/>
    <n v="60357"/>
    <n v="58357"/>
    <n v="201291"/>
    <n v="5873384"/>
    <n v="150"/>
    <d v="2026-07-04T00:00:00"/>
    <s v="Bill Process"/>
    <n v="58"/>
    <n v="3412"/>
    <n v="0"/>
    <n v="0"/>
    <n v="3.3136173103368298E-2"/>
    <n v="0"/>
    <m/>
    <m/>
    <m/>
    <m/>
    <m/>
    <m/>
    <m/>
  </r>
  <r>
    <s v="ZenThera Tender 2019/08"/>
    <n v="459"/>
    <n v="75202393"/>
    <s v="Clotrimazole Cream 0.5% 20 gm Tube"/>
    <s v="20 gm"/>
    <n v="10"/>
    <n v="7100984"/>
    <n v="0.87"/>
    <n v="87.921639873492396"/>
    <s v="Oxyvera Pharmaceuticals"/>
    <n v="0.14399999999999999"/>
    <n v="8973"/>
    <d v="2024-11-23T00:00:00"/>
    <n v="32457"/>
    <n v="2853672.66537394"/>
    <n v="3264602"/>
    <n v="23837"/>
    <n v="32457"/>
    <n v="8620"/>
    <n v="2397582"/>
    <n v="867020"/>
    <n v="86"/>
    <d v="2025-07-09T00:00:00"/>
    <s v="Bill Process"/>
    <n v="-302"/>
    <n v="1334"/>
    <n v="302"/>
    <n v="9"/>
    <n v="0.73441784514896602"/>
    <n v="293"/>
    <m/>
    <m/>
    <m/>
    <m/>
    <m/>
    <m/>
    <m/>
  </r>
  <r>
    <s v="DynaCure Tender 2009/09"/>
    <n v="213"/>
    <n v="91405895"/>
    <s v="Paracetamol Tablets 250 mg 15 Tablets Pack"/>
    <s v="15 Tablets"/>
    <n v="7"/>
    <n v="3427636"/>
    <n v="0.79"/>
    <n v="90.709950731057802"/>
    <s v="Zydus Lifesciences"/>
    <n v="0.13600000000000001"/>
    <n v="6720"/>
    <d v="2021-07-05T00:00:00"/>
    <n v="17408"/>
    <n v="1579078.8223262499"/>
    <n v="1793834"/>
    <n v="8809"/>
    <n v="17408"/>
    <n v="8599"/>
    <n v="907737"/>
    <n v="886097"/>
    <n v="67"/>
    <d v="2025-02-25T00:00:00"/>
    <s v="Bill Process"/>
    <n v="-436"/>
    <n v="8211"/>
    <n v="436"/>
    <n v="6"/>
    <n v="0.50603170955882304"/>
    <n v="430"/>
    <m/>
    <m/>
    <m/>
    <m/>
    <m/>
    <m/>
    <m/>
  </r>
  <r>
    <s v="UltraThera Tender 2025/08"/>
    <n v="257"/>
    <n v="41362866"/>
    <s v="Paracetamol Syrup 125 mg/5 ml 60 ml Bottle"/>
    <s v="60 ml"/>
    <n v="48"/>
    <n v="1661548"/>
    <n v="0.96"/>
    <n v="59.391693592295901"/>
    <s v="Medisphere Pharmaceuticals"/>
    <n v="0.10100000000000001"/>
    <n v="9045"/>
    <d v="2025-10-23T00:00:00"/>
    <n v="77775"/>
    <n v="4619188.96914081"/>
    <n v="5085727"/>
    <n v="20893"/>
    <n v="77775"/>
    <n v="56882"/>
    <n v="1366199"/>
    <n v="3719528"/>
    <n v="177"/>
    <d v="2025-11-17T00:00:00"/>
    <s v="Bill Process"/>
    <n v="-171"/>
    <n v="5149"/>
    <n v="171"/>
    <n v="3"/>
    <n v="0.268633879781421"/>
    <n v="168"/>
    <m/>
    <m/>
    <m/>
    <m/>
    <m/>
    <m/>
    <m/>
  </r>
  <r>
    <s v="NexaCure Tender 2006/06"/>
    <n v="860"/>
    <n v="85948403"/>
    <s v="Amikacin Injection 250 mg 2 ml Vial"/>
    <s v="2 ml"/>
    <n v="18"/>
    <n v="1635141"/>
    <n v="0.85"/>
    <n v="74.181036341592602"/>
    <s v="Aventra Healthcare"/>
    <n v="0.107"/>
    <n v="9391"/>
    <d v="2022-05-29T00:00:00"/>
    <n v="43032"/>
    <n v="3192158.35585141"/>
    <n v="3533719"/>
    <n v="14915"/>
    <n v="43032"/>
    <n v="28117"/>
    <n v="1224796"/>
    <n v="2308923"/>
    <n v="149"/>
    <d v="2026-01-11T00:00:00"/>
    <s v="Bill Process"/>
    <n v="-116"/>
    <n v="2205"/>
    <n v="116"/>
    <n v="7"/>
    <n v="0.34660252835099498"/>
    <n v="109"/>
    <m/>
    <m/>
    <m/>
    <m/>
    <m/>
    <m/>
    <m/>
  </r>
  <r>
    <s v="LifeBiotech Tender 2023/09"/>
    <n v="711"/>
    <n v="69304199"/>
    <s v="Fluconazole Capsules 100 mg 20 Capsules Pack"/>
    <s v="20 Capsules"/>
    <n v="46"/>
    <n v="7150105"/>
    <n v="0.8"/>
    <n v="80.967728015703401"/>
    <s v="Sun Pharma"/>
    <n v="0.14599999999999999"/>
    <n v="8530"/>
    <d v="2025-01-02T00:00:00"/>
    <n v="50353"/>
    <n v="4076968.0087747099"/>
    <n v="4672205"/>
    <n v="50181"/>
    <n v="50353"/>
    <n v="172"/>
    <n v="4656246"/>
    <n v="15959"/>
    <n v="120"/>
    <d v="2026-04-14T00:00:00"/>
    <s v="Bill Process"/>
    <n v="-23"/>
    <n v="9361"/>
    <n v="23"/>
    <n v="3"/>
    <n v="0.99658411614005105"/>
    <n v="20"/>
    <m/>
    <m/>
    <m/>
    <m/>
    <m/>
    <m/>
    <m/>
  </r>
  <r>
    <s v="TriPharmatech Tender 2017/07"/>
    <n v="993"/>
    <n v="23625873"/>
    <s v="Omeprazole Capsules 100 mg 20 Capsules Pack"/>
    <s v="20 Capsules"/>
    <n v="22"/>
    <n v="2698614"/>
    <n v="0.97"/>
    <n v="73.025631371090697"/>
    <s v="Intas Pharmaceuticals"/>
    <n v="0.114"/>
    <n v="8958"/>
    <d v="2020-12-29T00:00:00"/>
    <n v="72595"/>
    <n v="5301295.7093843296"/>
    <n v="5905643"/>
    <n v="43721"/>
    <n v="72595"/>
    <n v="28874"/>
    <n v="3556728"/>
    <n v="2348915"/>
    <n v="144"/>
    <d v="2025-02-26T00:00:00"/>
    <s v="Bill Process"/>
    <n v="-435"/>
    <n v="6245"/>
    <n v="435"/>
    <n v="8"/>
    <n v="0.60225910875404598"/>
    <n v="427"/>
    <m/>
    <m/>
    <m/>
    <m/>
    <m/>
    <m/>
    <m/>
  </r>
  <r>
    <s v="DeltaCure Tender 2020/06"/>
    <n v="465"/>
    <n v="39859041"/>
    <s v="Omeprazole Capsules 200 mg 20 Capsules Pack"/>
    <s v="20 Capsules"/>
    <n v="34"/>
    <n v="322021"/>
    <n v="0.76"/>
    <n v="87.828126521860995"/>
    <s v="Nexwell Pharma"/>
    <n v="0.111"/>
    <n v="5164"/>
    <d v="2023-08-29T00:00:00"/>
    <n v="57921"/>
    <n v="5087092.9162727101"/>
    <n v="5651760"/>
    <n v="11087"/>
    <n v="57921"/>
    <n v="46834"/>
    <n v="1081837"/>
    <n v="4569923"/>
    <n v="78"/>
    <d v="2026-08-17T00:00:00"/>
    <s v="Bill Process"/>
    <n v="102"/>
    <n v="3930"/>
    <n v="0"/>
    <n v="0"/>
    <n v="0.19141589406260301"/>
    <n v="0"/>
    <m/>
    <m/>
    <m/>
    <m/>
    <m/>
    <m/>
    <m/>
  </r>
  <r>
    <s v="CortexCure Tender 2015/05"/>
    <n v="670"/>
    <n v="68143298"/>
    <s v="Gentamicin Injection 500 mg 5 ml Vial"/>
    <s v="5 ml"/>
    <n v="13"/>
    <n v="5989662"/>
    <n v="0.88"/>
    <n v="69.085681086894496"/>
    <s v="Elaris Biotech"/>
    <n v="0.105"/>
    <n v="6827"/>
    <d v="2021-09-27T00:00:00"/>
    <n v="94036"/>
    <n v="6496541.1066872096"/>
    <n v="7178678"/>
    <n v="94036"/>
    <n v="94036"/>
    <n v="0"/>
    <n v="7178678"/>
    <n v="0"/>
    <n v="67"/>
    <d v="2025-01-22T00:00:00"/>
    <s v="P O Closed"/>
    <n v="-470"/>
    <n v="9345"/>
    <n v="470"/>
    <n v="8"/>
    <n v="1"/>
    <n v="462"/>
    <m/>
    <m/>
    <m/>
    <m/>
    <m/>
    <m/>
    <m/>
  </r>
  <r>
    <s v="NovaThera Tender 2007/02"/>
    <n v="384"/>
    <n v="71763690"/>
    <s v="Omeprazole Capsules 250 mg 20 Capsules Pack"/>
    <s v="20 Capsules"/>
    <n v="40"/>
    <n v="7375617"/>
    <n v="0.95"/>
    <n v="64.885058630939398"/>
    <s v="Nexwell Pharma"/>
    <n v="0.115"/>
    <n v="8222"/>
    <d v="2024-12-17T00:00:00"/>
    <n v="58522"/>
    <n v="3797203.40119984"/>
    <n v="4233882"/>
    <n v="28527"/>
    <n v="58522"/>
    <n v="29995"/>
    <n v="2063838"/>
    <n v="2170044"/>
    <n v="51"/>
    <d v="2026-11-03T00:00:00"/>
    <s v="Bill Process"/>
    <n v="180"/>
    <n v="5197"/>
    <n v="0"/>
    <n v="0"/>
    <n v="0.487457708212296"/>
    <n v="0"/>
    <m/>
    <m/>
    <m/>
    <m/>
    <m/>
    <m/>
    <m/>
  </r>
  <r>
    <s v="CortexSciences Tender 2009/11"/>
    <n v="331"/>
    <n v="70433966"/>
    <s v="Diclofenac Injection 250 mg 10 ml Vial"/>
    <s v="10 ml"/>
    <n v="12"/>
    <n v="7472260"/>
    <n v="0.78"/>
    <n v="61.313414497556899"/>
    <s v="Novacrest Pharma"/>
    <n v="0.14199999999999999"/>
    <n v="6500"/>
    <d v="2023-01-07T00:00:00"/>
    <n v="54791"/>
    <n v="3359423.2937356401"/>
    <n v="3836461"/>
    <n v="5490"/>
    <n v="54791"/>
    <n v="49301"/>
    <n v="384409"/>
    <n v="3452052"/>
    <n v="124"/>
    <d v="2026-07-24T00:00:00"/>
    <s v="Bill Process"/>
    <n v="78"/>
    <n v="9188"/>
    <n v="0"/>
    <n v="0"/>
    <n v="0.100198937781752"/>
    <n v="0"/>
    <m/>
    <m/>
    <m/>
    <m/>
    <m/>
    <m/>
    <m/>
  </r>
  <r>
    <s v="DynaThera Tender 2010/02"/>
    <n v="415"/>
    <n v="92527435"/>
    <s v="Omeprazole Capsules 200 mg 20 Capsules Pack"/>
    <s v="20 Capsules"/>
    <n v="15"/>
    <n v="6677261"/>
    <n v="0.87"/>
    <n v="69.022039497059694"/>
    <s v="Nexora Lifesciences"/>
    <n v="0.13100000000000001"/>
    <n v="2581"/>
    <d v="2022-02-03T00:00:00"/>
    <n v="55446"/>
    <n v="3826996.0019539702"/>
    <n v="4328332"/>
    <n v="10172"/>
    <n v="55446"/>
    <n v="45274"/>
    <n v="794066"/>
    <n v="3534266"/>
    <n v="139"/>
    <d v="2025-08-17T00:00:00"/>
    <s v="Bill Process"/>
    <n v="-263"/>
    <n v="2839"/>
    <n v="263"/>
    <n v="6"/>
    <n v="0.183457778739675"/>
    <n v="257"/>
    <m/>
    <m/>
    <m/>
    <m/>
    <m/>
    <m/>
    <m/>
  </r>
  <r>
    <s v="LifeNova Tender 2007/01"/>
    <n v="708"/>
    <n v="88806308"/>
    <s v="Fluconazole Capsules 200 mg 10 Capsules Pack"/>
    <s v="10 Capsules"/>
    <n v="25"/>
    <n v="1343280"/>
    <n v="0.76"/>
    <n v="66.569858626594197"/>
    <s v="Cenvora Pharma"/>
    <n v="0.14099999999999999"/>
    <n v="9849"/>
    <d v="2021-01-29T00:00:00"/>
    <n v="37756"/>
    <n v="2513411.5823056898"/>
    <n v="2867803"/>
    <n v="33497"/>
    <n v="37756"/>
    <n v="4259"/>
    <n v="2544305"/>
    <n v="323498"/>
    <n v="79"/>
    <d v="2026-08-07T00:00:00"/>
    <s v="Bill Process"/>
    <n v="92"/>
    <n v="1422"/>
    <n v="0"/>
    <n v="0"/>
    <n v="0.88719673694247303"/>
    <n v="0"/>
    <m/>
    <m/>
    <m/>
    <m/>
    <m/>
    <m/>
    <m/>
  </r>
  <r>
    <s v="OmegaThera Tender 2003/11"/>
    <n v="477"/>
    <n v="23653008"/>
    <s v="Atorvastatin Tablets 500 mg 10 Tablets Pack"/>
    <s v="10 Tablets"/>
    <n v="33"/>
    <n v="5757821"/>
    <n v="0.8"/>
    <n v="60.805752838891898"/>
    <s v="Cipla"/>
    <n v="0.127"/>
    <n v="3761"/>
    <d v="2025-09-25T00:00:00"/>
    <n v="38623"/>
    <n v="2348500.59189652"/>
    <n v="2646760"/>
    <n v="31924"/>
    <n v="38623"/>
    <n v="6699"/>
    <n v="2187691"/>
    <n v="459069"/>
    <n v="113"/>
    <d v="2026-02-13T00:00:00"/>
    <s v="Bill Process"/>
    <n v="-83"/>
    <n v="6089"/>
    <n v="83"/>
    <n v="2"/>
    <n v="0.826554125779976"/>
    <n v="81"/>
    <m/>
    <m/>
    <m/>
    <m/>
    <m/>
    <m/>
    <m/>
  </r>
  <r>
    <s v="WellCure Tender 2007/04"/>
    <n v="123"/>
    <n v="56497081"/>
    <s v="Framycetin Sulphate Cream 2% 20 gm Tube"/>
    <s v="20 gm"/>
    <n v="20"/>
    <n v="9420741"/>
    <n v="0.77"/>
    <n v="62.331701124210397"/>
    <s v="Alvion Pharma"/>
    <n v="0.13700000000000001"/>
    <n v="4703"/>
    <d v="2021-05-07T00:00:00"/>
    <n v="28889"/>
    <n v="1800700.51377731"/>
    <n v="2047396"/>
    <n v="19883"/>
    <n v="28889"/>
    <n v="9006"/>
    <n v="1409131"/>
    <n v="638265"/>
    <n v="64"/>
    <d v="2026-04-08T00:00:00"/>
    <s v="Bill Process"/>
    <n v="-29"/>
    <n v="2180"/>
    <n v="29"/>
    <n v="6"/>
    <n v="0.68825504517290303"/>
    <n v="23"/>
    <m/>
    <m/>
    <m/>
    <m/>
    <m/>
    <m/>
    <m/>
  </r>
  <r>
    <s v="QuantumLabs Tender 2024/01"/>
    <n v="873"/>
    <n v="44667898"/>
    <s v="Clotrimazole Cream 2% 10 gm Tube"/>
    <s v="10 gm"/>
    <n v="33"/>
    <n v="2610788"/>
    <n v="0.88"/>
    <n v="93.424143276501994"/>
    <s v="Bioventra Healthcare"/>
    <n v="0.11600000000000001"/>
    <n v="9107"/>
    <d v="2020-10-23T00:00:00"/>
    <n v="53939"/>
    <n v="5039204.8641912397"/>
    <n v="5623753"/>
    <n v="38048"/>
    <n v="53939"/>
    <n v="15891"/>
    <n v="3966936"/>
    <n v="1656817"/>
    <n v="97"/>
    <d v="2026-08-22T00:00:00"/>
    <s v="Bill Process"/>
    <n v="107"/>
    <n v="8194"/>
    <n v="0"/>
    <n v="0"/>
    <n v="0.70538942138341498"/>
    <n v="0"/>
    <m/>
    <m/>
    <m/>
    <m/>
    <m/>
    <m/>
    <m/>
  </r>
  <r>
    <s v="LifeBiosystems Tender 2018/04"/>
    <n v="669"/>
    <n v="49233260"/>
    <s v="Mupirocin Cream 1% 20 gm Tube"/>
    <s v="20 gm"/>
    <n v="25"/>
    <n v="7912692"/>
    <n v="0.83"/>
    <n v="79.483589093573698"/>
    <s v="Arvion Healthcare"/>
    <n v="0.121"/>
    <n v="6215"/>
    <d v="2022-02-22T00:00:00"/>
    <n v="65769"/>
    <n v="5227556.1710952502"/>
    <n v="5860090"/>
    <n v="4710"/>
    <n v="65769"/>
    <n v="61059"/>
    <n v="419666"/>
    <n v="5440424"/>
    <n v="177"/>
    <d v="2025-11-21T00:00:00"/>
    <s v="Bill Process"/>
    <n v="-167"/>
    <n v="3377"/>
    <n v="167"/>
    <n v="8"/>
    <n v="7.1614286365917101E-2"/>
    <n v="159"/>
    <m/>
    <m/>
    <m/>
    <m/>
    <m/>
    <m/>
    <m/>
  </r>
  <r>
    <s v="MediNova Tender 2008/09"/>
    <n v="754"/>
    <n v="92997197"/>
    <s v="Framycetin Sulphate Cream 0.5% 20 gm Tube"/>
    <s v="20 gm"/>
    <n v="33"/>
    <n v="7667285"/>
    <n v="0.96"/>
    <n v="92.857909195479294"/>
    <s v="Sun Pharma"/>
    <n v="0.125"/>
    <n v="7084"/>
    <d v="2023-01-25T00:00:00"/>
    <n v="97399"/>
    <n v="9044267.4977304898"/>
    <n v="10174801"/>
    <n v="97399"/>
    <n v="97399"/>
    <n v="0"/>
    <n v="10174801"/>
    <n v="0"/>
    <n v="78"/>
    <d v="2025-11-08T00:00:00"/>
    <s v="P O Closed"/>
    <n v="-180"/>
    <n v="6856"/>
    <n v="180"/>
    <n v="2"/>
    <n v="1"/>
    <n v="178"/>
    <m/>
    <m/>
    <m/>
    <m/>
    <m/>
    <m/>
    <m/>
  </r>
  <r>
    <s v="VertexCure Tender 2019/07"/>
    <n v="385"/>
    <n v="72669301"/>
    <s v="Iron Syrup 125 mg/5 ml 100 ml Bottle"/>
    <s v="100 ml"/>
    <n v="17"/>
    <n v="371181"/>
    <n v="0.93"/>
    <n v="51.045865634586903"/>
    <s v="Therovia Pharma"/>
    <n v="0.14399999999999999"/>
    <n v="9635"/>
    <d v="2023-01-03T00:00:00"/>
    <n v="35382"/>
    <n v="1806104.81788295"/>
    <n v="2066184"/>
    <n v="9776"/>
    <n v="35382"/>
    <n v="25606"/>
    <n v="570884"/>
    <n v="1495300"/>
    <n v="98"/>
    <d v="2026-11-07T00:00:00"/>
    <s v="Bill Process"/>
    <n v="184"/>
    <n v="1360"/>
    <n v="0"/>
    <n v="0"/>
    <n v="0.27629868294613102"/>
    <n v="0"/>
    <m/>
    <m/>
    <m/>
    <m/>
    <m/>
    <m/>
    <m/>
  </r>
  <r>
    <s v="TriSciences Tender 2018/01"/>
    <n v="857"/>
    <n v="19845385"/>
    <s v="Framycetin Sulphate Cream 2% 10 gm Tube"/>
    <s v="10 gm"/>
    <n v="39"/>
    <n v="5674805"/>
    <n v="0.98"/>
    <n v="62.9521841026693"/>
    <s v="Zydus Lifesciences"/>
    <n v="0.122"/>
    <n v="4043"/>
    <d v="2022-03-20T00:00:00"/>
    <n v="94499"/>
    <n v="5948918.44551815"/>
    <n v="6674686"/>
    <n v="10570"/>
    <n v="94499"/>
    <n v="83929"/>
    <n v="746584"/>
    <n v="5928102"/>
    <n v="190"/>
    <d v="2026-07-24T00:00:00"/>
    <s v="Bill Process"/>
    <n v="78"/>
    <n v="1825"/>
    <n v="0"/>
    <n v="0"/>
    <n v="0.111853035481857"/>
    <n v="0"/>
    <m/>
    <m/>
    <m/>
    <m/>
    <m/>
    <m/>
    <m/>
  </r>
  <r>
    <s v="BioGenix Tender 2009/07"/>
    <n v="294"/>
    <n v="12570168"/>
    <s v="Paracetamol Syrup 125 mg/5 ml 60 ml Bottle"/>
    <s v="60 ml"/>
    <n v="30"/>
    <n v="3974662"/>
    <n v="1"/>
    <n v="66.087479145679893"/>
    <s v="Heliosyn Pharma"/>
    <n v="0.11700000000000001"/>
    <n v="5801"/>
    <d v="2025-07-03T00:00:00"/>
    <n v="24308"/>
    <n v="1606454.4430731901"/>
    <n v="1794410"/>
    <n v="4523"/>
    <n v="24308"/>
    <n v="19785"/>
    <n v="333887"/>
    <n v="1460523"/>
    <n v="86"/>
    <d v="2025-11-18T00:00:00"/>
    <s v="Bill Process"/>
    <n v="-170"/>
    <n v="6295"/>
    <n v="170"/>
    <n v="8"/>
    <n v="0.18607042948823399"/>
    <n v="162"/>
    <m/>
    <m/>
    <m/>
    <m/>
    <m/>
    <m/>
    <m/>
  </r>
  <r>
    <s v="ImmunoNova Tender 2024/07"/>
    <n v="621"/>
    <n v="85413235"/>
    <s v="Mupirocin Cream 0.5% 20 gm Tube"/>
    <s v="20 gm"/>
    <n v="43"/>
    <n v="4107410"/>
    <n v="0.9"/>
    <n v="57.095918738215303"/>
    <s v="Ardentis Biotech"/>
    <n v="0.13700000000000001"/>
    <n v="2946"/>
    <d v="2022-04-26T00:00:00"/>
    <n v="20761"/>
    <n v="1185368.3689240899"/>
    <n v="1347764"/>
    <n v="18742"/>
    <n v="20761"/>
    <n v="2019"/>
    <n v="1216694"/>
    <n v="131070"/>
    <n v="174"/>
    <d v="2025-07-11T00:00:00"/>
    <s v="Bill Process"/>
    <n v="-300"/>
    <n v="3924"/>
    <n v="300"/>
    <n v="4"/>
    <n v="0.902750349212466"/>
    <n v="296"/>
    <m/>
    <m/>
    <m/>
    <m/>
    <m/>
    <m/>
    <m/>
  </r>
  <r>
    <s v="BetaNova Tender 2015/02"/>
    <n v="930"/>
    <n v="79445106"/>
    <s v="Framycetin Sulphate Cream 1% 20 gm Tube"/>
    <s v="20 gm"/>
    <n v="42"/>
    <n v="9283031"/>
    <n v="0.93"/>
    <n v="75.131366148503702"/>
    <s v="Curelia Lifesciences"/>
    <n v="0.126"/>
    <n v="6683"/>
    <d v="2020-05-10T00:00:00"/>
    <n v="80495"/>
    <n v="6047699.31812381"/>
    <n v="6809709"/>
    <n v="9473"/>
    <n v="80495"/>
    <n v="71022"/>
    <n v="801396"/>
    <n v="6008313"/>
    <n v="51"/>
    <d v="2026-01-12T00:00:00"/>
    <s v="Bill Process"/>
    <n v="-115"/>
    <n v="5777"/>
    <n v="115"/>
    <n v="3"/>
    <n v="0.117684328219144"/>
    <n v="112"/>
    <m/>
    <m/>
    <m/>
    <m/>
    <m/>
    <m/>
    <m/>
  </r>
  <r>
    <s v="UltraBiosystems Tender 2006/11"/>
    <n v="672"/>
    <n v="38319452"/>
    <s v="Fluconazole Capsules 200 mg 15 Capsules Pack"/>
    <s v="15 Capsules"/>
    <n v="29"/>
    <n v="2235776"/>
    <n v="0.86"/>
    <n v="68.967755826592494"/>
    <s v="Nexwell Pharma"/>
    <n v="0.13800000000000001"/>
    <n v="6657"/>
    <d v="2025-01-20T00:00:00"/>
    <n v="58264"/>
    <n v="4018337.3254805901"/>
    <n v="4572868"/>
    <n v="58264"/>
    <n v="58264"/>
    <n v="0"/>
    <n v="4572868"/>
    <n v="0"/>
    <n v="136"/>
    <d v="2025-01-08T00:00:00"/>
    <s v="P O Closed"/>
    <n v="-484"/>
    <n v="8537"/>
    <n v="484"/>
    <n v="8"/>
    <n v="1"/>
    <n v="476"/>
    <m/>
    <m/>
    <m/>
    <m/>
    <m/>
    <m/>
    <m/>
  </r>
  <r>
    <s v="WellPharma Tender 2003/06"/>
    <n v="970"/>
    <n v="86333400"/>
    <s v="Paracetamol Tablets 250 mg 15 Tablets Pack"/>
    <s v="15 Tablets"/>
    <n v="9"/>
    <n v="7445154"/>
    <n v="0.85"/>
    <n v="73.972520704260006"/>
    <s v="Sun Pharma"/>
    <n v="0.13500000000000001"/>
    <n v="9121"/>
    <d v="2022-11-24T00:00:00"/>
    <n v="24931"/>
    <n v="1844208.9136779101"/>
    <n v="2093177"/>
    <n v="18048"/>
    <n v="24931"/>
    <n v="6883"/>
    <n v="1515289"/>
    <n v="577888"/>
    <n v="103"/>
    <d v="2026-04-05T00:00:00"/>
    <s v="Bill Process"/>
    <n v="-32"/>
    <n v="3666"/>
    <n v="32"/>
    <n v="2"/>
    <n v="0.72391801371786102"/>
    <n v="30"/>
    <m/>
    <m/>
    <m/>
    <m/>
    <m/>
    <m/>
    <m/>
  </r>
  <r>
    <s v="PharmaLifecare Tender 2014/09"/>
    <n v="768"/>
    <n v="21186181"/>
    <s v="Amikacin Injection 1 g 5 ml Vial"/>
    <s v="1 g"/>
    <n v="27"/>
    <n v="6298089"/>
    <n v="0.91"/>
    <n v="95.958574523579998"/>
    <s v="Trivanta Pharma"/>
    <n v="0.13800000000000001"/>
    <n v="8055"/>
    <d v="2020-09-26T00:00:00"/>
    <n v="15108"/>
    <n v="1449742.1439022501"/>
    <n v="1649807"/>
    <n v="6231"/>
    <n v="15108"/>
    <n v="8877"/>
    <n v="680431"/>
    <n v="969376"/>
    <n v="172"/>
    <d v="2026-11-24T00:00:00"/>
    <s v="Bill Process"/>
    <n v="201"/>
    <n v="8389"/>
    <n v="0"/>
    <n v="0"/>
    <n v="0.41243050039714102"/>
    <n v="0"/>
    <m/>
    <m/>
    <m/>
    <m/>
    <m/>
    <m/>
    <m/>
  </r>
  <r>
    <s v="YottaBiotech Tender 2022/07"/>
    <n v="237"/>
    <n v="65688656"/>
    <s v="Framycetin Sulphate Cream 2% 10 gm Tube"/>
    <s v="10 gm"/>
    <n v="39"/>
    <n v="3638829"/>
    <n v="0.92"/>
    <n v="61.5864853300356"/>
    <s v="Veriton Pharma"/>
    <n v="0.1"/>
    <n v="6631"/>
    <d v="2021-05-28T00:00:00"/>
    <n v="33221"/>
    <n v="2045964.6291491101"/>
    <n v="2250561"/>
    <n v="13614"/>
    <n v="33221"/>
    <n v="19607"/>
    <n v="922282"/>
    <n v="1328279"/>
    <n v="160"/>
    <d v="2026-08-12T00:00:00"/>
    <s v="Bill Process"/>
    <n v="97"/>
    <n v="5918"/>
    <n v="0"/>
    <n v="0"/>
    <n v="0.40980102946931202"/>
    <n v="0"/>
    <m/>
    <m/>
    <m/>
    <m/>
    <m/>
    <m/>
    <m/>
  </r>
  <r>
    <s v="GenoBiotech Tender 2016/12"/>
    <n v="885"/>
    <n v="27308558"/>
    <s v="Clotrimazole Cream 1% 10 gm Tube"/>
    <s v="10 gm"/>
    <n v="39"/>
    <n v="9655724"/>
    <n v="0.98"/>
    <n v="91.658759973131893"/>
    <s v="Veriton Pharma"/>
    <n v="0.10299999999999999"/>
    <n v="2005"/>
    <d v="2020-04-22T00:00:00"/>
    <n v="89812"/>
    <n v="8232056.5507069305"/>
    <n v="9079958"/>
    <n v="38995"/>
    <n v="89812"/>
    <n v="50817"/>
    <n v="3942379"/>
    <n v="5137579"/>
    <n v="54"/>
    <d v="2026-08-09T00:00:00"/>
    <s v="Bill Process"/>
    <n v="94"/>
    <n v="2093"/>
    <n v="0"/>
    <n v="0"/>
    <n v="0.43418474145993902"/>
    <n v="0"/>
    <m/>
    <m/>
    <m/>
    <m/>
    <m/>
    <m/>
    <m/>
  </r>
  <r>
    <s v="GenoPharmatech Tender 2012/02"/>
    <n v="778"/>
    <n v="44017532"/>
    <s v="Azithromycin Tablets 650 mg 15 Tablets Pack"/>
    <s v="15 Tablets"/>
    <n v="19"/>
    <n v="1201003"/>
    <n v="0.97"/>
    <n v="93.677501784063793"/>
    <s v="Therovia Pharma"/>
    <n v="0.124"/>
    <n v="3662"/>
    <d v="2023-03-31T00:00:00"/>
    <n v="24642"/>
    <n v="2308400.9989629001"/>
    <n v="2594643"/>
    <n v="19954"/>
    <n v="24642"/>
    <n v="4688"/>
    <n v="2101027"/>
    <n v="493616"/>
    <n v="90"/>
    <d v="2025-07-05T00:00:00"/>
    <s v="Bill Process"/>
    <n v="-306"/>
    <n v="9990"/>
    <n v="306"/>
    <n v="6"/>
    <n v="0.80975570164759403"/>
    <n v="300"/>
    <m/>
    <m/>
    <m/>
    <m/>
    <m/>
    <m/>
    <m/>
  </r>
  <r>
    <s v="MediLifecare Tender 2015/12"/>
    <n v="659"/>
    <n v="76344136"/>
    <s v="Metformin Tablets 650 mg 10 Tablets Pack"/>
    <s v="10 Tablets"/>
    <n v="25"/>
    <n v="8516297"/>
    <n v="0.95"/>
    <n v="63.535026226838198"/>
    <s v="Veriton Pharma"/>
    <n v="0.109"/>
    <n v="8037"/>
    <d v="2021-11-11T00:00:00"/>
    <n v="32209"/>
    <n v="2046399.6597402301"/>
    <n v="2269457"/>
    <n v="30303"/>
    <n v="32209"/>
    <n v="1906"/>
    <n v="2135160"/>
    <n v="134297"/>
    <n v="85"/>
    <d v="2025-10-16T00:00:00"/>
    <s v="Bill Process"/>
    <n v="-203"/>
    <n v="9330"/>
    <n v="203"/>
    <n v="4"/>
    <n v="0.94082399329379995"/>
    <n v="199"/>
    <m/>
    <m/>
    <m/>
    <m/>
    <m/>
    <m/>
    <m/>
  </r>
  <r>
    <s v="KronoBiotech Tender 2001/02"/>
    <n v="593"/>
    <n v="53047914"/>
    <s v="Metformin Tablets 650 mg 10 Tablets Pack"/>
    <s v="10 Tablets"/>
    <n v="38"/>
    <n v="8839869"/>
    <n v="0.91"/>
    <n v="67.706802168245801"/>
    <s v="Medisphere Pharmaceuticals"/>
    <n v="0.125"/>
    <n v="5889"/>
    <d v="2020-10-29T00:00:00"/>
    <n v="54536"/>
    <n v="3692458.1630474599"/>
    <n v="4154015"/>
    <n v="29350"/>
    <n v="54536"/>
    <n v="25186"/>
    <n v="2235594"/>
    <n v="1918421"/>
    <n v="193"/>
    <d v="2025-08-02T00:00:00"/>
    <s v="Bill Process"/>
    <n v="-278"/>
    <n v="6601"/>
    <n v="278"/>
    <n v="6"/>
    <n v="0.53817661728032895"/>
    <n v="272"/>
    <m/>
    <m/>
    <m/>
    <m/>
    <m/>
    <m/>
    <m/>
  </r>
  <r>
    <s v="YottaSciences Tender 2007/01"/>
    <n v="693"/>
    <n v="54460302"/>
    <s v="Fluconazole Capsules 250 mg 10 Capsules Pack"/>
    <s v="10 Capsules"/>
    <n v="9"/>
    <n v="2704570"/>
    <n v="0.76"/>
    <n v="68.794203740274398"/>
    <s v="Bioventra Healthcare"/>
    <n v="0.13700000000000001"/>
    <n v="2614"/>
    <d v="2024-04-12T00:00:00"/>
    <n v="86102"/>
    <n v="5923318.5304451101"/>
    <n v="6734813"/>
    <n v="19861"/>
    <n v="86102"/>
    <n v="66241"/>
    <n v="1553508"/>
    <n v="5181305"/>
    <n v="70"/>
    <d v="2026-02-09T00:00:00"/>
    <s v="Bill Process"/>
    <n v="-87"/>
    <n v="1423"/>
    <n v="87"/>
    <n v="7"/>
    <n v="0.23066827715964799"/>
    <n v="80"/>
    <m/>
    <m/>
    <m/>
    <m/>
    <m/>
    <m/>
    <m/>
  </r>
  <r>
    <s v="TriBiosystems Tender 2012/07"/>
    <n v="274"/>
    <n v="78540546"/>
    <s v="Ciprofloxacin Tablets 250 mg 10 Tablets Pack"/>
    <s v="10 Tablets"/>
    <n v="46"/>
    <n v="3064197"/>
    <n v="1"/>
    <n v="74.767182458737196"/>
    <s v="Curelia Lifesciences"/>
    <n v="0.13800000000000001"/>
    <n v="1155"/>
    <d v="2023-10-13T00:00:00"/>
    <n v="58521"/>
    <n v="4375450.2846677601"/>
    <n v="4979262"/>
    <n v="30862"/>
    <n v="58521"/>
    <n v="27659"/>
    <n v="2625895"/>
    <n v="2353367"/>
    <n v="98"/>
    <d v="2026-02-12T00:00:00"/>
    <s v="Bill Process"/>
    <n v="-84"/>
    <n v="1722"/>
    <n v="84"/>
    <n v="3"/>
    <n v="0.52736624459595705"/>
    <n v="81"/>
    <m/>
    <m/>
    <m/>
    <m/>
    <m/>
    <m/>
    <m/>
  </r>
  <r>
    <s v="ZenHealthcare Tender 2016/04"/>
    <n v="559"/>
    <n v="28590209"/>
    <s v="Fluconazole Capsules 200 mg 20 Capsules Pack"/>
    <s v="20 Capsules"/>
    <n v="26"/>
    <n v="7236975"/>
    <n v="0.81"/>
    <n v="75.566472663672101"/>
    <s v="Intas Pharmaceuticals"/>
    <n v="0.14299999999999999"/>
    <n v="6891"/>
    <d v="2024-09-28T00:00:00"/>
    <n v="13412"/>
    <n v="1013497.53136517"/>
    <n v="1158428"/>
    <n v="730"/>
    <n v="13412"/>
    <n v="12682"/>
    <n v="63052"/>
    <n v="1095376"/>
    <n v="137"/>
    <d v="2025-10-15T00:00:00"/>
    <s v="Bill Process"/>
    <n v="-204"/>
    <n v="2121"/>
    <n v="204"/>
    <n v="6"/>
    <n v="5.4428869668953203E-2"/>
    <n v="198"/>
    <m/>
    <m/>
    <m/>
    <m/>
    <m/>
    <m/>
    <m/>
  </r>
  <r>
    <s v="NeuroGenix Tender 2017/01"/>
    <n v="254"/>
    <n v="14999776"/>
    <s v="Cough Suppressant Syrup 100 mg/5 ml 100 ml Bottle"/>
    <s v="100 ml"/>
    <n v="16"/>
    <n v="1001833"/>
    <n v="0.98"/>
    <n v="71.693598754363606"/>
    <s v="Clariwell Biotech"/>
    <n v="0.13500000000000001"/>
    <n v="3781"/>
    <d v="2023-10-20T00:00:00"/>
    <n v="31358"/>
    <n v="2248167.8697393402"/>
    <n v="2551671"/>
    <n v="9666"/>
    <n v="31358"/>
    <n v="21692"/>
    <n v="786544"/>
    <n v="1765127"/>
    <n v="168"/>
    <d v="2025-07-17T00:00:00"/>
    <s v="Bill Process"/>
    <n v="-294"/>
    <n v="9978"/>
    <n v="294"/>
    <n v="3"/>
    <n v="0.30824669940685001"/>
    <n v="291"/>
    <m/>
    <m/>
    <m/>
    <m/>
    <m/>
    <m/>
    <m/>
  </r>
  <r>
    <s v="BetaPharma Tender 2021/10"/>
    <n v="759"/>
    <n v="81883206"/>
    <s v="Cough Suppressant Syrup 125 mg/5 ml 150 ml Bottle"/>
    <s v="150 ml"/>
    <n v="50"/>
    <n v="9759380"/>
    <n v="0.91"/>
    <n v="72.052650735888193"/>
    <s v="Dr Reddy’s Laboratories"/>
    <n v="0.13800000000000001"/>
    <n v="7274"/>
    <d v="2021-08-20T00:00:00"/>
    <n v="98389"/>
    <n v="7089188.25325331"/>
    <n v="8067496"/>
    <n v="54257"/>
    <n v="98389"/>
    <n v="44132"/>
    <n v="4448852"/>
    <n v="3618644"/>
    <n v="144"/>
    <d v="2026-07-04T00:00:00"/>
    <s v="Bill Process"/>
    <n v="58"/>
    <n v="1339"/>
    <n v="0"/>
    <n v="0"/>
    <n v="0.55145392269461002"/>
    <n v="0"/>
    <m/>
    <m/>
    <m/>
    <m/>
    <m/>
    <m/>
    <m/>
  </r>
  <r>
    <s v="OmegaBiosystems Tender 2016/01"/>
    <n v="945"/>
    <n v="70673116"/>
    <s v="Omeprazole Capsules 250 mg 10 Capsules Pack"/>
    <s v="10 Capsules"/>
    <n v="11"/>
    <n v="3186720"/>
    <n v="0.93"/>
    <n v="94.209088812663595"/>
    <s v="Solentra Lifesciences"/>
    <n v="0.10100000000000001"/>
    <n v="3901"/>
    <d v="2025-12-09T00:00:00"/>
    <n v="99342"/>
    <n v="9358919.3008276299"/>
    <n v="10304170"/>
    <n v="99342"/>
    <n v="99342"/>
    <n v="0"/>
    <n v="10304170"/>
    <n v="0"/>
    <n v="114"/>
    <d v="2025-12-18T00:00:00"/>
    <s v="P O Closed"/>
    <n v="-140"/>
    <n v="1062"/>
    <n v="140"/>
    <n v="6"/>
    <n v="1"/>
    <n v="134"/>
    <m/>
    <m/>
    <m/>
    <m/>
    <m/>
    <m/>
    <m/>
  </r>
  <r>
    <s v="UltraCure Tender 2002/05"/>
    <n v="515"/>
    <n v="67475342"/>
    <s v="Atorvastatin Tablets 500 mg 15 Tablets Pack"/>
    <s v="15 Tablets"/>
    <n v="29"/>
    <n v="1041791"/>
    <n v="0.82"/>
    <n v="96.829354708047902"/>
    <s v="Lumeris Healthcare"/>
    <n v="0.13900000000000001"/>
    <n v="3078"/>
    <d v="2020-07-04T00:00:00"/>
    <n v="85388"/>
    <n v="8268064.9398108004"/>
    <n v="9417326"/>
    <n v="62783"/>
    <n v="85388"/>
    <n v="22605"/>
    <n v="6924251"/>
    <n v="2493075"/>
    <n v="132"/>
    <d v="2026-01-11T00:00:00"/>
    <s v="Bill Process"/>
    <n v="-116"/>
    <n v="5932"/>
    <n v="116"/>
    <n v="8"/>
    <n v="0.73526725066754095"/>
    <n v="108"/>
    <m/>
    <m/>
    <m/>
    <m/>
    <m/>
    <m/>
    <m/>
  </r>
  <r>
    <s v="CortexGenix Tender 2016/06"/>
    <n v="158"/>
    <n v="18720179"/>
    <s v="Doxycycline Capsules 250 mg 15 Capsules Pack"/>
    <s v="15 Capsules"/>
    <n v="16"/>
    <n v="1135979"/>
    <n v="0.75"/>
    <n v="64.134473179453593"/>
    <s v="Veriton Pharma"/>
    <n v="0.14599999999999999"/>
    <n v="8072"/>
    <d v="2021-10-29T00:00:00"/>
    <n v="74227"/>
    <n v="4760509.5406913003"/>
    <n v="5455544"/>
    <n v="47025"/>
    <n v="74227"/>
    <n v="27202"/>
    <n v="3456248"/>
    <n v="1999296"/>
    <n v="138"/>
    <d v="2026-01-17T00:00:00"/>
    <s v="Bill Process"/>
    <n v="-110"/>
    <n v="1529"/>
    <n v="110"/>
    <n v="4"/>
    <n v="0.633529578185835"/>
    <n v="106"/>
    <m/>
    <m/>
    <m/>
    <m/>
    <m/>
    <m/>
    <m/>
  </r>
  <r>
    <s v="AuroCure Tender 2010/05"/>
    <n v="739"/>
    <n v="55128510"/>
    <s v="Clotrimazole Cream 2% 30 gm Tube"/>
    <s v="30 gm"/>
    <n v="35"/>
    <n v="6472451"/>
    <n v="0.88"/>
    <n v="52.3102678986832"/>
    <s v="Helixora Healthcare"/>
    <n v="0.111"/>
    <n v="9380"/>
    <d v="2025-10-09T00:00:00"/>
    <n v="80773"/>
    <n v="4225257.2689803401"/>
    <n v="4694261"/>
    <n v="78541"/>
    <n v="80773"/>
    <n v="2232"/>
    <n v="4564544"/>
    <n v="129717"/>
    <n v="146"/>
    <d v="2025-10-10T00:00:00"/>
    <s v="Bill Process"/>
    <n v="-209"/>
    <n v="3351"/>
    <n v="209"/>
    <n v="1"/>
    <n v="0.97236700382553598"/>
    <n v="208"/>
    <m/>
    <m/>
    <m/>
    <m/>
    <m/>
    <m/>
    <m/>
  </r>
  <r>
    <s v="WellNova Tender 2002/10"/>
    <n v="675"/>
    <n v="34810705"/>
    <s v="Omeprazole Capsules 100 mg 20 Capsules Pack"/>
    <s v="20 Capsules"/>
    <n v="48"/>
    <n v="5389112"/>
    <n v="0.82"/>
    <n v="96.455780637624201"/>
    <s v="Cipla"/>
    <n v="0.112"/>
    <n v="6913"/>
    <d v="2025-12-08T00:00:00"/>
    <n v="44680"/>
    <n v="4309644.2788890498"/>
    <n v="4792324"/>
    <n v="15683"/>
    <n v="44680"/>
    <n v="28997"/>
    <n v="1682140"/>
    <n v="3110184"/>
    <n v="109"/>
    <d v="2025-08-02T00:00:00"/>
    <s v="Bill Process"/>
    <n v="-278"/>
    <n v="4538"/>
    <n v="278"/>
    <n v="3"/>
    <n v="0.35100716204118199"/>
    <n v="275"/>
    <m/>
    <m/>
    <m/>
    <m/>
    <m/>
    <m/>
    <m/>
  </r>
  <r>
    <s v="NeuroNova Tender 2020/06"/>
    <n v="215"/>
    <n v="34834620"/>
    <s v="Ciprofloxacin Tablets 500 mg 10 Tablets Pack"/>
    <s v="10 Tablets"/>
    <n v="20"/>
    <n v="7126997"/>
    <n v="0.89"/>
    <n v="95.397803209363502"/>
    <s v="Solvion Pharma"/>
    <n v="0.12"/>
    <n v="7919"/>
    <d v="2022-09-12T00:00:00"/>
    <n v="91153"/>
    <n v="8695795.9559431095"/>
    <n v="9739291"/>
    <n v="47038"/>
    <n v="91153"/>
    <n v="44115"/>
    <n v="5025800"/>
    <n v="4713491"/>
    <n v="88"/>
    <d v="2025-02-22T00:00:00"/>
    <s v="Bill Process"/>
    <n v="-439"/>
    <n v="6713"/>
    <n v="439"/>
    <n v="7"/>
    <n v="0.51603348216734501"/>
    <n v="432"/>
    <m/>
    <m/>
    <m/>
    <m/>
    <m/>
    <m/>
    <m/>
  </r>
  <r>
    <s v="OmegaLifeX Tender 2019/03"/>
    <n v="387"/>
    <n v="71192055"/>
    <s v="Framycetin Sulphate Cream 2% 30 gm Tube"/>
    <s v="30 gm"/>
    <n v="22"/>
    <n v="9530554"/>
    <n v="0.85"/>
    <n v="64.854597653719594"/>
    <s v="Zerion Biotech"/>
    <n v="0.112"/>
    <n v="6206"/>
    <d v="2023-11-13T00:00:00"/>
    <n v="53284"/>
    <n v="3455712.3813807899"/>
    <n v="3842752"/>
    <n v="27734"/>
    <n v="53284"/>
    <n v="25550"/>
    <n v="2000129"/>
    <n v="1842623"/>
    <n v="89"/>
    <d v="2026-02-26T00:00:00"/>
    <s v="Bill Process"/>
    <n v="-70"/>
    <n v="5266"/>
    <n v="70"/>
    <n v="6"/>
    <n v="0.520493956910142"/>
    <n v="64"/>
    <m/>
    <m/>
    <m/>
    <m/>
    <m/>
    <m/>
    <m/>
  </r>
  <r>
    <s v="CuraLabs Tender 2025/12"/>
    <n v="112"/>
    <n v="19312525"/>
    <s v="Omeprazole Capsules 200 mg 15 Capsules Pack"/>
    <s v="15 Capsules"/>
    <n v="17"/>
    <n v="5088910"/>
    <n v="0.77"/>
    <n v="56.768532798080798"/>
    <s v="Intas Pharmaceuticals"/>
    <n v="0.11799999999999999"/>
    <n v="9388"/>
    <d v="2020-01-30T00:00:00"/>
    <n v="86827"/>
    <n v="4929041.3972589597"/>
    <n v="5510668"/>
    <n v="85902"/>
    <n v="86827"/>
    <n v="925"/>
    <n v="5451961"/>
    <n v="58707"/>
    <n v="131"/>
    <d v="2026-07-10T00:00:00"/>
    <s v="Bill Process"/>
    <n v="64"/>
    <n v="9791"/>
    <n v="0"/>
    <n v="0"/>
    <n v="0.98934663180807803"/>
    <n v="0"/>
    <m/>
    <m/>
    <m/>
    <m/>
    <m/>
    <m/>
    <m/>
  </r>
  <r>
    <s v="SynBiotech Tender 2016/04"/>
    <n v="839"/>
    <n v="42936820"/>
    <s v="Amikacin Injection 1 g 10 ml Vial"/>
    <s v="1 g"/>
    <n v="48"/>
    <n v="5907128"/>
    <n v="0.84"/>
    <n v="86.575941671308897"/>
    <s v="Medvanta Pharma"/>
    <n v="0.14399999999999999"/>
    <n v="3007"/>
    <d v="2022-10-14T00:00:00"/>
    <n v="78360"/>
    <n v="6784090.7893637596"/>
    <n v="7761000"/>
    <n v="78360"/>
    <n v="78360"/>
    <n v="0"/>
    <n v="7761000"/>
    <n v="0"/>
    <n v="152"/>
    <d v="2025-11-07T00:00:00"/>
    <s v="P O Closed"/>
    <n v="-181"/>
    <n v="2084"/>
    <n v="181"/>
    <n v="6"/>
    <n v="1"/>
    <n v="175"/>
    <m/>
    <m/>
    <m/>
    <m/>
    <m/>
    <m/>
    <m/>
  </r>
  <r>
    <s v="PrimeCore Tender 2012/12"/>
    <n v="262"/>
    <n v="81178331"/>
    <s v="Framycetin Sulphate Cream 1% 30 gm Tube"/>
    <s v="30 gm"/>
    <n v="34"/>
    <n v="2883323"/>
    <n v="0.9"/>
    <n v="81.592934373173605"/>
    <s v="Lifegenix Pharma"/>
    <n v="0.111"/>
    <n v="1605"/>
    <d v="2022-08-14T00:00:00"/>
    <n v="18846"/>
    <n v="1537700.44119683"/>
    <n v="1708385"/>
    <n v="10223"/>
    <n v="18846"/>
    <n v="8623"/>
    <n v="926712"/>
    <n v="781673"/>
    <n v="87"/>
    <d v="2025-10-25T00:00:00"/>
    <s v="Bill Process"/>
    <n v="-194"/>
    <n v="9295"/>
    <n v="194"/>
    <n v="7"/>
    <n v="0.54244932611694796"/>
    <n v="187"/>
    <m/>
    <m/>
    <m/>
    <m/>
    <m/>
    <m/>
    <m/>
  </r>
  <r>
    <s v="BioLabs Tender 2002/12"/>
    <n v="839"/>
    <n v="25758992"/>
    <s v="Ketoconazole Cream 0.5% 20 gm Tube"/>
    <s v="20 gm"/>
    <n v="19"/>
    <n v="5120851"/>
    <n v="0.99"/>
    <n v="95.101592418560003"/>
    <s v="Solentra Lifesciences"/>
    <n v="0.14499999999999999"/>
    <n v="9936"/>
    <d v="2021-12-12T00:00:00"/>
    <n v="47029"/>
    <n v="4472532.7898524599"/>
    <n v="5121050"/>
    <n v="7878"/>
    <n v="47029"/>
    <n v="39151"/>
    <n v="857846"/>
    <n v="4263204"/>
    <n v="156"/>
    <d v="2026-07-21T00:00:00"/>
    <s v="Bill Process"/>
    <n v="75"/>
    <n v="7240"/>
    <n v="0"/>
    <n v="0"/>
    <n v="0.16751366178315499"/>
    <n v="0"/>
    <m/>
    <m/>
    <m/>
    <m/>
    <m/>
    <m/>
    <m/>
  </r>
  <r>
    <s v="BioCure Tender 2025/07"/>
    <n v="504"/>
    <n v="50299223"/>
    <s v="Omeprazole Capsules 100 mg 15 Capsules Pack"/>
    <s v="15 Capsules"/>
    <n v="25"/>
    <n v="3429867"/>
    <n v="0.95"/>
    <n v="91.007693865971206"/>
    <s v="Crestiva Pharmaceuticals"/>
    <n v="0.14199999999999999"/>
    <n v="2421"/>
    <d v="2024-10-30T00:00:00"/>
    <n v="33693"/>
    <n v="3066322.2294261698"/>
    <n v="3501740"/>
    <n v="12515"/>
    <n v="33693"/>
    <n v="21178"/>
    <n v="1300694"/>
    <n v="2201046"/>
    <n v="69"/>
    <d v="2025-08-13T00:00:00"/>
    <s v="Bill Process"/>
    <n v="-267"/>
    <n v="9471"/>
    <n v="267"/>
    <n v="2"/>
    <n v="0.371442139316772"/>
    <n v="26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A1B9E-AC38-4A11-965E-06E9664BA2F9}" name="PivotTable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:G2" firstHeaderRow="1" firstDataRow="1" firstDataCol="0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2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numFmtId="165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Pending Invoice Value" fld="2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F6A23-B63D-48FD-A7E2-5BE347E16FBC}" name="PivotTable3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:E2" firstHeaderRow="1" firstDataRow="1" firstDataCol="0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2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numFmtId="165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Pending Invoice Value" fld="2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5BC42-8B23-4C57-8426-460AC9498461}" name="PivotTable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:C2" firstHeaderRow="1" firstDataRow="1" firstDataCol="0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2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  <pivotField compact="0" numFmtId="165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Invoice Value" fld="19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61CD3-387C-4FDF-B43C-27FBA45171B6}" name="PivotTable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A2" firstHeaderRow="1" firstDataRow="1" firstDataCol="0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2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65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PO Value" fld="1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9652-785F-4032-9EAD-155F1828D843}">
  <dimension ref="B1:R4"/>
  <sheetViews>
    <sheetView workbookViewId="0">
      <selection activeCell="B1" sqref="B1"/>
    </sheetView>
  </sheetViews>
  <sheetFormatPr defaultRowHeight="15"/>
  <cols>
    <col min="1" max="1" width="6.85546875" customWidth="1"/>
    <col min="2" max="3" width="24.42578125" customWidth="1"/>
    <col min="4" max="4" width="27.140625" customWidth="1"/>
    <col min="5" max="5" width="24.42578125" customWidth="1"/>
  </cols>
  <sheetData>
    <row r="1" spans="2:18" ht="48" customHeight="1">
      <c r="B1" s="90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2:18" ht="5.25" customHeight="1"/>
    <row r="3" spans="2:18" ht="35.25" customHeight="1">
      <c r="B3" s="64" t="s">
        <v>1</v>
      </c>
      <c r="C3" s="64" t="s">
        <v>2</v>
      </c>
      <c r="D3" s="64" t="s">
        <v>3</v>
      </c>
      <c r="E3" s="64" t="s">
        <v>4</v>
      </c>
    </row>
    <row r="4" spans="2:18" ht="18" customHeight="1">
      <c r="B4" s="65">
        <f>Pivot!A2</f>
        <v>6763131080</v>
      </c>
      <c r="C4" s="65">
        <f>Pivot!C2</f>
        <v>3565272538</v>
      </c>
      <c r="D4" s="65">
        <f>Pivot!E2</f>
        <v>3197858542</v>
      </c>
      <c r="E4" s="65">
        <f>Pivot!G2</f>
        <v>3197858542</v>
      </c>
    </row>
  </sheetData>
  <mergeCells count="1">
    <mergeCell ref="B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1D32-AA98-499F-8824-F20F13413427}">
  <dimension ref="A1:G2"/>
  <sheetViews>
    <sheetView workbookViewId="0">
      <selection activeCell="H14" sqref="H14"/>
    </sheetView>
  </sheetViews>
  <sheetFormatPr defaultRowHeight="15"/>
  <cols>
    <col min="1" max="1" width="15.85546875" bestFit="1" customWidth="1"/>
    <col min="2" max="2" width="3.85546875" customWidth="1"/>
    <col min="3" max="3" width="19.85546875" customWidth="1"/>
    <col min="4" max="4" width="3.28515625" customWidth="1"/>
    <col min="5" max="5" width="26.5703125" customWidth="1"/>
    <col min="6" max="6" width="3.85546875" customWidth="1"/>
    <col min="7" max="7" width="26.5703125" customWidth="1"/>
  </cols>
  <sheetData>
    <row r="1" spans="1:7">
      <c r="A1" t="s">
        <v>5</v>
      </c>
      <c r="C1" t="s">
        <v>6</v>
      </c>
      <c r="E1" t="s">
        <v>7</v>
      </c>
      <c r="G1" s="63" t="s">
        <v>7</v>
      </c>
    </row>
    <row r="2" spans="1:7">
      <c r="A2" s="58">
        <v>6763131080</v>
      </c>
      <c r="C2" s="58">
        <v>3565272538</v>
      </c>
      <c r="E2" s="58">
        <v>3197858542</v>
      </c>
      <c r="G2" s="58">
        <v>3197858542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3DAC-7F82-4141-9260-3A19143F2229}">
  <dimension ref="A1:AK1467"/>
  <sheetViews>
    <sheetView tabSelected="1" workbookViewId="0">
      <pane ySplit="1" topLeftCell="H2" activePane="bottomLeft" state="frozen"/>
      <selection pane="bottomLeft" activeCell="X2" sqref="X2"/>
    </sheetView>
  </sheetViews>
  <sheetFormatPr defaultColWidth="8.85546875" defaultRowHeight="15"/>
  <cols>
    <col min="1" max="1" width="31.85546875" style="87" customWidth="1"/>
    <col min="2" max="2" width="9" style="41" bestFit="1" customWidth="1"/>
    <col min="3" max="3" width="14.140625" style="32" customWidth="1"/>
    <col min="4" max="4" width="49.140625" style="87" customWidth="1"/>
    <col min="5" max="5" width="16.5703125" style="87" customWidth="1"/>
    <col min="6" max="6" width="10.85546875" style="41" customWidth="1"/>
    <col min="7" max="8" width="9" style="32" bestFit="1" customWidth="1"/>
    <col min="9" max="9" width="9.5703125" style="32" bestFit="1" customWidth="1"/>
    <col min="10" max="10" width="27.7109375" style="87" customWidth="1"/>
    <col min="11" max="11" width="9" style="78" bestFit="1" customWidth="1"/>
    <col min="12" max="12" width="11.140625" style="41" bestFit="1" customWidth="1"/>
    <col min="13" max="13" width="10" style="41" bestFit="1" customWidth="1"/>
    <col min="14" max="15" width="9" style="41" bestFit="1" customWidth="1"/>
    <col min="16" max="16" width="12.7109375" style="41" customWidth="1"/>
    <col min="17" max="19" width="9" style="41" bestFit="1" customWidth="1"/>
    <col min="20" max="20" width="11.42578125" style="41" customWidth="1"/>
    <col min="21" max="22" width="9" style="41" bestFit="1" customWidth="1"/>
    <col min="23" max="23" width="13.140625" style="41" customWidth="1"/>
    <col min="24" max="24" width="12.28515625" style="41" customWidth="1"/>
    <col min="25" max="27" width="9" style="41" bestFit="1" customWidth="1"/>
    <col min="28" max="28" width="16.42578125" style="41" customWidth="1"/>
    <col min="29" max="30" width="9" style="41" bestFit="1" customWidth="1"/>
    <col min="31" max="31" width="8.85546875" style="41"/>
    <col min="32" max="33" width="9" style="41" bestFit="1" customWidth="1"/>
    <col min="34" max="35" width="10.28515625" style="41" bestFit="1" customWidth="1"/>
    <col min="36" max="36" width="9" style="41" bestFit="1" customWidth="1"/>
    <col min="37" max="37" width="8.85546875" style="41"/>
    <col min="38" max="16384" width="8.85546875" style="5"/>
  </cols>
  <sheetData>
    <row r="1" spans="1:37" ht="87">
      <c r="A1" s="85" t="s">
        <v>8</v>
      </c>
      <c r="B1" s="24" t="s">
        <v>9</v>
      </c>
      <c r="C1" s="24" t="s">
        <v>10</v>
      </c>
      <c r="D1" s="85" t="s">
        <v>11</v>
      </c>
      <c r="E1" s="85" t="s">
        <v>12</v>
      </c>
      <c r="F1" s="24" t="s">
        <v>13</v>
      </c>
      <c r="G1" s="24" t="s">
        <v>14</v>
      </c>
      <c r="H1" s="25" t="s">
        <v>15</v>
      </c>
      <c r="I1" s="24" t="s">
        <v>16</v>
      </c>
      <c r="J1" s="88" t="s">
        <v>17</v>
      </c>
      <c r="K1" s="26" t="s">
        <v>18</v>
      </c>
      <c r="L1" s="24" t="s">
        <v>19</v>
      </c>
      <c r="M1" s="33" t="s">
        <v>20</v>
      </c>
      <c r="N1" s="24" t="s">
        <v>21</v>
      </c>
      <c r="O1" s="24" t="s">
        <v>22</v>
      </c>
      <c r="P1" s="24" t="s">
        <v>23</v>
      </c>
      <c r="Q1" s="24" t="s">
        <v>24</v>
      </c>
      <c r="R1" s="24" t="s">
        <v>25</v>
      </c>
      <c r="S1" s="24" t="s">
        <v>26</v>
      </c>
      <c r="T1" s="24" t="s">
        <v>27</v>
      </c>
      <c r="U1" s="24" t="s">
        <v>3</v>
      </c>
      <c r="V1" s="24" t="s">
        <v>28</v>
      </c>
      <c r="W1" s="33" t="s">
        <v>29</v>
      </c>
      <c r="X1" s="33" t="s">
        <v>30</v>
      </c>
      <c r="Y1" s="24" t="s">
        <v>31</v>
      </c>
      <c r="Z1" s="24" t="s">
        <v>32</v>
      </c>
      <c r="AA1" s="34" t="s">
        <v>33</v>
      </c>
      <c r="AB1" s="24" t="s">
        <v>34</v>
      </c>
      <c r="AC1" s="24" t="s">
        <v>35</v>
      </c>
      <c r="AD1" s="79" t="s">
        <v>36</v>
      </c>
      <c r="AE1" s="50" t="s">
        <v>37</v>
      </c>
      <c r="AF1" s="80" t="s">
        <v>38</v>
      </c>
      <c r="AG1" s="53" t="s">
        <v>38</v>
      </c>
      <c r="AH1" s="54" t="s">
        <v>39</v>
      </c>
      <c r="AI1" s="54" t="s">
        <v>40</v>
      </c>
      <c r="AJ1" s="54" t="s">
        <v>41</v>
      </c>
      <c r="AK1" s="55" t="s">
        <v>42</v>
      </c>
    </row>
    <row r="2" spans="1:37" ht="15.75">
      <c r="A2" s="28" t="s">
        <v>43</v>
      </c>
      <c r="B2" s="27">
        <v>685</v>
      </c>
      <c r="C2" s="27">
        <v>30041090</v>
      </c>
      <c r="D2" s="29" t="s">
        <v>44</v>
      </c>
      <c r="E2" s="29" t="s">
        <v>45</v>
      </c>
      <c r="F2" s="35">
        <v>24</v>
      </c>
      <c r="G2" s="30">
        <v>828682</v>
      </c>
      <c r="H2" s="31">
        <v>1</v>
      </c>
      <c r="I2" s="23">
        <v>91.3</v>
      </c>
      <c r="J2" s="29" t="s">
        <v>46</v>
      </c>
      <c r="K2" s="66">
        <v>0.12</v>
      </c>
      <c r="L2" s="24">
        <v>1643</v>
      </c>
      <c r="M2" s="33">
        <v>45855</v>
      </c>
      <c r="N2" s="30">
        <f>90200</f>
        <v>90200</v>
      </c>
      <c r="O2" s="36">
        <f>I2*N2</f>
        <v>8235260</v>
      </c>
      <c r="P2" s="36">
        <f>ROUND((SUM(I2*K2+I2)*N2),0)</f>
        <v>9223491</v>
      </c>
      <c r="Q2" s="30">
        <f>'[1]1643'!$D$5</f>
        <v>90200</v>
      </c>
      <c r="R2" s="30">
        <f>'[1]1643'!$K$5</f>
        <v>90200</v>
      </c>
      <c r="S2" s="30">
        <f>+N2-Q2</f>
        <v>0</v>
      </c>
      <c r="T2" s="36">
        <f>ROUND((SUM(I2*K2+I2)*Q2),0)</f>
        <v>9223491</v>
      </c>
      <c r="U2" s="30">
        <f>+P2-T2</f>
        <v>0</v>
      </c>
      <c r="V2" s="36">
        <v>60</v>
      </c>
      <c r="W2" s="33">
        <f>V2+M2</f>
        <v>45915</v>
      </c>
      <c r="X2" s="43" t="str">
        <f ca="1">IF(Q2=0,"Bill Submit",IF(Q2&lt;N2,"Bill Process",IF(W2&gt;=TODAY(),"L D 0%",IF(W2+V2/4&gt;=TODAY(),"L D 2.5%",IF(W2+V2/2&gt;=TODAY(),"L D 5.0%",IF(W2+V2*3/4&gt;=TODAY(),"L D 7.5%",IF(W2+V2&gt;=TODAY(),"L D 10%","P O Closed")))))))</f>
        <v>P O Closed</v>
      </c>
      <c r="Y2" s="37">
        <f ca="1">+W2-TODAY()</f>
        <v>-276</v>
      </c>
      <c r="Z2" s="37">
        <v>2525</v>
      </c>
      <c r="AA2" s="44">
        <f ca="1">IF(W2&lt;TODAY(),TODAY()-W2,0)</f>
        <v>276</v>
      </c>
      <c r="AB2" s="36">
        <v>2</v>
      </c>
      <c r="AC2" s="67">
        <f>+Q2/N2</f>
        <v>1</v>
      </c>
      <c r="AD2" s="52">
        <f t="shared" ref="AD2:AD17" ca="1" si="0">+AA2-AB2</f>
        <v>274</v>
      </c>
      <c r="AE2" s="68"/>
      <c r="AF2" s="81">
        <v>0</v>
      </c>
      <c r="AG2" s="69">
        <v>0</v>
      </c>
      <c r="AH2" s="49">
        <v>45898</v>
      </c>
      <c r="AI2" s="49">
        <v>45974</v>
      </c>
      <c r="AJ2" s="50">
        <f>AH2-AI2</f>
        <v>-76</v>
      </c>
      <c r="AK2" s="51" t="s">
        <v>47</v>
      </c>
    </row>
    <row r="3" spans="1:37">
      <c r="A3" s="86" t="s">
        <v>48</v>
      </c>
      <c r="B3" s="44">
        <v>658</v>
      </c>
      <c r="C3" s="44">
        <v>14923012</v>
      </c>
      <c r="D3" s="86" t="s">
        <v>49</v>
      </c>
      <c r="E3" s="86" t="s">
        <v>50</v>
      </c>
      <c r="F3" s="44">
        <v>28</v>
      </c>
      <c r="G3" s="44">
        <v>1503632</v>
      </c>
      <c r="H3" s="46">
        <v>0.86</v>
      </c>
      <c r="I3" s="21">
        <v>91.980040386853432</v>
      </c>
      <c r="J3" s="86" t="s">
        <v>51</v>
      </c>
      <c r="K3" s="66">
        <v>0.13900000000000001</v>
      </c>
      <c r="L3" s="45">
        <v>9752</v>
      </c>
      <c r="M3" s="82">
        <v>44598</v>
      </c>
      <c r="N3" s="44">
        <v>87278</v>
      </c>
      <c r="O3" s="36">
        <f t="shared" ref="O3:O66" si="1">I3*N3</f>
        <v>8027833.9648837941</v>
      </c>
      <c r="P3" s="36">
        <f t="shared" ref="P3:P66" si="2">ROUND((SUM(I3*K3+I3)*N3),0)</f>
        <v>9143703</v>
      </c>
      <c r="Q3" s="44">
        <v>14574</v>
      </c>
      <c r="R3" s="30">
        <v>87278</v>
      </c>
      <c r="S3" s="30">
        <f t="shared" ref="S3:S66" si="3">+N3-Q3</f>
        <v>72704</v>
      </c>
      <c r="T3" s="36">
        <f t="shared" ref="T3:T66" si="4">ROUND((SUM(I3*K3+I3)*Q3),0)</f>
        <v>1526849</v>
      </c>
      <c r="U3" s="30">
        <f t="shared" ref="U3:U66" si="5">+P3-T3</f>
        <v>7616854</v>
      </c>
      <c r="V3" s="44">
        <v>112</v>
      </c>
      <c r="W3" s="33">
        <f t="shared" ref="W3:W66" si="6">V3+M3</f>
        <v>44710</v>
      </c>
      <c r="X3" s="43" t="str">
        <f ca="1">IF(Q3=0,"Bill Submit",IF(Q3&lt;N3,"Bill Process",IF(W3&gt;=TODAY(),"L D 0%",IF(W3+V3/4&gt;=TODAY(),"L D 2.5%",IF(W3+V3/2&gt;=TODAY(),"L D 5.0%",IF(W3+V3*3/4&gt;=TODAY(),"L D 7.5%",IF(W3+V3&gt;=TODAY(),"L D 10%","P O Closed")))))))</f>
        <v>Bill Process</v>
      </c>
      <c r="Y3" s="37">
        <f t="shared" ref="Y3:Y66" ca="1" si="7">+W3-TODAY()</f>
        <v>-1481</v>
      </c>
      <c r="Z3" s="44">
        <v>7451</v>
      </c>
      <c r="AA3" s="44">
        <f t="shared" ref="AA3:AA66" ca="1" si="8">IF(W3&lt;TODAY(),TODAY()-W3,0)</f>
        <v>1481</v>
      </c>
      <c r="AB3" s="47">
        <v>8</v>
      </c>
      <c r="AC3" s="67">
        <f t="shared" ref="AC3:AC66" si="9">+Q3/N3</f>
        <v>0.1669836614037902</v>
      </c>
      <c r="AD3" s="52">
        <f t="shared" ca="1" si="0"/>
        <v>1473</v>
      </c>
      <c r="AE3" s="83"/>
      <c r="AF3" s="70">
        <v>0</v>
      </c>
      <c r="AG3" s="71">
        <v>0</v>
      </c>
      <c r="AH3" s="72">
        <v>45874</v>
      </c>
      <c r="AI3" s="73">
        <v>46000</v>
      </c>
      <c r="AJ3" s="50">
        <f t="shared" ref="AJ3:AJ66" si="10">AH3-AI3</f>
        <v>-126</v>
      </c>
      <c r="AK3" s="47" t="s">
        <v>47</v>
      </c>
    </row>
    <row r="4" spans="1:37">
      <c r="A4" s="86" t="s">
        <v>52</v>
      </c>
      <c r="B4" s="44">
        <v>259</v>
      </c>
      <c r="C4" s="44">
        <v>83993883</v>
      </c>
      <c r="D4" s="86" t="s">
        <v>53</v>
      </c>
      <c r="E4" s="86" t="s">
        <v>54</v>
      </c>
      <c r="F4" s="44">
        <v>6</v>
      </c>
      <c r="G4" s="44">
        <v>2082175</v>
      </c>
      <c r="H4" s="46">
        <v>0.98</v>
      </c>
      <c r="I4" s="21">
        <v>57.7611855094069</v>
      </c>
      <c r="J4" s="86" t="s">
        <v>55</v>
      </c>
      <c r="K4" s="66">
        <v>0.14399999999999999</v>
      </c>
      <c r="L4" s="45">
        <v>8680</v>
      </c>
      <c r="M4" s="82">
        <v>44334</v>
      </c>
      <c r="N4" s="44">
        <v>40566</v>
      </c>
      <c r="O4" s="36">
        <f t="shared" si="1"/>
        <v>2343140.2513746005</v>
      </c>
      <c r="P4" s="36">
        <f t="shared" si="2"/>
        <v>2680552</v>
      </c>
      <c r="Q4" s="44">
        <v>5879</v>
      </c>
      <c r="R4" s="30">
        <v>40566</v>
      </c>
      <c r="S4" s="30">
        <f t="shared" si="3"/>
        <v>34687</v>
      </c>
      <c r="T4" s="36">
        <f t="shared" si="4"/>
        <v>388477</v>
      </c>
      <c r="U4" s="30">
        <f t="shared" si="5"/>
        <v>2292075</v>
      </c>
      <c r="V4" s="44">
        <v>185</v>
      </c>
      <c r="W4" s="33">
        <f t="shared" si="6"/>
        <v>44519</v>
      </c>
      <c r="X4" s="43" t="str">
        <f t="shared" ref="X4:X67" ca="1" si="11">IF(Q4=0,"Bill Submit",IF(Q4&lt;N4,"Bill Process",IF(W4&gt;=TODAY(),"L D 0%",IF(W4+V4/4&gt;=TODAY(),"L D 2.5%",IF(W4+V4/2&gt;=TODAY(),"L D 5.0%",IF(W4+V4*3/4&gt;=TODAY(),"L D 7.5%",IF(W4+V4&gt;=TODAY(),"L D 10%","P O Closed")))))))</f>
        <v>Bill Process</v>
      </c>
      <c r="Y4" s="37">
        <f ca="1">+W4-TODAY()</f>
        <v>-1672</v>
      </c>
      <c r="Z4" s="44">
        <v>9580</v>
      </c>
      <c r="AA4" s="44">
        <f t="shared" ca="1" si="8"/>
        <v>1672</v>
      </c>
      <c r="AB4" s="48">
        <v>4</v>
      </c>
      <c r="AC4" s="67">
        <f t="shared" si="9"/>
        <v>0.14492432085983337</v>
      </c>
      <c r="AD4" s="52">
        <f t="shared" ca="1" si="0"/>
        <v>1668</v>
      </c>
      <c r="AE4" s="83"/>
      <c r="AF4" s="74">
        <v>0</v>
      </c>
      <c r="AG4" s="75">
        <v>0</v>
      </c>
      <c r="AH4" s="76">
        <v>45808</v>
      </c>
      <c r="AI4" s="77">
        <v>46007</v>
      </c>
      <c r="AJ4" s="50">
        <f t="shared" si="10"/>
        <v>-199</v>
      </c>
      <c r="AK4" s="48" t="s">
        <v>47</v>
      </c>
    </row>
    <row r="5" spans="1:37">
      <c r="A5" s="86" t="s">
        <v>56</v>
      </c>
      <c r="B5" s="44">
        <v>248</v>
      </c>
      <c r="C5" s="44">
        <v>85589391</v>
      </c>
      <c r="D5" s="86" t="s">
        <v>57</v>
      </c>
      <c r="E5" s="86" t="s">
        <v>58</v>
      </c>
      <c r="F5" s="44">
        <v>46</v>
      </c>
      <c r="G5" s="44">
        <v>4630799</v>
      </c>
      <c r="H5" s="46">
        <v>1</v>
      </c>
      <c r="I5" s="21">
        <v>85.612556388754328</v>
      </c>
      <c r="J5" s="86" t="s">
        <v>59</v>
      </c>
      <c r="K5" s="66">
        <v>0.113</v>
      </c>
      <c r="L5" s="45">
        <v>3062</v>
      </c>
      <c r="M5" s="82">
        <v>45123</v>
      </c>
      <c r="N5" s="44">
        <v>71473</v>
      </c>
      <c r="O5" s="36">
        <f t="shared" si="1"/>
        <v>6118986.2427734379</v>
      </c>
      <c r="P5" s="36">
        <f t="shared" si="2"/>
        <v>6810432</v>
      </c>
      <c r="Q5" s="44">
        <v>29994</v>
      </c>
      <c r="R5" s="30">
        <v>71473</v>
      </c>
      <c r="S5" s="30">
        <f t="shared" si="3"/>
        <v>41479</v>
      </c>
      <c r="T5" s="36">
        <f t="shared" si="4"/>
        <v>2858032</v>
      </c>
      <c r="U5" s="30">
        <f t="shared" si="5"/>
        <v>3952400</v>
      </c>
      <c r="V5" s="44">
        <v>139</v>
      </c>
      <c r="W5" s="33">
        <f t="shared" si="6"/>
        <v>45262</v>
      </c>
      <c r="X5" s="43" t="str">
        <f ca="1">IF(Q5=0,"Bill Submit",IF(Q5&lt;N5,"Bill Process",IF(W5&gt;=TODAY(),"L D 0%",IF(W5+V5/4&gt;=TODAY(),"L D 2.5%",IF(W5+V5/2&gt;=TODAY(),"L D 5.0%",IF(W5+V5*3/4&gt;=TODAY(),"L D 7.5%",IF(W5+V5&gt;=TODAY(),"L D 10%","P O Closed")))))))</f>
        <v>Bill Process</v>
      </c>
      <c r="Y5" s="37">
        <f t="shared" ca="1" si="7"/>
        <v>-929</v>
      </c>
      <c r="Z5" s="44">
        <v>7579</v>
      </c>
      <c r="AA5" s="44">
        <f t="shared" ca="1" si="8"/>
        <v>929</v>
      </c>
      <c r="AB5" s="48">
        <v>0</v>
      </c>
      <c r="AC5" s="67">
        <f t="shared" si="9"/>
        <v>0.41965497460579521</v>
      </c>
      <c r="AD5" s="52">
        <f t="shared" ca="1" si="0"/>
        <v>929</v>
      </c>
      <c r="AE5" s="83"/>
      <c r="AF5" s="74">
        <v>0</v>
      </c>
      <c r="AG5" s="75">
        <v>0</v>
      </c>
      <c r="AH5" s="76">
        <v>46144</v>
      </c>
      <c r="AI5" s="77">
        <v>46297</v>
      </c>
      <c r="AJ5" s="50">
        <f t="shared" si="10"/>
        <v>-153</v>
      </c>
      <c r="AK5" s="48" t="s">
        <v>60</v>
      </c>
    </row>
    <row r="6" spans="1:37">
      <c r="A6" s="86" t="s">
        <v>61</v>
      </c>
      <c r="B6" s="44">
        <v>209</v>
      </c>
      <c r="C6" s="44">
        <v>62471107</v>
      </c>
      <c r="D6" s="86" t="s">
        <v>62</v>
      </c>
      <c r="E6" s="86" t="s">
        <v>63</v>
      </c>
      <c r="F6" s="44">
        <v>45</v>
      </c>
      <c r="G6" s="44">
        <v>9316576</v>
      </c>
      <c r="H6" s="46">
        <v>0.92</v>
      </c>
      <c r="I6" s="21">
        <v>94.51529823428038</v>
      </c>
      <c r="J6" s="86" t="s">
        <v>64</v>
      </c>
      <c r="K6" s="66">
        <v>0.129</v>
      </c>
      <c r="L6" s="45">
        <v>7595</v>
      </c>
      <c r="M6" s="82">
        <v>44422</v>
      </c>
      <c r="N6" s="44">
        <v>10475</v>
      </c>
      <c r="O6" s="36">
        <f t="shared" si="1"/>
        <v>990047.74900408695</v>
      </c>
      <c r="P6" s="36">
        <f t="shared" si="2"/>
        <v>1117764</v>
      </c>
      <c r="Q6" s="44">
        <v>1082</v>
      </c>
      <c r="R6" s="30">
        <v>10475</v>
      </c>
      <c r="S6" s="30">
        <f t="shared" si="3"/>
        <v>9393</v>
      </c>
      <c r="T6" s="36">
        <f t="shared" si="4"/>
        <v>115458</v>
      </c>
      <c r="U6" s="30">
        <f t="shared" si="5"/>
        <v>1002306</v>
      </c>
      <c r="V6" s="44">
        <v>80</v>
      </c>
      <c r="W6" s="33">
        <f t="shared" si="6"/>
        <v>44502</v>
      </c>
      <c r="X6" s="43" t="str">
        <f t="shared" ca="1" si="11"/>
        <v>Bill Process</v>
      </c>
      <c r="Y6" s="37">
        <f t="shared" ca="1" si="7"/>
        <v>-1689</v>
      </c>
      <c r="Z6" s="44">
        <v>9588</v>
      </c>
      <c r="AA6" s="44">
        <f t="shared" ca="1" si="8"/>
        <v>1689</v>
      </c>
      <c r="AB6" s="48">
        <v>5</v>
      </c>
      <c r="AC6" s="67">
        <f t="shared" si="9"/>
        <v>0.10329355608591885</v>
      </c>
      <c r="AD6" s="52">
        <f t="shared" ca="1" si="0"/>
        <v>1684</v>
      </c>
      <c r="AE6" s="83"/>
      <c r="AF6" s="74">
        <v>0</v>
      </c>
      <c r="AG6" s="75">
        <v>0</v>
      </c>
      <c r="AH6" s="76">
        <v>45946</v>
      </c>
      <c r="AI6" s="77">
        <v>46040</v>
      </c>
      <c r="AJ6" s="50">
        <f t="shared" si="10"/>
        <v>-94</v>
      </c>
      <c r="AK6" s="48" t="s">
        <v>60</v>
      </c>
    </row>
    <row r="7" spans="1:37">
      <c r="A7" s="86" t="s">
        <v>65</v>
      </c>
      <c r="B7" s="44">
        <v>538</v>
      </c>
      <c r="C7" s="44">
        <v>50001710</v>
      </c>
      <c r="D7" s="86" t="s">
        <v>66</v>
      </c>
      <c r="E7" s="86" t="s">
        <v>67</v>
      </c>
      <c r="F7" s="44">
        <v>32</v>
      </c>
      <c r="G7" s="44">
        <v>690161</v>
      </c>
      <c r="H7" s="46">
        <v>0.86</v>
      </c>
      <c r="I7" s="21">
        <v>86.125368111937803</v>
      </c>
      <c r="J7" s="86" t="s">
        <v>68</v>
      </c>
      <c r="K7" s="66">
        <v>0.13300000000000001</v>
      </c>
      <c r="L7" s="45">
        <v>4191</v>
      </c>
      <c r="M7" s="82">
        <v>45591</v>
      </c>
      <c r="N7" s="44">
        <v>16735</v>
      </c>
      <c r="O7" s="36">
        <f>I7*N7</f>
        <v>1441308.0353532792</v>
      </c>
      <c r="P7" s="36">
        <f t="shared" si="2"/>
        <v>1633002</v>
      </c>
      <c r="Q7" s="44">
        <v>7935</v>
      </c>
      <c r="R7" s="30">
        <v>16735</v>
      </c>
      <c r="S7" s="30">
        <f t="shared" si="3"/>
        <v>8800</v>
      </c>
      <c r="T7" s="36">
        <f t="shared" si="4"/>
        <v>774298</v>
      </c>
      <c r="U7" s="30">
        <f t="shared" si="5"/>
        <v>858704</v>
      </c>
      <c r="V7" s="44">
        <v>161</v>
      </c>
      <c r="W7" s="33">
        <f t="shared" si="6"/>
        <v>45752</v>
      </c>
      <c r="X7" s="43" t="str">
        <f t="shared" ca="1" si="11"/>
        <v>Bill Process</v>
      </c>
      <c r="Y7" s="37">
        <f t="shared" ca="1" si="7"/>
        <v>-439</v>
      </c>
      <c r="Z7" s="44">
        <v>5625</v>
      </c>
      <c r="AA7" s="44">
        <f t="shared" ca="1" si="8"/>
        <v>439</v>
      </c>
      <c r="AB7" s="48">
        <v>9</v>
      </c>
      <c r="AC7" s="67">
        <f t="shared" si="9"/>
        <v>0.47415596056169707</v>
      </c>
      <c r="AD7" s="52">
        <f t="shared" ca="1" si="0"/>
        <v>430</v>
      </c>
      <c r="AE7" s="83"/>
      <c r="AF7" s="74">
        <v>0</v>
      </c>
      <c r="AG7" s="75">
        <v>0</v>
      </c>
      <c r="AH7" s="76">
        <v>46030</v>
      </c>
      <c r="AI7" s="77">
        <v>46205</v>
      </c>
      <c r="AJ7" s="50">
        <f t="shared" si="10"/>
        <v>-175</v>
      </c>
      <c r="AK7" s="48" t="s">
        <v>60</v>
      </c>
    </row>
    <row r="8" spans="1:37">
      <c r="A8" s="86" t="s">
        <v>69</v>
      </c>
      <c r="B8" s="44">
        <v>270</v>
      </c>
      <c r="C8" s="44">
        <v>17616880</v>
      </c>
      <c r="D8" s="86" t="s">
        <v>70</v>
      </c>
      <c r="E8" s="86" t="s">
        <v>71</v>
      </c>
      <c r="F8" s="44">
        <v>43</v>
      </c>
      <c r="G8" s="44">
        <v>8208486</v>
      </c>
      <c r="H8" s="46">
        <v>0.88</v>
      </c>
      <c r="I8" s="21">
        <v>56.808089107612929</v>
      </c>
      <c r="J8" s="86" t="s">
        <v>72</v>
      </c>
      <c r="K8" s="66">
        <v>0.10299999999999999</v>
      </c>
      <c r="L8" s="45">
        <v>1361</v>
      </c>
      <c r="M8" s="82">
        <v>44384</v>
      </c>
      <c r="N8" s="44">
        <v>24475</v>
      </c>
      <c r="O8" s="36">
        <f t="shared" si="1"/>
        <v>1390377.9809088265</v>
      </c>
      <c r="P8" s="36">
        <f t="shared" si="2"/>
        <v>1533587</v>
      </c>
      <c r="Q8" s="44">
        <v>22061</v>
      </c>
      <c r="R8" s="30">
        <v>24475</v>
      </c>
      <c r="S8" s="30">
        <f t="shared" si="3"/>
        <v>2414</v>
      </c>
      <c r="T8" s="36">
        <f t="shared" si="4"/>
        <v>1382327</v>
      </c>
      <c r="U8" s="30">
        <f t="shared" si="5"/>
        <v>151260</v>
      </c>
      <c r="V8" s="44">
        <v>177</v>
      </c>
      <c r="W8" s="33">
        <f t="shared" si="6"/>
        <v>44561</v>
      </c>
      <c r="X8" s="43" t="str">
        <f t="shared" ca="1" si="11"/>
        <v>Bill Process</v>
      </c>
      <c r="Y8" s="37">
        <f t="shared" ca="1" si="7"/>
        <v>-1630</v>
      </c>
      <c r="Z8" s="44">
        <v>4335</v>
      </c>
      <c r="AA8" s="44">
        <f t="shared" ca="1" si="8"/>
        <v>1630</v>
      </c>
      <c r="AB8" s="48">
        <v>2</v>
      </c>
      <c r="AC8" s="67">
        <f t="shared" si="9"/>
        <v>0.90136874361593466</v>
      </c>
      <c r="AD8" s="52">
        <f t="shared" ca="1" si="0"/>
        <v>1628</v>
      </c>
      <c r="AE8" s="83"/>
      <c r="AF8" s="74">
        <v>0</v>
      </c>
      <c r="AG8" s="75">
        <v>0</v>
      </c>
      <c r="AH8" s="76">
        <v>45918</v>
      </c>
      <c r="AI8" s="77">
        <v>46109</v>
      </c>
      <c r="AJ8" s="50">
        <f t="shared" si="10"/>
        <v>-191</v>
      </c>
      <c r="AK8" s="48" t="s">
        <v>47</v>
      </c>
    </row>
    <row r="9" spans="1:37">
      <c r="A9" s="86" t="s">
        <v>73</v>
      </c>
      <c r="B9" s="44">
        <v>265</v>
      </c>
      <c r="C9" s="44">
        <v>75100076</v>
      </c>
      <c r="D9" s="86" t="s">
        <v>74</v>
      </c>
      <c r="E9" s="86" t="s">
        <v>75</v>
      </c>
      <c r="F9" s="44">
        <v>14</v>
      </c>
      <c r="G9" s="44">
        <v>8932491</v>
      </c>
      <c r="H9" s="46">
        <v>0.94</v>
      </c>
      <c r="I9" s="21">
        <v>93.657044210912701</v>
      </c>
      <c r="J9" s="86" t="s">
        <v>76</v>
      </c>
      <c r="K9" s="66">
        <v>0.123</v>
      </c>
      <c r="L9" s="45">
        <v>1131</v>
      </c>
      <c r="M9" s="82">
        <v>45033</v>
      </c>
      <c r="N9" s="44">
        <v>24148</v>
      </c>
      <c r="O9" s="36">
        <f t="shared" si="1"/>
        <v>2261630.3036051197</v>
      </c>
      <c r="P9" s="36">
        <f t="shared" si="2"/>
        <v>2539811</v>
      </c>
      <c r="Q9" s="44">
        <v>23588</v>
      </c>
      <c r="R9" s="30">
        <v>24148</v>
      </c>
      <c r="S9" s="30">
        <f t="shared" si="3"/>
        <v>560</v>
      </c>
      <c r="T9" s="36">
        <f t="shared" si="4"/>
        <v>2480912</v>
      </c>
      <c r="U9" s="30">
        <f t="shared" si="5"/>
        <v>58899</v>
      </c>
      <c r="V9" s="44">
        <v>186</v>
      </c>
      <c r="W9" s="33">
        <f t="shared" si="6"/>
        <v>45219</v>
      </c>
      <c r="X9" s="43" t="str">
        <f t="shared" ca="1" si="11"/>
        <v>Bill Process</v>
      </c>
      <c r="Y9" s="37">
        <f t="shared" ca="1" si="7"/>
        <v>-972</v>
      </c>
      <c r="Z9" s="44">
        <v>3514</v>
      </c>
      <c r="AA9" s="44">
        <f t="shared" ca="1" si="8"/>
        <v>972</v>
      </c>
      <c r="AB9" s="48">
        <v>8</v>
      </c>
      <c r="AC9" s="67">
        <f t="shared" si="9"/>
        <v>0.97680967367897964</v>
      </c>
      <c r="AD9" s="52">
        <f t="shared" ca="1" si="0"/>
        <v>964</v>
      </c>
      <c r="AE9" s="83"/>
      <c r="AF9" s="74">
        <v>0</v>
      </c>
      <c r="AG9" s="75">
        <v>0</v>
      </c>
      <c r="AH9" s="76">
        <v>45766</v>
      </c>
      <c r="AI9" s="77">
        <v>45966</v>
      </c>
      <c r="AJ9" s="50">
        <f t="shared" si="10"/>
        <v>-200</v>
      </c>
      <c r="AK9" s="48" t="s">
        <v>60</v>
      </c>
    </row>
    <row r="10" spans="1:37">
      <c r="A10" s="86" t="s">
        <v>77</v>
      </c>
      <c r="B10" s="44">
        <v>992</v>
      </c>
      <c r="C10" s="44">
        <v>90990069</v>
      </c>
      <c r="D10" s="86" t="s">
        <v>78</v>
      </c>
      <c r="E10" s="86" t="s">
        <v>79</v>
      </c>
      <c r="F10" s="44">
        <v>21</v>
      </c>
      <c r="G10" s="44">
        <v>969524</v>
      </c>
      <c r="H10" s="46">
        <v>0.78</v>
      </c>
      <c r="I10" s="21">
        <v>71.585525948131462</v>
      </c>
      <c r="J10" s="86" t="s">
        <v>80</v>
      </c>
      <c r="K10" s="66">
        <v>0.122</v>
      </c>
      <c r="L10" s="45">
        <v>4549</v>
      </c>
      <c r="M10" s="82">
        <v>45568</v>
      </c>
      <c r="N10" s="44">
        <v>78986</v>
      </c>
      <c r="O10" s="36">
        <f t="shared" si="1"/>
        <v>5654254.3525391119</v>
      </c>
      <c r="P10" s="36">
        <f t="shared" si="2"/>
        <v>6344073</v>
      </c>
      <c r="Q10" s="44">
        <v>44713</v>
      </c>
      <c r="R10" s="30">
        <v>78986</v>
      </c>
      <c r="S10" s="30">
        <f t="shared" si="3"/>
        <v>34273</v>
      </c>
      <c r="T10" s="36">
        <f t="shared" si="4"/>
        <v>3591302</v>
      </c>
      <c r="U10" s="30">
        <f t="shared" si="5"/>
        <v>2752771</v>
      </c>
      <c r="V10" s="44">
        <v>94</v>
      </c>
      <c r="W10" s="33">
        <f t="shared" si="6"/>
        <v>45662</v>
      </c>
      <c r="X10" s="43" t="str">
        <f t="shared" ca="1" si="11"/>
        <v>Bill Process</v>
      </c>
      <c r="Y10" s="37">
        <f t="shared" ca="1" si="7"/>
        <v>-529</v>
      </c>
      <c r="Z10" s="44">
        <v>8754</v>
      </c>
      <c r="AA10" s="44">
        <f t="shared" ca="1" si="8"/>
        <v>529</v>
      </c>
      <c r="AB10" s="48">
        <v>3</v>
      </c>
      <c r="AC10" s="67">
        <f t="shared" si="9"/>
        <v>0.56608766110449948</v>
      </c>
      <c r="AD10" s="52">
        <f t="shared" ca="1" si="0"/>
        <v>526</v>
      </c>
      <c r="AE10" s="83"/>
      <c r="AF10" s="74">
        <v>0</v>
      </c>
      <c r="AG10" s="75">
        <v>0</v>
      </c>
      <c r="AH10" s="76">
        <v>45962</v>
      </c>
      <c r="AI10" s="77">
        <v>46070</v>
      </c>
      <c r="AJ10" s="50">
        <f t="shared" si="10"/>
        <v>-108</v>
      </c>
      <c r="AK10" s="48" t="s">
        <v>60</v>
      </c>
    </row>
    <row r="11" spans="1:37">
      <c r="A11" s="86" t="s">
        <v>81</v>
      </c>
      <c r="B11" s="44">
        <v>436</v>
      </c>
      <c r="C11" s="44">
        <v>18717687</v>
      </c>
      <c r="D11" s="86" t="s">
        <v>82</v>
      </c>
      <c r="E11" s="86" t="s">
        <v>83</v>
      </c>
      <c r="F11" s="44">
        <v>24</v>
      </c>
      <c r="G11" s="44">
        <v>5471784</v>
      </c>
      <c r="H11" s="46">
        <v>0.93</v>
      </c>
      <c r="I11" s="21">
        <v>60.901391230120339</v>
      </c>
      <c r="J11" s="86" t="s">
        <v>84</v>
      </c>
      <c r="K11" s="66">
        <v>0.123</v>
      </c>
      <c r="L11" s="45">
        <v>3489</v>
      </c>
      <c r="M11" s="82">
        <v>46008</v>
      </c>
      <c r="N11" s="44">
        <v>63593</v>
      </c>
      <c r="O11" s="36">
        <f t="shared" si="1"/>
        <v>3872902.1724970429</v>
      </c>
      <c r="P11" s="36">
        <f t="shared" si="2"/>
        <v>4349269</v>
      </c>
      <c r="Q11" s="44">
        <v>46573</v>
      </c>
      <c r="R11" s="30">
        <v>63593</v>
      </c>
      <c r="S11" s="30">
        <f t="shared" si="3"/>
        <v>17020</v>
      </c>
      <c r="T11" s="36">
        <f t="shared" si="4"/>
        <v>3185233</v>
      </c>
      <c r="U11" s="30">
        <f t="shared" si="5"/>
        <v>1164036</v>
      </c>
      <c r="V11" s="44">
        <v>130</v>
      </c>
      <c r="W11" s="33">
        <f t="shared" si="6"/>
        <v>46138</v>
      </c>
      <c r="X11" s="43" t="str">
        <f t="shared" ca="1" si="11"/>
        <v>Bill Process</v>
      </c>
      <c r="Y11" s="37">
        <f ca="1">+W11-TODAY()</f>
        <v>-53</v>
      </c>
      <c r="Z11" s="44">
        <v>3200</v>
      </c>
      <c r="AA11" s="44">
        <f t="shared" ca="1" si="8"/>
        <v>53</v>
      </c>
      <c r="AB11" s="48">
        <v>0</v>
      </c>
      <c r="AC11" s="67">
        <f t="shared" si="9"/>
        <v>0.73236047992703601</v>
      </c>
      <c r="AD11" s="52">
        <f t="shared" ca="1" si="0"/>
        <v>53</v>
      </c>
      <c r="AE11" s="83"/>
      <c r="AF11" s="74">
        <v>0</v>
      </c>
      <c r="AG11" s="75">
        <v>0</v>
      </c>
      <c r="AH11" s="76">
        <v>46142</v>
      </c>
      <c r="AI11" s="77">
        <v>46286</v>
      </c>
      <c r="AJ11" s="50">
        <f t="shared" si="10"/>
        <v>-144</v>
      </c>
      <c r="AK11" s="48" t="s">
        <v>60</v>
      </c>
    </row>
    <row r="12" spans="1:37">
      <c r="A12" s="86" t="s">
        <v>85</v>
      </c>
      <c r="B12" s="44">
        <v>839</v>
      </c>
      <c r="C12" s="44">
        <v>70524662</v>
      </c>
      <c r="D12" s="86" t="s">
        <v>86</v>
      </c>
      <c r="E12" s="86" t="s">
        <v>58</v>
      </c>
      <c r="F12" s="44">
        <v>19</v>
      </c>
      <c r="G12" s="44">
        <v>7774926</v>
      </c>
      <c r="H12" s="46">
        <v>0.9</v>
      </c>
      <c r="I12" s="21">
        <v>67.130815388985482</v>
      </c>
      <c r="J12" s="86" t="s">
        <v>87</v>
      </c>
      <c r="K12" s="66">
        <v>0.127</v>
      </c>
      <c r="L12" s="45">
        <v>9644</v>
      </c>
      <c r="M12" s="82">
        <v>46002</v>
      </c>
      <c r="N12" s="44">
        <v>28671</v>
      </c>
      <c r="O12" s="36">
        <f t="shared" si="1"/>
        <v>1924707.6080176027</v>
      </c>
      <c r="P12" s="36">
        <f t="shared" si="2"/>
        <v>2169145</v>
      </c>
      <c r="Q12" s="44">
        <v>24244</v>
      </c>
      <c r="R12" s="30">
        <v>28671</v>
      </c>
      <c r="S12" s="30">
        <f t="shared" si="3"/>
        <v>4427</v>
      </c>
      <c r="T12" s="36">
        <f t="shared" si="4"/>
        <v>1834214</v>
      </c>
      <c r="U12" s="30">
        <f t="shared" si="5"/>
        <v>334931</v>
      </c>
      <c r="V12" s="44">
        <v>171</v>
      </c>
      <c r="W12" s="33">
        <f t="shared" si="6"/>
        <v>46173</v>
      </c>
      <c r="X12" s="43" t="str">
        <f t="shared" ca="1" si="11"/>
        <v>Bill Process</v>
      </c>
      <c r="Y12" s="37">
        <f t="shared" ca="1" si="7"/>
        <v>-18</v>
      </c>
      <c r="Z12" s="44">
        <v>4932</v>
      </c>
      <c r="AA12" s="44">
        <f t="shared" ca="1" si="8"/>
        <v>18</v>
      </c>
      <c r="AB12" s="48">
        <v>0</v>
      </c>
      <c r="AC12" s="67">
        <f t="shared" si="9"/>
        <v>0.84559310801855536</v>
      </c>
      <c r="AD12" s="52">
        <f t="shared" ca="1" si="0"/>
        <v>18</v>
      </c>
      <c r="AE12" s="83"/>
      <c r="AF12" s="74">
        <v>0</v>
      </c>
      <c r="AG12" s="75">
        <v>0</v>
      </c>
      <c r="AH12" s="76">
        <v>46199</v>
      </c>
      <c r="AI12" s="77">
        <v>46384</v>
      </c>
      <c r="AJ12" s="50">
        <f t="shared" si="10"/>
        <v>-185</v>
      </c>
      <c r="AK12" s="48" t="s">
        <v>60</v>
      </c>
    </row>
    <row r="13" spans="1:37">
      <c r="A13" s="86" t="s">
        <v>88</v>
      </c>
      <c r="B13" s="44">
        <v>591</v>
      </c>
      <c r="C13" s="44">
        <v>49040827</v>
      </c>
      <c r="D13" s="86" t="s">
        <v>89</v>
      </c>
      <c r="E13" s="86" t="s">
        <v>71</v>
      </c>
      <c r="F13" s="44">
        <v>32</v>
      </c>
      <c r="G13" s="44">
        <v>8731823</v>
      </c>
      <c r="H13" s="46">
        <v>0.81</v>
      </c>
      <c r="I13" s="21">
        <v>90.309731488201223</v>
      </c>
      <c r="J13" s="86" t="s">
        <v>90</v>
      </c>
      <c r="K13" s="66">
        <v>0.111</v>
      </c>
      <c r="L13" s="45">
        <v>1130</v>
      </c>
      <c r="M13" s="82">
        <v>45206</v>
      </c>
      <c r="N13" s="44">
        <v>23148</v>
      </c>
      <c r="O13" s="36">
        <f t="shared" si="1"/>
        <v>2090489.6644888818</v>
      </c>
      <c r="P13" s="36">
        <f t="shared" si="2"/>
        <v>2322534</v>
      </c>
      <c r="Q13" s="44">
        <v>16520</v>
      </c>
      <c r="R13" s="30">
        <v>23148</v>
      </c>
      <c r="S13" s="30">
        <f t="shared" si="3"/>
        <v>6628</v>
      </c>
      <c r="T13" s="36">
        <f t="shared" si="4"/>
        <v>1657520</v>
      </c>
      <c r="U13" s="30">
        <f t="shared" si="5"/>
        <v>665014</v>
      </c>
      <c r="V13" s="44">
        <v>153</v>
      </c>
      <c r="W13" s="33">
        <f t="shared" si="6"/>
        <v>45359</v>
      </c>
      <c r="X13" s="43" t="str">
        <f t="shared" ca="1" si="11"/>
        <v>Bill Process</v>
      </c>
      <c r="Y13" s="37">
        <f t="shared" ca="1" si="7"/>
        <v>-832</v>
      </c>
      <c r="Z13" s="44">
        <v>9925</v>
      </c>
      <c r="AA13" s="44">
        <f t="shared" ca="1" si="8"/>
        <v>832</v>
      </c>
      <c r="AB13" s="48">
        <v>0</v>
      </c>
      <c r="AC13" s="67">
        <f t="shared" si="9"/>
        <v>0.71366856747883189</v>
      </c>
      <c r="AD13" s="52">
        <f t="shared" ca="1" si="0"/>
        <v>832</v>
      </c>
      <c r="AE13" s="83"/>
      <c r="AF13" s="74">
        <v>0</v>
      </c>
      <c r="AG13" s="75">
        <v>0</v>
      </c>
      <c r="AH13" s="76">
        <v>46363</v>
      </c>
      <c r="AI13" s="77">
        <v>46530</v>
      </c>
      <c r="AJ13" s="50">
        <f t="shared" si="10"/>
        <v>-167</v>
      </c>
      <c r="AK13" s="48" t="s">
        <v>47</v>
      </c>
    </row>
    <row r="14" spans="1:37">
      <c r="A14" s="86" t="s">
        <v>91</v>
      </c>
      <c r="B14" s="44">
        <v>250</v>
      </c>
      <c r="C14" s="44">
        <v>52146623</v>
      </c>
      <c r="D14" s="86" t="s">
        <v>92</v>
      </c>
      <c r="E14" s="86" t="s">
        <v>93</v>
      </c>
      <c r="F14" s="44">
        <v>9</v>
      </c>
      <c r="G14" s="44">
        <v>1218309</v>
      </c>
      <c r="H14" s="46">
        <v>0.8</v>
      </c>
      <c r="I14" s="21">
        <v>52.254174558728238</v>
      </c>
      <c r="J14" s="86" t="s">
        <v>94</v>
      </c>
      <c r="K14" s="66">
        <v>0.115</v>
      </c>
      <c r="L14" s="45">
        <v>5244</v>
      </c>
      <c r="M14" s="82">
        <v>44881</v>
      </c>
      <c r="N14" s="44">
        <v>40563</v>
      </c>
      <c r="O14" s="36">
        <f t="shared" si="1"/>
        <v>2119586.0826256936</v>
      </c>
      <c r="P14" s="36">
        <f t="shared" si="2"/>
        <v>2363338</v>
      </c>
      <c r="Q14" s="44">
        <v>3498</v>
      </c>
      <c r="R14" s="30">
        <v>40563</v>
      </c>
      <c r="S14" s="30">
        <f>+N14-Q14</f>
        <v>37065</v>
      </c>
      <c r="T14" s="36">
        <f t="shared" si="4"/>
        <v>203805</v>
      </c>
      <c r="U14" s="30">
        <f t="shared" si="5"/>
        <v>2159533</v>
      </c>
      <c r="V14" s="44">
        <v>188</v>
      </c>
      <c r="W14" s="33">
        <f t="shared" si="6"/>
        <v>45069</v>
      </c>
      <c r="X14" s="43" t="str">
        <f t="shared" ca="1" si="11"/>
        <v>Bill Process</v>
      </c>
      <c r="Y14" s="37">
        <f t="shared" ca="1" si="7"/>
        <v>-1122</v>
      </c>
      <c r="Z14" s="44">
        <v>2538</v>
      </c>
      <c r="AA14" s="44">
        <f t="shared" ca="1" si="8"/>
        <v>1122</v>
      </c>
      <c r="AB14" s="48">
        <v>7</v>
      </c>
      <c r="AC14" s="67">
        <f t="shared" si="9"/>
        <v>8.6236225131277267E-2</v>
      </c>
      <c r="AD14" s="52">
        <f t="shared" ca="1" si="0"/>
        <v>1115</v>
      </c>
      <c r="AE14" s="83"/>
      <c r="AF14" s="74">
        <v>0</v>
      </c>
      <c r="AG14" s="75">
        <v>0</v>
      </c>
      <c r="AH14" s="76">
        <v>45840</v>
      </c>
      <c r="AI14" s="77">
        <v>46042</v>
      </c>
      <c r="AJ14" s="50">
        <f t="shared" si="10"/>
        <v>-202</v>
      </c>
      <c r="AK14" s="48" t="s">
        <v>60</v>
      </c>
    </row>
    <row r="15" spans="1:37">
      <c r="A15" s="86" t="s">
        <v>95</v>
      </c>
      <c r="B15" s="44">
        <v>819</v>
      </c>
      <c r="C15" s="44">
        <v>85606022</v>
      </c>
      <c r="D15" s="86" t="s">
        <v>96</v>
      </c>
      <c r="E15" s="86" t="s">
        <v>97</v>
      </c>
      <c r="F15" s="44">
        <v>26</v>
      </c>
      <c r="G15" s="44">
        <v>6825229</v>
      </c>
      <c r="H15" s="46">
        <v>0.92</v>
      </c>
      <c r="I15" s="21">
        <v>79.622274498284142</v>
      </c>
      <c r="J15" s="86" t="s">
        <v>98</v>
      </c>
      <c r="K15" s="66">
        <v>0.11</v>
      </c>
      <c r="L15" s="45">
        <v>5943</v>
      </c>
      <c r="M15" s="82">
        <v>44789</v>
      </c>
      <c r="N15" s="44">
        <v>75402</v>
      </c>
      <c r="O15" s="36">
        <f t="shared" si="1"/>
        <v>6003678.7417196212</v>
      </c>
      <c r="P15" s="36">
        <f t="shared" si="2"/>
        <v>6664083</v>
      </c>
      <c r="Q15" s="44">
        <v>37910</v>
      </c>
      <c r="R15" s="30">
        <v>75402</v>
      </c>
      <c r="S15" s="30">
        <f t="shared" si="3"/>
        <v>37492</v>
      </c>
      <c r="T15" s="36">
        <f t="shared" si="4"/>
        <v>3350513</v>
      </c>
      <c r="U15" s="30">
        <f t="shared" si="5"/>
        <v>3313570</v>
      </c>
      <c r="V15" s="44">
        <v>178</v>
      </c>
      <c r="W15" s="33">
        <f t="shared" si="6"/>
        <v>44967</v>
      </c>
      <c r="X15" s="43" t="str">
        <f t="shared" ca="1" si="11"/>
        <v>Bill Process</v>
      </c>
      <c r="Y15" s="37">
        <f t="shared" ca="1" si="7"/>
        <v>-1224</v>
      </c>
      <c r="Z15" s="44">
        <v>6865</v>
      </c>
      <c r="AA15" s="44">
        <f t="shared" ca="1" si="8"/>
        <v>1224</v>
      </c>
      <c r="AB15" s="48">
        <v>0</v>
      </c>
      <c r="AC15" s="67">
        <f t="shared" si="9"/>
        <v>0.50277180976631919</v>
      </c>
      <c r="AD15" s="52">
        <f t="shared" ca="1" si="0"/>
        <v>1224</v>
      </c>
      <c r="AE15" s="83"/>
      <c r="AF15" s="74">
        <v>0</v>
      </c>
      <c r="AG15" s="75">
        <v>0</v>
      </c>
      <c r="AH15" s="76">
        <v>46170</v>
      </c>
      <c r="AI15" s="77">
        <v>46362</v>
      </c>
      <c r="AJ15" s="50">
        <f t="shared" si="10"/>
        <v>-192</v>
      </c>
      <c r="AK15" s="48" t="s">
        <v>47</v>
      </c>
    </row>
    <row r="16" spans="1:37">
      <c r="A16" s="86" t="s">
        <v>99</v>
      </c>
      <c r="B16" s="44">
        <v>634</v>
      </c>
      <c r="C16" s="44">
        <v>44929183</v>
      </c>
      <c r="D16" s="86" t="s">
        <v>100</v>
      </c>
      <c r="E16" s="86" t="s">
        <v>63</v>
      </c>
      <c r="F16" s="44">
        <v>22</v>
      </c>
      <c r="G16" s="44">
        <v>846556</v>
      </c>
      <c r="H16" s="46">
        <v>0.75</v>
      </c>
      <c r="I16" s="21">
        <v>98.809162531606646</v>
      </c>
      <c r="J16" s="86" t="s">
        <v>101</v>
      </c>
      <c r="K16" s="66">
        <v>0.112</v>
      </c>
      <c r="L16" s="45">
        <v>9023</v>
      </c>
      <c r="M16" s="82">
        <v>44508</v>
      </c>
      <c r="N16" s="44">
        <v>37683</v>
      </c>
      <c r="O16" s="36">
        <f t="shared" si="1"/>
        <v>3723425.6716785333</v>
      </c>
      <c r="P16" s="36">
        <f t="shared" si="2"/>
        <v>4140449</v>
      </c>
      <c r="Q16" s="44">
        <v>37683</v>
      </c>
      <c r="R16" s="30">
        <v>37683</v>
      </c>
      <c r="S16" s="30">
        <f t="shared" si="3"/>
        <v>0</v>
      </c>
      <c r="T16" s="36">
        <f t="shared" si="4"/>
        <v>4140449</v>
      </c>
      <c r="U16" s="30">
        <f t="shared" si="5"/>
        <v>0</v>
      </c>
      <c r="V16" s="44">
        <v>55</v>
      </c>
      <c r="W16" s="33">
        <f t="shared" si="6"/>
        <v>44563</v>
      </c>
      <c r="X16" s="43" t="str">
        <f t="shared" ca="1" si="11"/>
        <v>P O Closed</v>
      </c>
      <c r="Y16" s="37">
        <f t="shared" ca="1" si="7"/>
        <v>-1628</v>
      </c>
      <c r="Z16" s="44">
        <v>5469</v>
      </c>
      <c r="AA16" s="44">
        <f t="shared" ca="1" si="8"/>
        <v>1628</v>
      </c>
      <c r="AB16" s="48">
        <v>1</v>
      </c>
      <c r="AC16" s="67">
        <f t="shared" si="9"/>
        <v>1</v>
      </c>
      <c r="AD16" s="52">
        <f t="shared" ca="1" si="0"/>
        <v>1627</v>
      </c>
      <c r="AE16" s="83"/>
      <c r="AF16" s="74">
        <v>0</v>
      </c>
      <c r="AG16" s="75">
        <v>0</v>
      </c>
      <c r="AH16" s="76">
        <v>45808</v>
      </c>
      <c r="AI16" s="77">
        <v>45877</v>
      </c>
      <c r="AJ16" s="50">
        <f t="shared" si="10"/>
        <v>-69</v>
      </c>
      <c r="AK16" s="48" t="s">
        <v>47</v>
      </c>
    </row>
    <row r="17" spans="1:37">
      <c r="A17" s="86" t="s">
        <v>102</v>
      </c>
      <c r="B17" s="44">
        <v>658</v>
      </c>
      <c r="C17" s="44">
        <v>48133801</v>
      </c>
      <c r="D17" s="86" t="s">
        <v>103</v>
      </c>
      <c r="E17" s="86" t="s">
        <v>58</v>
      </c>
      <c r="F17" s="44">
        <v>14</v>
      </c>
      <c r="G17" s="44">
        <v>702091</v>
      </c>
      <c r="H17" s="46">
        <v>0.91</v>
      </c>
      <c r="I17" s="21">
        <v>55.794803460723344</v>
      </c>
      <c r="J17" s="86" t="s">
        <v>104</v>
      </c>
      <c r="K17" s="66">
        <v>0.115</v>
      </c>
      <c r="L17" s="45">
        <v>6932</v>
      </c>
      <c r="M17" s="82">
        <v>45356</v>
      </c>
      <c r="N17" s="44">
        <v>33965</v>
      </c>
      <c r="O17" s="36">
        <f t="shared" si="1"/>
        <v>1895070.4995434685</v>
      </c>
      <c r="P17" s="36">
        <f t="shared" si="2"/>
        <v>2113004</v>
      </c>
      <c r="Q17" s="44">
        <v>7459</v>
      </c>
      <c r="R17" s="30">
        <v>33965</v>
      </c>
      <c r="S17" s="30">
        <f t="shared" si="3"/>
        <v>26506</v>
      </c>
      <c r="T17" s="36">
        <f t="shared" si="4"/>
        <v>464033</v>
      </c>
      <c r="U17" s="30">
        <f t="shared" si="5"/>
        <v>1648971</v>
      </c>
      <c r="V17" s="44">
        <v>134</v>
      </c>
      <c r="W17" s="33">
        <f t="shared" si="6"/>
        <v>45490</v>
      </c>
      <c r="X17" s="43" t="str">
        <f t="shared" ca="1" si="11"/>
        <v>Bill Process</v>
      </c>
      <c r="Y17" s="37">
        <f t="shared" ca="1" si="7"/>
        <v>-701</v>
      </c>
      <c r="Z17" s="44">
        <v>7561</v>
      </c>
      <c r="AA17" s="44">
        <f t="shared" ca="1" si="8"/>
        <v>701</v>
      </c>
      <c r="AB17" s="48">
        <v>0</v>
      </c>
      <c r="AC17" s="67">
        <f t="shared" si="9"/>
        <v>0.21960842043279846</v>
      </c>
      <c r="AD17" s="52">
        <f t="shared" ca="1" si="0"/>
        <v>701</v>
      </c>
      <c r="AE17" s="83"/>
      <c r="AF17" s="74">
        <v>0</v>
      </c>
      <c r="AG17" s="75">
        <v>0</v>
      </c>
      <c r="AH17" s="76">
        <v>46227</v>
      </c>
      <c r="AI17" s="77">
        <v>46375</v>
      </c>
      <c r="AJ17" s="50">
        <f t="shared" si="10"/>
        <v>-148</v>
      </c>
      <c r="AK17" s="48" t="s">
        <v>60</v>
      </c>
    </row>
    <row r="18" spans="1:37">
      <c r="A18" s="86" t="s">
        <v>105</v>
      </c>
      <c r="B18" s="44">
        <v>479</v>
      </c>
      <c r="C18" s="44">
        <v>86614528</v>
      </c>
      <c r="D18" s="86" t="s">
        <v>106</v>
      </c>
      <c r="E18" s="86" t="s">
        <v>107</v>
      </c>
      <c r="F18" s="44">
        <v>9</v>
      </c>
      <c r="G18" s="44">
        <v>8324595</v>
      </c>
      <c r="H18" s="46">
        <v>0.87</v>
      </c>
      <c r="I18" s="21">
        <v>72.740967074184226</v>
      </c>
      <c r="J18" s="86" t="s">
        <v>80</v>
      </c>
      <c r="K18" s="66">
        <v>0.129</v>
      </c>
      <c r="L18" s="45">
        <v>8160</v>
      </c>
      <c r="M18" s="82">
        <v>44798</v>
      </c>
      <c r="N18" s="44">
        <v>15468</v>
      </c>
      <c r="O18" s="36">
        <f t="shared" si="1"/>
        <v>1125157.2787034817</v>
      </c>
      <c r="P18" s="36">
        <f t="shared" si="2"/>
        <v>1270303</v>
      </c>
      <c r="Q18" s="44">
        <v>12804</v>
      </c>
      <c r="R18" s="30">
        <v>15468</v>
      </c>
      <c r="S18" s="30">
        <f t="shared" si="3"/>
        <v>2664</v>
      </c>
      <c r="T18" s="36">
        <f t="shared" si="4"/>
        <v>1051523</v>
      </c>
      <c r="U18" s="30">
        <f t="shared" si="5"/>
        <v>218780</v>
      </c>
      <c r="V18" s="44">
        <v>134</v>
      </c>
      <c r="W18" s="33">
        <f t="shared" si="6"/>
        <v>44932</v>
      </c>
      <c r="X18" s="43" t="str">
        <f t="shared" ca="1" si="11"/>
        <v>Bill Process</v>
      </c>
      <c r="Y18" s="37">
        <f t="shared" ca="1" si="7"/>
        <v>-1259</v>
      </c>
      <c r="Z18" s="44">
        <v>8212</v>
      </c>
      <c r="AA18" s="44">
        <f t="shared" ca="1" si="8"/>
        <v>1259</v>
      </c>
      <c r="AB18" s="48">
        <v>0</v>
      </c>
      <c r="AC18" s="67">
        <f t="shared" si="9"/>
        <v>0.82777346780449956</v>
      </c>
      <c r="AD18" s="52">
        <f t="shared" ref="AD18:AD81" ca="1" si="12">+AA18-AB18</f>
        <v>1259</v>
      </c>
      <c r="AE18" s="83"/>
      <c r="AF18" s="74">
        <v>0</v>
      </c>
      <c r="AG18" s="75">
        <v>0</v>
      </c>
      <c r="AH18" s="76">
        <v>46365</v>
      </c>
      <c r="AI18" s="77">
        <v>46513</v>
      </c>
      <c r="AJ18" s="50">
        <f t="shared" si="10"/>
        <v>-148</v>
      </c>
      <c r="AK18" s="48" t="s">
        <v>47</v>
      </c>
    </row>
    <row r="19" spans="1:37">
      <c r="A19" s="86" t="s">
        <v>108</v>
      </c>
      <c r="B19" s="44">
        <v>298</v>
      </c>
      <c r="C19" s="44">
        <v>93941873</v>
      </c>
      <c r="D19" s="86" t="s">
        <v>109</v>
      </c>
      <c r="E19" s="86" t="s">
        <v>79</v>
      </c>
      <c r="F19" s="44">
        <v>26</v>
      </c>
      <c r="G19" s="44">
        <v>4863541</v>
      </c>
      <c r="H19" s="46">
        <v>0.78</v>
      </c>
      <c r="I19" s="21">
        <v>50.918983170709126</v>
      </c>
      <c r="J19" s="86" t="s">
        <v>94</v>
      </c>
      <c r="K19" s="66">
        <v>0.14099999999999999</v>
      </c>
      <c r="L19" s="45">
        <v>1395</v>
      </c>
      <c r="M19" s="82">
        <v>45188</v>
      </c>
      <c r="N19" s="44">
        <v>70741</v>
      </c>
      <c r="O19" s="36">
        <f t="shared" si="1"/>
        <v>3602059.7884791344</v>
      </c>
      <c r="P19" s="36">
        <f t="shared" si="2"/>
        <v>4109950</v>
      </c>
      <c r="Q19" s="44">
        <v>5065</v>
      </c>
      <c r="R19" s="30">
        <v>70741</v>
      </c>
      <c r="S19" s="30">
        <f t="shared" si="3"/>
        <v>65676</v>
      </c>
      <c r="T19" s="36">
        <f t="shared" si="4"/>
        <v>294269</v>
      </c>
      <c r="U19" s="30">
        <f t="shared" si="5"/>
        <v>3815681</v>
      </c>
      <c r="V19" s="44">
        <v>187</v>
      </c>
      <c r="W19" s="33">
        <f t="shared" si="6"/>
        <v>45375</v>
      </c>
      <c r="X19" s="43" t="str">
        <f t="shared" ca="1" si="11"/>
        <v>Bill Process</v>
      </c>
      <c r="Y19" s="37">
        <f t="shared" ca="1" si="7"/>
        <v>-816</v>
      </c>
      <c r="Z19" s="44">
        <v>5802</v>
      </c>
      <c r="AA19" s="44">
        <f t="shared" ca="1" si="8"/>
        <v>816</v>
      </c>
      <c r="AB19" s="48">
        <v>7</v>
      </c>
      <c r="AC19" s="67">
        <f t="shared" si="9"/>
        <v>7.1599214034294117E-2</v>
      </c>
      <c r="AD19" s="52">
        <f t="shared" ca="1" si="12"/>
        <v>809</v>
      </c>
      <c r="AE19" s="83"/>
      <c r="AF19" s="74">
        <v>0</v>
      </c>
      <c r="AG19" s="75">
        <v>0</v>
      </c>
      <c r="AH19" s="76">
        <v>46111</v>
      </c>
      <c r="AI19" s="77">
        <v>46312</v>
      </c>
      <c r="AJ19" s="50">
        <f t="shared" si="10"/>
        <v>-201</v>
      </c>
      <c r="AK19" s="48" t="s">
        <v>60</v>
      </c>
    </row>
    <row r="20" spans="1:37">
      <c r="A20" s="86" t="s">
        <v>110</v>
      </c>
      <c r="B20" s="44">
        <v>292</v>
      </c>
      <c r="C20" s="44">
        <v>63819664</v>
      </c>
      <c r="D20" s="86" t="s">
        <v>111</v>
      </c>
      <c r="E20" s="86" t="s">
        <v>79</v>
      </c>
      <c r="F20" s="44">
        <v>9</v>
      </c>
      <c r="G20" s="44">
        <v>9438982</v>
      </c>
      <c r="H20" s="46">
        <v>0.8</v>
      </c>
      <c r="I20" s="21">
        <v>60.736773510888526</v>
      </c>
      <c r="J20" s="86" t="s">
        <v>112</v>
      </c>
      <c r="K20" s="66">
        <v>0.14499999999999999</v>
      </c>
      <c r="L20" s="45">
        <v>4935</v>
      </c>
      <c r="M20" s="82">
        <v>44133</v>
      </c>
      <c r="N20" s="44">
        <v>54283</v>
      </c>
      <c r="O20" s="36">
        <f t="shared" si="1"/>
        <v>3296974.2764915619</v>
      </c>
      <c r="P20" s="36">
        <f t="shared" si="2"/>
        <v>3775036</v>
      </c>
      <c r="Q20" s="44">
        <v>44406</v>
      </c>
      <c r="R20" s="30">
        <v>54283</v>
      </c>
      <c r="S20" s="30">
        <f t="shared" si="3"/>
        <v>9877</v>
      </c>
      <c r="T20" s="36">
        <f t="shared" si="4"/>
        <v>3088153</v>
      </c>
      <c r="U20" s="30">
        <f t="shared" si="5"/>
        <v>686883</v>
      </c>
      <c r="V20" s="44">
        <v>193</v>
      </c>
      <c r="W20" s="33">
        <f t="shared" si="6"/>
        <v>44326</v>
      </c>
      <c r="X20" s="43" t="str">
        <f t="shared" ca="1" si="11"/>
        <v>Bill Process</v>
      </c>
      <c r="Y20" s="37">
        <f t="shared" ca="1" si="7"/>
        <v>-1865</v>
      </c>
      <c r="Z20" s="44">
        <v>1523</v>
      </c>
      <c r="AA20" s="44">
        <f t="shared" ca="1" si="8"/>
        <v>1865</v>
      </c>
      <c r="AB20" s="48">
        <v>4</v>
      </c>
      <c r="AC20" s="67">
        <f t="shared" si="9"/>
        <v>0.81804616546616804</v>
      </c>
      <c r="AD20" s="52">
        <f t="shared" ca="1" si="12"/>
        <v>1861</v>
      </c>
      <c r="AE20" s="83"/>
      <c r="AF20" s="74">
        <v>0</v>
      </c>
      <c r="AG20" s="75">
        <v>0</v>
      </c>
      <c r="AH20" s="76">
        <v>46020</v>
      </c>
      <c r="AI20" s="77">
        <v>46227</v>
      </c>
      <c r="AJ20" s="50">
        <f t="shared" si="10"/>
        <v>-207</v>
      </c>
      <c r="AK20" s="48" t="s">
        <v>60</v>
      </c>
    </row>
    <row r="21" spans="1:37">
      <c r="A21" s="86" t="s">
        <v>113</v>
      </c>
      <c r="B21" s="44">
        <v>159</v>
      </c>
      <c r="C21" s="44">
        <v>18581284</v>
      </c>
      <c r="D21" s="86" t="s">
        <v>114</v>
      </c>
      <c r="E21" s="86" t="s">
        <v>54</v>
      </c>
      <c r="F21" s="44">
        <v>17</v>
      </c>
      <c r="G21" s="44">
        <v>7264576</v>
      </c>
      <c r="H21" s="46">
        <v>0.82</v>
      </c>
      <c r="I21" s="21">
        <v>99.011375113003623</v>
      </c>
      <c r="J21" s="86" t="s">
        <v>115</v>
      </c>
      <c r="K21" s="66">
        <v>0.11899999999999999</v>
      </c>
      <c r="L21" s="45">
        <v>3896</v>
      </c>
      <c r="M21" s="82">
        <v>44596</v>
      </c>
      <c r="N21" s="44">
        <v>79020</v>
      </c>
      <c r="O21" s="36">
        <f t="shared" si="1"/>
        <v>7823878.861429546</v>
      </c>
      <c r="P21" s="36">
        <f t="shared" si="2"/>
        <v>8754920</v>
      </c>
      <c r="Q21" s="44">
        <v>45918</v>
      </c>
      <c r="R21" s="30">
        <v>79020</v>
      </c>
      <c r="S21" s="30">
        <f t="shared" si="3"/>
        <v>33102</v>
      </c>
      <c r="T21" s="36">
        <f t="shared" si="4"/>
        <v>5087426</v>
      </c>
      <c r="U21" s="30">
        <f t="shared" si="5"/>
        <v>3667494</v>
      </c>
      <c r="V21" s="44">
        <v>112</v>
      </c>
      <c r="W21" s="33">
        <f t="shared" si="6"/>
        <v>44708</v>
      </c>
      <c r="X21" s="43" t="str">
        <f t="shared" ca="1" si="11"/>
        <v>Bill Process</v>
      </c>
      <c r="Y21" s="37">
        <f t="shared" ca="1" si="7"/>
        <v>-1483</v>
      </c>
      <c r="Z21" s="44">
        <v>2161</v>
      </c>
      <c r="AA21" s="44">
        <f t="shared" ca="1" si="8"/>
        <v>1483</v>
      </c>
      <c r="AB21" s="48">
        <v>0</v>
      </c>
      <c r="AC21" s="67">
        <f t="shared" si="9"/>
        <v>0.58109339407744875</v>
      </c>
      <c r="AD21" s="52">
        <f t="shared" ca="1" si="12"/>
        <v>1483</v>
      </c>
      <c r="AE21" s="83"/>
      <c r="AF21" s="74">
        <v>0</v>
      </c>
      <c r="AG21" s="75">
        <v>0</v>
      </c>
      <c r="AH21" s="76">
        <v>46155</v>
      </c>
      <c r="AI21" s="77">
        <v>46281</v>
      </c>
      <c r="AJ21" s="50">
        <f t="shared" si="10"/>
        <v>-126</v>
      </c>
      <c r="AK21" s="48" t="s">
        <v>60</v>
      </c>
    </row>
    <row r="22" spans="1:37">
      <c r="A22" s="86" t="s">
        <v>116</v>
      </c>
      <c r="B22" s="44">
        <v>182</v>
      </c>
      <c r="C22" s="44">
        <v>53609766</v>
      </c>
      <c r="D22" s="86" t="s">
        <v>117</v>
      </c>
      <c r="E22" s="86" t="s">
        <v>63</v>
      </c>
      <c r="F22" s="44">
        <v>39</v>
      </c>
      <c r="G22" s="44">
        <v>3546488</v>
      </c>
      <c r="H22" s="46">
        <v>0.95</v>
      </c>
      <c r="I22" s="21">
        <v>65.079669258517228</v>
      </c>
      <c r="J22" s="86" t="s">
        <v>51</v>
      </c>
      <c r="K22" s="66">
        <v>0.13200000000000001</v>
      </c>
      <c r="L22" s="45">
        <v>4638</v>
      </c>
      <c r="M22" s="82">
        <v>45160</v>
      </c>
      <c r="N22" s="44">
        <v>17865</v>
      </c>
      <c r="O22" s="36">
        <f t="shared" si="1"/>
        <v>1162648.2913034102</v>
      </c>
      <c r="P22" s="36">
        <f t="shared" si="2"/>
        <v>1316118</v>
      </c>
      <c r="Q22" s="44">
        <v>8616</v>
      </c>
      <c r="R22" s="30">
        <v>17865</v>
      </c>
      <c r="S22" s="30">
        <f t="shared" si="3"/>
        <v>9249</v>
      </c>
      <c r="T22" s="36">
        <f t="shared" si="4"/>
        <v>634742</v>
      </c>
      <c r="U22" s="30">
        <f t="shared" si="5"/>
        <v>681376</v>
      </c>
      <c r="V22" s="44">
        <v>74</v>
      </c>
      <c r="W22" s="33">
        <f t="shared" si="6"/>
        <v>45234</v>
      </c>
      <c r="X22" s="43" t="str">
        <f t="shared" ca="1" si="11"/>
        <v>Bill Process</v>
      </c>
      <c r="Y22" s="37">
        <f t="shared" ca="1" si="7"/>
        <v>-957</v>
      </c>
      <c r="Z22" s="44">
        <v>6374</v>
      </c>
      <c r="AA22" s="44">
        <f t="shared" ca="1" si="8"/>
        <v>957</v>
      </c>
      <c r="AB22" s="48">
        <v>1</v>
      </c>
      <c r="AC22" s="67">
        <f t="shared" si="9"/>
        <v>0.48228379513014275</v>
      </c>
      <c r="AD22" s="52">
        <f t="shared" ca="1" si="12"/>
        <v>956</v>
      </c>
      <c r="AE22" s="83"/>
      <c r="AF22" s="74">
        <v>0</v>
      </c>
      <c r="AG22" s="75">
        <v>0</v>
      </c>
      <c r="AH22" s="76">
        <v>45764</v>
      </c>
      <c r="AI22" s="77">
        <v>45852</v>
      </c>
      <c r="AJ22" s="50">
        <f t="shared" si="10"/>
        <v>-88</v>
      </c>
      <c r="AK22" s="48" t="s">
        <v>47</v>
      </c>
    </row>
    <row r="23" spans="1:37">
      <c r="A23" s="86" t="s">
        <v>118</v>
      </c>
      <c r="B23" s="44">
        <v>512</v>
      </c>
      <c r="C23" s="44">
        <v>47320252</v>
      </c>
      <c r="D23" s="86" t="s">
        <v>119</v>
      </c>
      <c r="E23" s="86" t="s">
        <v>54</v>
      </c>
      <c r="F23" s="44">
        <v>43</v>
      </c>
      <c r="G23" s="44">
        <v>8674425</v>
      </c>
      <c r="H23" s="46">
        <v>0.88</v>
      </c>
      <c r="I23" s="21">
        <v>56.218218595435118</v>
      </c>
      <c r="J23" s="86" t="s">
        <v>104</v>
      </c>
      <c r="K23" s="66">
        <v>0.10100000000000001</v>
      </c>
      <c r="L23" s="45">
        <v>1426</v>
      </c>
      <c r="M23" s="82">
        <v>44975</v>
      </c>
      <c r="N23" s="44">
        <v>58459</v>
      </c>
      <c r="O23" s="36">
        <f t="shared" si="1"/>
        <v>3286460.8408705415</v>
      </c>
      <c r="P23" s="36">
        <f t="shared" si="2"/>
        <v>3618393</v>
      </c>
      <c r="Q23" s="44">
        <v>58459</v>
      </c>
      <c r="R23" s="30">
        <v>58459</v>
      </c>
      <c r="S23" s="30">
        <f t="shared" si="3"/>
        <v>0</v>
      </c>
      <c r="T23" s="36">
        <f t="shared" si="4"/>
        <v>3618393</v>
      </c>
      <c r="U23" s="30">
        <f t="shared" si="5"/>
        <v>0</v>
      </c>
      <c r="V23" s="44">
        <v>95</v>
      </c>
      <c r="W23" s="33">
        <f t="shared" si="6"/>
        <v>45070</v>
      </c>
      <c r="X23" s="43" t="str">
        <f t="shared" ca="1" si="11"/>
        <v>P O Closed</v>
      </c>
      <c r="Y23" s="37">
        <f t="shared" ca="1" si="7"/>
        <v>-1121</v>
      </c>
      <c r="Z23" s="44">
        <v>6886</v>
      </c>
      <c r="AA23" s="44">
        <f t="shared" ca="1" si="8"/>
        <v>1121</v>
      </c>
      <c r="AB23" s="48">
        <v>1</v>
      </c>
      <c r="AC23" s="67">
        <f t="shared" si="9"/>
        <v>1</v>
      </c>
      <c r="AD23" s="52">
        <f t="shared" ca="1" si="12"/>
        <v>1120</v>
      </c>
      <c r="AE23" s="83"/>
      <c r="AF23" s="74">
        <v>0</v>
      </c>
      <c r="AG23" s="75">
        <v>0</v>
      </c>
      <c r="AH23" s="76">
        <v>46024</v>
      </c>
      <c r="AI23" s="77">
        <v>46133</v>
      </c>
      <c r="AJ23" s="50">
        <f t="shared" si="10"/>
        <v>-109</v>
      </c>
      <c r="AK23" s="48" t="s">
        <v>60</v>
      </c>
    </row>
    <row r="24" spans="1:37">
      <c r="A24" s="86" t="s">
        <v>120</v>
      </c>
      <c r="B24" s="44">
        <v>928</v>
      </c>
      <c r="C24" s="44">
        <v>36325211</v>
      </c>
      <c r="D24" s="86" t="s">
        <v>121</v>
      </c>
      <c r="E24" s="86" t="s">
        <v>93</v>
      </c>
      <c r="F24" s="44">
        <v>34</v>
      </c>
      <c r="G24" s="44">
        <v>8395745</v>
      </c>
      <c r="H24" s="46">
        <v>1</v>
      </c>
      <c r="I24" s="21">
        <v>88.212532142729756</v>
      </c>
      <c r="J24" s="86" t="s">
        <v>122</v>
      </c>
      <c r="K24" s="66">
        <v>0.12</v>
      </c>
      <c r="L24" s="45">
        <v>6978</v>
      </c>
      <c r="M24" s="82">
        <v>44067</v>
      </c>
      <c r="N24" s="44">
        <v>44343</v>
      </c>
      <c r="O24" s="36">
        <f t="shared" si="1"/>
        <v>3911608.3128050654</v>
      </c>
      <c r="P24" s="36">
        <f t="shared" si="2"/>
        <v>4381001</v>
      </c>
      <c r="Q24" s="44">
        <v>24356</v>
      </c>
      <c r="R24" s="30">
        <v>44343</v>
      </c>
      <c r="S24" s="30">
        <f t="shared" si="3"/>
        <v>19987</v>
      </c>
      <c r="T24" s="36">
        <f t="shared" si="4"/>
        <v>2406325</v>
      </c>
      <c r="U24" s="30">
        <f t="shared" si="5"/>
        <v>1974676</v>
      </c>
      <c r="V24" s="44">
        <v>184</v>
      </c>
      <c r="W24" s="33">
        <f t="shared" si="6"/>
        <v>44251</v>
      </c>
      <c r="X24" s="43" t="str">
        <f t="shared" ca="1" si="11"/>
        <v>Bill Process</v>
      </c>
      <c r="Y24" s="37">
        <f t="shared" ca="1" si="7"/>
        <v>-1940</v>
      </c>
      <c r="Z24" s="44">
        <v>1966</v>
      </c>
      <c r="AA24" s="44">
        <f t="shared" ca="1" si="8"/>
        <v>1940</v>
      </c>
      <c r="AB24" s="48">
        <v>2</v>
      </c>
      <c r="AC24" s="67">
        <f t="shared" si="9"/>
        <v>0.54926369438242784</v>
      </c>
      <c r="AD24" s="52">
        <f t="shared" ca="1" si="12"/>
        <v>1938</v>
      </c>
      <c r="AE24" s="83"/>
      <c r="AF24" s="74">
        <v>0</v>
      </c>
      <c r="AG24" s="75">
        <v>0</v>
      </c>
      <c r="AH24" s="76">
        <v>45671</v>
      </c>
      <c r="AI24" s="77">
        <v>45869</v>
      </c>
      <c r="AJ24" s="50">
        <f t="shared" si="10"/>
        <v>-198</v>
      </c>
      <c r="AK24" s="48" t="s">
        <v>60</v>
      </c>
    </row>
    <row r="25" spans="1:37">
      <c r="A25" s="86" t="s">
        <v>123</v>
      </c>
      <c r="B25" s="44">
        <v>102</v>
      </c>
      <c r="C25" s="44">
        <v>99566783</v>
      </c>
      <c r="D25" s="86" t="s">
        <v>124</v>
      </c>
      <c r="E25" s="86" t="s">
        <v>125</v>
      </c>
      <c r="F25" s="44">
        <v>34</v>
      </c>
      <c r="G25" s="44">
        <v>9976282</v>
      </c>
      <c r="H25" s="46">
        <v>0.76</v>
      </c>
      <c r="I25" s="21">
        <v>80.895734769119301</v>
      </c>
      <c r="J25" s="86" t="s">
        <v>126</v>
      </c>
      <c r="K25" s="66">
        <v>0.13</v>
      </c>
      <c r="L25" s="45">
        <v>3561</v>
      </c>
      <c r="M25" s="82">
        <v>45330</v>
      </c>
      <c r="N25" s="44">
        <v>65073</v>
      </c>
      <c r="O25" s="36">
        <f t="shared" si="1"/>
        <v>5264128.1486309003</v>
      </c>
      <c r="P25" s="36">
        <f t="shared" si="2"/>
        <v>5948465</v>
      </c>
      <c r="Q25" s="44">
        <v>52208</v>
      </c>
      <c r="R25" s="30">
        <v>65073</v>
      </c>
      <c r="S25" s="30">
        <f t="shared" si="3"/>
        <v>12865</v>
      </c>
      <c r="T25" s="36">
        <f t="shared" si="4"/>
        <v>4772447</v>
      </c>
      <c r="U25" s="30">
        <f t="shared" si="5"/>
        <v>1176018</v>
      </c>
      <c r="V25" s="44">
        <v>132</v>
      </c>
      <c r="W25" s="33">
        <f t="shared" si="6"/>
        <v>45462</v>
      </c>
      <c r="X25" s="43" t="str">
        <f t="shared" ca="1" si="11"/>
        <v>Bill Process</v>
      </c>
      <c r="Y25" s="37">
        <f t="shared" ca="1" si="7"/>
        <v>-729</v>
      </c>
      <c r="Z25" s="44">
        <v>4018</v>
      </c>
      <c r="AA25" s="44">
        <f t="shared" ca="1" si="8"/>
        <v>729</v>
      </c>
      <c r="AB25" s="48">
        <v>1</v>
      </c>
      <c r="AC25" s="67">
        <f t="shared" si="9"/>
        <v>0.80229895655648276</v>
      </c>
      <c r="AD25" s="52">
        <f t="shared" ca="1" si="12"/>
        <v>728</v>
      </c>
      <c r="AE25" s="83"/>
      <c r="AF25" s="74">
        <v>0</v>
      </c>
      <c r="AG25" s="75">
        <v>0</v>
      </c>
      <c r="AH25" s="76">
        <v>45818</v>
      </c>
      <c r="AI25" s="77">
        <v>45964</v>
      </c>
      <c r="AJ25" s="50">
        <f t="shared" si="10"/>
        <v>-146</v>
      </c>
      <c r="AK25" s="48" t="s">
        <v>47</v>
      </c>
    </row>
    <row r="26" spans="1:37">
      <c r="A26" s="86" t="s">
        <v>127</v>
      </c>
      <c r="B26" s="44">
        <v>805</v>
      </c>
      <c r="C26" s="44">
        <v>15638386</v>
      </c>
      <c r="D26" s="86" t="s">
        <v>128</v>
      </c>
      <c r="E26" s="86" t="s">
        <v>50</v>
      </c>
      <c r="F26" s="44">
        <v>20</v>
      </c>
      <c r="G26" s="44">
        <v>7761999</v>
      </c>
      <c r="H26" s="46">
        <v>0.93</v>
      </c>
      <c r="I26" s="21">
        <v>53.679624426766338</v>
      </c>
      <c r="J26" s="86" t="s">
        <v>129</v>
      </c>
      <c r="K26" s="66">
        <v>0.11</v>
      </c>
      <c r="L26" s="45">
        <v>5494</v>
      </c>
      <c r="M26" s="82">
        <v>43959</v>
      </c>
      <c r="N26" s="44">
        <v>55440</v>
      </c>
      <c r="O26" s="36">
        <f t="shared" si="1"/>
        <v>2975998.3782199258</v>
      </c>
      <c r="P26" s="36">
        <f t="shared" si="2"/>
        <v>3303358</v>
      </c>
      <c r="Q26" s="44">
        <v>42227</v>
      </c>
      <c r="R26" s="30">
        <v>55440</v>
      </c>
      <c r="S26" s="30">
        <f t="shared" si="3"/>
        <v>13213</v>
      </c>
      <c r="T26" s="36">
        <f t="shared" si="4"/>
        <v>2516070</v>
      </c>
      <c r="U26" s="30">
        <f t="shared" si="5"/>
        <v>787288</v>
      </c>
      <c r="V26" s="44">
        <v>58</v>
      </c>
      <c r="W26" s="33">
        <f t="shared" si="6"/>
        <v>44017</v>
      </c>
      <c r="X26" s="43" t="str">
        <f t="shared" ca="1" si="11"/>
        <v>Bill Process</v>
      </c>
      <c r="Y26" s="37">
        <f t="shared" ca="1" si="7"/>
        <v>-2174</v>
      </c>
      <c r="Z26" s="44">
        <v>8474</v>
      </c>
      <c r="AA26" s="44">
        <f t="shared" ca="1" si="8"/>
        <v>2174</v>
      </c>
      <c r="AB26" s="48">
        <v>6</v>
      </c>
      <c r="AC26" s="67">
        <f t="shared" si="9"/>
        <v>0.76167027417027422</v>
      </c>
      <c r="AD26" s="52">
        <f t="shared" ca="1" si="12"/>
        <v>2168</v>
      </c>
      <c r="AE26" s="83"/>
      <c r="AF26" s="74">
        <v>0</v>
      </c>
      <c r="AG26" s="75">
        <v>0</v>
      </c>
      <c r="AH26" s="76">
        <v>46117</v>
      </c>
      <c r="AI26" s="77">
        <v>46189</v>
      </c>
      <c r="AJ26" s="50">
        <f t="shared" si="10"/>
        <v>-72</v>
      </c>
      <c r="AK26" s="48" t="s">
        <v>60</v>
      </c>
    </row>
    <row r="27" spans="1:37">
      <c r="A27" s="86" t="s">
        <v>130</v>
      </c>
      <c r="B27" s="44">
        <v>764</v>
      </c>
      <c r="C27" s="44">
        <v>18627061</v>
      </c>
      <c r="D27" s="86" t="s">
        <v>131</v>
      </c>
      <c r="E27" s="86" t="s">
        <v>75</v>
      </c>
      <c r="F27" s="44">
        <v>23</v>
      </c>
      <c r="G27" s="44">
        <v>7368060</v>
      </c>
      <c r="H27" s="46">
        <v>0.84</v>
      </c>
      <c r="I27" s="21">
        <v>78.799705662098404</v>
      </c>
      <c r="J27" s="86" t="s">
        <v>72</v>
      </c>
      <c r="K27" s="66">
        <v>0.14799999999999999</v>
      </c>
      <c r="L27" s="45">
        <v>1950</v>
      </c>
      <c r="M27" s="82">
        <v>45708</v>
      </c>
      <c r="N27" s="44">
        <v>63717</v>
      </c>
      <c r="O27" s="36">
        <f t="shared" si="1"/>
        <v>5020880.8456719238</v>
      </c>
      <c r="P27" s="36">
        <f t="shared" si="2"/>
        <v>5763971</v>
      </c>
      <c r="Q27" s="44">
        <v>51796</v>
      </c>
      <c r="R27" s="30">
        <v>63717</v>
      </c>
      <c r="S27" s="30">
        <f t="shared" si="3"/>
        <v>11921</v>
      </c>
      <c r="T27" s="36">
        <f t="shared" si="4"/>
        <v>4685573</v>
      </c>
      <c r="U27" s="30">
        <f t="shared" si="5"/>
        <v>1078398</v>
      </c>
      <c r="V27" s="44">
        <v>198</v>
      </c>
      <c r="W27" s="33">
        <f t="shared" si="6"/>
        <v>45906</v>
      </c>
      <c r="X27" s="43" t="str">
        <f t="shared" ca="1" si="11"/>
        <v>Bill Process</v>
      </c>
      <c r="Y27" s="37">
        <f t="shared" ca="1" si="7"/>
        <v>-285</v>
      </c>
      <c r="Z27" s="44">
        <v>2555</v>
      </c>
      <c r="AA27" s="44">
        <f t="shared" ca="1" si="8"/>
        <v>285</v>
      </c>
      <c r="AB27" s="48">
        <v>5</v>
      </c>
      <c r="AC27" s="67">
        <f t="shared" si="9"/>
        <v>0.81290707346548019</v>
      </c>
      <c r="AD27" s="52">
        <f t="shared" ca="1" si="12"/>
        <v>280</v>
      </c>
      <c r="AE27" s="83"/>
      <c r="AF27" s="74">
        <v>0</v>
      </c>
      <c r="AG27" s="75">
        <v>0</v>
      </c>
      <c r="AH27" s="76">
        <v>45868</v>
      </c>
      <c r="AI27" s="77">
        <v>46080</v>
      </c>
      <c r="AJ27" s="50">
        <f t="shared" si="10"/>
        <v>-212</v>
      </c>
      <c r="AK27" s="48" t="s">
        <v>47</v>
      </c>
    </row>
    <row r="28" spans="1:37">
      <c r="A28" s="86" t="s">
        <v>132</v>
      </c>
      <c r="B28" s="44">
        <v>975</v>
      </c>
      <c r="C28" s="44">
        <v>46847495</v>
      </c>
      <c r="D28" s="86" t="s">
        <v>133</v>
      </c>
      <c r="E28" s="86" t="s">
        <v>97</v>
      </c>
      <c r="F28" s="44">
        <v>36</v>
      </c>
      <c r="G28" s="44">
        <v>761930</v>
      </c>
      <c r="H28" s="46">
        <v>0.87</v>
      </c>
      <c r="I28" s="21">
        <v>53.111289416277572</v>
      </c>
      <c r="J28" s="86" t="s">
        <v>104</v>
      </c>
      <c r="K28" s="66">
        <v>0.114</v>
      </c>
      <c r="L28" s="45">
        <v>2526</v>
      </c>
      <c r="M28" s="82">
        <v>43859</v>
      </c>
      <c r="N28" s="44">
        <v>40444</v>
      </c>
      <c r="O28" s="36">
        <f t="shared" si="1"/>
        <v>2148032.98915193</v>
      </c>
      <c r="P28" s="36">
        <f t="shared" si="2"/>
        <v>2392909</v>
      </c>
      <c r="Q28" s="44">
        <v>30856</v>
      </c>
      <c r="R28" s="30">
        <v>40444</v>
      </c>
      <c r="S28" s="30">
        <f t="shared" si="3"/>
        <v>9588</v>
      </c>
      <c r="T28" s="36">
        <f t="shared" si="4"/>
        <v>1825625</v>
      </c>
      <c r="U28" s="30">
        <f t="shared" si="5"/>
        <v>567284</v>
      </c>
      <c r="V28" s="44">
        <v>132</v>
      </c>
      <c r="W28" s="33">
        <f t="shared" si="6"/>
        <v>43991</v>
      </c>
      <c r="X28" s="43" t="str">
        <f t="shared" ca="1" si="11"/>
        <v>Bill Process</v>
      </c>
      <c r="Y28" s="37">
        <f t="shared" ca="1" si="7"/>
        <v>-2200</v>
      </c>
      <c r="Z28" s="44">
        <v>3142</v>
      </c>
      <c r="AA28" s="44">
        <f t="shared" ca="1" si="8"/>
        <v>2200</v>
      </c>
      <c r="AB28" s="48">
        <v>1</v>
      </c>
      <c r="AC28" s="67">
        <f t="shared" si="9"/>
        <v>0.7629314607852834</v>
      </c>
      <c r="AD28" s="52">
        <f t="shared" ca="1" si="12"/>
        <v>2199</v>
      </c>
      <c r="AE28" s="83"/>
      <c r="AF28" s="74">
        <v>0</v>
      </c>
      <c r="AG28" s="75">
        <v>0</v>
      </c>
      <c r="AH28" s="76">
        <v>45681</v>
      </c>
      <c r="AI28" s="77">
        <v>45827</v>
      </c>
      <c r="AJ28" s="50">
        <f t="shared" si="10"/>
        <v>-146</v>
      </c>
      <c r="AK28" s="48" t="s">
        <v>60</v>
      </c>
    </row>
    <row r="29" spans="1:37">
      <c r="A29" s="86" t="s">
        <v>134</v>
      </c>
      <c r="B29" s="44">
        <v>788</v>
      </c>
      <c r="C29" s="44">
        <v>92259397</v>
      </c>
      <c r="D29" s="86" t="s">
        <v>49</v>
      </c>
      <c r="E29" s="86" t="s">
        <v>50</v>
      </c>
      <c r="F29" s="44">
        <v>37</v>
      </c>
      <c r="G29" s="44">
        <v>9601993</v>
      </c>
      <c r="H29" s="46">
        <v>0.8</v>
      </c>
      <c r="I29" s="21">
        <v>80.985803228167114</v>
      </c>
      <c r="J29" s="86" t="s">
        <v>87</v>
      </c>
      <c r="K29" s="66">
        <v>0.14099999999999999</v>
      </c>
      <c r="L29" s="45">
        <v>6115</v>
      </c>
      <c r="M29" s="82">
        <v>45914</v>
      </c>
      <c r="N29" s="44">
        <v>44878</v>
      </c>
      <c r="O29" s="36">
        <f t="shared" si="1"/>
        <v>3634480.8772736839</v>
      </c>
      <c r="P29" s="36">
        <f t="shared" si="2"/>
        <v>4146943</v>
      </c>
      <c r="Q29" s="44">
        <v>34731</v>
      </c>
      <c r="R29" s="30">
        <v>44878</v>
      </c>
      <c r="S29" s="30">
        <f t="shared" si="3"/>
        <v>10147</v>
      </c>
      <c r="T29" s="36">
        <f t="shared" si="4"/>
        <v>3209311</v>
      </c>
      <c r="U29" s="30">
        <f t="shared" si="5"/>
        <v>937632</v>
      </c>
      <c r="V29" s="44">
        <v>156</v>
      </c>
      <c r="W29" s="33">
        <f t="shared" si="6"/>
        <v>46070</v>
      </c>
      <c r="X29" s="43" t="str">
        <f t="shared" ca="1" si="11"/>
        <v>Bill Process</v>
      </c>
      <c r="Y29" s="37">
        <f t="shared" ca="1" si="7"/>
        <v>-121</v>
      </c>
      <c r="Z29" s="44">
        <v>6967</v>
      </c>
      <c r="AA29" s="44">
        <f t="shared" ca="1" si="8"/>
        <v>121</v>
      </c>
      <c r="AB29" s="48">
        <v>5</v>
      </c>
      <c r="AC29" s="67">
        <f t="shared" si="9"/>
        <v>0.77389812380230849</v>
      </c>
      <c r="AD29" s="52">
        <f t="shared" ca="1" si="12"/>
        <v>116</v>
      </c>
      <c r="AE29" s="83"/>
      <c r="AF29" s="74">
        <v>0</v>
      </c>
      <c r="AG29" s="75">
        <v>0</v>
      </c>
      <c r="AH29" s="76">
        <v>45660</v>
      </c>
      <c r="AI29" s="77">
        <v>45830</v>
      </c>
      <c r="AJ29" s="50">
        <f t="shared" si="10"/>
        <v>-170</v>
      </c>
      <c r="AK29" s="48" t="s">
        <v>60</v>
      </c>
    </row>
    <row r="30" spans="1:37">
      <c r="A30" s="86" t="s">
        <v>135</v>
      </c>
      <c r="B30" s="44">
        <v>119</v>
      </c>
      <c r="C30" s="44">
        <v>71508624</v>
      </c>
      <c r="D30" s="86" t="s">
        <v>136</v>
      </c>
      <c r="E30" s="86" t="s">
        <v>54</v>
      </c>
      <c r="F30" s="44">
        <v>47</v>
      </c>
      <c r="G30" s="44">
        <v>4845549</v>
      </c>
      <c r="H30" s="46">
        <v>0.84</v>
      </c>
      <c r="I30" s="21">
        <v>57.499891622064027</v>
      </c>
      <c r="J30" s="86" t="s">
        <v>137</v>
      </c>
      <c r="K30" s="66">
        <v>0.12</v>
      </c>
      <c r="L30" s="45">
        <v>6885</v>
      </c>
      <c r="M30" s="82">
        <v>45917</v>
      </c>
      <c r="N30" s="44">
        <v>91830</v>
      </c>
      <c r="O30" s="36">
        <f t="shared" si="1"/>
        <v>5280215.0476541398</v>
      </c>
      <c r="P30" s="36">
        <f t="shared" si="2"/>
        <v>5913841</v>
      </c>
      <c r="Q30" s="44">
        <v>39598</v>
      </c>
      <c r="R30" s="30">
        <v>91830</v>
      </c>
      <c r="S30" s="30">
        <f t="shared" si="3"/>
        <v>52232</v>
      </c>
      <c r="T30" s="36">
        <f t="shared" si="4"/>
        <v>2550106</v>
      </c>
      <c r="U30" s="30">
        <f t="shared" si="5"/>
        <v>3363735</v>
      </c>
      <c r="V30" s="44">
        <v>192</v>
      </c>
      <c r="W30" s="33">
        <f t="shared" si="6"/>
        <v>46109</v>
      </c>
      <c r="X30" s="43" t="str">
        <f t="shared" ca="1" si="11"/>
        <v>Bill Process</v>
      </c>
      <c r="Y30" s="37">
        <f t="shared" ca="1" si="7"/>
        <v>-82</v>
      </c>
      <c r="Z30" s="44">
        <v>2644</v>
      </c>
      <c r="AA30" s="44">
        <f t="shared" ca="1" si="8"/>
        <v>82</v>
      </c>
      <c r="AB30" s="48">
        <v>0</v>
      </c>
      <c r="AC30" s="67">
        <f t="shared" si="9"/>
        <v>0.43120984427746922</v>
      </c>
      <c r="AD30" s="52">
        <f t="shared" ca="1" si="12"/>
        <v>82</v>
      </c>
      <c r="AE30" s="83"/>
      <c r="AF30" s="74">
        <v>0</v>
      </c>
      <c r="AG30" s="75">
        <v>0</v>
      </c>
      <c r="AH30" s="76">
        <v>46351</v>
      </c>
      <c r="AI30" s="77">
        <v>46557</v>
      </c>
      <c r="AJ30" s="50">
        <f t="shared" si="10"/>
        <v>-206</v>
      </c>
      <c r="AK30" s="48" t="s">
        <v>60</v>
      </c>
    </row>
    <row r="31" spans="1:37">
      <c r="A31" s="86" t="s">
        <v>138</v>
      </c>
      <c r="B31" s="44">
        <v>669</v>
      </c>
      <c r="C31" s="44">
        <v>36916522</v>
      </c>
      <c r="D31" s="86" t="s">
        <v>139</v>
      </c>
      <c r="E31" s="86" t="s">
        <v>67</v>
      </c>
      <c r="F31" s="44">
        <v>21</v>
      </c>
      <c r="G31" s="44">
        <v>6790274</v>
      </c>
      <c r="H31" s="46">
        <v>0.75</v>
      </c>
      <c r="I31" s="21">
        <v>75.409212823184518</v>
      </c>
      <c r="J31" s="86" t="s">
        <v>101</v>
      </c>
      <c r="K31" s="66">
        <v>0.14299999999999999</v>
      </c>
      <c r="L31" s="45">
        <v>5263</v>
      </c>
      <c r="M31" s="82">
        <v>44069</v>
      </c>
      <c r="N31" s="44">
        <v>80044</v>
      </c>
      <c r="O31" s="36">
        <f t="shared" si="1"/>
        <v>6036055.0312189814</v>
      </c>
      <c r="P31" s="36">
        <f t="shared" si="2"/>
        <v>6899211</v>
      </c>
      <c r="Q31" s="44">
        <v>14370</v>
      </c>
      <c r="R31" s="30">
        <v>80044</v>
      </c>
      <c r="S31" s="30">
        <f t="shared" si="3"/>
        <v>65674</v>
      </c>
      <c r="T31" s="36">
        <f t="shared" si="4"/>
        <v>1238590</v>
      </c>
      <c r="U31" s="30">
        <f t="shared" si="5"/>
        <v>5660621</v>
      </c>
      <c r="V31" s="44">
        <v>113</v>
      </c>
      <c r="W31" s="33">
        <f t="shared" si="6"/>
        <v>44182</v>
      </c>
      <c r="X31" s="43" t="str">
        <f t="shared" ca="1" si="11"/>
        <v>Bill Process</v>
      </c>
      <c r="Y31" s="37">
        <f t="shared" ca="1" si="7"/>
        <v>-2009</v>
      </c>
      <c r="Z31" s="44">
        <v>3407</v>
      </c>
      <c r="AA31" s="44">
        <f t="shared" ca="1" si="8"/>
        <v>2009</v>
      </c>
      <c r="AB31" s="48">
        <v>8</v>
      </c>
      <c r="AC31" s="67">
        <f t="shared" si="9"/>
        <v>0.17952626055669382</v>
      </c>
      <c r="AD31" s="52">
        <f t="shared" ca="1" si="12"/>
        <v>2001</v>
      </c>
      <c r="AE31" s="83"/>
      <c r="AF31" s="74">
        <v>0</v>
      </c>
      <c r="AG31" s="75">
        <v>0</v>
      </c>
      <c r="AH31" s="76">
        <v>45784</v>
      </c>
      <c r="AI31" s="77">
        <v>45911</v>
      </c>
      <c r="AJ31" s="50">
        <f t="shared" si="10"/>
        <v>-127</v>
      </c>
      <c r="AK31" s="48" t="s">
        <v>47</v>
      </c>
    </row>
    <row r="32" spans="1:37">
      <c r="A32" s="86" t="s">
        <v>140</v>
      </c>
      <c r="B32" s="44">
        <v>781</v>
      </c>
      <c r="C32" s="44">
        <v>78348591</v>
      </c>
      <c r="D32" s="86" t="s">
        <v>141</v>
      </c>
      <c r="E32" s="86" t="s">
        <v>93</v>
      </c>
      <c r="F32" s="44">
        <v>13</v>
      </c>
      <c r="G32" s="44">
        <v>6272297</v>
      </c>
      <c r="H32" s="46">
        <v>0.89</v>
      </c>
      <c r="I32" s="21">
        <v>85.77624419341349</v>
      </c>
      <c r="J32" s="86" t="s">
        <v>94</v>
      </c>
      <c r="K32" s="66">
        <v>0.13200000000000001</v>
      </c>
      <c r="L32" s="45">
        <v>8268</v>
      </c>
      <c r="M32" s="82">
        <v>45409</v>
      </c>
      <c r="N32" s="44">
        <v>83330</v>
      </c>
      <c r="O32" s="36">
        <f t="shared" si="1"/>
        <v>7147734.428637146</v>
      </c>
      <c r="P32" s="36">
        <f t="shared" si="2"/>
        <v>8091235</v>
      </c>
      <c r="Q32" s="44">
        <v>14419</v>
      </c>
      <c r="R32" s="30">
        <v>83330</v>
      </c>
      <c r="S32" s="30">
        <f t="shared" si="3"/>
        <v>68911</v>
      </c>
      <c r="T32" s="36">
        <f t="shared" si="4"/>
        <v>1400066</v>
      </c>
      <c r="U32" s="30">
        <f t="shared" si="5"/>
        <v>6691169</v>
      </c>
      <c r="V32" s="44">
        <v>130</v>
      </c>
      <c r="W32" s="33">
        <f t="shared" si="6"/>
        <v>45539</v>
      </c>
      <c r="X32" s="43" t="str">
        <f t="shared" ca="1" si="11"/>
        <v>Bill Process</v>
      </c>
      <c r="Y32" s="37">
        <f t="shared" ca="1" si="7"/>
        <v>-652</v>
      </c>
      <c r="Z32" s="44">
        <v>9549</v>
      </c>
      <c r="AA32" s="44">
        <f t="shared" ca="1" si="8"/>
        <v>652</v>
      </c>
      <c r="AB32" s="48">
        <v>1</v>
      </c>
      <c r="AC32" s="67">
        <f t="shared" si="9"/>
        <v>0.17303492139685586</v>
      </c>
      <c r="AD32" s="52">
        <f t="shared" ca="1" si="12"/>
        <v>651</v>
      </c>
      <c r="AE32" s="83"/>
      <c r="AF32" s="74">
        <v>0</v>
      </c>
      <c r="AG32" s="75">
        <v>0</v>
      </c>
      <c r="AH32" s="76">
        <v>46045</v>
      </c>
      <c r="AI32" s="77">
        <v>46189</v>
      </c>
      <c r="AJ32" s="50">
        <f t="shared" si="10"/>
        <v>-144</v>
      </c>
      <c r="AK32" s="48" t="s">
        <v>60</v>
      </c>
    </row>
    <row r="33" spans="1:37">
      <c r="A33" s="86" t="s">
        <v>142</v>
      </c>
      <c r="B33" s="44">
        <v>432</v>
      </c>
      <c r="C33" s="44">
        <v>18507751</v>
      </c>
      <c r="D33" s="86" t="s">
        <v>143</v>
      </c>
      <c r="E33" s="86" t="s">
        <v>83</v>
      </c>
      <c r="F33" s="44">
        <v>15</v>
      </c>
      <c r="G33" s="44">
        <v>2475817</v>
      </c>
      <c r="H33" s="46">
        <v>0.86</v>
      </c>
      <c r="I33" s="21">
        <v>85.479544023188794</v>
      </c>
      <c r="J33" s="86" t="s">
        <v>144</v>
      </c>
      <c r="K33" s="66">
        <v>0.13200000000000001</v>
      </c>
      <c r="L33" s="45">
        <v>2203</v>
      </c>
      <c r="M33" s="82">
        <v>45086</v>
      </c>
      <c r="N33" s="44">
        <v>42466</v>
      </c>
      <c r="O33" s="36">
        <f t="shared" si="1"/>
        <v>3629974.3164887354</v>
      </c>
      <c r="P33" s="36">
        <f t="shared" si="2"/>
        <v>4109131</v>
      </c>
      <c r="Q33" s="44">
        <v>36524</v>
      </c>
      <c r="R33" s="30">
        <v>42466</v>
      </c>
      <c r="S33" s="30">
        <f t="shared" si="3"/>
        <v>5942</v>
      </c>
      <c r="T33" s="36">
        <f t="shared" si="4"/>
        <v>3534166</v>
      </c>
      <c r="U33" s="30">
        <f t="shared" si="5"/>
        <v>574965</v>
      </c>
      <c r="V33" s="44">
        <v>189</v>
      </c>
      <c r="W33" s="33">
        <f t="shared" si="6"/>
        <v>45275</v>
      </c>
      <c r="X33" s="43" t="str">
        <f t="shared" ca="1" si="11"/>
        <v>Bill Process</v>
      </c>
      <c r="Y33" s="37">
        <f t="shared" ca="1" si="7"/>
        <v>-916</v>
      </c>
      <c r="Z33" s="44">
        <v>8437</v>
      </c>
      <c r="AA33" s="44">
        <f t="shared" ca="1" si="8"/>
        <v>916</v>
      </c>
      <c r="AB33" s="48">
        <v>1</v>
      </c>
      <c r="AC33" s="67">
        <f t="shared" si="9"/>
        <v>0.86007629633118254</v>
      </c>
      <c r="AD33" s="52">
        <f t="shared" ca="1" si="12"/>
        <v>915</v>
      </c>
      <c r="AE33" s="83"/>
      <c r="AF33" s="74">
        <v>0</v>
      </c>
      <c r="AG33" s="75">
        <v>0</v>
      </c>
      <c r="AH33" s="76">
        <v>45648</v>
      </c>
      <c r="AI33" s="77">
        <v>45851</v>
      </c>
      <c r="AJ33" s="50">
        <f t="shared" si="10"/>
        <v>-203</v>
      </c>
      <c r="AK33" s="48" t="s">
        <v>47</v>
      </c>
    </row>
    <row r="34" spans="1:37">
      <c r="A34" s="86" t="s">
        <v>145</v>
      </c>
      <c r="B34" s="44">
        <v>344</v>
      </c>
      <c r="C34" s="44">
        <v>41903539</v>
      </c>
      <c r="D34" s="86" t="s">
        <v>146</v>
      </c>
      <c r="E34" s="86" t="s">
        <v>147</v>
      </c>
      <c r="F34" s="44">
        <v>41</v>
      </c>
      <c r="G34" s="44">
        <v>5722277</v>
      </c>
      <c r="H34" s="46">
        <v>0.76</v>
      </c>
      <c r="I34" s="21">
        <v>79.887240961020538</v>
      </c>
      <c r="J34" s="86" t="s">
        <v>98</v>
      </c>
      <c r="K34" s="66">
        <v>0.13100000000000001</v>
      </c>
      <c r="L34" s="45">
        <v>8741</v>
      </c>
      <c r="M34" s="82">
        <v>44026</v>
      </c>
      <c r="N34" s="44">
        <v>58860</v>
      </c>
      <c r="O34" s="36">
        <f t="shared" si="1"/>
        <v>4702163.0029656691</v>
      </c>
      <c r="P34" s="36">
        <f t="shared" si="2"/>
        <v>5318146</v>
      </c>
      <c r="Q34" s="44">
        <v>33551</v>
      </c>
      <c r="R34" s="30">
        <v>58860</v>
      </c>
      <c r="S34" s="30">
        <f t="shared" si="3"/>
        <v>25309</v>
      </c>
      <c r="T34" s="36">
        <f t="shared" si="4"/>
        <v>3031416</v>
      </c>
      <c r="U34" s="30">
        <f t="shared" si="5"/>
        <v>2286730</v>
      </c>
      <c r="V34" s="44">
        <v>59</v>
      </c>
      <c r="W34" s="33">
        <f t="shared" si="6"/>
        <v>44085</v>
      </c>
      <c r="X34" s="43" t="str">
        <f t="shared" ca="1" si="11"/>
        <v>Bill Process</v>
      </c>
      <c r="Y34" s="37">
        <f t="shared" ca="1" si="7"/>
        <v>-2106</v>
      </c>
      <c r="Z34" s="44">
        <v>7084</v>
      </c>
      <c r="AA34" s="44">
        <f t="shared" ca="1" si="8"/>
        <v>2106</v>
      </c>
      <c r="AB34" s="48">
        <v>1</v>
      </c>
      <c r="AC34" s="67">
        <f t="shared" si="9"/>
        <v>0.57001359157322462</v>
      </c>
      <c r="AD34" s="52">
        <f t="shared" ca="1" si="12"/>
        <v>2105</v>
      </c>
      <c r="AE34" s="83"/>
      <c r="AF34" s="74">
        <v>0</v>
      </c>
      <c r="AG34" s="75">
        <v>0</v>
      </c>
      <c r="AH34" s="76">
        <v>46104</v>
      </c>
      <c r="AI34" s="77">
        <v>46177</v>
      </c>
      <c r="AJ34" s="50">
        <f t="shared" si="10"/>
        <v>-73</v>
      </c>
      <c r="AK34" s="48" t="s">
        <v>47</v>
      </c>
    </row>
    <row r="35" spans="1:37">
      <c r="A35" s="86" t="s">
        <v>148</v>
      </c>
      <c r="B35" s="44">
        <v>387</v>
      </c>
      <c r="C35" s="44">
        <v>95131598</v>
      </c>
      <c r="D35" s="86" t="s">
        <v>149</v>
      </c>
      <c r="E35" s="86" t="s">
        <v>75</v>
      </c>
      <c r="F35" s="44">
        <v>23</v>
      </c>
      <c r="G35" s="44">
        <v>5027214</v>
      </c>
      <c r="H35" s="46">
        <v>0.75</v>
      </c>
      <c r="I35" s="21">
        <v>92.160254123844211</v>
      </c>
      <c r="J35" s="86" t="s">
        <v>59</v>
      </c>
      <c r="K35" s="66">
        <v>0.13300000000000001</v>
      </c>
      <c r="L35" s="45">
        <v>9249</v>
      </c>
      <c r="M35" s="82">
        <v>45742</v>
      </c>
      <c r="N35" s="44">
        <v>83556</v>
      </c>
      <c r="O35" s="36">
        <f t="shared" si="1"/>
        <v>7700542.193571927</v>
      </c>
      <c r="P35" s="36">
        <f t="shared" si="2"/>
        <v>8724714</v>
      </c>
      <c r="Q35" s="44">
        <v>5985</v>
      </c>
      <c r="R35" s="30">
        <v>83556</v>
      </c>
      <c r="S35" s="30">
        <f t="shared" si="3"/>
        <v>77571</v>
      </c>
      <c r="T35" s="36">
        <f t="shared" si="4"/>
        <v>624939</v>
      </c>
      <c r="U35" s="30">
        <f t="shared" si="5"/>
        <v>8099775</v>
      </c>
      <c r="V35" s="44">
        <v>59</v>
      </c>
      <c r="W35" s="33">
        <f t="shared" si="6"/>
        <v>45801</v>
      </c>
      <c r="X35" s="43" t="str">
        <f t="shared" ca="1" si="11"/>
        <v>Bill Process</v>
      </c>
      <c r="Y35" s="37">
        <f t="shared" ca="1" si="7"/>
        <v>-390</v>
      </c>
      <c r="Z35" s="44">
        <v>6442</v>
      </c>
      <c r="AA35" s="44">
        <f t="shared" ca="1" si="8"/>
        <v>390</v>
      </c>
      <c r="AB35" s="48">
        <v>0</v>
      </c>
      <c r="AC35" s="67">
        <f t="shared" si="9"/>
        <v>7.1628608358466184E-2</v>
      </c>
      <c r="AD35" s="52">
        <f t="shared" ca="1" si="12"/>
        <v>390</v>
      </c>
      <c r="AE35" s="83"/>
      <c r="AF35" s="74">
        <v>0</v>
      </c>
      <c r="AG35" s="75">
        <v>0</v>
      </c>
      <c r="AH35" s="76">
        <v>46170</v>
      </c>
      <c r="AI35" s="77">
        <v>46243</v>
      </c>
      <c r="AJ35" s="50">
        <f t="shared" si="10"/>
        <v>-73</v>
      </c>
      <c r="AK35" s="48" t="s">
        <v>60</v>
      </c>
    </row>
    <row r="36" spans="1:37">
      <c r="A36" s="86" t="s">
        <v>150</v>
      </c>
      <c r="B36" s="44">
        <v>556</v>
      </c>
      <c r="C36" s="44">
        <v>27344757</v>
      </c>
      <c r="D36" s="86" t="s">
        <v>151</v>
      </c>
      <c r="E36" s="86" t="s">
        <v>97</v>
      </c>
      <c r="F36" s="44">
        <v>49</v>
      </c>
      <c r="G36" s="44">
        <v>3947556</v>
      </c>
      <c r="H36" s="46">
        <v>0.86</v>
      </c>
      <c r="I36" s="21">
        <v>51.445157950539311</v>
      </c>
      <c r="J36" s="86" t="s">
        <v>76</v>
      </c>
      <c r="K36" s="66">
        <v>0.11</v>
      </c>
      <c r="L36" s="45">
        <v>7368</v>
      </c>
      <c r="M36" s="82">
        <v>44915</v>
      </c>
      <c r="N36" s="44">
        <v>64008</v>
      </c>
      <c r="O36" s="36">
        <f t="shared" si="1"/>
        <v>3292901.6700981203</v>
      </c>
      <c r="P36" s="36">
        <f t="shared" si="2"/>
        <v>3655121</v>
      </c>
      <c r="Q36" s="44">
        <v>29983</v>
      </c>
      <c r="R36" s="30">
        <v>64008</v>
      </c>
      <c r="S36" s="30">
        <f t="shared" si="3"/>
        <v>34025</v>
      </c>
      <c r="T36" s="36">
        <f t="shared" si="4"/>
        <v>1712153</v>
      </c>
      <c r="U36" s="30">
        <f t="shared" si="5"/>
        <v>1942968</v>
      </c>
      <c r="V36" s="44">
        <v>158</v>
      </c>
      <c r="W36" s="33">
        <f t="shared" si="6"/>
        <v>45073</v>
      </c>
      <c r="X36" s="43" t="str">
        <f t="shared" ca="1" si="11"/>
        <v>Bill Process</v>
      </c>
      <c r="Y36" s="37">
        <f t="shared" ca="1" si="7"/>
        <v>-1118</v>
      </c>
      <c r="Z36" s="44">
        <v>1796</v>
      </c>
      <c r="AA36" s="44">
        <f t="shared" ca="1" si="8"/>
        <v>1118</v>
      </c>
      <c r="AB36" s="48">
        <v>3</v>
      </c>
      <c r="AC36" s="67">
        <f t="shared" si="9"/>
        <v>0.46842582177227848</v>
      </c>
      <c r="AD36" s="52">
        <f t="shared" ca="1" si="12"/>
        <v>1115</v>
      </c>
      <c r="AE36" s="83"/>
      <c r="AF36" s="74">
        <v>0</v>
      </c>
      <c r="AG36" s="75">
        <v>0</v>
      </c>
      <c r="AH36" s="76">
        <v>46039</v>
      </c>
      <c r="AI36" s="77">
        <v>46211</v>
      </c>
      <c r="AJ36" s="50">
        <f t="shared" si="10"/>
        <v>-172</v>
      </c>
      <c r="AK36" s="48" t="s">
        <v>47</v>
      </c>
    </row>
    <row r="37" spans="1:37">
      <c r="A37" s="86" t="s">
        <v>152</v>
      </c>
      <c r="B37" s="44">
        <v>928</v>
      </c>
      <c r="C37" s="44">
        <v>97774196</v>
      </c>
      <c r="D37" s="86" t="s">
        <v>153</v>
      </c>
      <c r="E37" s="86" t="s">
        <v>107</v>
      </c>
      <c r="F37" s="44">
        <v>14</v>
      </c>
      <c r="G37" s="44">
        <v>7671674</v>
      </c>
      <c r="H37" s="46">
        <v>0.85</v>
      </c>
      <c r="I37" s="21">
        <v>73.949425943972187</v>
      </c>
      <c r="J37" s="86" t="s">
        <v>98</v>
      </c>
      <c r="K37" s="66">
        <v>0.13</v>
      </c>
      <c r="L37" s="45">
        <v>9247</v>
      </c>
      <c r="M37" s="82">
        <v>44933</v>
      </c>
      <c r="N37" s="44">
        <v>63663</v>
      </c>
      <c r="O37" s="36">
        <f t="shared" si="1"/>
        <v>4707842.3038711017</v>
      </c>
      <c r="P37" s="36">
        <f t="shared" si="2"/>
        <v>5319862</v>
      </c>
      <c r="Q37" s="44">
        <v>17315</v>
      </c>
      <c r="R37" s="30">
        <v>63663</v>
      </c>
      <c r="S37" s="30">
        <f t="shared" si="3"/>
        <v>46348</v>
      </c>
      <c r="T37" s="36">
        <f t="shared" si="4"/>
        <v>1446891</v>
      </c>
      <c r="U37" s="30">
        <f t="shared" si="5"/>
        <v>3872971</v>
      </c>
      <c r="V37" s="44">
        <v>146</v>
      </c>
      <c r="W37" s="33">
        <f t="shared" si="6"/>
        <v>45079</v>
      </c>
      <c r="X37" s="43" t="str">
        <f t="shared" ca="1" si="11"/>
        <v>Bill Process</v>
      </c>
      <c r="Y37" s="37">
        <f t="shared" ca="1" si="7"/>
        <v>-1112</v>
      </c>
      <c r="Z37" s="44">
        <v>3921</v>
      </c>
      <c r="AA37" s="44">
        <f t="shared" ca="1" si="8"/>
        <v>1112</v>
      </c>
      <c r="AB37" s="48">
        <v>9</v>
      </c>
      <c r="AC37" s="67">
        <f t="shared" si="9"/>
        <v>0.27197901449821715</v>
      </c>
      <c r="AD37" s="52">
        <f t="shared" ca="1" si="12"/>
        <v>1103</v>
      </c>
      <c r="AE37" s="83"/>
      <c r="AF37" s="74">
        <v>0</v>
      </c>
      <c r="AG37" s="75">
        <v>0</v>
      </c>
      <c r="AH37" s="76">
        <v>45819</v>
      </c>
      <c r="AI37" s="77">
        <v>45979</v>
      </c>
      <c r="AJ37" s="50">
        <f t="shared" si="10"/>
        <v>-160</v>
      </c>
      <c r="AK37" s="48" t="s">
        <v>60</v>
      </c>
    </row>
    <row r="38" spans="1:37">
      <c r="A38" s="86" t="s">
        <v>154</v>
      </c>
      <c r="B38" s="44">
        <v>646</v>
      </c>
      <c r="C38" s="44">
        <v>47572842</v>
      </c>
      <c r="D38" s="86" t="s">
        <v>155</v>
      </c>
      <c r="E38" s="86" t="s">
        <v>50</v>
      </c>
      <c r="F38" s="44">
        <v>49</v>
      </c>
      <c r="G38" s="44">
        <v>1138693</v>
      </c>
      <c r="H38" s="46">
        <v>0.79</v>
      </c>
      <c r="I38" s="21">
        <v>85.337089677324485</v>
      </c>
      <c r="J38" s="86" t="s">
        <v>156</v>
      </c>
      <c r="K38" s="66">
        <v>0.11799999999999999</v>
      </c>
      <c r="L38" s="45">
        <v>6402</v>
      </c>
      <c r="M38" s="82">
        <v>43983</v>
      </c>
      <c r="N38" s="44">
        <v>55694</v>
      </c>
      <c r="O38" s="36">
        <f t="shared" si="1"/>
        <v>4752763.8724889103</v>
      </c>
      <c r="P38" s="36">
        <f t="shared" si="2"/>
        <v>5313590</v>
      </c>
      <c r="Q38" s="44">
        <v>54284</v>
      </c>
      <c r="R38" s="30">
        <v>55694</v>
      </c>
      <c r="S38" s="30">
        <f t="shared" si="3"/>
        <v>1410</v>
      </c>
      <c r="T38" s="36">
        <f t="shared" si="4"/>
        <v>5179066</v>
      </c>
      <c r="U38" s="30">
        <f t="shared" si="5"/>
        <v>134524</v>
      </c>
      <c r="V38" s="44">
        <v>127</v>
      </c>
      <c r="W38" s="33">
        <f t="shared" si="6"/>
        <v>44110</v>
      </c>
      <c r="X38" s="43" t="str">
        <f t="shared" ca="1" si="11"/>
        <v>Bill Process</v>
      </c>
      <c r="Y38" s="37">
        <f t="shared" ca="1" si="7"/>
        <v>-2081</v>
      </c>
      <c r="Z38" s="44">
        <v>8580</v>
      </c>
      <c r="AA38" s="44">
        <f t="shared" ca="1" si="8"/>
        <v>2081</v>
      </c>
      <c r="AB38" s="48">
        <v>6</v>
      </c>
      <c r="AC38" s="67">
        <f t="shared" si="9"/>
        <v>0.97468308974036699</v>
      </c>
      <c r="AD38" s="52">
        <f t="shared" ca="1" si="12"/>
        <v>2075</v>
      </c>
      <c r="AE38" s="83"/>
      <c r="AF38" s="74">
        <v>0</v>
      </c>
      <c r="AG38" s="75">
        <v>0</v>
      </c>
      <c r="AH38" s="76">
        <v>45984</v>
      </c>
      <c r="AI38" s="77">
        <v>46125</v>
      </c>
      <c r="AJ38" s="50">
        <f t="shared" si="10"/>
        <v>-141</v>
      </c>
      <c r="AK38" s="48" t="s">
        <v>60</v>
      </c>
    </row>
    <row r="39" spans="1:37">
      <c r="A39" s="86" t="s">
        <v>157</v>
      </c>
      <c r="B39" s="44">
        <v>778</v>
      </c>
      <c r="C39" s="44">
        <v>40537974</v>
      </c>
      <c r="D39" s="86" t="s">
        <v>158</v>
      </c>
      <c r="E39" s="86" t="s">
        <v>83</v>
      </c>
      <c r="F39" s="44">
        <v>49</v>
      </c>
      <c r="G39" s="44">
        <v>6074550</v>
      </c>
      <c r="H39" s="46">
        <v>0.93</v>
      </c>
      <c r="I39" s="21">
        <v>59.195481259197038</v>
      </c>
      <c r="J39" s="86" t="s">
        <v>159</v>
      </c>
      <c r="K39" s="66">
        <v>0.105</v>
      </c>
      <c r="L39" s="45">
        <v>6952</v>
      </c>
      <c r="M39" s="82">
        <v>44721</v>
      </c>
      <c r="N39" s="44">
        <v>25934</v>
      </c>
      <c r="O39" s="36">
        <f t="shared" si="1"/>
        <v>1535175.6109760159</v>
      </c>
      <c r="P39" s="36">
        <f t="shared" si="2"/>
        <v>1696369</v>
      </c>
      <c r="Q39" s="44">
        <v>11093</v>
      </c>
      <c r="R39" s="30">
        <v>25934</v>
      </c>
      <c r="S39" s="30">
        <f t="shared" si="3"/>
        <v>14841</v>
      </c>
      <c r="T39" s="36">
        <f t="shared" si="4"/>
        <v>725604</v>
      </c>
      <c r="U39" s="30">
        <f t="shared" si="5"/>
        <v>970765</v>
      </c>
      <c r="V39" s="44">
        <v>52</v>
      </c>
      <c r="W39" s="33">
        <f t="shared" si="6"/>
        <v>44773</v>
      </c>
      <c r="X39" s="43" t="str">
        <f t="shared" ca="1" si="11"/>
        <v>Bill Process</v>
      </c>
      <c r="Y39" s="37">
        <f t="shared" ca="1" si="7"/>
        <v>-1418</v>
      </c>
      <c r="Z39" s="44">
        <v>9031</v>
      </c>
      <c r="AA39" s="44">
        <f t="shared" ca="1" si="8"/>
        <v>1418</v>
      </c>
      <c r="AB39" s="48">
        <v>6</v>
      </c>
      <c r="AC39" s="67">
        <f t="shared" si="9"/>
        <v>0.42773964679571219</v>
      </c>
      <c r="AD39" s="52">
        <f t="shared" ca="1" si="12"/>
        <v>1412</v>
      </c>
      <c r="AE39" s="83"/>
      <c r="AF39" s="74">
        <v>0</v>
      </c>
      <c r="AG39" s="75">
        <v>0</v>
      </c>
      <c r="AH39" s="76">
        <v>45822</v>
      </c>
      <c r="AI39" s="77">
        <v>45888</v>
      </c>
      <c r="AJ39" s="50">
        <f t="shared" si="10"/>
        <v>-66</v>
      </c>
      <c r="AK39" s="48" t="s">
        <v>47</v>
      </c>
    </row>
    <row r="40" spans="1:37">
      <c r="A40" s="86" t="s">
        <v>160</v>
      </c>
      <c r="B40" s="44">
        <v>249</v>
      </c>
      <c r="C40" s="44">
        <v>79532008</v>
      </c>
      <c r="D40" s="86" t="s">
        <v>161</v>
      </c>
      <c r="E40" s="86" t="s">
        <v>71</v>
      </c>
      <c r="F40" s="44">
        <v>25</v>
      </c>
      <c r="G40" s="44">
        <v>8154697</v>
      </c>
      <c r="H40" s="46">
        <v>0.93</v>
      </c>
      <c r="I40" s="21">
        <v>69.9310722915463</v>
      </c>
      <c r="J40" s="86" t="s">
        <v>159</v>
      </c>
      <c r="K40" s="66">
        <v>0.13700000000000001</v>
      </c>
      <c r="L40" s="45">
        <v>2665</v>
      </c>
      <c r="M40" s="82">
        <v>44643</v>
      </c>
      <c r="N40" s="44">
        <v>39714</v>
      </c>
      <c r="O40" s="36">
        <f t="shared" si="1"/>
        <v>2777242.6049864697</v>
      </c>
      <c r="P40" s="36">
        <f t="shared" si="2"/>
        <v>3157725</v>
      </c>
      <c r="Q40" s="44">
        <v>6419</v>
      </c>
      <c r="R40" s="30">
        <v>39714</v>
      </c>
      <c r="S40" s="30">
        <f t="shared" si="3"/>
        <v>33295</v>
      </c>
      <c r="T40" s="36">
        <f t="shared" si="4"/>
        <v>510385</v>
      </c>
      <c r="U40" s="30">
        <f t="shared" si="5"/>
        <v>2647340</v>
      </c>
      <c r="V40" s="44">
        <v>77</v>
      </c>
      <c r="W40" s="33">
        <f t="shared" si="6"/>
        <v>44720</v>
      </c>
      <c r="X40" s="43" t="str">
        <f t="shared" ca="1" si="11"/>
        <v>Bill Process</v>
      </c>
      <c r="Y40" s="37">
        <f t="shared" ca="1" si="7"/>
        <v>-1471</v>
      </c>
      <c r="Z40" s="44">
        <v>1743</v>
      </c>
      <c r="AA40" s="44">
        <f t="shared" ca="1" si="8"/>
        <v>1471</v>
      </c>
      <c r="AB40" s="48">
        <v>0</v>
      </c>
      <c r="AC40" s="67">
        <f t="shared" si="9"/>
        <v>0.16163065921337563</v>
      </c>
      <c r="AD40" s="52">
        <f t="shared" ca="1" si="12"/>
        <v>1471</v>
      </c>
      <c r="AE40" s="83"/>
      <c r="AF40" s="74">
        <v>0</v>
      </c>
      <c r="AG40" s="75">
        <v>0</v>
      </c>
      <c r="AH40" s="76">
        <v>46197</v>
      </c>
      <c r="AI40" s="77">
        <v>46288</v>
      </c>
      <c r="AJ40" s="50">
        <f t="shared" si="10"/>
        <v>-91</v>
      </c>
      <c r="AK40" s="48" t="s">
        <v>47</v>
      </c>
    </row>
    <row r="41" spans="1:37">
      <c r="A41" s="86" t="s">
        <v>162</v>
      </c>
      <c r="B41" s="44">
        <v>682</v>
      </c>
      <c r="C41" s="44">
        <v>61231938</v>
      </c>
      <c r="D41" s="86" t="s">
        <v>163</v>
      </c>
      <c r="E41" s="86" t="s">
        <v>83</v>
      </c>
      <c r="F41" s="44">
        <v>30</v>
      </c>
      <c r="G41" s="44">
        <v>2946721</v>
      </c>
      <c r="H41" s="46">
        <v>0.84</v>
      </c>
      <c r="I41" s="21">
        <v>78.036032122228576</v>
      </c>
      <c r="J41" s="86" t="s">
        <v>144</v>
      </c>
      <c r="K41" s="66">
        <v>0.10299999999999999</v>
      </c>
      <c r="L41" s="45">
        <v>5103</v>
      </c>
      <c r="M41" s="82">
        <v>44634</v>
      </c>
      <c r="N41" s="44">
        <v>98312</v>
      </c>
      <c r="O41" s="36">
        <f t="shared" si="1"/>
        <v>7671878.3900005361</v>
      </c>
      <c r="P41" s="36">
        <f t="shared" si="2"/>
        <v>8462082</v>
      </c>
      <c r="Q41" s="44">
        <v>93292</v>
      </c>
      <c r="R41" s="30">
        <v>98312</v>
      </c>
      <c r="S41" s="30">
        <f t="shared" si="3"/>
        <v>5020</v>
      </c>
      <c r="T41" s="36">
        <f t="shared" si="4"/>
        <v>8029992</v>
      </c>
      <c r="U41" s="30">
        <f t="shared" si="5"/>
        <v>432090</v>
      </c>
      <c r="V41" s="44">
        <v>114</v>
      </c>
      <c r="W41" s="33">
        <f t="shared" si="6"/>
        <v>44748</v>
      </c>
      <c r="X41" s="43" t="str">
        <f t="shared" ca="1" si="11"/>
        <v>Bill Process</v>
      </c>
      <c r="Y41" s="37">
        <f t="shared" ca="1" si="7"/>
        <v>-1443</v>
      </c>
      <c r="Z41" s="44">
        <v>6504</v>
      </c>
      <c r="AA41" s="44">
        <f t="shared" ca="1" si="8"/>
        <v>1443</v>
      </c>
      <c r="AB41" s="48">
        <v>0</v>
      </c>
      <c r="AC41" s="67">
        <f t="shared" si="9"/>
        <v>0.94893807470095204</v>
      </c>
      <c r="AD41" s="52">
        <f t="shared" ca="1" si="12"/>
        <v>1443</v>
      </c>
      <c r="AE41" s="83"/>
      <c r="AF41" s="74">
        <v>0</v>
      </c>
      <c r="AG41" s="75">
        <v>0</v>
      </c>
      <c r="AH41" s="76">
        <v>46363</v>
      </c>
      <c r="AI41" s="77">
        <v>46491</v>
      </c>
      <c r="AJ41" s="50">
        <f t="shared" si="10"/>
        <v>-128</v>
      </c>
      <c r="AK41" s="48" t="s">
        <v>47</v>
      </c>
    </row>
    <row r="42" spans="1:37">
      <c r="A42" s="86" t="s">
        <v>164</v>
      </c>
      <c r="B42" s="44">
        <v>910</v>
      </c>
      <c r="C42" s="44">
        <v>78415546</v>
      </c>
      <c r="D42" s="86" t="s">
        <v>165</v>
      </c>
      <c r="E42" s="86" t="s">
        <v>63</v>
      </c>
      <c r="F42" s="44">
        <v>8</v>
      </c>
      <c r="G42" s="44">
        <v>4674866</v>
      </c>
      <c r="H42" s="46">
        <v>0.78</v>
      </c>
      <c r="I42" s="21">
        <v>84.220382645152057</v>
      </c>
      <c r="J42" s="86" t="s">
        <v>166</v>
      </c>
      <c r="K42" s="66">
        <v>0.107</v>
      </c>
      <c r="L42" s="45">
        <v>1927</v>
      </c>
      <c r="M42" s="82">
        <v>45132</v>
      </c>
      <c r="N42" s="44">
        <v>94909</v>
      </c>
      <c r="O42" s="36">
        <f t="shared" si="1"/>
        <v>7993272.2964687366</v>
      </c>
      <c r="P42" s="36">
        <f t="shared" si="2"/>
        <v>8848552</v>
      </c>
      <c r="Q42" s="44">
        <v>29712</v>
      </c>
      <c r="R42" s="30">
        <v>94909</v>
      </c>
      <c r="S42" s="30">
        <f t="shared" si="3"/>
        <v>65197</v>
      </c>
      <c r="T42" s="36">
        <f t="shared" si="4"/>
        <v>2770108</v>
      </c>
      <c r="U42" s="30">
        <f t="shared" si="5"/>
        <v>6078444</v>
      </c>
      <c r="V42" s="44">
        <v>62</v>
      </c>
      <c r="W42" s="33">
        <f t="shared" si="6"/>
        <v>45194</v>
      </c>
      <c r="X42" s="43" t="str">
        <f t="shared" ca="1" si="11"/>
        <v>Bill Process</v>
      </c>
      <c r="Y42" s="37">
        <f t="shared" ca="1" si="7"/>
        <v>-997</v>
      </c>
      <c r="Z42" s="44">
        <v>4983</v>
      </c>
      <c r="AA42" s="44">
        <f t="shared" ca="1" si="8"/>
        <v>997</v>
      </c>
      <c r="AB42" s="48">
        <v>0</v>
      </c>
      <c r="AC42" s="67">
        <f t="shared" si="9"/>
        <v>0.31305777112813327</v>
      </c>
      <c r="AD42" s="52">
        <f t="shared" ca="1" si="12"/>
        <v>997</v>
      </c>
      <c r="AE42" s="83"/>
      <c r="AF42" s="74">
        <v>0</v>
      </c>
      <c r="AG42" s="75">
        <v>0</v>
      </c>
      <c r="AH42" s="76">
        <v>46351</v>
      </c>
      <c r="AI42" s="77">
        <v>46427</v>
      </c>
      <c r="AJ42" s="50">
        <f t="shared" si="10"/>
        <v>-76</v>
      </c>
      <c r="AK42" s="48" t="s">
        <v>47</v>
      </c>
    </row>
    <row r="43" spans="1:37">
      <c r="A43" s="86" t="s">
        <v>167</v>
      </c>
      <c r="B43" s="44">
        <v>909</v>
      </c>
      <c r="C43" s="44">
        <v>84701478</v>
      </c>
      <c r="D43" s="86" t="s">
        <v>168</v>
      </c>
      <c r="E43" s="86" t="s">
        <v>75</v>
      </c>
      <c r="F43" s="44">
        <v>32</v>
      </c>
      <c r="G43" s="44">
        <v>7272644</v>
      </c>
      <c r="H43" s="46">
        <v>0.95</v>
      </c>
      <c r="I43" s="21">
        <v>55.97757758677443</v>
      </c>
      <c r="J43" s="86" t="s">
        <v>112</v>
      </c>
      <c r="K43" s="66">
        <v>0.124</v>
      </c>
      <c r="L43" s="45">
        <v>1016</v>
      </c>
      <c r="M43" s="82">
        <v>45621</v>
      </c>
      <c r="N43" s="44">
        <v>43777</v>
      </c>
      <c r="O43" s="36">
        <f t="shared" si="1"/>
        <v>2450530.4140162244</v>
      </c>
      <c r="P43" s="36">
        <f t="shared" si="2"/>
        <v>2754396</v>
      </c>
      <c r="Q43" s="44">
        <v>802</v>
      </c>
      <c r="R43" s="30">
        <v>43777</v>
      </c>
      <c r="S43" s="30">
        <f t="shared" si="3"/>
        <v>42975</v>
      </c>
      <c r="T43" s="36">
        <f t="shared" si="4"/>
        <v>50461</v>
      </c>
      <c r="U43" s="30">
        <f t="shared" si="5"/>
        <v>2703935</v>
      </c>
      <c r="V43" s="44">
        <v>81</v>
      </c>
      <c r="W43" s="33">
        <f t="shared" si="6"/>
        <v>45702</v>
      </c>
      <c r="X43" s="43" t="str">
        <f t="shared" ca="1" si="11"/>
        <v>Bill Process</v>
      </c>
      <c r="Y43" s="37">
        <f t="shared" ca="1" si="7"/>
        <v>-489</v>
      </c>
      <c r="Z43" s="44">
        <v>2660</v>
      </c>
      <c r="AA43" s="44">
        <f t="shared" ca="1" si="8"/>
        <v>489</v>
      </c>
      <c r="AB43" s="48">
        <v>8</v>
      </c>
      <c r="AC43" s="67">
        <f t="shared" si="9"/>
        <v>1.8320122438723531E-2</v>
      </c>
      <c r="AD43" s="52">
        <f t="shared" ca="1" si="12"/>
        <v>481</v>
      </c>
      <c r="AE43" s="83"/>
      <c r="AF43" s="74">
        <v>0</v>
      </c>
      <c r="AG43" s="75">
        <v>0</v>
      </c>
      <c r="AH43" s="76">
        <v>46001</v>
      </c>
      <c r="AI43" s="77">
        <v>46096</v>
      </c>
      <c r="AJ43" s="50">
        <f t="shared" si="10"/>
        <v>-95</v>
      </c>
      <c r="AK43" s="48" t="s">
        <v>47</v>
      </c>
    </row>
    <row r="44" spans="1:37">
      <c r="A44" s="86" t="s">
        <v>169</v>
      </c>
      <c r="B44" s="44">
        <v>459</v>
      </c>
      <c r="C44" s="44">
        <v>69547188</v>
      </c>
      <c r="D44" s="86" t="s">
        <v>170</v>
      </c>
      <c r="E44" s="86" t="s">
        <v>147</v>
      </c>
      <c r="F44" s="44">
        <v>47</v>
      </c>
      <c r="G44" s="44">
        <v>7503667</v>
      </c>
      <c r="H44" s="46">
        <v>1</v>
      </c>
      <c r="I44" s="21">
        <v>58.560843421707858</v>
      </c>
      <c r="J44" s="86" t="s">
        <v>122</v>
      </c>
      <c r="K44" s="66">
        <v>0.10199999999999999</v>
      </c>
      <c r="L44" s="45">
        <v>1733</v>
      </c>
      <c r="M44" s="82">
        <v>45374</v>
      </c>
      <c r="N44" s="44">
        <v>31752</v>
      </c>
      <c r="O44" s="36">
        <f t="shared" si="1"/>
        <v>1859423.9003260678</v>
      </c>
      <c r="P44" s="36">
        <f t="shared" si="2"/>
        <v>2049085</v>
      </c>
      <c r="Q44" s="44">
        <v>15320</v>
      </c>
      <c r="R44" s="30">
        <v>31752</v>
      </c>
      <c r="S44" s="30">
        <f t="shared" si="3"/>
        <v>16432</v>
      </c>
      <c r="T44" s="36">
        <f t="shared" si="4"/>
        <v>988662</v>
      </c>
      <c r="U44" s="30">
        <f t="shared" si="5"/>
        <v>1060423</v>
      </c>
      <c r="V44" s="44">
        <v>50</v>
      </c>
      <c r="W44" s="33">
        <f t="shared" si="6"/>
        <v>45424</v>
      </c>
      <c r="X44" s="43" t="str">
        <f t="shared" ca="1" si="11"/>
        <v>Bill Process</v>
      </c>
      <c r="Y44" s="37">
        <f t="shared" ca="1" si="7"/>
        <v>-767</v>
      </c>
      <c r="Z44" s="44">
        <v>1640</v>
      </c>
      <c r="AA44" s="44">
        <f t="shared" ca="1" si="8"/>
        <v>767</v>
      </c>
      <c r="AB44" s="48">
        <v>8</v>
      </c>
      <c r="AC44" s="67">
        <f t="shared" si="9"/>
        <v>0.48248929201310153</v>
      </c>
      <c r="AD44" s="52">
        <f t="shared" ca="1" si="12"/>
        <v>759</v>
      </c>
      <c r="AE44" s="83"/>
      <c r="AF44" s="74">
        <v>0</v>
      </c>
      <c r="AG44" s="75">
        <v>0</v>
      </c>
      <c r="AH44" s="76">
        <v>45845</v>
      </c>
      <c r="AI44" s="77">
        <v>45909</v>
      </c>
      <c r="AJ44" s="50">
        <f t="shared" si="10"/>
        <v>-64</v>
      </c>
      <c r="AK44" s="48" t="s">
        <v>60</v>
      </c>
    </row>
    <row r="45" spans="1:37">
      <c r="A45" s="86" t="s">
        <v>171</v>
      </c>
      <c r="B45" s="44">
        <v>164</v>
      </c>
      <c r="C45" s="44">
        <v>15413148</v>
      </c>
      <c r="D45" s="86" t="s">
        <v>172</v>
      </c>
      <c r="E45" s="86" t="s">
        <v>93</v>
      </c>
      <c r="F45" s="44">
        <v>11</v>
      </c>
      <c r="G45" s="44">
        <v>9288520</v>
      </c>
      <c r="H45" s="46">
        <v>0.96</v>
      </c>
      <c r="I45" s="21">
        <v>95.457934849452741</v>
      </c>
      <c r="J45" s="86" t="s">
        <v>173</v>
      </c>
      <c r="K45" s="66">
        <v>0.13800000000000001</v>
      </c>
      <c r="L45" s="45">
        <v>3140</v>
      </c>
      <c r="M45" s="82">
        <v>45726</v>
      </c>
      <c r="N45" s="44">
        <v>29135</v>
      </c>
      <c r="O45" s="36">
        <f t="shared" si="1"/>
        <v>2781166.9318388058</v>
      </c>
      <c r="P45" s="36">
        <f t="shared" si="2"/>
        <v>3164968</v>
      </c>
      <c r="Q45" s="44">
        <v>3347</v>
      </c>
      <c r="R45" s="30">
        <v>29135</v>
      </c>
      <c r="S45" s="30">
        <f t="shared" si="3"/>
        <v>25788</v>
      </c>
      <c r="T45" s="36">
        <f t="shared" si="4"/>
        <v>363588</v>
      </c>
      <c r="U45" s="30">
        <f t="shared" si="5"/>
        <v>2801380</v>
      </c>
      <c r="V45" s="44">
        <v>98</v>
      </c>
      <c r="W45" s="33">
        <f t="shared" si="6"/>
        <v>45824</v>
      </c>
      <c r="X45" s="43" t="str">
        <f t="shared" ca="1" si="11"/>
        <v>Bill Process</v>
      </c>
      <c r="Y45" s="37">
        <f t="shared" ca="1" si="7"/>
        <v>-367</v>
      </c>
      <c r="Z45" s="44">
        <v>7025</v>
      </c>
      <c r="AA45" s="44">
        <f t="shared" ca="1" si="8"/>
        <v>367</v>
      </c>
      <c r="AB45" s="48">
        <v>7</v>
      </c>
      <c r="AC45" s="67">
        <f t="shared" si="9"/>
        <v>0.11487901149819804</v>
      </c>
      <c r="AD45" s="52">
        <f t="shared" ca="1" si="12"/>
        <v>360</v>
      </c>
      <c r="AE45" s="83"/>
      <c r="AF45" s="74">
        <v>0</v>
      </c>
      <c r="AG45" s="75">
        <v>0</v>
      </c>
      <c r="AH45" s="76">
        <v>45685</v>
      </c>
      <c r="AI45" s="77">
        <v>45797</v>
      </c>
      <c r="AJ45" s="50">
        <f t="shared" si="10"/>
        <v>-112</v>
      </c>
      <c r="AK45" s="48" t="s">
        <v>47</v>
      </c>
    </row>
    <row r="46" spans="1:37">
      <c r="A46" s="86" t="s">
        <v>174</v>
      </c>
      <c r="B46" s="44">
        <v>322</v>
      </c>
      <c r="C46" s="44">
        <v>39308747</v>
      </c>
      <c r="D46" s="86" t="s">
        <v>175</v>
      </c>
      <c r="E46" s="86" t="s">
        <v>50</v>
      </c>
      <c r="F46" s="44">
        <v>6</v>
      </c>
      <c r="G46" s="44">
        <v>5547111</v>
      </c>
      <c r="H46" s="46">
        <v>0.88</v>
      </c>
      <c r="I46" s="21">
        <v>56.645393539790064</v>
      </c>
      <c r="J46" s="86" t="s">
        <v>176</v>
      </c>
      <c r="K46" s="66">
        <v>0.13</v>
      </c>
      <c r="L46" s="45">
        <v>2606</v>
      </c>
      <c r="M46" s="82">
        <v>45648</v>
      </c>
      <c r="N46" s="44">
        <v>18544</v>
      </c>
      <c r="O46" s="36">
        <f t="shared" si="1"/>
        <v>1050432.177801867</v>
      </c>
      <c r="P46" s="36">
        <f t="shared" si="2"/>
        <v>1186988</v>
      </c>
      <c r="Q46" s="44">
        <v>10705</v>
      </c>
      <c r="R46" s="30">
        <v>18544</v>
      </c>
      <c r="S46" s="30">
        <f t="shared" si="3"/>
        <v>7839</v>
      </c>
      <c r="T46" s="36">
        <f t="shared" si="4"/>
        <v>685219</v>
      </c>
      <c r="U46" s="30">
        <f t="shared" si="5"/>
        <v>501769</v>
      </c>
      <c r="V46" s="44">
        <v>110</v>
      </c>
      <c r="W46" s="33">
        <f t="shared" si="6"/>
        <v>45758</v>
      </c>
      <c r="X46" s="43" t="str">
        <f t="shared" ca="1" si="11"/>
        <v>Bill Process</v>
      </c>
      <c r="Y46" s="37">
        <f t="shared" ca="1" si="7"/>
        <v>-433</v>
      </c>
      <c r="Z46" s="44">
        <v>3591</v>
      </c>
      <c r="AA46" s="44">
        <f t="shared" ca="1" si="8"/>
        <v>433</v>
      </c>
      <c r="AB46" s="48">
        <v>4</v>
      </c>
      <c r="AC46" s="67">
        <f t="shared" si="9"/>
        <v>0.57727566867989644</v>
      </c>
      <c r="AD46" s="52">
        <f t="shared" ca="1" si="12"/>
        <v>429</v>
      </c>
      <c r="AE46" s="83"/>
      <c r="AF46" s="74">
        <v>0</v>
      </c>
      <c r="AG46" s="75">
        <v>0</v>
      </c>
      <c r="AH46" s="76">
        <v>45926</v>
      </c>
      <c r="AI46" s="77">
        <v>46050</v>
      </c>
      <c r="AJ46" s="50">
        <f t="shared" si="10"/>
        <v>-124</v>
      </c>
      <c r="AK46" s="48" t="s">
        <v>60</v>
      </c>
    </row>
    <row r="47" spans="1:37">
      <c r="A47" s="86" t="s">
        <v>177</v>
      </c>
      <c r="B47" s="44">
        <v>882</v>
      </c>
      <c r="C47" s="44">
        <v>53913020</v>
      </c>
      <c r="D47" s="86" t="s">
        <v>178</v>
      </c>
      <c r="E47" s="86" t="s">
        <v>63</v>
      </c>
      <c r="F47" s="44">
        <v>12</v>
      </c>
      <c r="G47" s="44">
        <v>9890696</v>
      </c>
      <c r="H47" s="46">
        <v>0.85</v>
      </c>
      <c r="I47" s="21">
        <v>86.650624265712011</v>
      </c>
      <c r="J47" s="86" t="s">
        <v>115</v>
      </c>
      <c r="K47" s="66">
        <v>0.14399999999999999</v>
      </c>
      <c r="L47" s="45">
        <v>4134</v>
      </c>
      <c r="M47" s="82">
        <v>44745</v>
      </c>
      <c r="N47" s="44">
        <v>63059</v>
      </c>
      <c r="O47" s="36">
        <f t="shared" si="1"/>
        <v>5464101.7155715339</v>
      </c>
      <c r="P47" s="36">
        <f t="shared" si="2"/>
        <v>6250932</v>
      </c>
      <c r="Q47" s="44">
        <v>63059</v>
      </c>
      <c r="R47" s="30">
        <v>63059</v>
      </c>
      <c r="S47" s="30">
        <f t="shared" si="3"/>
        <v>0</v>
      </c>
      <c r="T47" s="36">
        <f t="shared" si="4"/>
        <v>6250932</v>
      </c>
      <c r="U47" s="30">
        <f t="shared" si="5"/>
        <v>0</v>
      </c>
      <c r="V47" s="44">
        <v>131</v>
      </c>
      <c r="W47" s="33">
        <f t="shared" si="6"/>
        <v>44876</v>
      </c>
      <c r="X47" s="43" t="str">
        <f t="shared" ca="1" si="11"/>
        <v>P O Closed</v>
      </c>
      <c r="Y47" s="37">
        <f t="shared" ca="1" si="7"/>
        <v>-1315</v>
      </c>
      <c r="Z47" s="44">
        <v>2930</v>
      </c>
      <c r="AA47" s="44">
        <f t="shared" ca="1" si="8"/>
        <v>1315</v>
      </c>
      <c r="AB47" s="48">
        <v>0</v>
      </c>
      <c r="AC47" s="67">
        <f t="shared" si="9"/>
        <v>1</v>
      </c>
      <c r="AD47" s="52">
        <f t="shared" ca="1" si="12"/>
        <v>1315</v>
      </c>
      <c r="AE47" s="83"/>
      <c r="AF47" s="74">
        <v>0</v>
      </c>
      <c r="AG47" s="75">
        <v>0</v>
      </c>
      <c r="AH47" s="76">
        <v>46185</v>
      </c>
      <c r="AI47" s="77">
        <v>46330</v>
      </c>
      <c r="AJ47" s="50">
        <f t="shared" si="10"/>
        <v>-145</v>
      </c>
      <c r="AK47" s="48" t="s">
        <v>60</v>
      </c>
    </row>
    <row r="48" spans="1:37">
      <c r="A48" s="86" t="s">
        <v>179</v>
      </c>
      <c r="B48" s="44">
        <v>508</v>
      </c>
      <c r="C48" s="44">
        <v>62651490</v>
      </c>
      <c r="D48" s="86" t="s">
        <v>180</v>
      </c>
      <c r="E48" s="86" t="s">
        <v>93</v>
      </c>
      <c r="F48" s="44">
        <v>36</v>
      </c>
      <c r="G48" s="44">
        <v>4833802</v>
      </c>
      <c r="H48" s="46">
        <v>0.96</v>
      </c>
      <c r="I48" s="21">
        <v>89.178835971598176</v>
      </c>
      <c r="J48" s="86" t="s">
        <v>181</v>
      </c>
      <c r="K48" s="66">
        <v>0.126</v>
      </c>
      <c r="L48" s="45">
        <v>4093</v>
      </c>
      <c r="M48" s="82">
        <v>45984</v>
      </c>
      <c r="N48" s="44">
        <v>20696</v>
      </c>
      <c r="O48" s="36">
        <f t="shared" si="1"/>
        <v>1845645.1892681958</v>
      </c>
      <c r="P48" s="36">
        <f t="shared" si="2"/>
        <v>2078196</v>
      </c>
      <c r="Q48" s="44">
        <v>11775</v>
      </c>
      <c r="R48" s="30">
        <v>20696</v>
      </c>
      <c r="S48" s="30">
        <f t="shared" si="3"/>
        <v>8921</v>
      </c>
      <c r="T48" s="36">
        <f t="shared" si="4"/>
        <v>1182391</v>
      </c>
      <c r="U48" s="30">
        <f t="shared" si="5"/>
        <v>895805</v>
      </c>
      <c r="V48" s="44">
        <v>169</v>
      </c>
      <c r="W48" s="33">
        <f t="shared" si="6"/>
        <v>46153</v>
      </c>
      <c r="X48" s="43" t="str">
        <f t="shared" ca="1" si="11"/>
        <v>Bill Process</v>
      </c>
      <c r="Y48" s="37">
        <f t="shared" ca="1" si="7"/>
        <v>-38</v>
      </c>
      <c r="Z48" s="44">
        <v>1564</v>
      </c>
      <c r="AA48" s="44">
        <f t="shared" ca="1" si="8"/>
        <v>38</v>
      </c>
      <c r="AB48" s="48">
        <v>0</v>
      </c>
      <c r="AC48" s="67">
        <f t="shared" si="9"/>
        <v>0.56895052183996908</v>
      </c>
      <c r="AD48" s="52">
        <f t="shared" ca="1" si="12"/>
        <v>38</v>
      </c>
      <c r="AE48" s="83"/>
      <c r="AF48" s="74">
        <v>0</v>
      </c>
      <c r="AG48" s="75">
        <v>0</v>
      </c>
      <c r="AH48" s="76">
        <v>46141</v>
      </c>
      <c r="AI48" s="77">
        <v>46324</v>
      </c>
      <c r="AJ48" s="50">
        <f t="shared" si="10"/>
        <v>-183</v>
      </c>
      <c r="AK48" s="48" t="s">
        <v>47</v>
      </c>
    </row>
    <row r="49" spans="1:37">
      <c r="A49" s="86" t="s">
        <v>182</v>
      </c>
      <c r="B49" s="44">
        <v>151</v>
      </c>
      <c r="C49" s="44">
        <v>95966948</v>
      </c>
      <c r="D49" s="86" t="s">
        <v>183</v>
      </c>
      <c r="E49" s="86" t="s">
        <v>93</v>
      </c>
      <c r="F49" s="44">
        <v>29</v>
      </c>
      <c r="G49" s="44">
        <v>1322468</v>
      </c>
      <c r="H49" s="46">
        <v>0.91</v>
      </c>
      <c r="I49" s="21">
        <v>60.870695977158363</v>
      </c>
      <c r="J49" s="86" t="s">
        <v>184</v>
      </c>
      <c r="K49" s="66">
        <v>0.11600000000000001</v>
      </c>
      <c r="L49" s="45">
        <v>8818</v>
      </c>
      <c r="M49" s="82">
        <v>44640</v>
      </c>
      <c r="N49" s="44">
        <v>25826</v>
      </c>
      <c r="O49" s="36">
        <f t="shared" si="1"/>
        <v>1572046.5943060918</v>
      </c>
      <c r="P49" s="36">
        <f t="shared" si="2"/>
        <v>1754404</v>
      </c>
      <c r="Q49" s="44">
        <v>21375</v>
      </c>
      <c r="R49" s="30">
        <v>25826</v>
      </c>
      <c r="S49" s="30">
        <f t="shared" si="3"/>
        <v>4451</v>
      </c>
      <c r="T49" s="36">
        <f t="shared" si="4"/>
        <v>1452040</v>
      </c>
      <c r="U49" s="30">
        <f t="shared" si="5"/>
        <v>302364</v>
      </c>
      <c r="V49" s="44">
        <v>67</v>
      </c>
      <c r="W49" s="33">
        <f t="shared" si="6"/>
        <v>44707</v>
      </c>
      <c r="X49" s="43" t="str">
        <f t="shared" ca="1" si="11"/>
        <v>Bill Process</v>
      </c>
      <c r="Y49" s="37">
        <f t="shared" ca="1" si="7"/>
        <v>-1484</v>
      </c>
      <c r="Z49" s="44">
        <v>7528</v>
      </c>
      <c r="AA49" s="44">
        <f t="shared" ca="1" si="8"/>
        <v>1484</v>
      </c>
      <c r="AB49" s="48">
        <v>0</v>
      </c>
      <c r="AC49" s="67">
        <f t="shared" si="9"/>
        <v>0.82765430186633626</v>
      </c>
      <c r="AD49" s="52">
        <f t="shared" ca="1" si="12"/>
        <v>1484</v>
      </c>
      <c r="AE49" s="83"/>
      <c r="AF49" s="74">
        <v>0</v>
      </c>
      <c r="AG49" s="75">
        <v>0</v>
      </c>
      <c r="AH49" s="76">
        <v>46185</v>
      </c>
      <c r="AI49" s="77">
        <v>46266</v>
      </c>
      <c r="AJ49" s="50">
        <f t="shared" si="10"/>
        <v>-81</v>
      </c>
      <c r="AK49" s="48" t="s">
        <v>60</v>
      </c>
    </row>
    <row r="50" spans="1:37">
      <c r="A50" s="86" t="s">
        <v>185</v>
      </c>
      <c r="B50" s="44">
        <v>864</v>
      </c>
      <c r="C50" s="44">
        <v>41712066</v>
      </c>
      <c r="D50" s="86" t="s">
        <v>186</v>
      </c>
      <c r="E50" s="86" t="s">
        <v>83</v>
      </c>
      <c r="F50" s="44">
        <v>23</v>
      </c>
      <c r="G50" s="44">
        <v>8644057</v>
      </c>
      <c r="H50" s="46">
        <v>0.79</v>
      </c>
      <c r="I50" s="21">
        <v>75.093709864691533</v>
      </c>
      <c r="J50" s="86" t="s">
        <v>187</v>
      </c>
      <c r="K50" s="66">
        <v>0.13500000000000001</v>
      </c>
      <c r="L50" s="45">
        <v>8604</v>
      </c>
      <c r="M50" s="82">
        <v>44592</v>
      </c>
      <c r="N50" s="44">
        <v>43781</v>
      </c>
      <c r="O50" s="36">
        <f t="shared" si="1"/>
        <v>3287677.71158606</v>
      </c>
      <c r="P50" s="36">
        <f t="shared" si="2"/>
        <v>3731514</v>
      </c>
      <c r="Q50" s="44">
        <v>23139</v>
      </c>
      <c r="R50" s="30">
        <v>43781</v>
      </c>
      <c r="S50" s="30">
        <f t="shared" si="3"/>
        <v>20642</v>
      </c>
      <c r="T50" s="36">
        <f t="shared" si="4"/>
        <v>1972168</v>
      </c>
      <c r="U50" s="30">
        <f t="shared" si="5"/>
        <v>1759346</v>
      </c>
      <c r="V50" s="44">
        <v>85</v>
      </c>
      <c r="W50" s="33">
        <f t="shared" si="6"/>
        <v>44677</v>
      </c>
      <c r="X50" s="43" t="str">
        <f t="shared" ca="1" si="11"/>
        <v>Bill Process</v>
      </c>
      <c r="Y50" s="37">
        <f t="shared" ca="1" si="7"/>
        <v>-1514</v>
      </c>
      <c r="Z50" s="44">
        <v>8853</v>
      </c>
      <c r="AA50" s="44">
        <f t="shared" ca="1" si="8"/>
        <v>1514</v>
      </c>
      <c r="AB50" s="48">
        <v>9</v>
      </c>
      <c r="AC50" s="67">
        <f t="shared" si="9"/>
        <v>0.52851693657065846</v>
      </c>
      <c r="AD50" s="52">
        <f t="shared" ca="1" si="12"/>
        <v>1505</v>
      </c>
      <c r="AE50" s="83"/>
      <c r="AF50" s="74">
        <v>0</v>
      </c>
      <c r="AG50" s="75">
        <v>0</v>
      </c>
      <c r="AH50" s="76">
        <v>46032</v>
      </c>
      <c r="AI50" s="77">
        <v>46131</v>
      </c>
      <c r="AJ50" s="50">
        <f t="shared" si="10"/>
        <v>-99</v>
      </c>
      <c r="AK50" s="48" t="s">
        <v>47</v>
      </c>
    </row>
    <row r="51" spans="1:37">
      <c r="A51" s="86" t="s">
        <v>188</v>
      </c>
      <c r="B51" s="44">
        <v>942</v>
      </c>
      <c r="C51" s="44">
        <v>11942339</v>
      </c>
      <c r="D51" s="86" t="s">
        <v>189</v>
      </c>
      <c r="E51" s="86" t="s">
        <v>93</v>
      </c>
      <c r="F51" s="44">
        <v>35</v>
      </c>
      <c r="G51" s="44">
        <v>9747217</v>
      </c>
      <c r="H51" s="46">
        <v>0.89</v>
      </c>
      <c r="I51" s="21">
        <v>86.465272096202483</v>
      </c>
      <c r="J51" s="86" t="s">
        <v>190</v>
      </c>
      <c r="K51" s="66">
        <v>0.13700000000000001</v>
      </c>
      <c r="L51" s="45">
        <v>7688</v>
      </c>
      <c r="M51" s="82">
        <v>44922</v>
      </c>
      <c r="N51" s="44">
        <v>86737</v>
      </c>
      <c r="O51" s="36">
        <f t="shared" si="1"/>
        <v>7499738.3058083151</v>
      </c>
      <c r="P51" s="36">
        <f t="shared" si="2"/>
        <v>8527202</v>
      </c>
      <c r="Q51" s="44">
        <v>28305</v>
      </c>
      <c r="R51" s="30">
        <v>86737</v>
      </c>
      <c r="S51" s="30">
        <f t="shared" si="3"/>
        <v>58432</v>
      </c>
      <c r="T51" s="36">
        <f t="shared" si="4"/>
        <v>2782693</v>
      </c>
      <c r="U51" s="30">
        <f t="shared" si="5"/>
        <v>5744509</v>
      </c>
      <c r="V51" s="44">
        <v>89</v>
      </c>
      <c r="W51" s="33">
        <f t="shared" si="6"/>
        <v>45011</v>
      </c>
      <c r="X51" s="43" t="str">
        <f t="shared" ca="1" si="11"/>
        <v>Bill Process</v>
      </c>
      <c r="Y51" s="37">
        <f t="shared" ca="1" si="7"/>
        <v>-1180</v>
      </c>
      <c r="Z51" s="44">
        <v>9209</v>
      </c>
      <c r="AA51" s="44">
        <f t="shared" ca="1" si="8"/>
        <v>1180</v>
      </c>
      <c r="AB51" s="48">
        <v>0</v>
      </c>
      <c r="AC51" s="67">
        <f t="shared" si="9"/>
        <v>0.32633132342598892</v>
      </c>
      <c r="AD51" s="52">
        <f t="shared" ca="1" si="12"/>
        <v>1180</v>
      </c>
      <c r="AE51" s="83"/>
      <c r="AF51" s="74">
        <v>0</v>
      </c>
      <c r="AG51" s="75">
        <v>0</v>
      </c>
      <c r="AH51" s="76">
        <v>46215</v>
      </c>
      <c r="AI51" s="77">
        <v>46318</v>
      </c>
      <c r="AJ51" s="50">
        <f t="shared" si="10"/>
        <v>-103</v>
      </c>
      <c r="AK51" s="48" t="s">
        <v>47</v>
      </c>
    </row>
    <row r="52" spans="1:37">
      <c r="A52" s="86" t="s">
        <v>191</v>
      </c>
      <c r="B52" s="44">
        <v>757</v>
      </c>
      <c r="C52" s="44">
        <v>28351802</v>
      </c>
      <c r="D52" s="86" t="s">
        <v>151</v>
      </c>
      <c r="E52" s="86" t="s">
        <v>97</v>
      </c>
      <c r="F52" s="44">
        <v>30</v>
      </c>
      <c r="G52" s="44">
        <v>4471732</v>
      </c>
      <c r="H52" s="46">
        <v>0.83</v>
      </c>
      <c r="I52" s="21">
        <v>73.582289537113923</v>
      </c>
      <c r="J52" s="86" t="s">
        <v>76</v>
      </c>
      <c r="K52" s="66">
        <v>0.14899999999999999</v>
      </c>
      <c r="L52" s="45">
        <v>4793</v>
      </c>
      <c r="M52" s="82">
        <v>44432</v>
      </c>
      <c r="N52" s="44">
        <v>16805</v>
      </c>
      <c r="O52" s="36">
        <f t="shared" si="1"/>
        <v>1236550.3756711995</v>
      </c>
      <c r="P52" s="36">
        <f t="shared" si="2"/>
        <v>1420796</v>
      </c>
      <c r="Q52" s="44">
        <v>3529</v>
      </c>
      <c r="R52" s="30">
        <v>16805</v>
      </c>
      <c r="S52" s="30">
        <f t="shared" si="3"/>
        <v>13276</v>
      </c>
      <c r="T52" s="36">
        <f t="shared" si="4"/>
        <v>298363</v>
      </c>
      <c r="U52" s="30">
        <f t="shared" si="5"/>
        <v>1122433</v>
      </c>
      <c r="V52" s="44">
        <v>123</v>
      </c>
      <c r="W52" s="33">
        <f t="shared" si="6"/>
        <v>44555</v>
      </c>
      <c r="X52" s="43" t="str">
        <f t="shared" ca="1" si="11"/>
        <v>Bill Process</v>
      </c>
      <c r="Y52" s="37">
        <f t="shared" ca="1" si="7"/>
        <v>-1636</v>
      </c>
      <c r="Z52" s="44">
        <v>6539</v>
      </c>
      <c r="AA52" s="44">
        <f t="shared" ca="1" si="8"/>
        <v>1636</v>
      </c>
      <c r="AB52" s="48">
        <v>9</v>
      </c>
      <c r="AC52" s="67">
        <f t="shared" si="9"/>
        <v>0.20999702469503123</v>
      </c>
      <c r="AD52" s="52">
        <f t="shared" ca="1" si="12"/>
        <v>1627</v>
      </c>
      <c r="AE52" s="83"/>
      <c r="AF52" s="74">
        <v>0</v>
      </c>
      <c r="AG52" s="75">
        <v>0</v>
      </c>
      <c r="AH52" s="76">
        <v>45680</v>
      </c>
      <c r="AI52" s="77">
        <v>45817</v>
      </c>
      <c r="AJ52" s="50">
        <f t="shared" si="10"/>
        <v>-137</v>
      </c>
      <c r="AK52" s="48" t="s">
        <v>47</v>
      </c>
    </row>
    <row r="53" spans="1:37">
      <c r="A53" s="86" t="s">
        <v>192</v>
      </c>
      <c r="B53" s="44">
        <v>197</v>
      </c>
      <c r="C53" s="44">
        <v>17589389</v>
      </c>
      <c r="D53" s="86" t="s">
        <v>193</v>
      </c>
      <c r="E53" s="86" t="s">
        <v>54</v>
      </c>
      <c r="F53" s="44">
        <v>21</v>
      </c>
      <c r="G53" s="44">
        <v>5247761</v>
      </c>
      <c r="H53" s="46">
        <v>0.93</v>
      </c>
      <c r="I53" s="21">
        <v>85.50372930557613</v>
      </c>
      <c r="J53" s="86" t="s">
        <v>194</v>
      </c>
      <c r="K53" s="66">
        <v>0.14299999999999999</v>
      </c>
      <c r="L53" s="45">
        <v>4578</v>
      </c>
      <c r="M53" s="82">
        <v>44302</v>
      </c>
      <c r="N53" s="44">
        <v>49482</v>
      </c>
      <c r="O53" s="36">
        <f t="shared" si="1"/>
        <v>4230895.5334985182</v>
      </c>
      <c r="P53" s="36">
        <f t="shared" si="2"/>
        <v>4835914</v>
      </c>
      <c r="Q53" s="44">
        <v>18925</v>
      </c>
      <c r="R53" s="30">
        <v>49482</v>
      </c>
      <c r="S53" s="30">
        <f t="shared" si="3"/>
        <v>30557</v>
      </c>
      <c r="T53" s="36">
        <f t="shared" si="4"/>
        <v>1849555</v>
      </c>
      <c r="U53" s="30">
        <f t="shared" si="5"/>
        <v>2986359</v>
      </c>
      <c r="V53" s="44">
        <v>56</v>
      </c>
      <c r="W53" s="33">
        <f t="shared" si="6"/>
        <v>44358</v>
      </c>
      <c r="X53" s="43" t="str">
        <f t="shared" ca="1" si="11"/>
        <v>Bill Process</v>
      </c>
      <c r="Y53" s="37">
        <f t="shared" ca="1" si="7"/>
        <v>-1833</v>
      </c>
      <c r="Z53" s="44">
        <v>4343</v>
      </c>
      <c r="AA53" s="44">
        <f t="shared" ca="1" si="8"/>
        <v>1833</v>
      </c>
      <c r="AB53" s="48">
        <v>0</v>
      </c>
      <c r="AC53" s="67">
        <f t="shared" si="9"/>
        <v>0.38246230952669658</v>
      </c>
      <c r="AD53" s="52">
        <f t="shared" ca="1" si="12"/>
        <v>1833</v>
      </c>
      <c r="AE53" s="83"/>
      <c r="AF53" s="74">
        <v>0</v>
      </c>
      <c r="AG53" s="75">
        <v>0</v>
      </c>
      <c r="AH53" s="76">
        <v>46321</v>
      </c>
      <c r="AI53" s="77">
        <v>46391</v>
      </c>
      <c r="AJ53" s="50">
        <f t="shared" si="10"/>
        <v>-70</v>
      </c>
      <c r="AK53" s="48" t="s">
        <v>47</v>
      </c>
    </row>
    <row r="54" spans="1:37">
      <c r="A54" s="86" t="s">
        <v>195</v>
      </c>
      <c r="B54" s="44">
        <v>508</v>
      </c>
      <c r="C54" s="44">
        <v>39855147</v>
      </c>
      <c r="D54" s="86" t="s">
        <v>196</v>
      </c>
      <c r="E54" s="86" t="s">
        <v>83</v>
      </c>
      <c r="F54" s="44">
        <v>36</v>
      </c>
      <c r="G54" s="44">
        <v>9539794</v>
      </c>
      <c r="H54" s="46">
        <v>1</v>
      </c>
      <c r="I54" s="21">
        <v>76.526489707589249</v>
      </c>
      <c r="J54" s="86" t="s">
        <v>197</v>
      </c>
      <c r="K54" s="66">
        <v>0.126</v>
      </c>
      <c r="L54" s="45">
        <v>9208</v>
      </c>
      <c r="M54" s="82">
        <v>45697</v>
      </c>
      <c r="N54" s="44">
        <v>52472</v>
      </c>
      <c r="O54" s="36">
        <f t="shared" si="1"/>
        <v>4015497.9679366229</v>
      </c>
      <c r="P54" s="36">
        <f t="shared" si="2"/>
        <v>4521451</v>
      </c>
      <c r="Q54" s="44">
        <v>18924</v>
      </c>
      <c r="R54" s="30">
        <v>52472</v>
      </c>
      <c r="S54" s="30">
        <f t="shared" si="3"/>
        <v>33548</v>
      </c>
      <c r="T54" s="36">
        <f t="shared" si="4"/>
        <v>1630659</v>
      </c>
      <c r="U54" s="30">
        <f t="shared" si="5"/>
        <v>2890792</v>
      </c>
      <c r="V54" s="44">
        <v>87</v>
      </c>
      <c r="W54" s="33">
        <f t="shared" si="6"/>
        <v>45784</v>
      </c>
      <c r="X54" s="43" t="str">
        <f t="shared" ca="1" si="11"/>
        <v>Bill Process</v>
      </c>
      <c r="Y54" s="37">
        <f t="shared" ca="1" si="7"/>
        <v>-407</v>
      </c>
      <c r="Z54" s="44">
        <v>8351</v>
      </c>
      <c r="AA54" s="44">
        <f t="shared" ca="1" si="8"/>
        <v>407</v>
      </c>
      <c r="AB54" s="48">
        <v>7</v>
      </c>
      <c r="AC54" s="67">
        <f t="shared" si="9"/>
        <v>0.36064948925141027</v>
      </c>
      <c r="AD54" s="52">
        <f t="shared" ca="1" si="12"/>
        <v>400</v>
      </c>
      <c r="AE54" s="83"/>
      <c r="AF54" s="74">
        <v>0</v>
      </c>
      <c r="AG54" s="75">
        <v>0</v>
      </c>
      <c r="AH54" s="76">
        <v>45677</v>
      </c>
      <c r="AI54" s="77">
        <v>45778</v>
      </c>
      <c r="AJ54" s="50">
        <f t="shared" si="10"/>
        <v>-101</v>
      </c>
      <c r="AK54" s="48" t="s">
        <v>47</v>
      </c>
    </row>
    <row r="55" spans="1:37">
      <c r="A55" s="86" t="s">
        <v>198</v>
      </c>
      <c r="B55" s="44">
        <v>244</v>
      </c>
      <c r="C55" s="44">
        <v>54652424</v>
      </c>
      <c r="D55" s="86" t="s">
        <v>133</v>
      </c>
      <c r="E55" s="86" t="s">
        <v>97</v>
      </c>
      <c r="F55" s="44">
        <v>25</v>
      </c>
      <c r="G55" s="44">
        <v>2840864</v>
      </c>
      <c r="H55" s="46">
        <v>0.82</v>
      </c>
      <c r="I55" s="21">
        <v>79.891248757129233</v>
      </c>
      <c r="J55" s="86" t="s">
        <v>87</v>
      </c>
      <c r="K55" s="66">
        <v>0.11799999999999999</v>
      </c>
      <c r="L55" s="45">
        <v>7888</v>
      </c>
      <c r="M55" s="82">
        <v>45900</v>
      </c>
      <c r="N55" s="44">
        <v>27617</v>
      </c>
      <c r="O55" s="36">
        <f t="shared" si="1"/>
        <v>2206356.6169256382</v>
      </c>
      <c r="P55" s="36">
        <f t="shared" si="2"/>
        <v>2466707</v>
      </c>
      <c r="Q55" s="44">
        <v>14720</v>
      </c>
      <c r="R55" s="30">
        <v>27617</v>
      </c>
      <c r="S55" s="30">
        <f t="shared" si="3"/>
        <v>12897</v>
      </c>
      <c r="T55" s="36">
        <f t="shared" si="4"/>
        <v>1314767</v>
      </c>
      <c r="U55" s="30">
        <f t="shared" si="5"/>
        <v>1151940</v>
      </c>
      <c r="V55" s="44">
        <v>109</v>
      </c>
      <c r="W55" s="33">
        <f t="shared" si="6"/>
        <v>46009</v>
      </c>
      <c r="X55" s="43" t="str">
        <f t="shared" ca="1" si="11"/>
        <v>Bill Process</v>
      </c>
      <c r="Y55" s="37">
        <f t="shared" ca="1" si="7"/>
        <v>-182</v>
      </c>
      <c r="Z55" s="44">
        <v>9717</v>
      </c>
      <c r="AA55" s="44">
        <f t="shared" ca="1" si="8"/>
        <v>182</v>
      </c>
      <c r="AB55" s="48">
        <v>1</v>
      </c>
      <c r="AC55" s="67">
        <f t="shared" si="9"/>
        <v>0.53300503313176661</v>
      </c>
      <c r="AD55" s="52">
        <f t="shared" ca="1" si="12"/>
        <v>181</v>
      </c>
      <c r="AE55" s="83"/>
      <c r="AF55" s="74">
        <v>0</v>
      </c>
      <c r="AG55" s="75">
        <v>0</v>
      </c>
      <c r="AH55" s="76">
        <v>45772</v>
      </c>
      <c r="AI55" s="77">
        <v>45895</v>
      </c>
      <c r="AJ55" s="50">
        <f t="shared" si="10"/>
        <v>-123</v>
      </c>
      <c r="AK55" s="48" t="s">
        <v>60</v>
      </c>
    </row>
    <row r="56" spans="1:37">
      <c r="A56" s="86" t="s">
        <v>199</v>
      </c>
      <c r="B56" s="44">
        <v>947</v>
      </c>
      <c r="C56" s="44">
        <v>56407439</v>
      </c>
      <c r="D56" s="86" t="s">
        <v>155</v>
      </c>
      <c r="E56" s="86" t="s">
        <v>50</v>
      </c>
      <c r="F56" s="44">
        <v>38</v>
      </c>
      <c r="G56" s="44">
        <v>9478445</v>
      </c>
      <c r="H56" s="46">
        <v>0.99</v>
      </c>
      <c r="I56" s="21">
        <v>70.717673550641379</v>
      </c>
      <c r="J56" s="86" t="s">
        <v>64</v>
      </c>
      <c r="K56" s="66">
        <v>0.11799999999999999</v>
      </c>
      <c r="L56" s="45">
        <v>9141</v>
      </c>
      <c r="M56" s="82">
        <v>45361</v>
      </c>
      <c r="N56" s="44">
        <v>75064</v>
      </c>
      <c r="O56" s="36">
        <f t="shared" si="1"/>
        <v>5308351.4474053448</v>
      </c>
      <c r="P56" s="36">
        <f t="shared" si="2"/>
        <v>5934737</v>
      </c>
      <c r="Q56" s="44">
        <v>11052</v>
      </c>
      <c r="R56" s="30">
        <v>75064</v>
      </c>
      <c r="S56" s="30">
        <f t="shared" si="3"/>
        <v>64012</v>
      </c>
      <c r="T56" s="36">
        <f t="shared" si="4"/>
        <v>873797</v>
      </c>
      <c r="U56" s="30">
        <f t="shared" si="5"/>
        <v>5060940</v>
      </c>
      <c r="V56" s="44">
        <v>166</v>
      </c>
      <c r="W56" s="33">
        <f t="shared" si="6"/>
        <v>45527</v>
      </c>
      <c r="X56" s="43" t="str">
        <f t="shared" ca="1" si="11"/>
        <v>Bill Process</v>
      </c>
      <c r="Y56" s="37">
        <f t="shared" ca="1" si="7"/>
        <v>-664</v>
      </c>
      <c r="Z56" s="44">
        <v>3079</v>
      </c>
      <c r="AA56" s="44">
        <f t="shared" ca="1" si="8"/>
        <v>664</v>
      </c>
      <c r="AB56" s="48">
        <v>0</v>
      </c>
      <c r="AC56" s="67">
        <f t="shared" si="9"/>
        <v>0.14723436001278908</v>
      </c>
      <c r="AD56" s="52">
        <f t="shared" ca="1" si="12"/>
        <v>664</v>
      </c>
      <c r="AE56" s="83"/>
      <c r="AF56" s="74">
        <v>0</v>
      </c>
      <c r="AG56" s="75">
        <v>0</v>
      </c>
      <c r="AH56" s="76">
        <v>46173</v>
      </c>
      <c r="AI56" s="77">
        <v>46353</v>
      </c>
      <c r="AJ56" s="50">
        <f t="shared" si="10"/>
        <v>-180</v>
      </c>
      <c r="AK56" s="48" t="s">
        <v>47</v>
      </c>
    </row>
    <row r="57" spans="1:37">
      <c r="A57" s="86" t="s">
        <v>200</v>
      </c>
      <c r="B57" s="44">
        <v>627</v>
      </c>
      <c r="C57" s="44">
        <v>71028600</v>
      </c>
      <c r="D57" s="86" t="s">
        <v>201</v>
      </c>
      <c r="E57" s="86" t="s">
        <v>83</v>
      </c>
      <c r="F57" s="44">
        <v>39</v>
      </c>
      <c r="G57" s="44">
        <v>1499781</v>
      </c>
      <c r="H57" s="46">
        <v>0.96</v>
      </c>
      <c r="I57" s="21">
        <v>99.169132629782055</v>
      </c>
      <c r="J57" s="86" t="s">
        <v>202</v>
      </c>
      <c r="K57" s="66">
        <v>0.125</v>
      </c>
      <c r="L57" s="45">
        <v>1957</v>
      </c>
      <c r="M57" s="82">
        <v>44166</v>
      </c>
      <c r="N57" s="44">
        <v>57949</v>
      </c>
      <c r="O57" s="36">
        <f t="shared" si="1"/>
        <v>5746752.0667632399</v>
      </c>
      <c r="P57" s="36">
        <f t="shared" si="2"/>
        <v>6465096</v>
      </c>
      <c r="Q57" s="44">
        <v>44578</v>
      </c>
      <c r="R57" s="30">
        <v>57949</v>
      </c>
      <c r="S57" s="30">
        <f t="shared" si="3"/>
        <v>13371</v>
      </c>
      <c r="T57" s="36">
        <f t="shared" si="4"/>
        <v>4973357</v>
      </c>
      <c r="U57" s="30">
        <f t="shared" si="5"/>
        <v>1491739</v>
      </c>
      <c r="V57" s="44">
        <v>116</v>
      </c>
      <c r="W57" s="33">
        <f t="shared" si="6"/>
        <v>44282</v>
      </c>
      <c r="X57" s="43" t="str">
        <f t="shared" ca="1" si="11"/>
        <v>Bill Process</v>
      </c>
      <c r="Y57" s="37">
        <f t="shared" ca="1" si="7"/>
        <v>-1909</v>
      </c>
      <c r="Z57" s="44">
        <v>1541</v>
      </c>
      <c r="AA57" s="44">
        <f t="shared" ca="1" si="8"/>
        <v>1909</v>
      </c>
      <c r="AB57" s="48">
        <v>7</v>
      </c>
      <c r="AC57" s="67">
        <f t="shared" si="9"/>
        <v>0.76926262748278662</v>
      </c>
      <c r="AD57" s="52">
        <f t="shared" ca="1" si="12"/>
        <v>1902</v>
      </c>
      <c r="AE57" s="83"/>
      <c r="AF57" s="74">
        <v>0</v>
      </c>
      <c r="AG57" s="75">
        <v>0</v>
      </c>
      <c r="AH57" s="76">
        <v>45693</v>
      </c>
      <c r="AI57" s="77">
        <v>45823</v>
      </c>
      <c r="AJ57" s="50">
        <f t="shared" si="10"/>
        <v>-130</v>
      </c>
      <c r="AK57" s="48" t="s">
        <v>60</v>
      </c>
    </row>
    <row r="58" spans="1:37">
      <c r="A58" s="86" t="s">
        <v>203</v>
      </c>
      <c r="B58" s="44">
        <v>611</v>
      </c>
      <c r="C58" s="44">
        <v>54983737</v>
      </c>
      <c r="D58" s="86" t="s">
        <v>149</v>
      </c>
      <c r="E58" s="86" t="s">
        <v>75</v>
      </c>
      <c r="F58" s="44">
        <v>13</v>
      </c>
      <c r="G58" s="44">
        <v>248481</v>
      </c>
      <c r="H58" s="46">
        <v>0.98</v>
      </c>
      <c r="I58" s="21">
        <v>98.482421958938502</v>
      </c>
      <c r="J58" s="86" t="s">
        <v>204</v>
      </c>
      <c r="K58" s="66">
        <v>0.122</v>
      </c>
      <c r="L58" s="45">
        <v>4328</v>
      </c>
      <c r="M58" s="82">
        <v>44150</v>
      </c>
      <c r="N58" s="44">
        <v>83500</v>
      </c>
      <c r="O58" s="36">
        <f t="shared" si="1"/>
        <v>8223282.2335713645</v>
      </c>
      <c r="P58" s="36">
        <f t="shared" si="2"/>
        <v>9226523</v>
      </c>
      <c r="Q58" s="44">
        <v>355</v>
      </c>
      <c r="R58" s="30">
        <v>83500</v>
      </c>
      <c r="S58" s="30">
        <f t="shared" si="3"/>
        <v>83145</v>
      </c>
      <c r="T58" s="36">
        <f t="shared" si="4"/>
        <v>39227</v>
      </c>
      <c r="U58" s="30">
        <f t="shared" si="5"/>
        <v>9187296</v>
      </c>
      <c r="V58" s="44">
        <v>127</v>
      </c>
      <c r="W58" s="33">
        <f t="shared" si="6"/>
        <v>44277</v>
      </c>
      <c r="X58" s="43" t="str">
        <f t="shared" ca="1" si="11"/>
        <v>Bill Process</v>
      </c>
      <c r="Y58" s="37">
        <f t="shared" ca="1" si="7"/>
        <v>-1914</v>
      </c>
      <c r="Z58" s="44">
        <v>4949</v>
      </c>
      <c r="AA58" s="44">
        <f t="shared" ca="1" si="8"/>
        <v>1914</v>
      </c>
      <c r="AB58" s="48">
        <v>7</v>
      </c>
      <c r="AC58" s="67">
        <f t="shared" si="9"/>
        <v>4.2514970059880242E-3</v>
      </c>
      <c r="AD58" s="52">
        <f t="shared" ca="1" si="12"/>
        <v>1907</v>
      </c>
      <c r="AE58" s="83"/>
      <c r="AF58" s="74">
        <v>0</v>
      </c>
      <c r="AG58" s="75">
        <v>0</v>
      </c>
      <c r="AH58" s="76">
        <v>45848</v>
      </c>
      <c r="AI58" s="77">
        <v>45989</v>
      </c>
      <c r="AJ58" s="50">
        <f t="shared" si="10"/>
        <v>-141</v>
      </c>
      <c r="AK58" s="48" t="s">
        <v>60</v>
      </c>
    </row>
    <row r="59" spans="1:37">
      <c r="A59" s="86" t="s">
        <v>205</v>
      </c>
      <c r="B59" s="44">
        <v>897</v>
      </c>
      <c r="C59" s="44">
        <v>50944909</v>
      </c>
      <c r="D59" s="86" t="s">
        <v>206</v>
      </c>
      <c r="E59" s="86" t="s">
        <v>207</v>
      </c>
      <c r="F59" s="44">
        <v>39</v>
      </c>
      <c r="G59" s="44">
        <v>7233198</v>
      </c>
      <c r="H59" s="46">
        <v>0.97</v>
      </c>
      <c r="I59" s="21">
        <v>69.037187717464221</v>
      </c>
      <c r="J59" s="86" t="s">
        <v>208</v>
      </c>
      <c r="K59" s="66">
        <v>0.11700000000000001</v>
      </c>
      <c r="L59" s="45">
        <v>6243</v>
      </c>
      <c r="M59" s="82">
        <v>43997</v>
      </c>
      <c r="N59" s="44">
        <v>99163</v>
      </c>
      <c r="O59" s="36">
        <f t="shared" si="1"/>
        <v>6845934.6456269044</v>
      </c>
      <c r="P59" s="36">
        <f t="shared" si="2"/>
        <v>7646909</v>
      </c>
      <c r="Q59" s="44">
        <v>39590</v>
      </c>
      <c r="R59" s="30">
        <v>99163</v>
      </c>
      <c r="S59" s="30">
        <f t="shared" si="3"/>
        <v>59573</v>
      </c>
      <c r="T59" s="36">
        <f t="shared" si="4"/>
        <v>3052965</v>
      </c>
      <c r="U59" s="30">
        <f t="shared" si="5"/>
        <v>4593944</v>
      </c>
      <c r="V59" s="44">
        <v>94</v>
      </c>
      <c r="W59" s="33">
        <f t="shared" si="6"/>
        <v>44091</v>
      </c>
      <c r="X59" s="43" t="str">
        <f t="shared" ca="1" si="11"/>
        <v>Bill Process</v>
      </c>
      <c r="Y59" s="37">
        <f t="shared" ca="1" si="7"/>
        <v>-2100</v>
      </c>
      <c r="Z59" s="44">
        <v>8032</v>
      </c>
      <c r="AA59" s="44">
        <f t="shared" ca="1" si="8"/>
        <v>2100</v>
      </c>
      <c r="AB59" s="48">
        <v>9</v>
      </c>
      <c r="AC59" s="67">
        <f t="shared" si="9"/>
        <v>0.39924165263253431</v>
      </c>
      <c r="AD59" s="52">
        <f t="shared" ca="1" si="12"/>
        <v>2091</v>
      </c>
      <c r="AE59" s="83"/>
      <c r="AF59" s="74">
        <v>0</v>
      </c>
      <c r="AG59" s="75">
        <v>0</v>
      </c>
      <c r="AH59" s="76">
        <v>46111</v>
      </c>
      <c r="AI59" s="77">
        <v>46219</v>
      </c>
      <c r="AJ59" s="50">
        <f t="shared" si="10"/>
        <v>-108</v>
      </c>
      <c r="AK59" s="48" t="s">
        <v>47</v>
      </c>
    </row>
    <row r="60" spans="1:37">
      <c r="A60" s="86" t="s">
        <v>209</v>
      </c>
      <c r="B60" s="44">
        <v>619</v>
      </c>
      <c r="C60" s="44">
        <v>27779007</v>
      </c>
      <c r="D60" s="86" t="s">
        <v>210</v>
      </c>
      <c r="E60" s="86" t="s">
        <v>211</v>
      </c>
      <c r="F60" s="44">
        <v>50</v>
      </c>
      <c r="G60" s="44">
        <v>5220434</v>
      </c>
      <c r="H60" s="46">
        <v>0.97</v>
      </c>
      <c r="I60" s="21">
        <v>71.914225466010834</v>
      </c>
      <c r="J60" s="86" t="s">
        <v>187</v>
      </c>
      <c r="K60" s="66">
        <v>0.13700000000000001</v>
      </c>
      <c r="L60" s="45">
        <v>2776</v>
      </c>
      <c r="M60" s="82">
        <v>44709</v>
      </c>
      <c r="N60" s="44">
        <v>74920</v>
      </c>
      <c r="O60" s="36">
        <f t="shared" si="1"/>
        <v>5387813.7719135312</v>
      </c>
      <c r="P60" s="36">
        <f t="shared" si="2"/>
        <v>6125944</v>
      </c>
      <c r="Q60" s="44">
        <v>74920</v>
      </c>
      <c r="R60" s="30">
        <v>74920</v>
      </c>
      <c r="S60" s="30">
        <f t="shared" si="3"/>
        <v>0</v>
      </c>
      <c r="T60" s="36">
        <f t="shared" si="4"/>
        <v>6125944</v>
      </c>
      <c r="U60" s="30">
        <f t="shared" si="5"/>
        <v>0</v>
      </c>
      <c r="V60" s="44">
        <v>169</v>
      </c>
      <c r="W60" s="33">
        <f t="shared" si="6"/>
        <v>44878</v>
      </c>
      <c r="X60" s="43" t="str">
        <f t="shared" ca="1" si="11"/>
        <v>P O Closed</v>
      </c>
      <c r="Y60" s="37">
        <f t="shared" ca="1" si="7"/>
        <v>-1313</v>
      </c>
      <c r="Z60" s="44">
        <v>2846</v>
      </c>
      <c r="AA60" s="44">
        <f t="shared" ca="1" si="8"/>
        <v>1313</v>
      </c>
      <c r="AB60" s="48">
        <v>3</v>
      </c>
      <c r="AC60" s="67">
        <f t="shared" si="9"/>
        <v>1</v>
      </c>
      <c r="AD60" s="52">
        <f t="shared" ca="1" si="12"/>
        <v>1310</v>
      </c>
      <c r="AE60" s="83"/>
      <c r="AF60" s="74">
        <v>0</v>
      </c>
      <c r="AG60" s="75">
        <v>0</v>
      </c>
      <c r="AH60" s="76">
        <v>45861</v>
      </c>
      <c r="AI60" s="77">
        <v>46044</v>
      </c>
      <c r="AJ60" s="50">
        <f t="shared" si="10"/>
        <v>-183</v>
      </c>
      <c r="AK60" s="48" t="s">
        <v>47</v>
      </c>
    </row>
    <row r="61" spans="1:37">
      <c r="A61" s="86" t="s">
        <v>212</v>
      </c>
      <c r="B61" s="44">
        <v>587</v>
      </c>
      <c r="C61" s="44">
        <v>54941524</v>
      </c>
      <c r="D61" s="86" t="s">
        <v>114</v>
      </c>
      <c r="E61" s="86" t="s">
        <v>54</v>
      </c>
      <c r="F61" s="44">
        <v>29</v>
      </c>
      <c r="G61" s="44">
        <v>4221992</v>
      </c>
      <c r="H61" s="46">
        <v>0.79</v>
      </c>
      <c r="I61" s="21">
        <v>69.246510715288466</v>
      </c>
      <c r="J61" s="86" t="s">
        <v>94</v>
      </c>
      <c r="K61" s="66">
        <v>0.122</v>
      </c>
      <c r="L61" s="45">
        <v>1849</v>
      </c>
      <c r="M61" s="82">
        <v>44650</v>
      </c>
      <c r="N61" s="44">
        <v>10119</v>
      </c>
      <c r="O61" s="36">
        <f t="shared" si="1"/>
        <v>700705.44192800403</v>
      </c>
      <c r="P61" s="36">
        <f t="shared" si="2"/>
        <v>786192</v>
      </c>
      <c r="Q61" s="44">
        <v>5243</v>
      </c>
      <c r="R61" s="30">
        <v>10119</v>
      </c>
      <c r="S61" s="30">
        <f t="shared" si="3"/>
        <v>4876</v>
      </c>
      <c r="T61" s="36">
        <f t="shared" si="4"/>
        <v>407353</v>
      </c>
      <c r="U61" s="30">
        <f t="shared" si="5"/>
        <v>378839</v>
      </c>
      <c r="V61" s="44">
        <v>134</v>
      </c>
      <c r="W61" s="33">
        <f t="shared" si="6"/>
        <v>44784</v>
      </c>
      <c r="X61" s="43" t="str">
        <f t="shared" ca="1" si="11"/>
        <v>Bill Process</v>
      </c>
      <c r="Y61" s="37">
        <f t="shared" ca="1" si="7"/>
        <v>-1407</v>
      </c>
      <c r="Z61" s="44">
        <v>1655</v>
      </c>
      <c r="AA61" s="44">
        <f t="shared" ca="1" si="8"/>
        <v>1407</v>
      </c>
      <c r="AB61" s="48">
        <v>6</v>
      </c>
      <c r="AC61" s="67">
        <f t="shared" si="9"/>
        <v>0.51813420298448465</v>
      </c>
      <c r="AD61" s="52">
        <f t="shared" ca="1" si="12"/>
        <v>1401</v>
      </c>
      <c r="AE61" s="83"/>
      <c r="AF61" s="74">
        <v>0</v>
      </c>
      <c r="AG61" s="75">
        <v>0</v>
      </c>
      <c r="AH61" s="76">
        <v>45991</v>
      </c>
      <c r="AI61" s="77">
        <v>46139</v>
      </c>
      <c r="AJ61" s="50">
        <f t="shared" si="10"/>
        <v>-148</v>
      </c>
      <c r="AK61" s="48" t="s">
        <v>60</v>
      </c>
    </row>
    <row r="62" spans="1:37">
      <c r="A62" s="86" t="s">
        <v>213</v>
      </c>
      <c r="B62" s="44">
        <v>117</v>
      </c>
      <c r="C62" s="44">
        <v>17272893</v>
      </c>
      <c r="D62" s="86" t="s">
        <v>214</v>
      </c>
      <c r="E62" s="86" t="s">
        <v>75</v>
      </c>
      <c r="F62" s="44">
        <v>10</v>
      </c>
      <c r="G62" s="44">
        <v>2634041</v>
      </c>
      <c r="H62" s="46">
        <v>0.76</v>
      </c>
      <c r="I62" s="21">
        <v>91.878016803720271</v>
      </c>
      <c r="J62" s="86" t="s">
        <v>122</v>
      </c>
      <c r="K62" s="66">
        <v>0.11799999999999999</v>
      </c>
      <c r="L62" s="45">
        <v>2286</v>
      </c>
      <c r="M62" s="82">
        <v>43839</v>
      </c>
      <c r="N62" s="44">
        <v>14860</v>
      </c>
      <c r="O62" s="36">
        <f t="shared" si="1"/>
        <v>1365307.3297032833</v>
      </c>
      <c r="P62" s="36">
        <f t="shared" si="2"/>
        <v>1526414</v>
      </c>
      <c r="Q62" s="44">
        <v>3613</v>
      </c>
      <c r="R62" s="30">
        <v>14860</v>
      </c>
      <c r="S62" s="30">
        <f t="shared" si="3"/>
        <v>11247</v>
      </c>
      <c r="T62" s="36">
        <f t="shared" si="4"/>
        <v>371126</v>
      </c>
      <c r="U62" s="30">
        <f t="shared" si="5"/>
        <v>1155288</v>
      </c>
      <c r="V62" s="44">
        <v>120</v>
      </c>
      <c r="W62" s="33">
        <f t="shared" si="6"/>
        <v>43959</v>
      </c>
      <c r="X62" s="43" t="str">
        <f t="shared" ca="1" si="11"/>
        <v>Bill Process</v>
      </c>
      <c r="Y62" s="37">
        <f t="shared" ca="1" si="7"/>
        <v>-2232</v>
      </c>
      <c r="Z62" s="44">
        <v>3907</v>
      </c>
      <c r="AA62" s="44">
        <f t="shared" ca="1" si="8"/>
        <v>2232</v>
      </c>
      <c r="AB62" s="48">
        <v>7</v>
      </c>
      <c r="AC62" s="67">
        <f t="shared" si="9"/>
        <v>0.24313593539703904</v>
      </c>
      <c r="AD62" s="52">
        <f t="shared" ca="1" si="12"/>
        <v>2225</v>
      </c>
      <c r="AE62" s="83"/>
      <c r="AF62" s="74">
        <v>0</v>
      </c>
      <c r="AG62" s="75">
        <v>0</v>
      </c>
      <c r="AH62" s="76">
        <v>46022</v>
      </c>
      <c r="AI62" s="77">
        <v>46156</v>
      </c>
      <c r="AJ62" s="50">
        <f t="shared" si="10"/>
        <v>-134</v>
      </c>
      <c r="AK62" s="48" t="s">
        <v>60</v>
      </c>
    </row>
    <row r="63" spans="1:37">
      <c r="A63" s="86" t="s">
        <v>215</v>
      </c>
      <c r="B63" s="44">
        <v>623</v>
      </c>
      <c r="C63" s="44">
        <v>63391508</v>
      </c>
      <c r="D63" s="86" t="s">
        <v>216</v>
      </c>
      <c r="E63" s="86" t="s">
        <v>107</v>
      </c>
      <c r="F63" s="44">
        <v>27</v>
      </c>
      <c r="G63" s="44">
        <v>4871229</v>
      </c>
      <c r="H63" s="46">
        <v>0.86</v>
      </c>
      <c r="I63" s="21">
        <v>76.457405682442925</v>
      </c>
      <c r="J63" s="86" t="s">
        <v>202</v>
      </c>
      <c r="K63" s="66">
        <v>0.124</v>
      </c>
      <c r="L63" s="45">
        <v>2548</v>
      </c>
      <c r="M63" s="82">
        <v>45230</v>
      </c>
      <c r="N63" s="44">
        <v>51582</v>
      </c>
      <c r="O63" s="36">
        <f t="shared" si="1"/>
        <v>3943825.8999117711</v>
      </c>
      <c r="P63" s="36">
        <f t="shared" si="2"/>
        <v>4432860</v>
      </c>
      <c r="Q63" s="44">
        <v>50674</v>
      </c>
      <c r="R63" s="30">
        <v>51582</v>
      </c>
      <c r="S63" s="30">
        <f t="shared" si="3"/>
        <v>908</v>
      </c>
      <c r="T63" s="36">
        <f t="shared" si="4"/>
        <v>4354828</v>
      </c>
      <c r="U63" s="30">
        <f t="shared" si="5"/>
        <v>78032</v>
      </c>
      <c r="V63" s="44">
        <v>140</v>
      </c>
      <c r="W63" s="33">
        <f t="shared" si="6"/>
        <v>45370</v>
      </c>
      <c r="X63" s="43" t="str">
        <f t="shared" ca="1" si="11"/>
        <v>Bill Process</v>
      </c>
      <c r="Y63" s="37">
        <f t="shared" ca="1" si="7"/>
        <v>-821</v>
      </c>
      <c r="Z63" s="44">
        <v>3290</v>
      </c>
      <c r="AA63" s="44">
        <f t="shared" ca="1" si="8"/>
        <v>821</v>
      </c>
      <c r="AB63" s="48">
        <v>4</v>
      </c>
      <c r="AC63" s="67">
        <f t="shared" si="9"/>
        <v>0.98239696017990774</v>
      </c>
      <c r="AD63" s="52">
        <f t="shared" ca="1" si="12"/>
        <v>817</v>
      </c>
      <c r="AE63" s="83"/>
      <c r="AF63" s="74">
        <v>0</v>
      </c>
      <c r="AG63" s="75">
        <v>0</v>
      </c>
      <c r="AH63" s="76">
        <v>46122</v>
      </c>
      <c r="AI63" s="77">
        <v>46276</v>
      </c>
      <c r="AJ63" s="50">
        <f t="shared" si="10"/>
        <v>-154</v>
      </c>
      <c r="AK63" s="48" t="s">
        <v>60</v>
      </c>
    </row>
    <row r="64" spans="1:37">
      <c r="A64" s="86" t="s">
        <v>217</v>
      </c>
      <c r="B64" s="44">
        <v>695</v>
      </c>
      <c r="C64" s="44">
        <v>98741581</v>
      </c>
      <c r="D64" s="86" t="s">
        <v>218</v>
      </c>
      <c r="E64" s="86" t="s">
        <v>107</v>
      </c>
      <c r="F64" s="44">
        <v>12</v>
      </c>
      <c r="G64" s="44">
        <v>4468376</v>
      </c>
      <c r="H64" s="46">
        <v>0.77</v>
      </c>
      <c r="I64" s="21">
        <v>74.666513722934695</v>
      </c>
      <c r="J64" s="86" t="s">
        <v>87</v>
      </c>
      <c r="K64" s="66">
        <v>0.13900000000000001</v>
      </c>
      <c r="L64" s="45">
        <v>6260</v>
      </c>
      <c r="M64" s="82">
        <v>44168</v>
      </c>
      <c r="N64" s="44">
        <v>19424</v>
      </c>
      <c r="O64" s="36">
        <f t="shared" si="1"/>
        <v>1450322.3625542836</v>
      </c>
      <c r="P64" s="36">
        <f t="shared" si="2"/>
        <v>1651917</v>
      </c>
      <c r="Q64" s="44">
        <v>2622</v>
      </c>
      <c r="R64" s="30">
        <v>19424</v>
      </c>
      <c r="S64" s="30">
        <f t="shared" si="3"/>
        <v>16802</v>
      </c>
      <c r="T64" s="36">
        <f t="shared" si="4"/>
        <v>222988</v>
      </c>
      <c r="U64" s="30">
        <f t="shared" si="5"/>
        <v>1428929</v>
      </c>
      <c r="V64" s="44">
        <v>141</v>
      </c>
      <c r="W64" s="33">
        <f t="shared" si="6"/>
        <v>44309</v>
      </c>
      <c r="X64" s="43" t="str">
        <f t="shared" ca="1" si="11"/>
        <v>Bill Process</v>
      </c>
      <c r="Y64" s="37">
        <f t="shared" ca="1" si="7"/>
        <v>-1882</v>
      </c>
      <c r="Z64" s="44">
        <v>3173</v>
      </c>
      <c r="AA64" s="44">
        <f t="shared" ca="1" si="8"/>
        <v>1882</v>
      </c>
      <c r="AB64" s="48">
        <v>6</v>
      </c>
      <c r="AC64" s="67">
        <f t="shared" si="9"/>
        <v>0.13498764415156508</v>
      </c>
      <c r="AD64" s="52">
        <f t="shared" ca="1" si="12"/>
        <v>1876</v>
      </c>
      <c r="AE64" s="83"/>
      <c r="AF64" s="74">
        <v>0</v>
      </c>
      <c r="AG64" s="75">
        <v>0</v>
      </c>
      <c r="AH64" s="76">
        <v>45871</v>
      </c>
      <c r="AI64" s="77">
        <v>46026</v>
      </c>
      <c r="AJ64" s="50">
        <f t="shared" si="10"/>
        <v>-155</v>
      </c>
      <c r="AK64" s="48" t="s">
        <v>60</v>
      </c>
    </row>
    <row r="65" spans="1:37">
      <c r="A65" s="86" t="s">
        <v>219</v>
      </c>
      <c r="B65" s="44">
        <v>211</v>
      </c>
      <c r="C65" s="44">
        <v>42771601</v>
      </c>
      <c r="D65" s="86" t="s">
        <v>74</v>
      </c>
      <c r="E65" s="86" t="s">
        <v>75</v>
      </c>
      <c r="F65" s="44">
        <v>42</v>
      </c>
      <c r="G65" s="44">
        <v>4797129</v>
      </c>
      <c r="H65" s="46">
        <v>0.77</v>
      </c>
      <c r="I65" s="21">
        <v>56.55099993702143</v>
      </c>
      <c r="J65" s="86" t="s">
        <v>176</v>
      </c>
      <c r="K65" s="66">
        <v>0.11799999999999999</v>
      </c>
      <c r="L65" s="45">
        <v>9520</v>
      </c>
      <c r="M65" s="82">
        <v>45341</v>
      </c>
      <c r="N65" s="44">
        <v>61005</v>
      </c>
      <c r="O65" s="36">
        <f t="shared" si="1"/>
        <v>3449893.7511579925</v>
      </c>
      <c r="P65" s="36">
        <f t="shared" si="2"/>
        <v>3856981</v>
      </c>
      <c r="Q65" s="44">
        <v>50271</v>
      </c>
      <c r="R65" s="30">
        <v>61005</v>
      </c>
      <c r="S65" s="30">
        <f t="shared" si="3"/>
        <v>10734</v>
      </c>
      <c r="T65" s="36">
        <f t="shared" si="4"/>
        <v>3178335</v>
      </c>
      <c r="U65" s="30">
        <f t="shared" si="5"/>
        <v>678646</v>
      </c>
      <c r="V65" s="44">
        <v>74</v>
      </c>
      <c r="W65" s="33">
        <f t="shared" si="6"/>
        <v>45415</v>
      </c>
      <c r="X65" s="43" t="str">
        <f t="shared" ca="1" si="11"/>
        <v>Bill Process</v>
      </c>
      <c r="Y65" s="37">
        <f t="shared" ca="1" si="7"/>
        <v>-776</v>
      </c>
      <c r="Z65" s="44">
        <v>4086</v>
      </c>
      <c r="AA65" s="44">
        <f t="shared" ca="1" si="8"/>
        <v>776</v>
      </c>
      <c r="AB65" s="48">
        <v>8</v>
      </c>
      <c r="AC65" s="67">
        <f t="shared" si="9"/>
        <v>0.82404720924514385</v>
      </c>
      <c r="AD65" s="52">
        <f t="shared" ca="1" si="12"/>
        <v>768</v>
      </c>
      <c r="AE65" s="83"/>
      <c r="AF65" s="74">
        <v>0</v>
      </c>
      <c r="AG65" s="75">
        <v>0</v>
      </c>
      <c r="AH65" s="76">
        <v>45691</v>
      </c>
      <c r="AI65" s="77">
        <v>45779</v>
      </c>
      <c r="AJ65" s="50">
        <f t="shared" si="10"/>
        <v>-88</v>
      </c>
      <c r="AK65" s="48" t="s">
        <v>60</v>
      </c>
    </row>
    <row r="66" spans="1:37">
      <c r="A66" s="86" t="s">
        <v>220</v>
      </c>
      <c r="B66" s="44">
        <v>178</v>
      </c>
      <c r="C66" s="44">
        <v>86960590</v>
      </c>
      <c r="D66" s="86" t="s">
        <v>89</v>
      </c>
      <c r="E66" s="86" t="s">
        <v>71</v>
      </c>
      <c r="F66" s="44">
        <v>13</v>
      </c>
      <c r="G66" s="44">
        <v>8872233</v>
      </c>
      <c r="H66" s="46">
        <v>0.84</v>
      </c>
      <c r="I66" s="21">
        <v>94.785872959869238</v>
      </c>
      <c r="J66" s="86" t="s">
        <v>221</v>
      </c>
      <c r="K66" s="66">
        <v>0.14699999999999999</v>
      </c>
      <c r="L66" s="45">
        <v>8410</v>
      </c>
      <c r="M66" s="82">
        <v>45517</v>
      </c>
      <c r="N66" s="44">
        <v>14511</v>
      </c>
      <c r="O66" s="36">
        <f t="shared" si="1"/>
        <v>1375437.8025206625</v>
      </c>
      <c r="P66" s="36">
        <f t="shared" si="2"/>
        <v>1577627</v>
      </c>
      <c r="Q66" s="44">
        <v>2263</v>
      </c>
      <c r="R66" s="30">
        <v>14511</v>
      </c>
      <c r="S66" s="30">
        <f t="shared" si="3"/>
        <v>12248</v>
      </c>
      <c r="T66" s="36">
        <f t="shared" si="4"/>
        <v>246032</v>
      </c>
      <c r="U66" s="30">
        <f t="shared" si="5"/>
        <v>1331595</v>
      </c>
      <c r="V66" s="44">
        <v>91</v>
      </c>
      <c r="W66" s="33">
        <f t="shared" si="6"/>
        <v>45608</v>
      </c>
      <c r="X66" s="43" t="str">
        <f t="shared" ca="1" si="11"/>
        <v>Bill Process</v>
      </c>
      <c r="Y66" s="37">
        <f t="shared" ca="1" si="7"/>
        <v>-583</v>
      </c>
      <c r="Z66" s="44">
        <v>4943</v>
      </c>
      <c r="AA66" s="44">
        <f t="shared" ca="1" si="8"/>
        <v>583</v>
      </c>
      <c r="AB66" s="48">
        <v>2</v>
      </c>
      <c r="AC66" s="67">
        <f t="shared" si="9"/>
        <v>0.15595065812142511</v>
      </c>
      <c r="AD66" s="52">
        <f t="shared" ca="1" si="12"/>
        <v>581</v>
      </c>
      <c r="AE66" s="83"/>
      <c r="AF66" s="74">
        <v>0</v>
      </c>
      <c r="AG66" s="75">
        <v>0</v>
      </c>
      <c r="AH66" s="76">
        <v>45961</v>
      </c>
      <c r="AI66" s="77">
        <v>46066</v>
      </c>
      <c r="AJ66" s="50">
        <f t="shared" si="10"/>
        <v>-105</v>
      </c>
      <c r="AK66" s="48" t="s">
        <v>60</v>
      </c>
    </row>
    <row r="67" spans="1:37">
      <c r="A67" s="86" t="s">
        <v>222</v>
      </c>
      <c r="B67" s="44">
        <v>415</v>
      </c>
      <c r="C67" s="44">
        <v>43820092</v>
      </c>
      <c r="D67" s="86" t="s">
        <v>57</v>
      </c>
      <c r="E67" s="86" t="s">
        <v>58</v>
      </c>
      <c r="F67" s="44">
        <v>36</v>
      </c>
      <c r="G67" s="44">
        <v>6368632</v>
      </c>
      <c r="H67" s="46">
        <v>0.86</v>
      </c>
      <c r="I67" s="21">
        <v>78.971814126476076</v>
      </c>
      <c r="J67" s="86" t="s">
        <v>104</v>
      </c>
      <c r="K67" s="66">
        <v>0.14299999999999999</v>
      </c>
      <c r="L67" s="45">
        <v>3708</v>
      </c>
      <c r="M67" s="82">
        <v>44556</v>
      </c>
      <c r="N67" s="44">
        <v>74959</v>
      </c>
      <c r="O67" s="36">
        <f t="shared" ref="O67:O130" si="13">I67*N67</f>
        <v>5919648.2151065199</v>
      </c>
      <c r="P67" s="36">
        <f t="shared" ref="P67:P130" si="14">ROUND((SUM(I67*K67+I67)*N67),0)</f>
        <v>6766158</v>
      </c>
      <c r="Q67" s="44">
        <v>38638</v>
      </c>
      <c r="R67" s="30">
        <v>74959</v>
      </c>
      <c r="S67" s="30">
        <f t="shared" ref="S67:S130" si="15">+N67-Q67</f>
        <v>36321</v>
      </c>
      <c r="T67" s="36">
        <f t="shared" ref="T67:T130" si="16">ROUND((SUM(I67*K67+I67)*Q67),0)</f>
        <v>3487651</v>
      </c>
      <c r="U67" s="30">
        <f t="shared" ref="U67:U130" si="17">+P67-T67</f>
        <v>3278507</v>
      </c>
      <c r="V67" s="44">
        <v>87</v>
      </c>
      <c r="W67" s="33">
        <f t="shared" ref="W67:W130" si="18">V67+M67</f>
        <v>44643</v>
      </c>
      <c r="X67" s="43" t="str">
        <f t="shared" ca="1" si="11"/>
        <v>Bill Process</v>
      </c>
      <c r="Y67" s="37">
        <f t="shared" ref="Y67:Y130" ca="1" si="19">+W67-TODAY()</f>
        <v>-1548</v>
      </c>
      <c r="Z67" s="44">
        <v>1437</v>
      </c>
      <c r="AA67" s="44">
        <f t="shared" ref="AA67:AA130" ca="1" si="20">IF(W67&lt;TODAY(),TODAY()-W67,0)</f>
        <v>1548</v>
      </c>
      <c r="AB67" s="48">
        <v>4</v>
      </c>
      <c r="AC67" s="67">
        <f t="shared" ref="AC67:AC130" si="21">+Q67/N67</f>
        <v>0.51545511546311984</v>
      </c>
      <c r="AD67" s="52">
        <f t="shared" ca="1" si="12"/>
        <v>1544</v>
      </c>
      <c r="AE67" s="83"/>
      <c r="AF67" s="74">
        <v>0</v>
      </c>
      <c r="AG67" s="75">
        <v>0</v>
      </c>
      <c r="AH67" s="76">
        <v>45776</v>
      </c>
      <c r="AI67" s="77">
        <v>45877</v>
      </c>
      <c r="AJ67" s="50">
        <f t="shared" ref="AJ67:AJ130" si="22">AH67-AI67</f>
        <v>-101</v>
      </c>
      <c r="AK67" s="48" t="s">
        <v>60</v>
      </c>
    </row>
    <row r="68" spans="1:37">
      <c r="A68" s="86" t="s">
        <v>223</v>
      </c>
      <c r="B68" s="44">
        <v>481</v>
      </c>
      <c r="C68" s="44">
        <v>24705362</v>
      </c>
      <c r="D68" s="86" t="s">
        <v>224</v>
      </c>
      <c r="E68" s="86" t="s">
        <v>71</v>
      </c>
      <c r="F68" s="44">
        <v>18</v>
      </c>
      <c r="G68" s="44">
        <v>2104432</v>
      </c>
      <c r="H68" s="46">
        <v>0.91</v>
      </c>
      <c r="I68" s="21">
        <v>61.085472781174303</v>
      </c>
      <c r="J68" s="86" t="s">
        <v>68</v>
      </c>
      <c r="K68" s="66">
        <v>0.13300000000000001</v>
      </c>
      <c r="L68" s="45">
        <v>2545</v>
      </c>
      <c r="M68" s="82">
        <v>45105</v>
      </c>
      <c r="N68" s="44">
        <v>64997</v>
      </c>
      <c r="O68" s="36">
        <f t="shared" si="13"/>
        <v>3970372.4743579864</v>
      </c>
      <c r="P68" s="36">
        <f t="shared" si="14"/>
        <v>4498432</v>
      </c>
      <c r="Q68" s="44">
        <v>29757</v>
      </c>
      <c r="R68" s="30">
        <v>64997</v>
      </c>
      <c r="S68" s="30">
        <f t="shared" si="15"/>
        <v>35240</v>
      </c>
      <c r="T68" s="36">
        <f t="shared" si="16"/>
        <v>2059477</v>
      </c>
      <c r="U68" s="30">
        <f t="shared" si="17"/>
        <v>2438955</v>
      </c>
      <c r="V68" s="44">
        <v>60</v>
      </c>
      <c r="W68" s="33">
        <f t="shared" si="18"/>
        <v>45165</v>
      </c>
      <c r="X68" s="43" t="str">
        <f t="shared" ref="X68:X131" ca="1" si="23">IF(Q68=0,"Bill Submit",IF(Q68&lt;N68,"Bill Process",IF(W68&gt;=TODAY(),"L D 0%",IF(W68+V68/4&gt;=TODAY(),"L D 2.5%",IF(W68+V68/2&gt;=TODAY(),"L D 5.0%",IF(W68+V68*3/4&gt;=TODAY(),"L D 7.5%",IF(W68+V68&gt;=TODAY(),"L D 10%","P O Closed")))))))</f>
        <v>Bill Process</v>
      </c>
      <c r="Y68" s="37">
        <f t="shared" ca="1" si="19"/>
        <v>-1026</v>
      </c>
      <c r="Z68" s="44">
        <v>2714</v>
      </c>
      <c r="AA68" s="44">
        <f t="shared" ca="1" si="20"/>
        <v>1026</v>
      </c>
      <c r="AB68" s="48">
        <v>2</v>
      </c>
      <c r="AC68" s="67">
        <f t="shared" si="21"/>
        <v>0.45782113020600951</v>
      </c>
      <c r="AD68" s="52">
        <f t="shared" ca="1" si="12"/>
        <v>1024</v>
      </c>
      <c r="AE68" s="83"/>
      <c r="AF68" s="74">
        <v>0</v>
      </c>
      <c r="AG68" s="75">
        <v>0</v>
      </c>
      <c r="AH68" s="76">
        <v>46044</v>
      </c>
      <c r="AI68" s="77">
        <v>46118</v>
      </c>
      <c r="AJ68" s="50">
        <f t="shared" si="22"/>
        <v>-74</v>
      </c>
      <c r="AK68" s="48" t="s">
        <v>47</v>
      </c>
    </row>
    <row r="69" spans="1:37">
      <c r="A69" s="86" t="s">
        <v>225</v>
      </c>
      <c r="B69" s="44">
        <v>752</v>
      </c>
      <c r="C69" s="44">
        <v>98263327</v>
      </c>
      <c r="D69" s="86" t="s">
        <v>226</v>
      </c>
      <c r="E69" s="86" t="s">
        <v>97</v>
      </c>
      <c r="F69" s="44">
        <v>35</v>
      </c>
      <c r="G69" s="44">
        <v>2740340</v>
      </c>
      <c r="H69" s="46">
        <v>0.92</v>
      </c>
      <c r="I69" s="21">
        <v>81.472016173556568</v>
      </c>
      <c r="J69" s="86" t="s">
        <v>80</v>
      </c>
      <c r="K69" s="66">
        <v>0.13700000000000001</v>
      </c>
      <c r="L69" s="45">
        <v>9802</v>
      </c>
      <c r="M69" s="82">
        <v>45622</v>
      </c>
      <c r="N69" s="44">
        <v>96086</v>
      </c>
      <c r="O69" s="36">
        <f t="shared" si="13"/>
        <v>7828320.1460523568</v>
      </c>
      <c r="P69" s="36">
        <f t="shared" si="14"/>
        <v>8900800</v>
      </c>
      <c r="Q69" s="44">
        <v>66777</v>
      </c>
      <c r="R69" s="30">
        <v>96086</v>
      </c>
      <c r="S69" s="30">
        <f t="shared" si="15"/>
        <v>29309</v>
      </c>
      <c r="T69" s="36">
        <f t="shared" si="16"/>
        <v>6185799</v>
      </c>
      <c r="U69" s="30">
        <f t="shared" si="17"/>
        <v>2715001</v>
      </c>
      <c r="V69" s="44">
        <v>50</v>
      </c>
      <c r="W69" s="33">
        <f t="shared" si="18"/>
        <v>45672</v>
      </c>
      <c r="X69" s="43" t="str">
        <f t="shared" ca="1" si="23"/>
        <v>Bill Process</v>
      </c>
      <c r="Y69" s="37">
        <f t="shared" ca="1" si="19"/>
        <v>-519</v>
      </c>
      <c r="Z69" s="44">
        <v>7206</v>
      </c>
      <c r="AA69" s="44">
        <f t="shared" ca="1" si="20"/>
        <v>519</v>
      </c>
      <c r="AB69" s="48">
        <v>0</v>
      </c>
      <c r="AC69" s="67">
        <f t="shared" si="21"/>
        <v>0.69497117165872235</v>
      </c>
      <c r="AD69" s="52">
        <f t="shared" ca="1" si="12"/>
        <v>519</v>
      </c>
      <c r="AE69" s="83"/>
      <c r="AF69" s="74">
        <v>0</v>
      </c>
      <c r="AG69" s="75">
        <v>0</v>
      </c>
      <c r="AH69" s="76">
        <v>46287</v>
      </c>
      <c r="AI69" s="77">
        <v>46351</v>
      </c>
      <c r="AJ69" s="50">
        <f t="shared" si="22"/>
        <v>-64</v>
      </c>
      <c r="AK69" s="48" t="s">
        <v>47</v>
      </c>
    </row>
    <row r="70" spans="1:37">
      <c r="A70" s="86" t="s">
        <v>227</v>
      </c>
      <c r="B70" s="44">
        <v>708</v>
      </c>
      <c r="C70" s="44">
        <v>29926631</v>
      </c>
      <c r="D70" s="86" t="s">
        <v>183</v>
      </c>
      <c r="E70" s="86" t="s">
        <v>93</v>
      </c>
      <c r="F70" s="44">
        <v>18</v>
      </c>
      <c r="G70" s="44">
        <v>9101056</v>
      </c>
      <c r="H70" s="46">
        <v>0.81</v>
      </c>
      <c r="I70" s="21">
        <v>80.753795522332624</v>
      </c>
      <c r="J70" s="86" t="s">
        <v>197</v>
      </c>
      <c r="K70" s="66">
        <v>0.10299999999999999</v>
      </c>
      <c r="L70" s="45">
        <v>5774</v>
      </c>
      <c r="M70" s="82">
        <v>45025</v>
      </c>
      <c r="N70" s="44">
        <v>63401</v>
      </c>
      <c r="O70" s="36">
        <f t="shared" si="13"/>
        <v>5119871.3899114104</v>
      </c>
      <c r="P70" s="36">
        <f t="shared" si="14"/>
        <v>5647218</v>
      </c>
      <c r="Q70" s="44">
        <v>59302</v>
      </c>
      <c r="R70" s="30">
        <v>63401</v>
      </c>
      <c r="S70" s="30">
        <f t="shared" si="15"/>
        <v>4099</v>
      </c>
      <c r="T70" s="36">
        <f t="shared" si="16"/>
        <v>5282114</v>
      </c>
      <c r="U70" s="30">
        <f t="shared" si="17"/>
        <v>365104</v>
      </c>
      <c r="V70" s="44">
        <v>153</v>
      </c>
      <c r="W70" s="33">
        <f t="shared" si="18"/>
        <v>45178</v>
      </c>
      <c r="X70" s="43" t="str">
        <f t="shared" ca="1" si="23"/>
        <v>Bill Process</v>
      </c>
      <c r="Y70" s="37">
        <f t="shared" ca="1" si="19"/>
        <v>-1013</v>
      </c>
      <c r="Z70" s="44">
        <v>2215</v>
      </c>
      <c r="AA70" s="44">
        <f t="shared" ca="1" si="20"/>
        <v>1013</v>
      </c>
      <c r="AB70" s="48">
        <v>8</v>
      </c>
      <c r="AC70" s="67">
        <f t="shared" si="21"/>
        <v>0.93534802290184693</v>
      </c>
      <c r="AD70" s="52">
        <f t="shared" ca="1" si="12"/>
        <v>1005</v>
      </c>
      <c r="AE70" s="83"/>
      <c r="AF70" s="74">
        <v>0</v>
      </c>
      <c r="AG70" s="75">
        <v>0</v>
      </c>
      <c r="AH70" s="76">
        <v>45938</v>
      </c>
      <c r="AI70" s="77">
        <v>46105</v>
      </c>
      <c r="AJ70" s="50">
        <f t="shared" si="22"/>
        <v>-167</v>
      </c>
      <c r="AK70" s="48" t="s">
        <v>47</v>
      </c>
    </row>
    <row r="71" spans="1:37">
      <c r="A71" s="86" t="s">
        <v>228</v>
      </c>
      <c r="B71" s="44">
        <v>372</v>
      </c>
      <c r="C71" s="44">
        <v>86366372</v>
      </c>
      <c r="D71" s="86" t="s">
        <v>229</v>
      </c>
      <c r="E71" s="86" t="s">
        <v>125</v>
      </c>
      <c r="F71" s="44">
        <v>47</v>
      </c>
      <c r="G71" s="44">
        <v>4298885</v>
      </c>
      <c r="H71" s="46">
        <v>0.92</v>
      </c>
      <c r="I71" s="21">
        <v>77.1218211951835</v>
      </c>
      <c r="J71" s="86" t="s">
        <v>230</v>
      </c>
      <c r="K71" s="66">
        <v>0.105</v>
      </c>
      <c r="L71" s="45">
        <v>4229</v>
      </c>
      <c r="M71" s="82">
        <v>44967</v>
      </c>
      <c r="N71" s="44">
        <v>11798</v>
      </c>
      <c r="O71" s="36">
        <f t="shared" si="13"/>
        <v>909883.24646077491</v>
      </c>
      <c r="P71" s="36">
        <f t="shared" si="14"/>
        <v>1005421</v>
      </c>
      <c r="Q71" s="44">
        <v>2163</v>
      </c>
      <c r="R71" s="30">
        <v>11798</v>
      </c>
      <c r="S71" s="30">
        <f t="shared" si="15"/>
        <v>9635</v>
      </c>
      <c r="T71" s="36">
        <f t="shared" si="16"/>
        <v>184330</v>
      </c>
      <c r="U71" s="30">
        <f t="shared" si="17"/>
        <v>821091</v>
      </c>
      <c r="V71" s="44">
        <v>97</v>
      </c>
      <c r="W71" s="33">
        <f t="shared" si="18"/>
        <v>45064</v>
      </c>
      <c r="X71" s="43" t="str">
        <f t="shared" ca="1" si="23"/>
        <v>Bill Process</v>
      </c>
      <c r="Y71" s="37">
        <f t="shared" ca="1" si="19"/>
        <v>-1127</v>
      </c>
      <c r="Z71" s="44">
        <v>1551</v>
      </c>
      <c r="AA71" s="44">
        <f t="shared" ca="1" si="20"/>
        <v>1127</v>
      </c>
      <c r="AB71" s="48">
        <v>1</v>
      </c>
      <c r="AC71" s="67">
        <f t="shared" si="21"/>
        <v>0.18333615867096117</v>
      </c>
      <c r="AD71" s="52">
        <f t="shared" ca="1" si="12"/>
        <v>1126</v>
      </c>
      <c r="AE71" s="83"/>
      <c r="AF71" s="74">
        <v>0</v>
      </c>
      <c r="AG71" s="75">
        <v>0</v>
      </c>
      <c r="AH71" s="76">
        <v>45815</v>
      </c>
      <c r="AI71" s="77">
        <v>45926</v>
      </c>
      <c r="AJ71" s="50">
        <f t="shared" si="22"/>
        <v>-111</v>
      </c>
      <c r="AK71" s="48" t="s">
        <v>47</v>
      </c>
    </row>
    <row r="72" spans="1:37">
      <c r="A72" s="86" t="s">
        <v>231</v>
      </c>
      <c r="B72" s="44">
        <v>416</v>
      </c>
      <c r="C72" s="44">
        <v>20695459</v>
      </c>
      <c r="D72" s="86" t="s">
        <v>124</v>
      </c>
      <c r="E72" s="86" t="s">
        <v>125</v>
      </c>
      <c r="F72" s="44">
        <v>12</v>
      </c>
      <c r="G72" s="44">
        <v>4013501</v>
      </c>
      <c r="H72" s="46">
        <v>0.75</v>
      </c>
      <c r="I72" s="21">
        <v>64.845935803467569</v>
      </c>
      <c r="J72" s="86" t="s">
        <v>232</v>
      </c>
      <c r="K72" s="66">
        <v>0.14399999999999999</v>
      </c>
      <c r="L72" s="45">
        <v>8891</v>
      </c>
      <c r="M72" s="82">
        <v>45299</v>
      </c>
      <c r="N72" s="44">
        <v>26345</v>
      </c>
      <c r="O72" s="36">
        <f t="shared" si="13"/>
        <v>1708366.1787423531</v>
      </c>
      <c r="P72" s="36">
        <f t="shared" si="14"/>
        <v>1954371</v>
      </c>
      <c r="Q72" s="44">
        <v>18714</v>
      </c>
      <c r="R72" s="30">
        <v>26345</v>
      </c>
      <c r="S72" s="30">
        <f t="shared" si="15"/>
        <v>7631</v>
      </c>
      <c r="T72" s="36">
        <f t="shared" si="16"/>
        <v>1388275</v>
      </c>
      <c r="U72" s="30">
        <f t="shared" si="17"/>
        <v>566096</v>
      </c>
      <c r="V72" s="44">
        <v>117</v>
      </c>
      <c r="W72" s="33">
        <f t="shared" si="18"/>
        <v>45416</v>
      </c>
      <c r="X72" s="43" t="str">
        <f t="shared" ca="1" si="23"/>
        <v>Bill Process</v>
      </c>
      <c r="Y72" s="37">
        <f t="shared" ca="1" si="19"/>
        <v>-775</v>
      </c>
      <c r="Z72" s="44">
        <v>6604</v>
      </c>
      <c r="AA72" s="44">
        <f t="shared" ca="1" si="20"/>
        <v>775</v>
      </c>
      <c r="AB72" s="48">
        <v>6</v>
      </c>
      <c r="AC72" s="67">
        <f t="shared" si="21"/>
        <v>0.71034351869424939</v>
      </c>
      <c r="AD72" s="52">
        <f t="shared" ca="1" si="12"/>
        <v>769</v>
      </c>
      <c r="AE72" s="83"/>
      <c r="AF72" s="74">
        <v>0</v>
      </c>
      <c r="AG72" s="75">
        <v>0</v>
      </c>
      <c r="AH72" s="76">
        <v>45661</v>
      </c>
      <c r="AI72" s="77">
        <v>45792</v>
      </c>
      <c r="AJ72" s="50">
        <f t="shared" si="22"/>
        <v>-131</v>
      </c>
      <c r="AK72" s="48" t="s">
        <v>60</v>
      </c>
    </row>
    <row r="73" spans="1:37">
      <c r="A73" s="86" t="s">
        <v>233</v>
      </c>
      <c r="B73" s="44">
        <v>921</v>
      </c>
      <c r="C73" s="44">
        <v>84708120</v>
      </c>
      <c r="D73" s="86" t="s">
        <v>86</v>
      </c>
      <c r="E73" s="86" t="s">
        <v>58</v>
      </c>
      <c r="F73" s="44">
        <v>45</v>
      </c>
      <c r="G73" s="44">
        <v>6636243</v>
      </c>
      <c r="H73" s="46">
        <v>0.81</v>
      </c>
      <c r="I73" s="21">
        <v>85.610204648574708</v>
      </c>
      <c r="J73" s="86" t="s">
        <v>202</v>
      </c>
      <c r="K73" s="66">
        <v>0.122</v>
      </c>
      <c r="L73" s="45">
        <v>9747</v>
      </c>
      <c r="M73" s="82">
        <v>45402</v>
      </c>
      <c r="N73" s="44">
        <v>76528</v>
      </c>
      <c r="O73" s="36">
        <f t="shared" si="13"/>
        <v>6551577.7413461255</v>
      </c>
      <c r="P73" s="36">
        <f t="shared" si="14"/>
        <v>7350870</v>
      </c>
      <c r="Q73" s="44">
        <v>67234</v>
      </c>
      <c r="R73" s="30">
        <v>76528</v>
      </c>
      <c r="S73" s="30">
        <f t="shared" si="15"/>
        <v>9294</v>
      </c>
      <c r="T73" s="36">
        <f t="shared" si="16"/>
        <v>6458138</v>
      </c>
      <c r="U73" s="30">
        <f t="shared" si="17"/>
        <v>892732</v>
      </c>
      <c r="V73" s="44">
        <v>132</v>
      </c>
      <c r="W73" s="33">
        <f t="shared" si="18"/>
        <v>45534</v>
      </c>
      <c r="X73" s="43" t="str">
        <f t="shared" ca="1" si="23"/>
        <v>Bill Process</v>
      </c>
      <c r="Y73" s="37">
        <f t="shared" ca="1" si="19"/>
        <v>-657</v>
      </c>
      <c r="Z73" s="44">
        <v>3298</v>
      </c>
      <c r="AA73" s="44">
        <f t="shared" ca="1" si="20"/>
        <v>657</v>
      </c>
      <c r="AB73" s="48">
        <v>7</v>
      </c>
      <c r="AC73" s="67">
        <f t="shared" si="21"/>
        <v>0.87855425465189207</v>
      </c>
      <c r="AD73" s="52">
        <f t="shared" ca="1" si="12"/>
        <v>650</v>
      </c>
      <c r="AE73" s="83"/>
      <c r="AF73" s="74">
        <v>0</v>
      </c>
      <c r="AG73" s="75">
        <v>0</v>
      </c>
      <c r="AH73" s="76">
        <v>45951</v>
      </c>
      <c r="AI73" s="77">
        <v>46097</v>
      </c>
      <c r="AJ73" s="50">
        <f t="shared" si="22"/>
        <v>-146</v>
      </c>
      <c r="AK73" s="48" t="s">
        <v>60</v>
      </c>
    </row>
    <row r="74" spans="1:37">
      <c r="A74" s="86" t="s">
        <v>234</v>
      </c>
      <c r="B74" s="44">
        <v>154</v>
      </c>
      <c r="C74" s="44">
        <v>69623259</v>
      </c>
      <c r="D74" s="86" t="s">
        <v>235</v>
      </c>
      <c r="E74" s="86" t="s">
        <v>83</v>
      </c>
      <c r="F74" s="44">
        <v>12</v>
      </c>
      <c r="G74" s="44">
        <v>8035424</v>
      </c>
      <c r="H74" s="46">
        <v>0.81</v>
      </c>
      <c r="I74" s="21">
        <v>56.328399529483946</v>
      </c>
      <c r="J74" s="86" t="s">
        <v>236</v>
      </c>
      <c r="K74" s="66">
        <v>0.125</v>
      </c>
      <c r="L74" s="45">
        <v>6548</v>
      </c>
      <c r="M74" s="82">
        <v>44506</v>
      </c>
      <c r="N74" s="44">
        <v>70443</v>
      </c>
      <c r="O74" s="36">
        <f t="shared" si="13"/>
        <v>3967941.4480554378</v>
      </c>
      <c r="P74" s="36">
        <f t="shared" si="14"/>
        <v>4463934</v>
      </c>
      <c r="Q74" s="44">
        <v>70443</v>
      </c>
      <c r="R74" s="30">
        <v>70443</v>
      </c>
      <c r="S74" s="30">
        <f t="shared" si="15"/>
        <v>0</v>
      </c>
      <c r="T74" s="36">
        <f t="shared" si="16"/>
        <v>4463934</v>
      </c>
      <c r="U74" s="30">
        <f t="shared" si="17"/>
        <v>0</v>
      </c>
      <c r="V74" s="44">
        <v>160</v>
      </c>
      <c r="W74" s="33">
        <f t="shared" si="18"/>
        <v>44666</v>
      </c>
      <c r="X74" s="43" t="str">
        <f t="shared" ca="1" si="23"/>
        <v>P O Closed</v>
      </c>
      <c r="Y74" s="37">
        <f t="shared" ca="1" si="19"/>
        <v>-1525</v>
      </c>
      <c r="Z74" s="44">
        <v>5064</v>
      </c>
      <c r="AA74" s="44">
        <f t="shared" ca="1" si="20"/>
        <v>1525</v>
      </c>
      <c r="AB74" s="48">
        <v>4</v>
      </c>
      <c r="AC74" s="67">
        <f t="shared" si="21"/>
        <v>1</v>
      </c>
      <c r="AD74" s="52">
        <f t="shared" ca="1" si="12"/>
        <v>1521</v>
      </c>
      <c r="AE74" s="83"/>
      <c r="AF74" s="74">
        <v>0</v>
      </c>
      <c r="AG74" s="75">
        <v>0</v>
      </c>
      <c r="AH74" s="76">
        <v>45759</v>
      </c>
      <c r="AI74" s="77">
        <v>45933</v>
      </c>
      <c r="AJ74" s="50">
        <f t="shared" si="22"/>
        <v>-174</v>
      </c>
      <c r="AK74" s="48" t="s">
        <v>47</v>
      </c>
    </row>
    <row r="75" spans="1:37">
      <c r="A75" s="86" t="s">
        <v>237</v>
      </c>
      <c r="B75" s="44">
        <v>428</v>
      </c>
      <c r="C75" s="44">
        <v>55308336</v>
      </c>
      <c r="D75" s="86" t="s">
        <v>175</v>
      </c>
      <c r="E75" s="86" t="s">
        <v>50</v>
      </c>
      <c r="F75" s="44">
        <v>43</v>
      </c>
      <c r="G75" s="44">
        <v>7297298</v>
      </c>
      <c r="H75" s="46">
        <v>0.82</v>
      </c>
      <c r="I75" s="21">
        <v>94.636712834357667</v>
      </c>
      <c r="J75" s="86" t="s">
        <v>87</v>
      </c>
      <c r="K75" s="66">
        <v>0.14099999999999999</v>
      </c>
      <c r="L75" s="45">
        <v>3425</v>
      </c>
      <c r="M75" s="82">
        <v>44168</v>
      </c>
      <c r="N75" s="44">
        <v>62833</v>
      </c>
      <c r="O75" s="36">
        <f t="shared" si="13"/>
        <v>5946308.5775211956</v>
      </c>
      <c r="P75" s="36">
        <f t="shared" si="14"/>
        <v>6784738</v>
      </c>
      <c r="Q75" s="44">
        <v>36051</v>
      </c>
      <c r="R75" s="30">
        <v>62833</v>
      </c>
      <c r="S75" s="30">
        <f t="shared" si="15"/>
        <v>26782</v>
      </c>
      <c r="T75" s="36">
        <f t="shared" si="16"/>
        <v>3892805</v>
      </c>
      <c r="U75" s="30">
        <f t="shared" si="17"/>
        <v>2891933</v>
      </c>
      <c r="V75" s="44">
        <v>157</v>
      </c>
      <c r="W75" s="33">
        <f t="shared" si="18"/>
        <v>44325</v>
      </c>
      <c r="X75" s="43" t="str">
        <f t="shared" ca="1" si="23"/>
        <v>Bill Process</v>
      </c>
      <c r="Y75" s="37">
        <f t="shared" ca="1" si="19"/>
        <v>-1866</v>
      </c>
      <c r="Z75" s="44">
        <v>1137</v>
      </c>
      <c r="AA75" s="44">
        <f t="shared" ca="1" si="20"/>
        <v>1866</v>
      </c>
      <c r="AB75" s="48">
        <v>0</v>
      </c>
      <c r="AC75" s="67">
        <f t="shared" si="21"/>
        <v>0.57375901198414847</v>
      </c>
      <c r="AD75" s="52">
        <f t="shared" ca="1" si="12"/>
        <v>1866</v>
      </c>
      <c r="AE75" s="83"/>
      <c r="AF75" s="74">
        <v>0</v>
      </c>
      <c r="AG75" s="75">
        <v>0</v>
      </c>
      <c r="AH75" s="76">
        <v>46213</v>
      </c>
      <c r="AI75" s="77">
        <v>46384</v>
      </c>
      <c r="AJ75" s="50">
        <f t="shared" si="22"/>
        <v>-171</v>
      </c>
      <c r="AK75" s="48" t="s">
        <v>60</v>
      </c>
    </row>
    <row r="76" spans="1:37">
      <c r="A76" s="86" t="s">
        <v>238</v>
      </c>
      <c r="B76" s="44">
        <v>815</v>
      </c>
      <c r="C76" s="44">
        <v>54402874</v>
      </c>
      <c r="D76" s="86" t="s">
        <v>163</v>
      </c>
      <c r="E76" s="86" t="s">
        <v>83</v>
      </c>
      <c r="F76" s="44">
        <v>44</v>
      </c>
      <c r="G76" s="44">
        <v>590943</v>
      </c>
      <c r="H76" s="46">
        <v>0.8</v>
      </c>
      <c r="I76" s="21">
        <v>50.023410719382028</v>
      </c>
      <c r="J76" s="86" t="s">
        <v>239</v>
      </c>
      <c r="K76" s="66">
        <v>0.108</v>
      </c>
      <c r="L76" s="45">
        <v>2630</v>
      </c>
      <c r="M76" s="82">
        <v>43881</v>
      </c>
      <c r="N76" s="44">
        <v>75009</v>
      </c>
      <c r="O76" s="36">
        <f t="shared" si="13"/>
        <v>3752206.0146501265</v>
      </c>
      <c r="P76" s="36">
        <f t="shared" si="14"/>
        <v>4157444</v>
      </c>
      <c r="Q76" s="44">
        <v>26089</v>
      </c>
      <c r="R76" s="30">
        <v>75009</v>
      </c>
      <c r="S76" s="30">
        <f t="shared" si="15"/>
        <v>48920</v>
      </c>
      <c r="T76" s="36">
        <f t="shared" si="16"/>
        <v>1446007</v>
      </c>
      <c r="U76" s="30">
        <f t="shared" si="17"/>
        <v>2711437</v>
      </c>
      <c r="V76" s="44">
        <v>177</v>
      </c>
      <c r="W76" s="33">
        <f t="shared" si="18"/>
        <v>44058</v>
      </c>
      <c r="X76" s="43" t="str">
        <f t="shared" ca="1" si="23"/>
        <v>Bill Process</v>
      </c>
      <c r="Y76" s="37">
        <f t="shared" ca="1" si="19"/>
        <v>-2133</v>
      </c>
      <c r="Z76" s="44">
        <v>4635</v>
      </c>
      <c r="AA76" s="44">
        <f t="shared" ca="1" si="20"/>
        <v>2133</v>
      </c>
      <c r="AB76" s="48">
        <v>7</v>
      </c>
      <c r="AC76" s="67">
        <f t="shared" si="21"/>
        <v>0.34781159594182032</v>
      </c>
      <c r="AD76" s="52">
        <f t="shared" ca="1" si="12"/>
        <v>2126</v>
      </c>
      <c r="AE76" s="83"/>
      <c r="AF76" s="74">
        <v>0</v>
      </c>
      <c r="AG76" s="75">
        <v>0</v>
      </c>
      <c r="AH76" s="76">
        <v>45664</v>
      </c>
      <c r="AI76" s="77">
        <v>45855</v>
      </c>
      <c r="AJ76" s="50">
        <f t="shared" si="22"/>
        <v>-191</v>
      </c>
      <c r="AK76" s="48" t="s">
        <v>47</v>
      </c>
    </row>
    <row r="77" spans="1:37">
      <c r="A77" s="86" t="s">
        <v>240</v>
      </c>
      <c r="B77" s="44">
        <v>487</v>
      </c>
      <c r="C77" s="44">
        <v>97244544</v>
      </c>
      <c r="D77" s="86" t="s">
        <v>241</v>
      </c>
      <c r="E77" s="86" t="s">
        <v>50</v>
      </c>
      <c r="F77" s="44">
        <v>26</v>
      </c>
      <c r="G77" s="44">
        <v>8550362</v>
      </c>
      <c r="H77" s="46">
        <v>0.99</v>
      </c>
      <c r="I77" s="21">
        <v>66.074217908173523</v>
      </c>
      <c r="J77" s="86" t="s">
        <v>242</v>
      </c>
      <c r="K77" s="66">
        <v>0.14000000000000001</v>
      </c>
      <c r="L77" s="45">
        <v>6236</v>
      </c>
      <c r="M77" s="82">
        <v>45233</v>
      </c>
      <c r="N77" s="44">
        <v>26715</v>
      </c>
      <c r="O77" s="36">
        <f t="shared" si="13"/>
        <v>1765172.7314168557</v>
      </c>
      <c r="P77" s="36">
        <f t="shared" si="14"/>
        <v>2012297</v>
      </c>
      <c r="Q77" s="44">
        <v>21220</v>
      </c>
      <c r="R77" s="30">
        <v>26715</v>
      </c>
      <c r="S77" s="30">
        <f t="shared" si="15"/>
        <v>5495</v>
      </c>
      <c r="T77" s="36">
        <f t="shared" si="16"/>
        <v>1598388</v>
      </c>
      <c r="U77" s="30">
        <f t="shared" si="17"/>
        <v>413909</v>
      </c>
      <c r="V77" s="44">
        <v>145</v>
      </c>
      <c r="W77" s="33">
        <f t="shared" si="18"/>
        <v>45378</v>
      </c>
      <c r="X77" s="43" t="str">
        <f t="shared" ca="1" si="23"/>
        <v>Bill Process</v>
      </c>
      <c r="Y77" s="37">
        <f t="shared" ca="1" si="19"/>
        <v>-813</v>
      </c>
      <c r="Z77" s="44">
        <v>3551</v>
      </c>
      <c r="AA77" s="44">
        <f t="shared" ca="1" si="20"/>
        <v>813</v>
      </c>
      <c r="AB77" s="48">
        <v>0</v>
      </c>
      <c r="AC77" s="67">
        <f t="shared" si="21"/>
        <v>0.79431031255848772</v>
      </c>
      <c r="AD77" s="52">
        <f t="shared" ca="1" si="12"/>
        <v>813</v>
      </c>
      <c r="AE77" s="83"/>
      <c r="AF77" s="74">
        <v>0</v>
      </c>
      <c r="AG77" s="75">
        <v>0</v>
      </c>
      <c r="AH77" s="76">
        <v>46212</v>
      </c>
      <c r="AI77" s="77">
        <v>46371</v>
      </c>
      <c r="AJ77" s="50">
        <f t="shared" si="22"/>
        <v>-159</v>
      </c>
      <c r="AK77" s="48" t="s">
        <v>47</v>
      </c>
    </row>
    <row r="78" spans="1:37">
      <c r="A78" s="86" t="s">
        <v>243</v>
      </c>
      <c r="B78" s="44">
        <v>300</v>
      </c>
      <c r="C78" s="44">
        <v>91896913</v>
      </c>
      <c r="D78" s="86" t="s">
        <v>244</v>
      </c>
      <c r="E78" s="86" t="s">
        <v>67</v>
      </c>
      <c r="F78" s="44">
        <v>32</v>
      </c>
      <c r="G78" s="44">
        <v>6143864</v>
      </c>
      <c r="H78" s="46">
        <v>0.8</v>
      </c>
      <c r="I78" s="21">
        <v>81.460248466006675</v>
      </c>
      <c r="J78" s="86" t="s">
        <v>98</v>
      </c>
      <c r="K78" s="66">
        <v>0.128</v>
      </c>
      <c r="L78" s="45">
        <v>3448</v>
      </c>
      <c r="M78" s="82">
        <v>45704</v>
      </c>
      <c r="N78" s="44">
        <v>33238</v>
      </c>
      <c r="O78" s="36">
        <f t="shared" si="13"/>
        <v>2707575.7385131298</v>
      </c>
      <c r="P78" s="36">
        <f t="shared" si="14"/>
        <v>3054145</v>
      </c>
      <c r="Q78" s="44">
        <v>24486</v>
      </c>
      <c r="R78" s="30">
        <v>33238</v>
      </c>
      <c r="S78" s="30">
        <f t="shared" si="15"/>
        <v>8752</v>
      </c>
      <c r="T78" s="36">
        <f t="shared" si="16"/>
        <v>2249949</v>
      </c>
      <c r="U78" s="30">
        <f t="shared" si="17"/>
        <v>804196</v>
      </c>
      <c r="V78" s="44">
        <v>53</v>
      </c>
      <c r="W78" s="33">
        <f t="shared" si="18"/>
        <v>45757</v>
      </c>
      <c r="X78" s="43" t="str">
        <f t="shared" ca="1" si="23"/>
        <v>Bill Process</v>
      </c>
      <c r="Y78" s="37">
        <f t="shared" ca="1" si="19"/>
        <v>-434</v>
      </c>
      <c r="Z78" s="44">
        <v>8166</v>
      </c>
      <c r="AA78" s="44">
        <f t="shared" ca="1" si="20"/>
        <v>434</v>
      </c>
      <c r="AB78" s="48">
        <v>0</v>
      </c>
      <c r="AC78" s="67">
        <f t="shared" si="21"/>
        <v>0.73668692460436846</v>
      </c>
      <c r="AD78" s="52">
        <f t="shared" ca="1" si="12"/>
        <v>434</v>
      </c>
      <c r="AE78" s="83"/>
      <c r="AF78" s="74">
        <v>0</v>
      </c>
      <c r="AG78" s="75">
        <v>0</v>
      </c>
      <c r="AH78" s="76">
        <v>46163</v>
      </c>
      <c r="AI78" s="77">
        <v>46230</v>
      </c>
      <c r="AJ78" s="50">
        <f t="shared" si="22"/>
        <v>-67</v>
      </c>
      <c r="AK78" s="48" t="s">
        <v>47</v>
      </c>
    </row>
    <row r="79" spans="1:37">
      <c r="A79" s="86" t="s">
        <v>245</v>
      </c>
      <c r="B79" s="44">
        <v>553</v>
      </c>
      <c r="C79" s="44">
        <v>47691627</v>
      </c>
      <c r="D79" s="86" t="s">
        <v>246</v>
      </c>
      <c r="E79" s="86" t="s">
        <v>50</v>
      </c>
      <c r="F79" s="44">
        <v>26</v>
      </c>
      <c r="G79" s="44">
        <v>3548982</v>
      </c>
      <c r="H79" s="46">
        <v>0.79</v>
      </c>
      <c r="I79" s="21">
        <v>67.854586605562901</v>
      </c>
      <c r="J79" s="86" t="s">
        <v>90</v>
      </c>
      <c r="K79" s="66">
        <v>0.11899999999999999</v>
      </c>
      <c r="L79" s="45">
        <v>4737</v>
      </c>
      <c r="M79" s="82">
        <v>44062</v>
      </c>
      <c r="N79" s="44">
        <v>93491</v>
      </c>
      <c r="O79" s="36">
        <f t="shared" si="13"/>
        <v>6343793.156340681</v>
      </c>
      <c r="P79" s="36">
        <f t="shared" si="14"/>
        <v>7098705</v>
      </c>
      <c r="Q79" s="44">
        <v>82663</v>
      </c>
      <c r="R79" s="30">
        <v>93491</v>
      </c>
      <c r="S79" s="30">
        <f t="shared" si="15"/>
        <v>10828</v>
      </c>
      <c r="T79" s="36">
        <f t="shared" si="16"/>
        <v>6276542</v>
      </c>
      <c r="U79" s="30">
        <f t="shared" si="17"/>
        <v>822163</v>
      </c>
      <c r="V79" s="44">
        <v>157</v>
      </c>
      <c r="W79" s="33">
        <f t="shared" si="18"/>
        <v>44219</v>
      </c>
      <c r="X79" s="43" t="str">
        <f t="shared" ca="1" si="23"/>
        <v>Bill Process</v>
      </c>
      <c r="Y79" s="37">
        <f t="shared" ca="1" si="19"/>
        <v>-1972</v>
      </c>
      <c r="Z79" s="44">
        <v>3486</v>
      </c>
      <c r="AA79" s="44">
        <f t="shared" ca="1" si="20"/>
        <v>1972</v>
      </c>
      <c r="AB79" s="48">
        <v>9</v>
      </c>
      <c r="AC79" s="67">
        <f t="shared" si="21"/>
        <v>0.88418136505118139</v>
      </c>
      <c r="AD79" s="52">
        <f t="shared" ca="1" si="12"/>
        <v>1963</v>
      </c>
      <c r="AE79" s="83"/>
      <c r="AF79" s="74">
        <v>0</v>
      </c>
      <c r="AG79" s="75">
        <v>0</v>
      </c>
      <c r="AH79" s="76">
        <v>46109</v>
      </c>
      <c r="AI79" s="77">
        <v>46280</v>
      </c>
      <c r="AJ79" s="50">
        <f t="shared" si="22"/>
        <v>-171</v>
      </c>
      <c r="AK79" s="48" t="s">
        <v>47</v>
      </c>
    </row>
    <row r="80" spans="1:37">
      <c r="A80" s="86" t="s">
        <v>247</v>
      </c>
      <c r="B80" s="44">
        <v>506</v>
      </c>
      <c r="C80" s="44">
        <v>26272741</v>
      </c>
      <c r="D80" s="86" t="s">
        <v>248</v>
      </c>
      <c r="E80" s="86" t="s">
        <v>147</v>
      </c>
      <c r="F80" s="44">
        <v>19</v>
      </c>
      <c r="G80" s="44">
        <v>2262579</v>
      </c>
      <c r="H80" s="46">
        <v>0.9</v>
      </c>
      <c r="I80" s="21">
        <v>63.156104126282301</v>
      </c>
      <c r="J80" s="86" t="s">
        <v>184</v>
      </c>
      <c r="K80" s="66">
        <v>0.123</v>
      </c>
      <c r="L80" s="45">
        <v>1115</v>
      </c>
      <c r="M80" s="82">
        <v>46015</v>
      </c>
      <c r="N80" s="44">
        <v>42944</v>
      </c>
      <c r="O80" s="36">
        <f t="shared" si="13"/>
        <v>2712175.7355990671</v>
      </c>
      <c r="P80" s="36">
        <f t="shared" si="14"/>
        <v>3045773</v>
      </c>
      <c r="Q80" s="44">
        <v>11954</v>
      </c>
      <c r="R80" s="30">
        <v>42944</v>
      </c>
      <c r="S80" s="30">
        <f t="shared" si="15"/>
        <v>30990</v>
      </c>
      <c r="T80" s="36">
        <f t="shared" si="16"/>
        <v>847829</v>
      </c>
      <c r="U80" s="30">
        <f t="shared" si="17"/>
        <v>2197944</v>
      </c>
      <c r="V80" s="44">
        <v>120</v>
      </c>
      <c r="W80" s="33">
        <f t="shared" si="18"/>
        <v>46135</v>
      </c>
      <c r="X80" s="43" t="str">
        <f t="shared" ca="1" si="23"/>
        <v>Bill Process</v>
      </c>
      <c r="Y80" s="37">
        <f t="shared" ca="1" si="19"/>
        <v>-56</v>
      </c>
      <c r="Z80" s="44">
        <v>4197</v>
      </c>
      <c r="AA80" s="44">
        <f t="shared" ca="1" si="20"/>
        <v>56</v>
      </c>
      <c r="AB80" s="48">
        <v>6</v>
      </c>
      <c r="AC80" s="67">
        <f t="shared" si="21"/>
        <v>0.27836251862891209</v>
      </c>
      <c r="AD80" s="52">
        <f t="shared" ca="1" si="12"/>
        <v>50</v>
      </c>
      <c r="AE80" s="83"/>
      <c r="AF80" s="74">
        <v>0</v>
      </c>
      <c r="AG80" s="75">
        <v>0</v>
      </c>
      <c r="AH80" s="76">
        <v>45868</v>
      </c>
      <c r="AI80" s="77">
        <v>46002</v>
      </c>
      <c r="AJ80" s="50">
        <f t="shared" si="22"/>
        <v>-134</v>
      </c>
      <c r="AK80" s="48" t="s">
        <v>60</v>
      </c>
    </row>
    <row r="81" spans="1:37">
      <c r="A81" s="86" t="s">
        <v>249</v>
      </c>
      <c r="B81" s="44">
        <v>243</v>
      </c>
      <c r="C81" s="44">
        <v>28345403</v>
      </c>
      <c r="D81" s="86" t="s">
        <v>170</v>
      </c>
      <c r="E81" s="86" t="s">
        <v>147</v>
      </c>
      <c r="F81" s="44">
        <v>37</v>
      </c>
      <c r="G81" s="44">
        <v>8471057</v>
      </c>
      <c r="H81" s="46">
        <v>0.96</v>
      </c>
      <c r="I81" s="21">
        <v>55.022559072836671</v>
      </c>
      <c r="J81" s="86" t="s">
        <v>144</v>
      </c>
      <c r="K81" s="66">
        <v>0.123</v>
      </c>
      <c r="L81" s="45">
        <v>3503</v>
      </c>
      <c r="M81" s="82">
        <v>44679</v>
      </c>
      <c r="N81" s="44">
        <v>40076</v>
      </c>
      <c r="O81" s="36">
        <f t="shared" si="13"/>
        <v>2205084.0774030024</v>
      </c>
      <c r="P81" s="36">
        <f t="shared" si="14"/>
        <v>2476309</v>
      </c>
      <c r="Q81" s="44">
        <v>23498</v>
      </c>
      <c r="R81" s="30">
        <v>40076</v>
      </c>
      <c r="S81" s="30">
        <f t="shared" si="15"/>
        <v>16578</v>
      </c>
      <c r="T81" s="36">
        <f t="shared" si="16"/>
        <v>1451949</v>
      </c>
      <c r="U81" s="30">
        <f t="shared" si="17"/>
        <v>1024360</v>
      </c>
      <c r="V81" s="44">
        <v>66</v>
      </c>
      <c r="W81" s="33">
        <f t="shared" si="18"/>
        <v>44745</v>
      </c>
      <c r="X81" s="43" t="str">
        <f t="shared" ca="1" si="23"/>
        <v>Bill Process</v>
      </c>
      <c r="Y81" s="37">
        <f t="shared" ca="1" si="19"/>
        <v>-1446</v>
      </c>
      <c r="Z81" s="44">
        <v>3565</v>
      </c>
      <c r="AA81" s="44">
        <f t="shared" ca="1" si="20"/>
        <v>1446</v>
      </c>
      <c r="AB81" s="48">
        <v>5</v>
      </c>
      <c r="AC81" s="67">
        <f t="shared" si="21"/>
        <v>0.58633596167282165</v>
      </c>
      <c r="AD81" s="52">
        <f t="shared" ca="1" si="12"/>
        <v>1441</v>
      </c>
      <c r="AE81" s="83"/>
      <c r="AF81" s="74">
        <v>0</v>
      </c>
      <c r="AG81" s="75">
        <v>0</v>
      </c>
      <c r="AH81" s="76">
        <v>45871</v>
      </c>
      <c r="AI81" s="77">
        <v>45951</v>
      </c>
      <c r="AJ81" s="50">
        <f t="shared" si="22"/>
        <v>-80</v>
      </c>
      <c r="AK81" s="48" t="s">
        <v>47</v>
      </c>
    </row>
    <row r="82" spans="1:37">
      <c r="A82" s="86" t="s">
        <v>250</v>
      </c>
      <c r="B82" s="44">
        <v>334</v>
      </c>
      <c r="C82" s="44">
        <v>58143902</v>
      </c>
      <c r="D82" s="86" t="s">
        <v>251</v>
      </c>
      <c r="E82" s="86" t="s">
        <v>50</v>
      </c>
      <c r="F82" s="44">
        <v>20</v>
      </c>
      <c r="G82" s="44">
        <v>2077407</v>
      </c>
      <c r="H82" s="46">
        <v>0.96</v>
      </c>
      <c r="I82" s="21">
        <v>69.668192174214681</v>
      </c>
      <c r="J82" s="86" t="s">
        <v>242</v>
      </c>
      <c r="K82" s="66">
        <v>0.129</v>
      </c>
      <c r="L82" s="45">
        <v>7815</v>
      </c>
      <c r="M82" s="82">
        <v>43900</v>
      </c>
      <c r="N82" s="44">
        <v>96030</v>
      </c>
      <c r="O82" s="36">
        <f t="shared" si="13"/>
        <v>6690236.4944898356</v>
      </c>
      <c r="P82" s="36">
        <f t="shared" si="14"/>
        <v>7553277</v>
      </c>
      <c r="Q82" s="44">
        <v>85727</v>
      </c>
      <c r="R82" s="30">
        <v>96030</v>
      </c>
      <c r="S82" s="30">
        <f t="shared" si="15"/>
        <v>10303</v>
      </c>
      <c r="T82" s="36">
        <f t="shared" si="16"/>
        <v>6742891</v>
      </c>
      <c r="U82" s="30">
        <f t="shared" si="17"/>
        <v>810386</v>
      </c>
      <c r="V82" s="44">
        <v>90</v>
      </c>
      <c r="W82" s="33">
        <f t="shared" si="18"/>
        <v>43990</v>
      </c>
      <c r="X82" s="43" t="str">
        <f t="shared" ca="1" si="23"/>
        <v>Bill Process</v>
      </c>
      <c r="Y82" s="37">
        <f t="shared" ca="1" si="19"/>
        <v>-2201</v>
      </c>
      <c r="Z82" s="44">
        <v>2361</v>
      </c>
      <c r="AA82" s="44">
        <f t="shared" ca="1" si="20"/>
        <v>2201</v>
      </c>
      <c r="AB82" s="48">
        <v>7</v>
      </c>
      <c r="AC82" s="67">
        <f t="shared" si="21"/>
        <v>0.89271061126731233</v>
      </c>
      <c r="AD82" s="52">
        <f t="shared" ref="AD82:AD145" ca="1" si="24">+AA82-AB82</f>
        <v>2194</v>
      </c>
      <c r="AE82" s="83"/>
      <c r="AF82" s="74">
        <v>0</v>
      </c>
      <c r="AG82" s="75">
        <v>0</v>
      </c>
      <c r="AH82" s="76">
        <v>46006</v>
      </c>
      <c r="AI82" s="77">
        <v>46110</v>
      </c>
      <c r="AJ82" s="50">
        <f t="shared" si="22"/>
        <v>-104</v>
      </c>
      <c r="AK82" s="48" t="s">
        <v>47</v>
      </c>
    </row>
    <row r="83" spans="1:37">
      <c r="A83" s="86" t="s">
        <v>252</v>
      </c>
      <c r="B83" s="44">
        <v>380</v>
      </c>
      <c r="C83" s="44">
        <v>20137518</v>
      </c>
      <c r="D83" s="86" t="s">
        <v>155</v>
      </c>
      <c r="E83" s="86" t="s">
        <v>50</v>
      </c>
      <c r="F83" s="44">
        <v>22</v>
      </c>
      <c r="G83" s="44">
        <v>4012751</v>
      </c>
      <c r="H83" s="46">
        <v>0.88</v>
      </c>
      <c r="I83" s="21">
        <v>65.523852174103055</v>
      </c>
      <c r="J83" s="86" t="s">
        <v>64</v>
      </c>
      <c r="K83" s="66">
        <v>0.11799999999999999</v>
      </c>
      <c r="L83" s="45">
        <v>8553</v>
      </c>
      <c r="M83" s="82">
        <v>44074</v>
      </c>
      <c r="N83" s="44">
        <v>87223</v>
      </c>
      <c r="O83" s="36">
        <f t="shared" si="13"/>
        <v>5715186.958181791</v>
      </c>
      <c r="P83" s="36">
        <f t="shared" si="14"/>
        <v>6389579</v>
      </c>
      <c r="Q83" s="44">
        <v>67630</v>
      </c>
      <c r="R83" s="30">
        <v>87223</v>
      </c>
      <c r="S83" s="30">
        <f t="shared" si="15"/>
        <v>19593</v>
      </c>
      <c r="T83" s="36">
        <f t="shared" si="16"/>
        <v>4954281</v>
      </c>
      <c r="U83" s="30">
        <f t="shared" si="17"/>
        <v>1435298</v>
      </c>
      <c r="V83" s="44">
        <v>62</v>
      </c>
      <c r="W83" s="33">
        <f t="shared" si="18"/>
        <v>44136</v>
      </c>
      <c r="X83" s="43" t="str">
        <f t="shared" ca="1" si="23"/>
        <v>Bill Process</v>
      </c>
      <c r="Y83" s="37">
        <f t="shared" ca="1" si="19"/>
        <v>-2055</v>
      </c>
      <c r="Z83" s="44">
        <v>7688</v>
      </c>
      <c r="AA83" s="44">
        <f t="shared" ca="1" si="20"/>
        <v>2055</v>
      </c>
      <c r="AB83" s="48">
        <v>1</v>
      </c>
      <c r="AC83" s="67">
        <f t="shared" si="21"/>
        <v>0.77536888206092425</v>
      </c>
      <c r="AD83" s="52">
        <f t="shared" ca="1" si="24"/>
        <v>2054</v>
      </c>
      <c r="AE83" s="83"/>
      <c r="AF83" s="74">
        <v>0</v>
      </c>
      <c r="AG83" s="75">
        <v>0</v>
      </c>
      <c r="AH83" s="76">
        <v>45939</v>
      </c>
      <c r="AI83" s="77">
        <v>46015</v>
      </c>
      <c r="AJ83" s="50">
        <f t="shared" si="22"/>
        <v>-76</v>
      </c>
      <c r="AK83" s="48" t="s">
        <v>47</v>
      </c>
    </row>
    <row r="84" spans="1:37">
      <c r="A84" s="86" t="s">
        <v>253</v>
      </c>
      <c r="B84" s="44">
        <v>930</v>
      </c>
      <c r="C84" s="44">
        <v>79661338</v>
      </c>
      <c r="D84" s="86" t="s">
        <v>136</v>
      </c>
      <c r="E84" s="86" t="s">
        <v>54</v>
      </c>
      <c r="F84" s="44">
        <v>25</v>
      </c>
      <c r="G84" s="44">
        <v>9163409</v>
      </c>
      <c r="H84" s="46">
        <v>0.95</v>
      </c>
      <c r="I84" s="21">
        <v>72.393342537584729</v>
      </c>
      <c r="J84" s="86" t="s">
        <v>159</v>
      </c>
      <c r="K84" s="66">
        <v>0.121</v>
      </c>
      <c r="L84" s="45">
        <v>6680</v>
      </c>
      <c r="M84" s="82">
        <v>45992</v>
      </c>
      <c r="N84" s="44">
        <v>35026</v>
      </c>
      <c r="O84" s="36">
        <f t="shared" si="13"/>
        <v>2535649.2157214428</v>
      </c>
      <c r="P84" s="36">
        <f t="shared" si="14"/>
        <v>2842463</v>
      </c>
      <c r="Q84" s="44">
        <v>1293</v>
      </c>
      <c r="R84" s="30">
        <v>35026</v>
      </c>
      <c r="S84" s="30">
        <f t="shared" si="15"/>
        <v>33733</v>
      </c>
      <c r="T84" s="36">
        <f t="shared" si="16"/>
        <v>104931</v>
      </c>
      <c r="U84" s="30">
        <f t="shared" si="17"/>
        <v>2737532</v>
      </c>
      <c r="V84" s="44">
        <v>148</v>
      </c>
      <c r="W84" s="33">
        <f t="shared" si="18"/>
        <v>46140</v>
      </c>
      <c r="X84" s="43" t="str">
        <f t="shared" ca="1" si="23"/>
        <v>Bill Process</v>
      </c>
      <c r="Y84" s="37">
        <f t="shared" ca="1" si="19"/>
        <v>-51</v>
      </c>
      <c r="Z84" s="44">
        <v>4133</v>
      </c>
      <c r="AA84" s="44">
        <f t="shared" ca="1" si="20"/>
        <v>51</v>
      </c>
      <c r="AB84" s="48">
        <v>9</v>
      </c>
      <c r="AC84" s="67">
        <f t="shared" si="21"/>
        <v>3.6915434248843713E-2</v>
      </c>
      <c r="AD84" s="52">
        <f t="shared" ca="1" si="24"/>
        <v>42</v>
      </c>
      <c r="AE84" s="83"/>
      <c r="AF84" s="74">
        <v>0</v>
      </c>
      <c r="AG84" s="75">
        <v>0</v>
      </c>
      <c r="AH84" s="76">
        <v>46110</v>
      </c>
      <c r="AI84" s="77">
        <v>46272</v>
      </c>
      <c r="AJ84" s="50">
        <f t="shared" si="22"/>
        <v>-162</v>
      </c>
      <c r="AK84" s="48" t="s">
        <v>47</v>
      </c>
    </row>
    <row r="85" spans="1:37">
      <c r="A85" s="86" t="s">
        <v>254</v>
      </c>
      <c r="B85" s="44">
        <v>762</v>
      </c>
      <c r="C85" s="44">
        <v>98277175</v>
      </c>
      <c r="D85" s="86" t="s">
        <v>161</v>
      </c>
      <c r="E85" s="86" t="s">
        <v>71</v>
      </c>
      <c r="F85" s="44">
        <v>50</v>
      </c>
      <c r="G85" s="44">
        <v>7134993</v>
      </c>
      <c r="H85" s="46">
        <v>0.98</v>
      </c>
      <c r="I85" s="21">
        <v>69.30034831317036</v>
      </c>
      <c r="J85" s="86" t="s">
        <v>84</v>
      </c>
      <c r="K85" s="66">
        <v>0.11899999999999999</v>
      </c>
      <c r="L85" s="45">
        <v>6701</v>
      </c>
      <c r="M85" s="82">
        <v>44323</v>
      </c>
      <c r="N85" s="44">
        <v>24911</v>
      </c>
      <c r="O85" s="36">
        <f t="shared" si="13"/>
        <v>1726340.9768293868</v>
      </c>
      <c r="P85" s="36">
        <f t="shared" si="14"/>
        <v>1931776</v>
      </c>
      <c r="Q85" s="44">
        <v>16852</v>
      </c>
      <c r="R85" s="30">
        <v>24911</v>
      </c>
      <c r="S85" s="30">
        <f t="shared" si="15"/>
        <v>8059</v>
      </c>
      <c r="T85" s="36">
        <f t="shared" si="16"/>
        <v>1306824</v>
      </c>
      <c r="U85" s="30">
        <f t="shared" si="17"/>
        <v>624952</v>
      </c>
      <c r="V85" s="44">
        <v>184</v>
      </c>
      <c r="W85" s="33">
        <f t="shared" si="18"/>
        <v>44507</v>
      </c>
      <c r="X85" s="43" t="str">
        <f t="shared" ca="1" si="23"/>
        <v>Bill Process</v>
      </c>
      <c r="Y85" s="37">
        <f t="shared" ca="1" si="19"/>
        <v>-1684</v>
      </c>
      <c r="Z85" s="44">
        <v>1874</v>
      </c>
      <c r="AA85" s="44">
        <f t="shared" ca="1" si="20"/>
        <v>1684</v>
      </c>
      <c r="AB85" s="48">
        <v>0</v>
      </c>
      <c r="AC85" s="67">
        <f t="shared" si="21"/>
        <v>0.67648829834209789</v>
      </c>
      <c r="AD85" s="52">
        <f t="shared" ca="1" si="24"/>
        <v>1684</v>
      </c>
      <c r="AE85" s="83"/>
      <c r="AF85" s="74">
        <v>0</v>
      </c>
      <c r="AG85" s="75">
        <v>0</v>
      </c>
      <c r="AH85" s="76">
        <v>46324</v>
      </c>
      <c r="AI85" s="77">
        <v>46522</v>
      </c>
      <c r="AJ85" s="50">
        <f t="shared" si="22"/>
        <v>-198</v>
      </c>
      <c r="AK85" s="48" t="s">
        <v>60</v>
      </c>
    </row>
    <row r="86" spans="1:37">
      <c r="A86" s="86" t="s">
        <v>255</v>
      </c>
      <c r="B86" s="44">
        <v>658</v>
      </c>
      <c r="C86" s="44">
        <v>44448162</v>
      </c>
      <c r="D86" s="86" t="s">
        <v>256</v>
      </c>
      <c r="E86" s="86" t="s">
        <v>63</v>
      </c>
      <c r="F86" s="44">
        <v>49</v>
      </c>
      <c r="G86" s="44">
        <v>9968368</v>
      </c>
      <c r="H86" s="46">
        <v>0.87</v>
      </c>
      <c r="I86" s="21">
        <v>88.423582921996129</v>
      </c>
      <c r="J86" s="86" t="s">
        <v>59</v>
      </c>
      <c r="K86" s="66">
        <v>0.14399999999999999</v>
      </c>
      <c r="L86" s="45">
        <v>2085</v>
      </c>
      <c r="M86" s="82">
        <v>44572</v>
      </c>
      <c r="N86" s="44">
        <v>95607</v>
      </c>
      <c r="O86" s="36">
        <f t="shared" si="13"/>
        <v>8453913.4924232848</v>
      </c>
      <c r="P86" s="36">
        <f t="shared" si="14"/>
        <v>9671277</v>
      </c>
      <c r="Q86" s="44">
        <v>45342</v>
      </c>
      <c r="R86" s="30">
        <v>95607</v>
      </c>
      <c r="S86" s="30">
        <f t="shared" si="15"/>
        <v>50265</v>
      </c>
      <c r="T86" s="36">
        <f t="shared" si="16"/>
        <v>4586642</v>
      </c>
      <c r="U86" s="30">
        <f t="shared" si="17"/>
        <v>5084635</v>
      </c>
      <c r="V86" s="44">
        <v>84</v>
      </c>
      <c r="W86" s="33">
        <f t="shared" si="18"/>
        <v>44656</v>
      </c>
      <c r="X86" s="43" t="str">
        <f t="shared" ca="1" si="23"/>
        <v>Bill Process</v>
      </c>
      <c r="Y86" s="37">
        <f t="shared" ca="1" si="19"/>
        <v>-1535</v>
      </c>
      <c r="Z86" s="44">
        <v>3800</v>
      </c>
      <c r="AA86" s="44">
        <f t="shared" ca="1" si="20"/>
        <v>1535</v>
      </c>
      <c r="AB86" s="48">
        <v>4</v>
      </c>
      <c r="AC86" s="67">
        <f t="shared" si="21"/>
        <v>0.47425397721924129</v>
      </c>
      <c r="AD86" s="52">
        <f t="shared" ca="1" si="24"/>
        <v>1531</v>
      </c>
      <c r="AE86" s="83"/>
      <c r="AF86" s="74">
        <v>0</v>
      </c>
      <c r="AG86" s="75">
        <v>0</v>
      </c>
      <c r="AH86" s="76">
        <v>45865</v>
      </c>
      <c r="AI86" s="77">
        <v>45963</v>
      </c>
      <c r="AJ86" s="50">
        <f t="shared" si="22"/>
        <v>-98</v>
      </c>
      <c r="AK86" s="48" t="s">
        <v>60</v>
      </c>
    </row>
    <row r="87" spans="1:37">
      <c r="A87" s="86" t="s">
        <v>257</v>
      </c>
      <c r="B87" s="44">
        <v>873</v>
      </c>
      <c r="C87" s="44">
        <v>36109559</v>
      </c>
      <c r="D87" s="86" t="s">
        <v>128</v>
      </c>
      <c r="E87" s="86" t="s">
        <v>50</v>
      </c>
      <c r="F87" s="44">
        <v>31</v>
      </c>
      <c r="G87" s="44">
        <v>4623268</v>
      </c>
      <c r="H87" s="46">
        <v>0.76</v>
      </c>
      <c r="I87" s="21">
        <v>97.72291681970529</v>
      </c>
      <c r="J87" s="86" t="s">
        <v>51</v>
      </c>
      <c r="K87" s="66">
        <v>0.13200000000000001</v>
      </c>
      <c r="L87" s="45">
        <v>1731</v>
      </c>
      <c r="M87" s="82">
        <v>44773</v>
      </c>
      <c r="N87" s="44">
        <v>87328</v>
      </c>
      <c r="O87" s="36">
        <f t="shared" si="13"/>
        <v>8533946.8800312243</v>
      </c>
      <c r="P87" s="36">
        <f t="shared" si="14"/>
        <v>9660428</v>
      </c>
      <c r="Q87" s="44">
        <v>55739</v>
      </c>
      <c r="R87" s="30">
        <v>87328</v>
      </c>
      <c r="S87" s="30">
        <f t="shared" si="15"/>
        <v>31589</v>
      </c>
      <c r="T87" s="36">
        <f t="shared" si="16"/>
        <v>6165979</v>
      </c>
      <c r="U87" s="30">
        <f t="shared" si="17"/>
        <v>3494449</v>
      </c>
      <c r="V87" s="44">
        <v>130</v>
      </c>
      <c r="W87" s="33">
        <f t="shared" si="18"/>
        <v>44903</v>
      </c>
      <c r="X87" s="43" t="str">
        <f t="shared" ca="1" si="23"/>
        <v>Bill Process</v>
      </c>
      <c r="Y87" s="37">
        <f t="shared" ca="1" si="19"/>
        <v>-1288</v>
      </c>
      <c r="Z87" s="44">
        <v>4466</v>
      </c>
      <c r="AA87" s="44">
        <f t="shared" ca="1" si="20"/>
        <v>1288</v>
      </c>
      <c r="AB87" s="48">
        <v>0</v>
      </c>
      <c r="AC87" s="67">
        <f t="shared" si="21"/>
        <v>0.63827180285818985</v>
      </c>
      <c r="AD87" s="52">
        <f t="shared" ca="1" si="24"/>
        <v>1288</v>
      </c>
      <c r="AE87" s="83"/>
      <c r="AF87" s="74">
        <v>0</v>
      </c>
      <c r="AG87" s="75">
        <v>0</v>
      </c>
      <c r="AH87" s="76">
        <v>46353</v>
      </c>
      <c r="AI87" s="77">
        <v>46497</v>
      </c>
      <c r="AJ87" s="50">
        <f t="shared" si="22"/>
        <v>-144</v>
      </c>
      <c r="AK87" s="48" t="s">
        <v>47</v>
      </c>
    </row>
    <row r="88" spans="1:37">
      <c r="A88" s="86" t="s">
        <v>258</v>
      </c>
      <c r="B88" s="44">
        <v>684</v>
      </c>
      <c r="C88" s="44">
        <v>41878868</v>
      </c>
      <c r="D88" s="86" t="s">
        <v>259</v>
      </c>
      <c r="E88" s="86" t="s">
        <v>63</v>
      </c>
      <c r="F88" s="44">
        <v>39</v>
      </c>
      <c r="G88" s="44">
        <v>162058</v>
      </c>
      <c r="H88" s="46">
        <v>0.92</v>
      </c>
      <c r="I88" s="21">
        <v>64.181208550207984</v>
      </c>
      <c r="J88" s="86" t="s">
        <v>112</v>
      </c>
      <c r="K88" s="66">
        <v>0.114</v>
      </c>
      <c r="L88" s="45">
        <v>5949</v>
      </c>
      <c r="M88" s="82">
        <v>44525</v>
      </c>
      <c r="N88" s="44">
        <v>14378</v>
      </c>
      <c r="O88" s="36">
        <f t="shared" si="13"/>
        <v>922797.41653489042</v>
      </c>
      <c r="P88" s="36">
        <f t="shared" si="14"/>
        <v>1027996</v>
      </c>
      <c r="Q88" s="44">
        <v>6627</v>
      </c>
      <c r="R88" s="30">
        <v>14378</v>
      </c>
      <c r="S88" s="30">
        <f t="shared" si="15"/>
        <v>7751</v>
      </c>
      <c r="T88" s="36">
        <f t="shared" si="16"/>
        <v>473816</v>
      </c>
      <c r="U88" s="30">
        <f t="shared" si="17"/>
        <v>554180</v>
      </c>
      <c r="V88" s="44">
        <v>174</v>
      </c>
      <c r="W88" s="33">
        <f t="shared" si="18"/>
        <v>44699</v>
      </c>
      <c r="X88" s="43" t="str">
        <f t="shared" ca="1" si="23"/>
        <v>Bill Process</v>
      </c>
      <c r="Y88" s="37">
        <f t="shared" ca="1" si="19"/>
        <v>-1492</v>
      </c>
      <c r="Z88" s="44">
        <v>5704</v>
      </c>
      <c r="AA88" s="44">
        <f t="shared" ca="1" si="20"/>
        <v>1492</v>
      </c>
      <c r="AB88" s="48">
        <v>5</v>
      </c>
      <c r="AC88" s="67">
        <f t="shared" si="21"/>
        <v>0.46091250521630267</v>
      </c>
      <c r="AD88" s="52">
        <f t="shared" ca="1" si="24"/>
        <v>1487</v>
      </c>
      <c r="AE88" s="83"/>
      <c r="AF88" s="74">
        <v>0</v>
      </c>
      <c r="AG88" s="75">
        <v>0</v>
      </c>
      <c r="AH88" s="76">
        <v>46060</v>
      </c>
      <c r="AI88" s="77">
        <v>46248</v>
      </c>
      <c r="AJ88" s="50">
        <f t="shared" si="22"/>
        <v>-188</v>
      </c>
      <c r="AK88" s="48" t="s">
        <v>47</v>
      </c>
    </row>
    <row r="89" spans="1:37">
      <c r="A89" s="86" t="s">
        <v>260</v>
      </c>
      <c r="B89" s="44">
        <v>484</v>
      </c>
      <c r="C89" s="44">
        <v>94387851</v>
      </c>
      <c r="D89" s="86" t="s">
        <v>214</v>
      </c>
      <c r="E89" s="86" t="s">
        <v>75</v>
      </c>
      <c r="F89" s="44">
        <v>44</v>
      </c>
      <c r="G89" s="44">
        <v>7017135</v>
      </c>
      <c r="H89" s="46">
        <v>0.8</v>
      </c>
      <c r="I89" s="21">
        <v>60.683667208608639</v>
      </c>
      <c r="J89" s="86" t="s">
        <v>232</v>
      </c>
      <c r="K89" s="66">
        <v>0.13500000000000001</v>
      </c>
      <c r="L89" s="45">
        <v>6654</v>
      </c>
      <c r="M89" s="82">
        <v>44437</v>
      </c>
      <c r="N89" s="44">
        <v>62855</v>
      </c>
      <c r="O89" s="36">
        <f t="shared" si="13"/>
        <v>3814271.9023970962</v>
      </c>
      <c r="P89" s="36">
        <f t="shared" si="14"/>
        <v>4329199</v>
      </c>
      <c r="Q89" s="44">
        <v>397</v>
      </c>
      <c r="R89" s="30">
        <v>62855</v>
      </c>
      <c r="S89" s="30">
        <f t="shared" si="15"/>
        <v>62458</v>
      </c>
      <c r="T89" s="36">
        <f t="shared" si="16"/>
        <v>27344</v>
      </c>
      <c r="U89" s="30">
        <f t="shared" si="17"/>
        <v>4301855</v>
      </c>
      <c r="V89" s="44">
        <v>121</v>
      </c>
      <c r="W89" s="33">
        <f t="shared" si="18"/>
        <v>44558</v>
      </c>
      <c r="X89" s="43" t="str">
        <f t="shared" ca="1" si="23"/>
        <v>Bill Process</v>
      </c>
      <c r="Y89" s="37">
        <f t="shared" ca="1" si="19"/>
        <v>-1633</v>
      </c>
      <c r="Z89" s="44">
        <v>3034</v>
      </c>
      <c r="AA89" s="44">
        <f t="shared" ca="1" si="20"/>
        <v>1633</v>
      </c>
      <c r="AB89" s="48">
        <v>8</v>
      </c>
      <c r="AC89" s="67">
        <f t="shared" si="21"/>
        <v>6.3161244133322723E-3</v>
      </c>
      <c r="AD89" s="52">
        <f t="shared" ca="1" si="24"/>
        <v>1625</v>
      </c>
      <c r="AE89" s="83"/>
      <c r="AF89" s="74">
        <v>0</v>
      </c>
      <c r="AG89" s="75">
        <v>0</v>
      </c>
      <c r="AH89" s="76">
        <v>46105</v>
      </c>
      <c r="AI89" s="77">
        <v>46240</v>
      </c>
      <c r="AJ89" s="50">
        <f t="shared" si="22"/>
        <v>-135</v>
      </c>
      <c r="AK89" s="48" t="s">
        <v>60</v>
      </c>
    </row>
    <row r="90" spans="1:37">
      <c r="A90" s="86" t="s">
        <v>261</v>
      </c>
      <c r="B90" s="44">
        <v>577</v>
      </c>
      <c r="C90" s="44">
        <v>32606921</v>
      </c>
      <c r="D90" s="86" t="s">
        <v>193</v>
      </c>
      <c r="E90" s="86" t="s">
        <v>54</v>
      </c>
      <c r="F90" s="44">
        <v>48</v>
      </c>
      <c r="G90" s="44">
        <v>7701632</v>
      </c>
      <c r="H90" s="46">
        <v>0.77</v>
      </c>
      <c r="I90" s="21">
        <v>60.040695565844999</v>
      </c>
      <c r="J90" s="86" t="s">
        <v>208</v>
      </c>
      <c r="K90" s="66">
        <v>0.104</v>
      </c>
      <c r="L90" s="45">
        <v>8301</v>
      </c>
      <c r="M90" s="82">
        <v>45165</v>
      </c>
      <c r="N90" s="44">
        <v>14241</v>
      </c>
      <c r="O90" s="36">
        <f t="shared" si="13"/>
        <v>855039.54555319867</v>
      </c>
      <c r="P90" s="36">
        <f t="shared" si="14"/>
        <v>943964</v>
      </c>
      <c r="Q90" s="44">
        <v>1770</v>
      </c>
      <c r="R90" s="30">
        <v>14241</v>
      </c>
      <c r="S90" s="30">
        <f t="shared" si="15"/>
        <v>12471</v>
      </c>
      <c r="T90" s="36">
        <f t="shared" si="16"/>
        <v>117324</v>
      </c>
      <c r="U90" s="30">
        <f t="shared" si="17"/>
        <v>826640</v>
      </c>
      <c r="V90" s="44">
        <v>76</v>
      </c>
      <c r="W90" s="33">
        <f t="shared" si="18"/>
        <v>45241</v>
      </c>
      <c r="X90" s="43" t="str">
        <f t="shared" ca="1" si="23"/>
        <v>Bill Process</v>
      </c>
      <c r="Y90" s="37">
        <f t="shared" ca="1" si="19"/>
        <v>-950</v>
      </c>
      <c r="Z90" s="44">
        <v>6248</v>
      </c>
      <c r="AA90" s="44">
        <f t="shared" ca="1" si="20"/>
        <v>950</v>
      </c>
      <c r="AB90" s="48">
        <v>1</v>
      </c>
      <c r="AC90" s="67">
        <f t="shared" si="21"/>
        <v>0.12428902464714557</v>
      </c>
      <c r="AD90" s="52">
        <f t="shared" ca="1" si="24"/>
        <v>949</v>
      </c>
      <c r="AE90" s="83"/>
      <c r="AF90" s="74">
        <v>0</v>
      </c>
      <c r="AG90" s="75">
        <v>0</v>
      </c>
      <c r="AH90" s="76">
        <v>46012</v>
      </c>
      <c r="AI90" s="77">
        <v>46102</v>
      </c>
      <c r="AJ90" s="50">
        <f t="shared" si="22"/>
        <v>-90</v>
      </c>
      <c r="AK90" s="48" t="s">
        <v>47</v>
      </c>
    </row>
    <row r="91" spans="1:37">
      <c r="A91" s="86" t="s">
        <v>262</v>
      </c>
      <c r="B91" s="44">
        <v>785</v>
      </c>
      <c r="C91" s="44">
        <v>32704585</v>
      </c>
      <c r="D91" s="86" t="s">
        <v>161</v>
      </c>
      <c r="E91" s="86" t="s">
        <v>71</v>
      </c>
      <c r="F91" s="44">
        <v>34</v>
      </c>
      <c r="G91" s="44">
        <v>3044624</v>
      </c>
      <c r="H91" s="46">
        <v>0.88</v>
      </c>
      <c r="I91" s="21">
        <v>58.595617856261285</v>
      </c>
      <c r="J91" s="86" t="s">
        <v>221</v>
      </c>
      <c r="K91" s="66">
        <v>0.11</v>
      </c>
      <c r="L91" s="45">
        <v>8406</v>
      </c>
      <c r="M91" s="82">
        <v>44135</v>
      </c>
      <c r="N91" s="44">
        <v>13421</v>
      </c>
      <c r="O91" s="36">
        <f t="shared" si="13"/>
        <v>786411.7872488827</v>
      </c>
      <c r="P91" s="36">
        <f t="shared" si="14"/>
        <v>872917</v>
      </c>
      <c r="Q91" s="44">
        <v>11859</v>
      </c>
      <c r="R91" s="30">
        <v>13421</v>
      </c>
      <c r="S91" s="30">
        <f t="shared" si="15"/>
        <v>1562</v>
      </c>
      <c r="T91" s="36">
        <f t="shared" si="16"/>
        <v>771323</v>
      </c>
      <c r="U91" s="30">
        <f t="shared" si="17"/>
        <v>101594</v>
      </c>
      <c r="V91" s="44">
        <v>116</v>
      </c>
      <c r="W91" s="33">
        <f t="shared" si="18"/>
        <v>44251</v>
      </c>
      <c r="X91" s="43" t="str">
        <f t="shared" ca="1" si="23"/>
        <v>Bill Process</v>
      </c>
      <c r="Y91" s="37">
        <f t="shared" ca="1" si="19"/>
        <v>-1940</v>
      </c>
      <c r="Z91" s="44">
        <v>2578</v>
      </c>
      <c r="AA91" s="44">
        <f t="shared" ca="1" si="20"/>
        <v>1940</v>
      </c>
      <c r="AB91" s="48">
        <v>0</v>
      </c>
      <c r="AC91" s="67">
        <f t="shared" si="21"/>
        <v>0.88361522986364649</v>
      </c>
      <c r="AD91" s="52">
        <f t="shared" ca="1" si="24"/>
        <v>1940</v>
      </c>
      <c r="AE91" s="83"/>
      <c r="AF91" s="74">
        <v>0</v>
      </c>
      <c r="AG91" s="75">
        <v>0</v>
      </c>
      <c r="AH91" s="76">
        <v>46192</v>
      </c>
      <c r="AI91" s="77">
        <v>46322</v>
      </c>
      <c r="AJ91" s="50">
        <f t="shared" si="22"/>
        <v>-130</v>
      </c>
      <c r="AK91" s="48" t="s">
        <v>60</v>
      </c>
    </row>
    <row r="92" spans="1:37">
      <c r="A92" s="86" t="s">
        <v>263</v>
      </c>
      <c r="B92" s="44">
        <v>697</v>
      </c>
      <c r="C92" s="44">
        <v>14225193</v>
      </c>
      <c r="D92" s="86" t="s">
        <v>264</v>
      </c>
      <c r="E92" s="86" t="s">
        <v>97</v>
      </c>
      <c r="F92" s="44">
        <v>43</v>
      </c>
      <c r="G92" s="44">
        <v>9417953</v>
      </c>
      <c r="H92" s="46">
        <v>0.97</v>
      </c>
      <c r="I92" s="21">
        <v>66.53338091743457</v>
      </c>
      <c r="J92" s="86" t="s">
        <v>265</v>
      </c>
      <c r="K92" s="66">
        <v>0.14899999999999999</v>
      </c>
      <c r="L92" s="45">
        <v>8465</v>
      </c>
      <c r="M92" s="82">
        <v>43894</v>
      </c>
      <c r="N92" s="44">
        <v>41564</v>
      </c>
      <c r="O92" s="36">
        <f t="shared" si="13"/>
        <v>2765393.4444522504</v>
      </c>
      <c r="P92" s="36">
        <f t="shared" si="14"/>
        <v>3177437</v>
      </c>
      <c r="Q92" s="44">
        <v>12570</v>
      </c>
      <c r="R92" s="30">
        <v>41564</v>
      </c>
      <c r="S92" s="30">
        <f t="shared" si="15"/>
        <v>28994</v>
      </c>
      <c r="T92" s="36">
        <f t="shared" si="16"/>
        <v>960937</v>
      </c>
      <c r="U92" s="30">
        <f t="shared" si="17"/>
        <v>2216500</v>
      </c>
      <c r="V92" s="44">
        <v>71</v>
      </c>
      <c r="W92" s="33">
        <f t="shared" si="18"/>
        <v>43965</v>
      </c>
      <c r="X92" s="43" t="str">
        <f t="shared" ca="1" si="23"/>
        <v>Bill Process</v>
      </c>
      <c r="Y92" s="37">
        <f t="shared" ca="1" si="19"/>
        <v>-2226</v>
      </c>
      <c r="Z92" s="44">
        <v>4823</v>
      </c>
      <c r="AA92" s="44">
        <f t="shared" ca="1" si="20"/>
        <v>2226</v>
      </c>
      <c r="AB92" s="48">
        <v>0</v>
      </c>
      <c r="AC92" s="67">
        <f t="shared" si="21"/>
        <v>0.30242517563275911</v>
      </c>
      <c r="AD92" s="52">
        <f t="shared" ca="1" si="24"/>
        <v>2226</v>
      </c>
      <c r="AE92" s="83"/>
      <c r="AF92" s="74">
        <v>0</v>
      </c>
      <c r="AG92" s="75">
        <v>0</v>
      </c>
      <c r="AH92" s="76">
        <v>46134</v>
      </c>
      <c r="AI92" s="77">
        <v>46219</v>
      </c>
      <c r="AJ92" s="50">
        <f t="shared" si="22"/>
        <v>-85</v>
      </c>
      <c r="AK92" s="48" t="s">
        <v>47</v>
      </c>
    </row>
    <row r="93" spans="1:37">
      <c r="A93" s="86" t="s">
        <v>266</v>
      </c>
      <c r="B93" s="44">
        <v>444</v>
      </c>
      <c r="C93" s="44">
        <v>48539344</v>
      </c>
      <c r="D93" s="86" t="s">
        <v>267</v>
      </c>
      <c r="E93" s="86" t="s">
        <v>71</v>
      </c>
      <c r="F93" s="44">
        <v>23</v>
      </c>
      <c r="G93" s="44">
        <v>1141237</v>
      </c>
      <c r="H93" s="46">
        <v>0.87</v>
      </c>
      <c r="I93" s="21">
        <v>88.90243958134306</v>
      </c>
      <c r="J93" s="86" t="s">
        <v>173</v>
      </c>
      <c r="K93" s="66">
        <v>0.13300000000000001</v>
      </c>
      <c r="L93" s="45">
        <v>2375</v>
      </c>
      <c r="M93" s="82">
        <v>45420</v>
      </c>
      <c r="N93" s="44">
        <v>60245</v>
      </c>
      <c r="O93" s="36">
        <f t="shared" si="13"/>
        <v>5355927.4725780124</v>
      </c>
      <c r="P93" s="36">
        <f t="shared" si="14"/>
        <v>6068266</v>
      </c>
      <c r="Q93" s="44">
        <v>15283</v>
      </c>
      <c r="R93" s="30">
        <v>60245</v>
      </c>
      <c r="S93" s="30">
        <f t="shared" si="15"/>
        <v>44962</v>
      </c>
      <c r="T93" s="36">
        <f t="shared" si="16"/>
        <v>1539403</v>
      </c>
      <c r="U93" s="30">
        <f t="shared" si="17"/>
        <v>4528863</v>
      </c>
      <c r="V93" s="44">
        <v>57</v>
      </c>
      <c r="W93" s="33">
        <f t="shared" si="18"/>
        <v>45477</v>
      </c>
      <c r="X93" s="43" t="str">
        <f t="shared" ca="1" si="23"/>
        <v>Bill Process</v>
      </c>
      <c r="Y93" s="37">
        <f t="shared" ca="1" si="19"/>
        <v>-714</v>
      </c>
      <c r="Z93" s="44">
        <v>5957</v>
      </c>
      <c r="AA93" s="44">
        <f t="shared" ca="1" si="20"/>
        <v>714</v>
      </c>
      <c r="AB93" s="48">
        <v>0</v>
      </c>
      <c r="AC93" s="67">
        <f t="shared" si="21"/>
        <v>0.2536808033861731</v>
      </c>
      <c r="AD93" s="52">
        <f t="shared" ca="1" si="24"/>
        <v>714</v>
      </c>
      <c r="AE93" s="83"/>
      <c r="AF93" s="74">
        <v>0</v>
      </c>
      <c r="AG93" s="75">
        <v>0</v>
      </c>
      <c r="AH93" s="76">
        <v>46230</v>
      </c>
      <c r="AI93" s="77">
        <v>46301</v>
      </c>
      <c r="AJ93" s="50">
        <f t="shared" si="22"/>
        <v>-71</v>
      </c>
      <c r="AK93" s="48" t="s">
        <v>47</v>
      </c>
    </row>
    <row r="94" spans="1:37">
      <c r="A94" s="86" t="s">
        <v>268</v>
      </c>
      <c r="B94" s="44">
        <v>414</v>
      </c>
      <c r="C94" s="44">
        <v>66250027</v>
      </c>
      <c r="D94" s="86" t="s">
        <v>269</v>
      </c>
      <c r="E94" s="86" t="s">
        <v>97</v>
      </c>
      <c r="F94" s="44">
        <v>16</v>
      </c>
      <c r="G94" s="44">
        <v>8858470</v>
      </c>
      <c r="H94" s="46">
        <v>0.78</v>
      </c>
      <c r="I94" s="21">
        <v>61.649088499256607</v>
      </c>
      <c r="J94" s="86" t="s">
        <v>173</v>
      </c>
      <c r="K94" s="66">
        <v>0.10199999999999999</v>
      </c>
      <c r="L94" s="45">
        <v>1031</v>
      </c>
      <c r="M94" s="82">
        <v>45506</v>
      </c>
      <c r="N94" s="44">
        <v>40855</v>
      </c>
      <c r="O94" s="36">
        <f t="shared" si="13"/>
        <v>2518673.5106371287</v>
      </c>
      <c r="P94" s="36">
        <f t="shared" si="14"/>
        <v>2775578</v>
      </c>
      <c r="Q94" s="44">
        <v>21087</v>
      </c>
      <c r="R94" s="30">
        <v>40855</v>
      </c>
      <c r="S94" s="30">
        <f t="shared" si="15"/>
        <v>19768</v>
      </c>
      <c r="T94" s="36">
        <f t="shared" si="16"/>
        <v>1432594</v>
      </c>
      <c r="U94" s="30">
        <f t="shared" si="17"/>
        <v>1342984</v>
      </c>
      <c r="V94" s="44">
        <v>132</v>
      </c>
      <c r="W94" s="33">
        <f t="shared" si="18"/>
        <v>45638</v>
      </c>
      <c r="X94" s="43" t="str">
        <f t="shared" ca="1" si="23"/>
        <v>Bill Process</v>
      </c>
      <c r="Y94" s="37">
        <f t="shared" ca="1" si="19"/>
        <v>-553</v>
      </c>
      <c r="Z94" s="44">
        <v>3935</v>
      </c>
      <c r="AA94" s="44">
        <f t="shared" ca="1" si="20"/>
        <v>553</v>
      </c>
      <c r="AB94" s="48">
        <v>4</v>
      </c>
      <c r="AC94" s="67">
        <f t="shared" si="21"/>
        <v>0.51614245502386491</v>
      </c>
      <c r="AD94" s="52">
        <f t="shared" ca="1" si="24"/>
        <v>549</v>
      </c>
      <c r="AE94" s="83"/>
      <c r="AF94" s="74">
        <v>0</v>
      </c>
      <c r="AG94" s="75">
        <v>0</v>
      </c>
      <c r="AH94" s="76">
        <v>45667</v>
      </c>
      <c r="AI94" s="77">
        <v>45813</v>
      </c>
      <c r="AJ94" s="50">
        <f t="shared" si="22"/>
        <v>-146</v>
      </c>
      <c r="AK94" s="48" t="s">
        <v>47</v>
      </c>
    </row>
    <row r="95" spans="1:37">
      <c r="A95" s="86" t="s">
        <v>270</v>
      </c>
      <c r="B95" s="44">
        <v>503</v>
      </c>
      <c r="C95" s="44">
        <v>36696194</v>
      </c>
      <c r="D95" s="86" t="s">
        <v>271</v>
      </c>
      <c r="E95" s="86" t="s">
        <v>54</v>
      </c>
      <c r="F95" s="44">
        <v>50</v>
      </c>
      <c r="G95" s="44">
        <v>8874127</v>
      </c>
      <c r="H95" s="46">
        <v>0.76</v>
      </c>
      <c r="I95" s="21">
        <v>90.428546777206648</v>
      </c>
      <c r="J95" s="86" t="s">
        <v>272</v>
      </c>
      <c r="K95" s="66">
        <v>0.11899999999999999</v>
      </c>
      <c r="L95" s="45">
        <v>8609</v>
      </c>
      <c r="M95" s="82">
        <v>44206</v>
      </c>
      <c r="N95" s="44">
        <v>30127</v>
      </c>
      <c r="O95" s="36">
        <f t="shared" si="13"/>
        <v>2724340.8287569047</v>
      </c>
      <c r="P95" s="36">
        <f t="shared" si="14"/>
        <v>3048537</v>
      </c>
      <c r="Q95" s="44">
        <v>21262</v>
      </c>
      <c r="R95" s="30">
        <v>30127</v>
      </c>
      <c r="S95" s="30">
        <f t="shared" si="15"/>
        <v>8865</v>
      </c>
      <c r="T95" s="36">
        <f t="shared" si="16"/>
        <v>2151492</v>
      </c>
      <c r="U95" s="30">
        <f t="shared" si="17"/>
        <v>897045</v>
      </c>
      <c r="V95" s="44">
        <v>172</v>
      </c>
      <c r="W95" s="33">
        <f t="shared" si="18"/>
        <v>44378</v>
      </c>
      <c r="X95" s="43" t="str">
        <f t="shared" ca="1" si="23"/>
        <v>Bill Process</v>
      </c>
      <c r="Y95" s="37">
        <f t="shared" ca="1" si="19"/>
        <v>-1813</v>
      </c>
      <c r="Z95" s="44">
        <v>8555</v>
      </c>
      <c r="AA95" s="44">
        <f t="shared" ca="1" si="20"/>
        <v>1813</v>
      </c>
      <c r="AB95" s="48">
        <v>6</v>
      </c>
      <c r="AC95" s="67">
        <f t="shared" si="21"/>
        <v>0.70574567663557608</v>
      </c>
      <c r="AD95" s="52">
        <f t="shared" ca="1" si="24"/>
        <v>1807</v>
      </c>
      <c r="AE95" s="83"/>
      <c r="AF95" s="74">
        <v>0</v>
      </c>
      <c r="AG95" s="75">
        <v>0</v>
      </c>
      <c r="AH95" s="76">
        <v>45993</v>
      </c>
      <c r="AI95" s="77">
        <v>46179</v>
      </c>
      <c r="AJ95" s="50">
        <f t="shared" si="22"/>
        <v>-186</v>
      </c>
      <c r="AK95" s="48" t="s">
        <v>47</v>
      </c>
    </row>
    <row r="96" spans="1:37">
      <c r="A96" s="86" t="s">
        <v>273</v>
      </c>
      <c r="B96" s="44">
        <v>328</v>
      </c>
      <c r="C96" s="44">
        <v>87149842</v>
      </c>
      <c r="D96" s="86" t="s">
        <v>153</v>
      </c>
      <c r="E96" s="86" t="s">
        <v>107</v>
      </c>
      <c r="F96" s="44">
        <v>40</v>
      </c>
      <c r="G96" s="44">
        <v>8370004</v>
      </c>
      <c r="H96" s="46">
        <v>0.96</v>
      </c>
      <c r="I96" s="21">
        <v>61.072431099048217</v>
      </c>
      <c r="J96" s="86" t="s">
        <v>59</v>
      </c>
      <c r="K96" s="66">
        <v>0.128</v>
      </c>
      <c r="L96" s="45">
        <v>7706</v>
      </c>
      <c r="M96" s="82">
        <v>45821</v>
      </c>
      <c r="N96" s="44">
        <v>68468</v>
      </c>
      <c r="O96" s="36">
        <f t="shared" si="13"/>
        <v>4181507.2124896334</v>
      </c>
      <c r="P96" s="36">
        <f t="shared" si="14"/>
        <v>4716740</v>
      </c>
      <c r="Q96" s="44">
        <v>10917</v>
      </c>
      <c r="R96" s="30">
        <v>68468</v>
      </c>
      <c r="S96" s="30">
        <f t="shared" si="15"/>
        <v>57551</v>
      </c>
      <c r="T96" s="36">
        <f t="shared" si="16"/>
        <v>752069</v>
      </c>
      <c r="U96" s="30">
        <f t="shared" si="17"/>
        <v>3964671</v>
      </c>
      <c r="V96" s="44">
        <v>142</v>
      </c>
      <c r="W96" s="33">
        <f t="shared" si="18"/>
        <v>45963</v>
      </c>
      <c r="X96" s="43" t="str">
        <f t="shared" ca="1" si="23"/>
        <v>Bill Process</v>
      </c>
      <c r="Y96" s="37">
        <f t="shared" ca="1" si="19"/>
        <v>-228</v>
      </c>
      <c r="Z96" s="44">
        <v>1315</v>
      </c>
      <c r="AA96" s="44">
        <f t="shared" ca="1" si="20"/>
        <v>228</v>
      </c>
      <c r="AB96" s="48">
        <v>0</v>
      </c>
      <c r="AC96" s="67">
        <f t="shared" si="21"/>
        <v>0.15944674884617632</v>
      </c>
      <c r="AD96" s="52">
        <f t="shared" ca="1" si="24"/>
        <v>228</v>
      </c>
      <c r="AE96" s="83"/>
      <c r="AF96" s="74">
        <v>0</v>
      </c>
      <c r="AG96" s="75">
        <v>0</v>
      </c>
      <c r="AH96" s="76">
        <v>46227</v>
      </c>
      <c r="AI96" s="77">
        <v>46383</v>
      </c>
      <c r="AJ96" s="50">
        <f t="shared" si="22"/>
        <v>-156</v>
      </c>
      <c r="AK96" s="48" t="s">
        <v>60</v>
      </c>
    </row>
    <row r="97" spans="1:37">
      <c r="A97" s="86" t="s">
        <v>274</v>
      </c>
      <c r="B97" s="44">
        <v>428</v>
      </c>
      <c r="C97" s="44">
        <v>55523705</v>
      </c>
      <c r="D97" s="86" t="s">
        <v>275</v>
      </c>
      <c r="E97" s="86" t="s">
        <v>147</v>
      </c>
      <c r="F97" s="44">
        <v>32</v>
      </c>
      <c r="G97" s="44">
        <v>7281527</v>
      </c>
      <c r="H97" s="46">
        <v>0.98</v>
      </c>
      <c r="I97" s="21">
        <v>67.583479325076354</v>
      </c>
      <c r="J97" s="86" t="s">
        <v>276</v>
      </c>
      <c r="K97" s="66">
        <v>0.128</v>
      </c>
      <c r="L97" s="45">
        <v>8736</v>
      </c>
      <c r="M97" s="82">
        <v>45134</v>
      </c>
      <c r="N97" s="44">
        <v>96680</v>
      </c>
      <c r="O97" s="36">
        <f t="shared" si="13"/>
        <v>6533970.7811483815</v>
      </c>
      <c r="P97" s="36">
        <f t="shared" si="14"/>
        <v>7370319</v>
      </c>
      <c r="Q97" s="44">
        <v>84594</v>
      </c>
      <c r="R97" s="30">
        <v>96680</v>
      </c>
      <c r="S97" s="30">
        <f t="shared" si="15"/>
        <v>12086</v>
      </c>
      <c r="T97" s="36">
        <f t="shared" si="16"/>
        <v>6448953</v>
      </c>
      <c r="U97" s="30">
        <f t="shared" si="17"/>
        <v>921366</v>
      </c>
      <c r="V97" s="44">
        <v>172</v>
      </c>
      <c r="W97" s="33">
        <f t="shared" si="18"/>
        <v>45306</v>
      </c>
      <c r="X97" s="43" t="str">
        <f t="shared" ca="1" si="23"/>
        <v>Bill Process</v>
      </c>
      <c r="Y97" s="37">
        <f t="shared" ca="1" si="19"/>
        <v>-885</v>
      </c>
      <c r="Z97" s="44">
        <v>4832</v>
      </c>
      <c r="AA97" s="44">
        <f t="shared" ca="1" si="20"/>
        <v>885</v>
      </c>
      <c r="AB97" s="48">
        <v>7</v>
      </c>
      <c r="AC97" s="67">
        <f t="shared" si="21"/>
        <v>0.87498965659908978</v>
      </c>
      <c r="AD97" s="52">
        <f t="shared" ca="1" si="24"/>
        <v>878</v>
      </c>
      <c r="AE97" s="83"/>
      <c r="AF97" s="74">
        <v>0</v>
      </c>
      <c r="AG97" s="75">
        <v>0</v>
      </c>
      <c r="AH97" s="76">
        <v>45748</v>
      </c>
      <c r="AI97" s="77">
        <v>45934</v>
      </c>
      <c r="AJ97" s="50">
        <f t="shared" si="22"/>
        <v>-186</v>
      </c>
      <c r="AK97" s="48" t="s">
        <v>47</v>
      </c>
    </row>
    <row r="98" spans="1:37">
      <c r="A98" s="86" t="s">
        <v>277</v>
      </c>
      <c r="B98" s="44">
        <v>115</v>
      </c>
      <c r="C98" s="44">
        <v>65666254</v>
      </c>
      <c r="D98" s="86" t="s">
        <v>278</v>
      </c>
      <c r="E98" s="86" t="s">
        <v>75</v>
      </c>
      <c r="F98" s="44">
        <v>31</v>
      </c>
      <c r="G98" s="44">
        <v>867781</v>
      </c>
      <c r="H98" s="46">
        <v>0.75</v>
      </c>
      <c r="I98" s="21">
        <v>84.468573904487428</v>
      </c>
      <c r="J98" s="86" t="s">
        <v>204</v>
      </c>
      <c r="K98" s="66">
        <v>0.124</v>
      </c>
      <c r="L98" s="45">
        <v>3799</v>
      </c>
      <c r="M98" s="82">
        <v>44074</v>
      </c>
      <c r="N98" s="44">
        <v>88603</v>
      </c>
      <c r="O98" s="36">
        <f t="shared" si="13"/>
        <v>7484169.0536592994</v>
      </c>
      <c r="P98" s="36">
        <f t="shared" si="14"/>
        <v>8412206</v>
      </c>
      <c r="Q98" s="44">
        <v>88603</v>
      </c>
      <c r="R98" s="30">
        <v>88603</v>
      </c>
      <c r="S98" s="30">
        <f t="shared" si="15"/>
        <v>0</v>
      </c>
      <c r="T98" s="36">
        <f t="shared" si="16"/>
        <v>8412206</v>
      </c>
      <c r="U98" s="30">
        <f t="shared" si="17"/>
        <v>0</v>
      </c>
      <c r="V98" s="44">
        <v>151</v>
      </c>
      <c r="W98" s="33">
        <f t="shared" si="18"/>
        <v>44225</v>
      </c>
      <c r="X98" s="43" t="str">
        <f t="shared" ca="1" si="23"/>
        <v>P O Closed</v>
      </c>
      <c r="Y98" s="37">
        <f t="shared" ca="1" si="19"/>
        <v>-1966</v>
      </c>
      <c r="Z98" s="44">
        <v>6522</v>
      </c>
      <c r="AA98" s="44">
        <f t="shared" ca="1" si="20"/>
        <v>1966</v>
      </c>
      <c r="AB98" s="48">
        <v>0</v>
      </c>
      <c r="AC98" s="67">
        <f t="shared" si="21"/>
        <v>1</v>
      </c>
      <c r="AD98" s="52">
        <f t="shared" ca="1" si="24"/>
        <v>1966</v>
      </c>
      <c r="AE98" s="83"/>
      <c r="AF98" s="74">
        <v>0</v>
      </c>
      <c r="AG98" s="75">
        <v>0</v>
      </c>
      <c r="AH98" s="76">
        <v>46316</v>
      </c>
      <c r="AI98" s="77">
        <v>46481</v>
      </c>
      <c r="AJ98" s="50">
        <f t="shared" si="22"/>
        <v>-165</v>
      </c>
      <c r="AK98" s="48" t="s">
        <v>60</v>
      </c>
    </row>
    <row r="99" spans="1:37">
      <c r="A99" s="86" t="s">
        <v>279</v>
      </c>
      <c r="B99" s="44">
        <v>550</v>
      </c>
      <c r="C99" s="44">
        <v>24962130</v>
      </c>
      <c r="D99" s="86" t="s">
        <v>280</v>
      </c>
      <c r="E99" s="86" t="s">
        <v>147</v>
      </c>
      <c r="F99" s="44">
        <v>29</v>
      </c>
      <c r="G99" s="44">
        <v>9118910</v>
      </c>
      <c r="H99" s="46">
        <v>0.86</v>
      </c>
      <c r="I99" s="21">
        <v>64.538989133266256</v>
      </c>
      <c r="J99" s="86" t="s">
        <v>272</v>
      </c>
      <c r="K99" s="66">
        <v>0.124</v>
      </c>
      <c r="L99" s="45">
        <v>3454</v>
      </c>
      <c r="M99" s="82">
        <v>44962</v>
      </c>
      <c r="N99" s="44">
        <v>64466</v>
      </c>
      <c r="O99" s="36">
        <f t="shared" si="13"/>
        <v>4160570.4734651423</v>
      </c>
      <c r="P99" s="36">
        <f t="shared" si="14"/>
        <v>4676481</v>
      </c>
      <c r="Q99" s="44">
        <v>11706</v>
      </c>
      <c r="R99" s="30">
        <v>64466</v>
      </c>
      <c r="S99" s="30">
        <f t="shared" si="15"/>
        <v>52760</v>
      </c>
      <c r="T99" s="36">
        <f t="shared" si="16"/>
        <v>849175</v>
      </c>
      <c r="U99" s="30">
        <f t="shared" si="17"/>
        <v>3827306</v>
      </c>
      <c r="V99" s="44">
        <v>160</v>
      </c>
      <c r="W99" s="33">
        <f t="shared" si="18"/>
        <v>45122</v>
      </c>
      <c r="X99" s="43" t="str">
        <f t="shared" ca="1" si="23"/>
        <v>Bill Process</v>
      </c>
      <c r="Y99" s="37">
        <f t="shared" ca="1" si="19"/>
        <v>-1069</v>
      </c>
      <c r="Z99" s="44">
        <v>5599</v>
      </c>
      <c r="AA99" s="44">
        <f t="shared" ca="1" si="20"/>
        <v>1069</v>
      </c>
      <c r="AB99" s="48">
        <v>6</v>
      </c>
      <c r="AC99" s="67">
        <f t="shared" si="21"/>
        <v>0.18158409083858157</v>
      </c>
      <c r="AD99" s="52">
        <f t="shared" ca="1" si="24"/>
        <v>1063</v>
      </c>
      <c r="AE99" s="83"/>
      <c r="AF99" s="74">
        <v>0</v>
      </c>
      <c r="AG99" s="75">
        <v>0</v>
      </c>
      <c r="AH99" s="76">
        <v>46115</v>
      </c>
      <c r="AI99" s="77">
        <v>46289</v>
      </c>
      <c r="AJ99" s="50">
        <f t="shared" si="22"/>
        <v>-174</v>
      </c>
      <c r="AK99" s="48" t="s">
        <v>47</v>
      </c>
    </row>
    <row r="100" spans="1:37">
      <c r="A100" s="86" t="s">
        <v>281</v>
      </c>
      <c r="B100" s="44">
        <v>549</v>
      </c>
      <c r="C100" s="44">
        <v>70250875</v>
      </c>
      <c r="D100" s="86" t="s">
        <v>282</v>
      </c>
      <c r="E100" s="86" t="s">
        <v>50</v>
      </c>
      <c r="F100" s="44">
        <v>33</v>
      </c>
      <c r="G100" s="44">
        <v>2012149</v>
      </c>
      <c r="H100" s="46">
        <v>0.97</v>
      </c>
      <c r="I100" s="21">
        <v>64.655729254326999</v>
      </c>
      <c r="J100" s="86" t="s">
        <v>159</v>
      </c>
      <c r="K100" s="66">
        <v>0.107</v>
      </c>
      <c r="L100" s="45">
        <v>8111</v>
      </c>
      <c r="M100" s="82">
        <v>44438</v>
      </c>
      <c r="N100" s="44">
        <v>77977</v>
      </c>
      <c r="O100" s="36">
        <f t="shared" si="13"/>
        <v>5041659.8000646569</v>
      </c>
      <c r="P100" s="36">
        <f t="shared" si="14"/>
        <v>5581117</v>
      </c>
      <c r="Q100" s="44">
        <v>24882</v>
      </c>
      <c r="R100" s="30">
        <v>77977</v>
      </c>
      <c r="S100" s="30">
        <f t="shared" si="15"/>
        <v>53095</v>
      </c>
      <c r="T100" s="36">
        <f t="shared" si="16"/>
        <v>1780902</v>
      </c>
      <c r="U100" s="30">
        <f t="shared" si="17"/>
        <v>3800215</v>
      </c>
      <c r="V100" s="44">
        <v>89</v>
      </c>
      <c r="W100" s="33">
        <f t="shared" si="18"/>
        <v>44527</v>
      </c>
      <c r="X100" s="43" t="str">
        <f t="shared" ca="1" si="23"/>
        <v>Bill Process</v>
      </c>
      <c r="Y100" s="37">
        <f t="shared" ca="1" si="19"/>
        <v>-1664</v>
      </c>
      <c r="Z100" s="44">
        <v>3373</v>
      </c>
      <c r="AA100" s="44">
        <f t="shared" ca="1" si="20"/>
        <v>1664</v>
      </c>
      <c r="AB100" s="48">
        <v>7</v>
      </c>
      <c r="AC100" s="67">
        <f t="shared" si="21"/>
        <v>0.31909409184759607</v>
      </c>
      <c r="AD100" s="52">
        <f t="shared" ca="1" si="24"/>
        <v>1657</v>
      </c>
      <c r="AE100" s="83"/>
      <c r="AF100" s="74">
        <v>0</v>
      </c>
      <c r="AG100" s="75">
        <v>0</v>
      </c>
      <c r="AH100" s="76">
        <v>45830</v>
      </c>
      <c r="AI100" s="77">
        <v>45933</v>
      </c>
      <c r="AJ100" s="50">
        <f t="shared" si="22"/>
        <v>-103</v>
      </c>
      <c r="AK100" s="48" t="s">
        <v>47</v>
      </c>
    </row>
    <row r="101" spans="1:37">
      <c r="A101" s="86" t="s">
        <v>283</v>
      </c>
      <c r="B101" s="44">
        <v>354</v>
      </c>
      <c r="C101" s="44">
        <v>99173103</v>
      </c>
      <c r="D101" s="86" t="s">
        <v>109</v>
      </c>
      <c r="E101" s="86" t="s">
        <v>79</v>
      </c>
      <c r="F101" s="44">
        <v>27</v>
      </c>
      <c r="G101" s="44">
        <v>9334745</v>
      </c>
      <c r="H101" s="46">
        <v>0.81</v>
      </c>
      <c r="I101" s="21">
        <v>92.305979624920738</v>
      </c>
      <c r="J101" s="86" t="s">
        <v>236</v>
      </c>
      <c r="K101" s="66">
        <v>0.11799999999999999</v>
      </c>
      <c r="L101" s="45">
        <v>4710</v>
      </c>
      <c r="M101" s="82">
        <v>44349</v>
      </c>
      <c r="N101" s="44">
        <v>24823</v>
      </c>
      <c r="O101" s="36">
        <f t="shared" si="13"/>
        <v>2291311.3322294075</v>
      </c>
      <c r="P101" s="36">
        <f t="shared" si="14"/>
        <v>2561686</v>
      </c>
      <c r="Q101" s="44">
        <v>10163</v>
      </c>
      <c r="R101" s="30">
        <v>24823</v>
      </c>
      <c r="S101" s="30">
        <f t="shared" si="15"/>
        <v>14660</v>
      </c>
      <c r="T101" s="36">
        <f t="shared" si="16"/>
        <v>1048802</v>
      </c>
      <c r="U101" s="30">
        <f t="shared" si="17"/>
        <v>1512884</v>
      </c>
      <c r="V101" s="44">
        <v>105</v>
      </c>
      <c r="W101" s="33">
        <f t="shared" si="18"/>
        <v>44454</v>
      </c>
      <c r="X101" s="43" t="str">
        <f t="shared" ca="1" si="23"/>
        <v>Bill Process</v>
      </c>
      <c r="Y101" s="37">
        <f t="shared" ca="1" si="19"/>
        <v>-1737</v>
      </c>
      <c r="Z101" s="44">
        <v>9635</v>
      </c>
      <c r="AA101" s="44">
        <f t="shared" ca="1" si="20"/>
        <v>1737</v>
      </c>
      <c r="AB101" s="48">
        <v>1</v>
      </c>
      <c r="AC101" s="67">
        <f t="shared" si="21"/>
        <v>0.40941868428473593</v>
      </c>
      <c r="AD101" s="52">
        <f t="shared" ca="1" si="24"/>
        <v>1736</v>
      </c>
      <c r="AE101" s="83"/>
      <c r="AF101" s="74">
        <v>0</v>
      </c>
      <c r="AG101" s="75">
        <v>0</v>
      </c>
      <c r="AH101" s="76">
        <v>45992</v>
      </c>
      <c r="AI101" s="77">
        <v>46111</v>
      </c>
      <c r="AJ101" s="50">
        <f t="shared" si="22"/>
        <v>-119</v>
      </c>
      <c r="AK101" s="48" t="s">
        <v>47</v>
      </c>
    </row>
    <row r="102" spans="1:37">
      <c r="A102" s="86" t="s">
        <v>284</v>
      </c>
      <c r="B102" s="44">
        <v>531</v>
      </c>
      <c r="C102" s="44">
        <v>28260266</v>
      </c>
      <c r="D102" s="86" t="s">
        <v>285</v>
      </c>
      <c r="E102" s="86" t="s">
        <v>147</v>
      </c>
      <c r="F102" s="44">
        <v>48</v>
      </c>
      <c r="G102" s="44">
        <v>301215</v>
      </c>
      <c r="H102" s="46">
        <v>1</v>
      </c>
      <c r="I102" s="21">
        <v>56.329746766710684</v>
      </c>
      <c r="J102" s="86" t="s">
        <v>190</v>
      </c>
      <c r="K102" s="66">
        <v>0.10100000000000001</v>
      </c>
      <c r="L102" s="45">
        <v>3210</v>
      </c>
      <c r="M102" s="82">
        <v>44212</v>
      </c>
      <c r="N102" s="44">
        <v>75553</v>
      </c>
      <c r="O102" s="36">
        <f t="shared" si="13"/>
        <v>4255881.3574652923</v>
      </c>
      <c r="P102" s="36">
        <f t="shared" si="14"/>
        <v>4685725</v>
      </c>
      <c r="Q102" s="44">
        <v>51368</v>
      </c>
      <c r="R102" s="30">
        <v>75553</v>
      </c>
      <c r="S102" s="30">
        <f t="shared" si="15"/>
        <v>24185</v>
      </c>
      <c r="T102" s="36">
        <f t="shared" si="16"/>
        <v>3185795</v>
      </c>
      <c r="U102" s="30">
        <f t="shared" si="17"/>
        <v>1499930</v>
      </c>
      <c r="V102" s="44">
        <v>198</v>
      </c>
      <c r="W102" s="33">
        <f t="shared" si="18"/>
        <v>44410</v>
      </c>
      <c r="X102" s="43" t="str">
        <f t="shared" ca="1" si="23"/>
        <v>Bill Process</v>
      </c>
      <c r="Y102" s="37">
        <f t="shared" ca="1" si="19"/>
        <v>-1781</v>
      </c>
      <c r="Z102" s="44">
        <v>7461</v>
      </c>
      <c r="AA102" s="44">
        <f t="shared" ca="1" si="20"/>
        <v>1781</v>
      </c>
      <c r="AB102" s="48">
        <v>6</v>
      </c>
      <c r="AC102" s="67">
        <f t="shared" si="21"/>
        <v>0.67989358463595095</v>
      </c>
      <c r="AD102" s="52">
        <f t="shared" ca="1" si="24"/>
        <v>1775</v>
      </c>
      <c r="AE102" s="83"/>
      <c r="AF102" s="74">
        <v>0</v>
      </c>
      <c r="AG102" s="75">
        <v>0</v>
      </c>
      <c r="AH102" s="76">
        <v>45819</v>
      </c>
      <c r="AI102" s="77">
        <v>46031</v>
      </c>
      <c r="AJ102" s="50">
        <f t="shared" si="22"/>
        <v>-212</v>
      </c>
      <c r="AK102" s="48" t="s">
        <v>47</v>
      </c>
    </row>
    <row r="103" spans="1:37">
      <c r="A103" s="86" t="s">
        <v>286</v>
      </c>
      <c r="B103" s="44">
        <v>152</v>
      </c>
      <c r="C103" s="44">
        <v>37939322</v>
      </c>
      <c r="D103" s="86" t="s">
        <v>287</v>
      </c>
      <c r="E103" s="86" t="s">
        <v>207</v>
      </c>
      <c r="F103" s="44">
        <v>44</v>
      </c>
      <c r="G103" s="44">
        <v>2028442</v>
      </c>
      <c r="H103" s="46">
        <v>0.8</v>
      </c>
      <c r="I103" s="21">
        <v>88.587699474592071</v>
      </c>
      <c r="J103" s="86" t="s">
        <v>265</v>
      </c>
      <c r="K103" s="66">
        <v>0.121</v>
      </c>
      <c r="L103" s="45">
        <v>6214</v>
      </c>
      <c r="M103" s="82">
        <v>43911</v>
      </c>
      <c r="N103" s="44">
        <v>85037</v>
      </c>
      <c r="O103" s="36">
        <f t="shared" si="13"/>
        <v>7533232.2002208857</v>
      </c>
      <c r="P103" s="36">
        <f t="shared" si="14"/>
        <v>8444753</v>
      </c>
      <c r="Q103" s="44">
        <v>69807</v>
      </c>
      <c r="R103" s="30">
        <v>85037</v>
      </c>
      <c r="S103" s="30">
        <f t="shared" si="15"/>
        <v>15230</v>
      </c>
      <c r="T103" s="36">
        <f t="shared" si="16"/>
        <v>6932311</v>
      </c>
      <c r="U103" s="30">
        <f t="shared" si="17"/>
        <v>1512442</v>
      </c>
      <c r="V103" s="44">
        <v>188</v>
      </c>
      <c r="W103" s="33">
        <f t="shared" si="18"/>
        <v>44099</v>
      </c>
      <c r="X103" s="43" t="str">
        <f t="shared" ca="1" si="23"/>
        <v>Bill Process</v>
      </c>
      <c r="Y103" s="37">
        <f t="shared" ca="1" si="19"/>
        <v>-2092</v>
      </c>
      <c r="Z103" s="44">
        <v>5750</v>
      </c>
      <c r="AA103" s="44">
        <f t="shared" ca="1" si="20"/>
        <v>2092</v>
      </c>
      <c r="AB103" s="48">
        <v>1</v>
      </c>
      <c r="AC103" s="67">
        <f t="shared" si="21"/>
        <v>0.82090148993967327</v>
      </c>
      <c r="AD103" s="52">
        <f t="shared" ca="1" si="24"/>
        <v>2091</v>
      </c>
      <c r="AE103" s="83"/>
      <c r="AF103" s="74">
        <v>0</v>
      </c>
      <c r="AG103" s="75">
        <v>0</v>
      </c>
      <c r="AH103" s="76">
        <v>45923</v>
      </c>
      <c r="AI103" s="77">
        <v>46125</v>
      </c>
      <c r="AJ103" s="50">
        <f t="shared" si="22"/>
        <v>-202</v>
      </c>
      <c r="AK103" s="48" t="s">
        <v>47</v>
      </c>
    </row>
    <row r="104" spans="1:37">
      <c r="A104" s="86" t="s">
        <v>288</v>
      </c>
      <c r="B104" s="44">
        <v>831</v>
      </c>
      <c r="C104" s="44">
        <v>26725051</v>
      </c>
      <c r="D104" s="86" t="s">
        <v>119</v>
      </c>
      <c r="E104" s="86" t="s">
        <v>54</v>
      </c>
      <c r="F104" s="44">
        <v>29</v>
      </c>
      <c r="G104" s="44">
        <v>8024036</v>
      </c>
      <c r="H104" s="46">
        <v>0.81</v>
      </c>
      <c r="I104" s="21">
        <v>75.062827849820607</v>
      </c>
      <c r="J104" s="86" t="s">
        <v>159</v>
      </c>
      <c r="K104" s="66">
        <v>0.13300000000000001</v>
      </c>
      <c r="L104" s="45">
        <v>3515</v>
      </c>
      <c r="M104" s="82">
        <v>45659</v>
      </c>
      <c r="N104" s="44">
        <v>54703</v>
      </c>
      <c r="O104" s="36">
        <f t="shared" si="13"/>
        <v>4106161.8718687366</v>
      </c>
      <c r="P104" s="36">
        <f t="shared" si="14"/>
        <v>4652281</v>
      </c>
      <c r="Q104" s="44">
        <v>19329</v>
      </c>
      <c r="R104" s="30">
        <v>54703</v>
      </c>
      <c r="S104" s="30">
        <f t="shared" si="15"/>
        <v>35374</v>
      </c>
      <c r="T104" s="36">
        <f t="shared" si="16"/>
        <v>1643858</v>
      </c>
      <c r="U104" s="30">
        <f t="shared" si="17"/>
        <v>3008423</v>
      </c>
      <c r="V104" s="44">
        <v>112</v>
      </c>
      <c r="W104" s="33">
        <f t="shared" si="18"/>
        <v>45771</v>
      </c>
      <c r="X104" s="43" t="str">
        <f t="shared" ca="1" si="23"/>
        <v>Bill Process</v>
      </c>
      <c r="Y104" s="37">
        <f t="shared" ca="1" si="19"/>
        <v>-420</v>
      </c>
      <c r="Z104" s="44">
        <v>7245</v>
      </c>
      <c r="AA104" s="44">
        <f t="shared" ca="1" si="20"/>
        <v>420</v>
      </c>
      <c r="AB104" s="48">
        <v>0</v>
      </c>
      <c r="AC104" s="67">
        <f t="shared" si="21"/>
        <v>0.35334442352338996</v>
      </c>
      <c r="AD104" s="52">
        <f t="shared" ca="1" si="24"/>
        <v>420</v>
      </c>
      <c r="AE104" s="83"/>
      <c r="AF104" s="74">
        <v>0</v>
      </c>
      <c r="AG104" s="75">
        <v>0</v>
      </c>
      <c r="AH104" s="76">
        <v>46154</v>
      </c>
      <c r="AI104" s="77">
        <v>46280</v>
      </c>
      <c r="AJ104" s="50">
        <f t="shared" si="22"/>
        <v>-126</v>
      </c>
      <c r="AK104" s="48" t="s">
        <v>47</v>
      </c>
    </row>
    <row r="105" spans="1:37">
      <c r="A105" s="86" t="s">
        <v>289</v>
      </c>
      <c r="B105" s="44">
        <v>568</v>
      </c>
      <c r="C105" s="44">
        <v>51909442</v>
      </c>
      <c r="D105" s="86" t="s">
        <v>168</v>
      </c>
      <c r="E105" s="86" t="s">
        <v>75</v>
      </c>
      <c r="F105" s="44">
        <v>18</v>
      </c>
      <c r="G105" s="44">
        <v>4978499</v>
      </c>
      <c r="H105" s="46">
        <v>0.79</v>
      </c>
      <c r="I105" s="21">
        <v>77.732721928771937</v>
      </c>
      <c r="J105" s="86" t="s">
        <v>176</v>
      </c>
      <c r="K105" s="66">
        <v>0.13900000000000001</v>
      </c>
      <c r="L105" s="45">
        <v>7556</v>
      </c>
      <c r="M105" s="82">
        <v>45182</v>
      </c>
      <c r="N105" s="44">
        <v>50312</v>
      </c>
      <c r="O105" s="36">
        <f t="shared" si="13"/>
        <v>3910888.7056803736</v>
      </c>
      <c r="P105" s="36">
        <f t="shared" si="14"/>
        <v>4454502</v>
      </c>
      <c r="Q105" s="44">
        <v>40066</v>
      </c>
      <c r="R105" s="30">
        <v>50312</v>
      </c>
      <c r="S105" s="30">
        <f t="shared" si="15"/>
        <v>10246</v>
      </c>
      <c r="T105" s="36">
        <f t="shared" si="16"/>
        <v>3547346</v>
      </c>
      <c r="U105" s="30">
        <f t="shared" si="17"/>
        <v>907156</v>
      </c>
      <c r="V105" s="44">
        <v>143</v>
      </c>
      <c r="W105" s="33">
        <f t="shared" si="18"/>
        <v>45325</v>
      </c>
      <c r="X105" s="43" t="str">
        <f t="shared" ca="1" si="23"/>
        <v>Bill Process</v>
      </c>
      <c r="Y105" s="37">
        <f t="shared" ca="1" si="19"/>
        <v>-866</v>
      </c>
      <c r="Z105" s="44">
        <v>5014</v>
      </c>
      <c r="AA105" s="44">
        <f t="shared" ca="1" si="20"/>
        <v>866</v>
      </c>
      <c r="AB105" s="48">
        <v>3</v>
      </c>
      <c r="AC105" s="67">
        <f t="shared" si="21"/>
        <v>0.79635077118778819</v>
      </c>
      <c r="AD105" s="52">
        <f t="shared" ca="1" si="24"/>
        <v>863</v>
      </c>
      <c r="AE105" s="83"/>
      <c r="AF105" s="74">
        <v>0</v>
      </c>
      <c r="AG105" s="75">
        <v>0</v>
      </c>
      <c r="AH105" s="76">
        <v>45782</v>
      </c>
      <c r="AI105" s="77">
        <v>45939</v>
      </c>
      <c r="AJ105" s="50">
        <f t="shared" si="22"/>
        <v>-157</v>
      </c>
      <c r="AK105" s="48" t="s">
        <v>60</v>
      </c>
    </row>
    <row r="106" spans="1:37">
      <c r="A106" s="86" t="s">
        <v>290</v>
      </c>
      <c r="B106" s="44">
        <v>325</v>
      </c>
      <c r="C106" s="44">
        <v>15064340</v>
      </c>
      <c r="D106" s="86" t="s">
        <v>291</v>
      </c>
      <c r="E106" s="86" t="s">
        <v>58</v>
      </c>
      <c r="F106" s="44">
        <v>18</v>
      </c>
      <c r="G106" s="44">
        <v>9682375</v>
      </c>
      <c r="H106" s="46">
        <v>0.98</v>
      </c>
      <c r="I106" s="21">
        <v>85.209465821326177</v>
      </c>
      <c r="J106" s="86" t="s">
        <v>144</v>
      </c>
      <c r="K106" s="66">
        <v>0.13400000000000001</v>
      </c>
      <c r="L106" s="45">
        <v>2237</v>
      </c>
      <c r="M106" s="82">
        <v>45604</v>
      </c>
      <c r="N106" s="44">
        <v>26710</v>
      </c>
      <c r="O106" s="36">
        <f t="shared" si="13"/>
        <v>2275944.832087622</v>
      </c>
      <c r="P106" s="36">
        <f t="shared" si="14"/>
        <v>2580921</v>
      </c>
      <c r="Q106" s="44">
        <v>21659</v>
      </c>
      <c r="R106" s="30">
        <v>26710</v>
      </c>
      <c r="S106" s="30">
        <f t="shared" si="15"/>
        <v>5051</v>
      </c>
      <c r="T106" s="36">
        <f t="shared" si="16"/>
        <v>2092856</v>
      </c>
      <c r="U106" s="30">
        <f t="shared" si="17"/>
        <v>488065</v>
      </c>
      <c r="V106" s="44">
        <v>106</v>
      </c>
      <c r="W106" s="33">
        <f t="shared" si="18"/>
        <v>45710</v>
      </c>
      <c r="X106" s="43" t="str">
        <f t="shared" ca="1" si="23"/>
        <v>Bill Process</v>
      </c>
      <c r="Y106" s="37">
        <f t="shared" ca="1" si="19"/>
        <v>-481</v>
      </c>
      <c r="Z106" s="44">
        <v>4876</v>
      </c>
      <c r="AA106" s="44">
        <f t="shared" ca="1" si="20"/>
        <v>481</v>
      </c>
      <c r="AB106" s="48">
        <v>9</v>
      </c>
      <c r="AC106" s="67">
        <f t="shared" si="21"/>
        <v>0.81089479595657055</v>
      </c>
      <c r="AD106" s="52">
        <f t="shared" ca="1" si="24"/>
        <v>472</v>
      </c>
      <c r="AE106" s="83"/>
      <c r="AF106" s="74">
        <v>0</v>
      </c>
      <c r="AG106" s="75">
        <v>0</v>
      </c>
      <c r="AH106" s="76">
        <v>46025</v>
      </c>
      <c r="AI106" s="77">
        <v>46145</v>
      </c>
      <c r="AJ106" s="50">
        <f t="shared" si="22"/>
        <v>-120</v>
      </c>
      <c r="AK106" s="48" t="s">
        <v>47</v>
      </c>
    </row>
    <row r="107" spans="1:37">
      <c r="A107" s="86" t="s">
        <v>292</v>
      </c>
      <c r="B107" s="44">
        <v>608</v>
      </c>
      <c r="C107" s="44">
        <v>90643311</v>
      </c>
      <c r="D107" s="86" t="s">
        <v>293</v>
      </c>
      <c r="E107" s="86" t="s">
        <v>63</v>
      </c>
      <c r="F107" s="44">
        <v>43</v>
      </c>
      <c r="G107" s="44">
        <v>2245857</v>
      </c>
      <c r="H107" s="46">
        <v>0.94</v>
      </c>
      <c r="I107" s="21">
        <v>95.284828125770474</v>
      </c>
      <c r="J107" s="86" t="s">
        <v>129</v>
      </c>
      <c r="K107" s="66">
        <v>0.13800000000000001</v>
      </c>
      <c r="L107" s="45">
        <v>2981</v>
      </c>
      <c r="M107" s="82">
        <v>44411</v>
      </c>
      <c r="N107" s="44">
        <v>71907</v>
      </c>
      <c r="O107" s="36">
        <f t="shared" si="13"/>
        <v>6851646.1360397777</v>
      </c>
      <c r="P107" s="36">
        <f t="shared" si="14"/>
        <v>7797173</v>
      </c>
      <c r="Q107" s="44">
        <v>24190</v>
      </c>
      <c r="R107" s="30">
        <v>71907</v>
      </c>
      <c r="S107" s="30">
        <f t="shared" si="15"/>
        <v>47717</v>
      </c>
      <c r="T107" s="36">
        <f t="shared" si="16"/>
        <v>2623022</v>
      </c>
      <c r="U107" s="30">
        <f t="shared" si="17"/>
        <v>5174151</v>
      </c>
      <c r="V107" s="44">
        <v>62</v>
      </c>
      <c r="W107" s="33">
        <f t="shared" si="18"/>
        <v>44473</v>
      </c>
      <c r="X107" s="43" t="str">
        <f t="shared" ca="1" si="23"/>
        <v>Bill Process</v>
      </c>
      <c r="Y107" s="37">
        <f t="shared" ca="1" si="19"/>
        <v>-1718</v>
      </c>
      <c r="Z107" s="44">
        <v>8476</v>
      </c>
      <c r="AA107" s="44">
        <f t="shared" ca="1" si="20"/>
        <v>1718</v>
      </c>
      <c r="AB107" s="48">
        <v>9</v>
      </c>
      <c r="AC107" s="67">
        <f t="shared" si="21"/>
        <v>0.33640674760454475</v>
      </c>
      <c r="AD107" s="52">
        <f t="shared" ca="1" si="24"/>
        <v>1709</v>
      </c>
      <c r="AE107" s="83"/>
      <c r="AF107" s="74">
        <v>0</v>
      </c>
      <c r="AG107" s="75">
        <v>0</v>
      </c>
      <c r="AH107" s="76">
        <v>45850</v>
      </c>
      <c r="AI107" s="77">
        <v>45926</v>
      </c>
      <c r="AJ107" s="50">
        <f t="shared" si="22"/>
        <v>-76</v>
      </c>
      <c r="AK107" s="48" t="s">
        <v>60</v>
      </c>
    </row>
    <row r="108" spans="1:37">
      <c r="A108" s="86" t="s">
        <v>294</v>
      </c>
      <c r="B108" s="44">
        <v>944</v>
      </c>
      <c r="C108" s="44">
        <v>85393999</v>
      </c>
      <c r="D108" s="86" t="s">
        <v>295</v>
      </c>
      <c r="E108" s="86" t="s">
        <v>63</v>
      </c>
      <c r="F108" s="44">
        <v>44</v>
      </c>
      <c r="G108" s="44">
        <v>4445008</v>
      </c>
      <c r="H108" s="46">
        <v>0.91</v>
      </c>
      <c r="I108" s="21">
        <v>64.199985970863835</v>
      </c>
      <c r="J108" s="86" t="s">
        <v>239</v>
      </c>
      <c r="K108" s="66">
        <v>0.11899999999999999</v>
      </c>
      <c r="L108" s="45">
        <v>6782</v>
      </c>
      <c r="M108" s="82">
        <v>44839</v>
      </c>
      <c r="N108" s="44">
        <v>31729</v>
      </c>
      <c r="O108" s="36">
        <f t="shared" si="13"/>
        <v>2037001.3548695387</v>
      </c>
      <c r="P108" s="36">
        <f t="shared" si="14"/>
        <v>2279405</v>
      </c>
      <c r="Q108" s="44">
        <v>17396</v>
      </c>
      <c r="R108" s="30">
        <v>31729</v>
      </c>
      <c r="S108" s="30">
        <f t="shared" si="15"/>
        <v>14333</v>
      </c>
      <c r="T108" s="36">
        <f t="shared" si="16"/>
        <v>1249725</v>
      </c>
      <c r="U108" s="30">
        <f t="shared" si="17"/>
        <v>1029680</v>
      </c>
      <c r="V108" s="44">
        <v>135</v>
      </c>
      <c r="W108" s="33">
        <f t="shared" si="18"/>
        <v>44974</v>
      </c>
      <c r="X108" s="43" t="str">
        <f t="shared" ca="1" si="23"/>
        <v>Bill Process</v>
      </c>
      <c r="Y108" s="37">
        <f t="shared" ca="1" si="19"/>
        <v>-1217</v>
      </c>
      <c r="Z108" s="44">
        <v>7530</v>
      </c>
      <c r="AA108" s="44">
        <f t="shared" ca="1" si="20"/>
        <v>1217</v>
      </c>
      <c r="AB108" s="48">
        <v>6</v>
      </c>
      <c r="AC108" s="67">
        <f t="shared" si="21"/>
        <v>0.54826814586025407</v>
      </c>
      <c r="AD108" s="52">
        <f t="shared" ca="1" si="24"/>
        <v>1211</v>
      </c>
      <c r="AE108" s="83"/>
      <c r="AF108" s="74">
        <v>0</v>
      </c>
      <c r="AG108" s="75">
        <v>0</v>
      </c>
      <c r="AH108" s="76">
        <v>45804</v>
      </c>
      <c r="AI108" s="77">
        <v>45953</v>
      </c>
      <c r="AJ108" s="50">
        <f t="shared" si="22"/>
        <v>-149</v>
      </c>
      <c r="AK108" s="48" t="s">
        <v>47</v>
      </c>
    </row>
    <row r="109" spans="1:37">
      <c r="A109" s="86" t="s">
        <v>296</v>
      </c>
      <c r="B109" s="44">
        <v>464</v>
      </c>
      <c r="C109" s="44">
        <v>74700048</v>
      </c>
      <c r="D109" s="86" t="s">
        <v>297</v>
      </c>
      <c r="E109" s="86" t="s">
        <v>79</v>
      </c>
      <c r="F109" s="44">
        <v>17</v>
      </c>
      <c r="G109" s="44">
        <v>1611703</v>
      </c>
      <c r="H109" s="46">
        <v>0.77</v>
      </c>
      <c r="I109" s="21">
        <v>86.847496027908136</v>
      </c>
      <c r="J109" s="86" t="s">
        <v>236</v>
      </c>
      <c r="K109" s="66">
        <v>0.11600000000000001</v>
      </c>
      <c r="L109" s="45">
        <v>1181</v>
      </c>
      <c r="M109" s="82">
        <v>45106</v>
      </c>
      <c r="N109" s="44">
        <v>18063</v>
      </c>
      <c r="O109" s="36">
        <f t="shared" si="13"/>
        <v>1568726.3207521047</v>
      </c>
      <c r="P109" s="36">
        <f t="shared" si="14"/>
        <v>1750699</v>
      </c>
      <c r="Q109" s="44">
        <v>2718</v>
      </c>
      <c r="R109" s="30">
        <v>18063</v>
      </c>
      <c r="S109" s="30">
        <f t="shared" si="15"/>
        <v>15345</v>
      </c>
      <c r="T109" s="36">
        <f t="shared" si="16"/>
        <v>263433</v>
      </c>
      <c r="U109" s="30">
        <f t="shared" si="17"/>
        <v>1487266</v>
      </c>
      <c r="V109" s="44">
        <v>90</v>
      </c>
      <c r="W109" s="33">
        <f t="shared" si="18"/>
        <v>45196</v>
      </c>
      <c r="X109" s="43" t="str">
        <f t="shared" ca="1" si="23"/>
        <v>Bill Process</v>
      </c>
      <c r="Y109" s="37">
        <f t="shared" ca="1" si="19"/>
        <v>-995</v>
      </c>
      <c r="Z109" s="44">
        <v>5150</v>
      </c>
      <c r="AA109" s="44">
        <f t="shared" ca="1" si="20"/>
        <v>995</v>
      </c>
      <c r="AB109" s="48">
        <v>5</v>
      </c>
      <c r="AC109" s="67">
        <f t="shared" si="21"/>
        <v>0.15047334329845541</v>
      </c>
      <c r="AD109" s="52">
        <f t="shared" ca="1" si="24"/>
        <v>990</v>
      </c>
      <c r="AE109" s="83"/>
      <c r="AF109" s="74">
        <v>0</v>
      </c>
      <c r="AG109" s="75">
        <v>0</v>
      </c>
      <c r="AH109" s="76">
        <v>46000</v>
      </c>
      <c r="AI109" s="77">
        <v>46104</v>
      </c>
      <c r="AJ109" s="50">
        <f t="shared" si="22"/>
        <v>-104</v>
      </c>
      <c r="AK109" s="48" t="s">
        <v>47</v>
      </c>
    </row>
    <row r="110" spans="1:37">
      <c r="A110" s="86" t="s">
        <v>298</v>
      </c>
      <c r="B110" s="44">
        <v>451</v>
      </c>
      <c r="C110" s="44">
        <v>18825510</v>
      </c>
      <c r="D110" s="86" t="s">
        <v>299</v>
      </c>
      <c r="E110" s="86" t="s">
        <v>83</v>
      </c>
      <c r="F110" s="44">
        <v>30</v>
      </c>
      <c r="G110" s="44">
        <v>875558</v>
      </c>
      <c r="H110" s="46">
        <v>0.98</v>
      </c>
      <c r="I110" s="21">
        <v>97.370171458692951</v>
      </c>
      <c r="J110" s="86" t="s">
        <v>236</v>
      </c>
      <c r="K110" s="66">
        <v>0.14499999999999999</v>
      </c>
      <c r="L110" s="45">
        <v>1469</v>
      </c>
      <c r="M110" s="82">
        <v>43941</v>
      </c>
      <c r="N110" s="44">
        <v>50825</v>
      </c>
      <c r="O110" s="36">
        <f t="shared" si="13"/>
        <v>4948838.9643880697</v>
      </c>
      <c r="P110" s="36">
        <f t="shared" si="14"/>
        <v>5666421</v>
      </c>
      <c r="Q110" s="44">
        <v>41871</v>
      </c>
      <c r="R110" s="30">
        <v>50825</v>
      </c>
      <c r="S110" s="30">
        <f t="shared" si="15"/>
        <v>8954</v>
      </c>
      <c r="T110" s="36">
        <f t="shared" si="16"/>
        <v>4668149</v>
      </c>
      <c r="U110" s="30">
        <f t="shared" si="17"/>
        <v>998272</v>
      </c>
      <c r="V110" s="44">
        <v>179</v>
      </c>
      <c r="W110" s="33">
        <f t="shared" si="18"/>
        <v>44120</v>
      </c>
      <c r="X110" s="43" t="str">
        <f t="shared" ca="1" si="23"/>
        <v>Bill Process</v>
      </c>
      <c r="Y110" s="37">
        <f t="shared" ca="1" si="19"/>
        <v>-2071</v>
      </c>
      <c r="Z110" s="44">
        <v>8994</v>
      </c>
      <c r="AA110" s="44">
        <f t="shared" ca="1" si="20"/>
        <v>2071</v>
      </c>
      <c r="AB110" s="48">
        <v>0</v>
      </c>
      <c r="AC110" s="67">
        <f t="shared" si="21"/>
        <v>0.82382685686178059</v>
      </c>
      <c r="AD110" s="52">
        <f t="shared" ca="1" si="24"/>
        <v>2071</v>
      </c>
      <c r="AE110" s="83"/>
      <c r="AF110" s="74">
        <v>0</v>
      </c>
      <c r="AG110" s="75">
        <v>0</v>
      </c>
      <c r="AH110" s="76">
        <v>46175</v>
      </c>
      <c r="AI110" s="77">
        <v>46368</v>
      </c>
      <c r="AJ110" s="50">
        <f t="shared" si="22"/>
        <v>-193</v>
      </c>
      <c r="AK110" s="48" t="s">
        <v>47</v>
      </c>
    </row>
    <row r="111" spans="1:37">
      <c r="A111" s="86" t="s">
        <v>300</v>
      </c>
      <c r="B111" s="44">
        <v>511</v>
      </c>
      <c r="C111" s="44">
        <v>57680402</v>
      </c>
      <c r="D111" s="86" t="s">
        <v>246</v>
      </c>
      <c r="E111" s="86" t="s">
        <v>50</v>
      </c>
      <c r="F111" s="44">
        <v>25</v>
      </c>
      <c r="G111" s="44">
        <v>5139935</v>
      </c>
      <c r="H111" s="46">
        <v>0.87</v>
      </c>
      <c r="I111" s="21">
        <v>73.21542566232003</v>
      </c>
      <c r="J111" s="86" t="s">
        <v>190</v>
      </c>
      <c r="K111" s="66">
        <v>0.14599999999999999</v>
      </c>
      <c r="L111" s="45">
        <v>5165</v>
      </c>
      <c r="M111" s="82">
        <v>45821</v>
      </c>
      <c r="N111" s="44">
        <v>69086</v>
      </c>
      <c r="O111" s="36">
        <f t="shared" si="13"/>
        <v>5058160.897307042</v>
      </c>
      <c r="P111" s="36">
        <f t="shared" si="14"/>
        <v>5796652</v>
      </c>
      <c r="Q111" s="44">
        <v>48824</v>
      </c>
      <c r="R111" s="30">
        <v>69086</v>
      </c>
      <c r="S111" s="30">
        <f t="shared" si="15"/>
        <v>20262</v>
      </c>
      <c r="T111" s="36">
        <f t="shared" si="16"/>
        <v>4096572</v>
      </c>
      <c r="U111" s="30">
        <f t="shared" si="17"/>
        <v>1700080</v>
      </c>
      <c r="V111" s="44">
        <v>125</v>
      </c>
      <c r="W111" s="33">
        <f t="shared" si="18"/>
        <v>45946</v>
      </c>
      <c r="X111" s="43" t="str">
        <f t="shared" ca="1" si="23"/>
        <v>Bill Process</v>
      </c>
      <c r="Y111" s="37">
        <f t="shared" ca="1" si="19"/>
        <v>-245</v>
      </c>
      <c r="Z111" s="44">
        <v>8259</v>
      </c>
      <c r="AA111" s="44">
        <f t="shared" ca="1" si="20"/>
        <v>245</v>
      </c>
      <c r="AB111" s="48">
        <v>2</v>
      </c>
      <c r="AC111" s="67">
        <f t="shared" si="21"/>
        <v>0.70671337173957094</v>
      </c>
      <c r="AD111" s="52">
        <f t="shared" ca="1" si="24"/>
        <v>243</v>
      </c>
      <c r="AE111" s="83"/>
      <c r="AF111" s="74">
        <v>0</v>
      </c>
      <c r="AG111" s="75">
        <v>0</v>
      </c>
      <c r="AH111" s="76">
        <v>45654</v>
      </c>
      <c r="AI111" s="77">
        <v>45793</v>
      </c>
      <c r="AJ111" s="50">
        <f t="shared" si="22"/>
        <v>-139</v>
      </c>
      <c r="AK111" s="48" t="s">
        <v>47</v>
      </c>
    </row>
    <row r="112" spans="1:37">
      <c r="A112" s="86" t="s">
        <v>301</v>
      </c>
      <c r="B112" s="44">
        <v>534</v>
      </c>
      <c r="C112" s="44">
        <v>51424005</v>
      </c>
      <c r="D112" s="86" t="s">
        <v>302</v>
      </c>
      <c r="E112" s="86" t="s">
        <v>58</v>
      </c>
      <c r="F112" s="44">
        <v>33</v>
      </c>
      <c r="G112" s="44">
        <v>9188597</v>
      </c>
      <c r="H112" s="46">
        <v>0.98</v>
      </c>
      <c r="I112" s="21">
        <v>84.982576653293137</v>
      </c>
      <c r="J112" s="86" t="s">
        <v>112</v>
      </c>
      <c r="K112" s="66">
        <v>0.105</v>
      </c>
      <c r="L112" s="45">
        <v>2241</v>
      </c>
      <c r="M112" s="82">
        <v>44098</v>
      </c>
      <c r="N112" s="44">
        <v>90326</v>
      </c>
      <c r="O112" s="36">
        <f t="shared" si="13"/>
        <v>7676136.2187853558</v>
      </c>
      <c r="P112" s="36">
        <f t="shared" si="14"/>
        <v>8482131</v>
      </c>
      <c r="Q112" s="44">
        <v>57497</v>
      </c>
      <c r="R112" s="30">
        <v>90326</v>
      </c>
      <c r="S112" s="30">
        <f t="shared" si="15"/>
        <v>32829</v>
      </c>
      <c r="T112" s="36">
        <f t="shared" si="16"/>
        <v>5399299</v>
      </c>
      <c r="U112" s="30">
        <f t="shared" si="17"/>
        <v>3082832</v>
      </c>
      <c r="V112" s="44">
        <v>163</v>
      </c>
      <c r="W112" s="33">
        <f t="shared" si="18"/>
        <v>44261</v>
      </c>
      <c r="X112" s="43" t="str">
        <f t="shared" ca="1" si="23"/>
        <v>Bill Process</v>
      </c>
      <c r="Y112" s="37">
        <f t="shared" ca="1" si="19"/>
        <v>-1930</v>
      </c>
      <c r="Z112" s="44">
        <v>9370</v>
      </c>
      <c r="AA112" s="44">
        <f t="shared" ca="1" si="20"/>
        <v>1930</v>
      </c>
      <c r="AB112" s="48">
        <v>0</v>
      </c>
      <c r="AC112" s="67">
        <f t="shared" si="21"/>
        <v>0.6365498306135553</v>
      </c>
      <c r="AD112" s="52">
        <f t="shared" ca="1" si="24"/>
        <v>1930</v>
      </c>
      <c r="AE112" s="83"/>
      <c r="AF112" s="74">
        <v>0</v>
      </c>
      <c r="AG112" s="75">
        <v>0</v>
      </c>
      <c r="AH112" s="76">
        <v>46326</v>
      </c>
      <c r="AI112" s="77">
        <v>46503</v>
      </c>
      <c r="AJ112" s="50">
        <f t="shared" si="22"/>
        <v>-177</v>
      </c>
      <c r="AK112" s="48" t="s">
        <v>47</v>
      </c>
    </row>
    <row r="113" spans="1:37">
      <c r="A113" s="86" t="s">
        <v>303</v>
      </c>
      <c r="B113" s="44">
        <v>226</v>
      </c>
      <c r="C113" s="44">
        <v>14283008</v>
      </c>
      <c r="D113" s="86" t="s">
        <v>304</v>
      </c>
      <c r="E113" s="86" t="s">
        <v>67</v>
      </c>
      <c r="F113" s="44">
        <v>45</v>
      </c>
      <c r="G113" s="44">
        <v>9305751</v>
      </c>
      <c r="H113" s="46">
        <v>0.77</v>
      </c>
      <c r="I113" s="21">
        <v>68.944556294197355</v>
      </c>
      <c r="J113" s="86" t="s">
        <v>68</v>
      </c>
      <c r="K113" s="66">
        <v>0.12</v>
      </c>
      <c r="L113" s="45">
        <v>3294</v>
      </c>
      <c r="M113" s="82">
        <v>44470</v>
      </c>
      <c r="N113" s="44">
        <v>91110</v>
      </c>
      <c r="O113" s="36">
        <f t="shared" si="13"/>
        <v>6281538.5239643212</v>
      </c>
      <c r="P113" s="36">
        <f t="shared" si="14"/>
        <v>7035323</v>
      </c>
      <c r="Q113" s="44">
        <v>82107</v>
      </c>
      <c r="R113" s="30">
        <v>91110</v>
      </c>
      <c r="S113" s="30">
        <f t="shared" si="15"/>
        <v>9003</v>
      </c>
      <c r="T113" s="36">
        <f t="shared" si="16"/>
        <v>6340130</v>
      </c>
      <c r="U113" s="30">
        <f t="shared" si="17"/>
        <v>695193</v>
      </c>
      <c r="V113" s="44">
        <v>92</v>
      </c>
      <c r="W113" s="33">
        <f t="shared" si="18"/>
        <v>44562</v>
      </c>
      <c r="X113" s="43" t="str">
        <f t="shared" ca="1" si="23"/>
        <v>Bill Process</v>
      </c>
      <c r="Y113" s="37">
        <f t="shared" ca="1" si="19"/>
        <v>-1629</v>
      </c>
      <c r="Z113" s="44">
        <v>4757</v>
      </c>
      <c r="AA113" s="44">
        <f t="shared" ca="1" si="20"/>
        <v>1629</v>
      </c>
      <c r="AB113" s="48">
        <v>1</v>
      </c>
      <c r="AC113" s="67">
        <f t="shared" si="21"/>
        <v>0.901185380309516</v>
      </c>
      <c r="AD113" s="52">
        <f t="shared" ca="1" si="24"/>
        <v>1628</v>
      </c>
      <c r="AE113" s="83"/>
      <c r="AF113" s="74">
        <v>0</v>
      </c>
      <c r="AG113" s="75">
        <v>0</v>
      </c>
      <c r="AH113" s="76">
        <v>45741</v>
      </c>
      <c r="AI113" s="77">
        <v>45847</v>
      </c>
      <c r="AJ113" s="50">
        <f t="shared" si="22"/>
        <v>-106</v>
      </c>
      <c r="AK113" s="48" t="s">
        <v>47</v>
      </c>
    </row>
    <row r="114" spans="1:37">
      <c r="A114" s="86" t="s">
        <v>305</v>
      </c>
      <c r="B114" s="44">
        <v>501</v>
      </c>
      <c r="C114" s="44">
        <v>82332913</v>
      </c>
      <c r="D114" s="86" t="s">
        <v>180</v>
      </c>
      <c r="E114" s="86" t="s">
        <v>93</v>
      </c>
      <c r="F114" s="44">
        <v>25</v>
      </c>
      <c r="G114" s="44">
        <v>4816468</v>
      </c>
      <c r="H114" s="46">
        <v>0.85</v>
      </c>
      <c r="I114" s="21">
        <v>91.730185357861572</v>
      </c>
      <c r="J114" s="86" t="s">
        <v>306</v>
      </c>
      <c r="K114" s="66">
        <v>0.13300000000000001</v>
      </c>
      <c r="L114" s="45">
        <v>2826</v>
      </c>
      <c r="M114" s="82">
        <v>45509</v>
      </c>
      <c r="N114" s="44">
        <v>93391</v>
      </c>
      <c r="O114" s="36">
        <f t="shared" si="13"/>
        <v>8566773.7407560498</v>
      </c>
      <c r="P114" s="36">
        <f t="shared" si="14"/>
        <v>9706155</v>
      </c>
      <c r="Q114" s="44">
        <v>29889</v>
      </c>
      <c r="R114" s="30">
        <v>93391</v>
      </c>
      <c r="S114" s="30">
        <f t="shared" si="15"/>
        <v>63502</v>
      </c>
      <c r="T114" s="36">
        <f t="shared" si="16"/>
        <v>3106373</v>
      </c>
      <c r="U114" s="30">
        <f t="shared" si="17"/>
        <v>6599782</v>
      </c>
      <c r="V114" s="44">
        <v>155</v>
      </c>
      <c r="W114" s="33">
        <f t="shared" si="18"/>
        <v>45664</v>
      </c>
      <c r="X114" s="43" t="str">
        <f t="shared" ca="1" si="23"/>
        <v>Bill Process</v>
      </c>
      <c r="Y114" s="37">
        <f t="shared" ca="1" si="19"/>
        <v>-527</v>
      </c>
      <c r="Z114" s="44">
        <v>5200</v>
      </c>
      <c r="AA114" s="44">
        <f t="shared" ca="1" si="20"/>
        <v>527</v>
      </c>
      <c r="AB114" s="48">
        <v>2</v>
      </c>
      <c r="AC114" s="67">
        <f t="shared" si="21"/>
        <v>0.32004154575922733</v>
      </c>
      <c r="AD114" s="52">
        <f t="shared" ca="1" si="24"/>
        <v>525</v>
      </c>
      <c r="AE114" s="83"/>
      <c r="AF114" s="74">
        <v>0</v>
      </c>
      <c r="AG114" s="75">
        <v>0</v>
      </c>
      <c r="AH114" s="76">
        <v>46055</v>
      </c>
      <c r="AI114" s="77">
        <v>46224</v>
      </c>
      <c r="AJ114" s="50">
        <f t="shared" si="22"/>
        <v>-169</v>
      </c>
      <c r="AK114" s="48" t="s">
        <v>60</v>
      </c>
    </row>
    <row r="115" spans="1:37">
      <c r="A115" s="86" t="s">
        <v>307</v>
      </c>
      <c r="B115" s="44">
        <v>149</v>
      </c>
      <c r="C115" s="44">
        <v>58160302</v>
      </c>
      <c r="D115" s="86" t="s">
        <v>49</v>
      </c>
      <c r="E115" s="86" t="s">
        <v>50</v>
      </c>
      <c r="F115" s="44">
        <v>28</v>
      </c>
      <c r="G115" s="44">
        <v>7705322</v>
      </c>
      <c r="H115" s="46">
        <v>0.76</v>
      </c>
      <c r="I115" s="21">
        <v>67.188295138254773</v>
      </c>
      <c r="J115" s="86" t="s">
        <v>129</v>
      </c>
      <c r="K115" s="66">
        <v>0.10100000000000001</v>
      </c>
      <c r="L115" s="45">
        <v>2555</v>
      </c>
      <c r="M115" s="82">
        <v>45346</v>
      </c>
      <c r="N115" s="44">
        <v>91368</v>
      </c>
      <c r="O115" s="36">
        <f t="shared" si="13"/>
        <v>6138860.1501920624</v>
      </c>
      <c r="P115" s="36">
        <f t="shared" si="14"/>
        <v>6758885</v>
      </c>
      <c r="Q115" s="44">
        <v>9205</v>
      </c>
      <c r="R115" s="30">
        <v>91368</v>
      </c>
      <c r="S115" s="30">
        <f t="shared" si="15"/>
        <v>82163</v>
      </c>
      <c r="T115" s="36">
        <f t="shared" si="16"/>
        <v>680934</v>
      </c>
      <c r="U115" s="30">
        <f t="shared" si="17"/>
        <v>6077951</v>
      </c>
      <c r="V115" s="44">
        <v>176</v>
      </c>
      <c r="W115" s="33">
        <f t="shared" si="18"/>
        <v>45522</v>
      </c>
      <c r="X115" s="43" t="str">
        <f t="shared" ca="1" si="23"/>
        <v>Bill Process</v>
      </c>
      <c r="Y115" s="37">
        <f t="shared" ca="1" si="19"/>
        <v>-669</v>
      </c>
      <c r="Z115" s="44">
        <v>3114</v>
      </c>
      <c r="AA115" s="44">
        <f t="shared" ca="1" si="20"/>
        <v>669</v>
      </c>
      <c r="AB115" s="48">
        <v>3</v>
      </c>
      <c r="AC115" s="67">
        <f t="shared" si="21"/>
        <v>0.10074643201120742</v>
      </c>
      <c r="AD115" s="52">
        <f t="shared" ca="1" si="24"/>
        <v>666</v>
      </c>
      <c r="AE115" s="83"/>
      <c r="AF115" s="74">
        <v>0</v>
      </c>
      <c r="AG115" s="75">
        <v>0</v>
      </c>
      <c r="AH115" s="76">
        <v>45746</v>
      </c>
      <c r="AI115" s="77">
        <v>45936</v>
      </c>
      <c r="AJ115" s="50">
        <f t="shared" si="22"/>
        <v>-190</v>
      </c>
      <c r="AK115" s="48" t="s">
        <v>60</v>
      </c>
    </row>
    <row r="116" spans="1:37">
      <c r="A116" s="86" t="s">
        <v>308</v>
      </c>
      <c r="B116" s="44">
        <v>278</v>
      </c>
      <c r="C116" s="44">
        <v>13186787</v>
      </c>
      <c r="D116" s="86" t="s">
        <v>165</v>
      </c>
      <c r="E116" s="86" t="s">
        <v>63</v>
      </c>
      <c r="F116" s="44">
        <v>20</v>
      </c>
      <c r="G116" s="44">
        <v>5224014</v>
      </c>
      <c r="H116" s="46">
        <v>0.86</v>
      </c>
      <c r="I116" s="21">
        <v>63.647104450410168</v>
      </c>
      <c r="J116" s="86" t="s">
        <v>156</v>
      </c>
      <c r="K116" s="66">
        <v>0.128</v>
      </c>
      <c r="L116" s="45">
        <v>2994</v>
      </c>
      <c r="M116" s="82">
        <v>44196</v>
      </c>
      <c r="N116" s="44">
        <v>58344</v>
      </c>
      <c r="O116" s="36">
        <f t="shared" si="13"/>
        <v>3713426.662054731</v>
      </c>
      <c r="P116" s="36">
        <f t="shared" si="14"/>
        <v>4188745</v>
      </c>
      <c r="Q116" s="44">
        <v>24753</v>
      </c>
      <c r="R116" s="30">
        <v>58344</v>
      </c>
      <c r="S116" s="30">
        <f t="shared" si="15"/>
        <v>33591</v>
      </c>
      <c r="T116" s="36">
        <f t="shared" si="16"/>
        <v>1777115</v>
      </c>
      <c r="U116" s="30">
        <f t="shared" si="17"/>
        <v>2411630</v>
      </c>
      <c r="V116" s="44">
        <v>100</v>
      </c>
      <c r="W116" s="33">
        <f t="shared" si="18"/>
        <v>44296</v>
      </c>
      <c r="X116" s="43" t="str">
        <f t="shared" ca="1" si="23"/>
        <v>Bill Process</v>
      </c>
      <c r="Y116" s="37">
        <f t="shared" ca="1" si="19"/>
        <v>-1895</v>
      </c>
      <c r="Z116" s="44">
        <v>7943</v>
      </c>
      <c r="AA116" s="44">
        <f t="shared" ca="1" si="20"/>
        <v>1895</v>
      </c>
      <c r="AB116" s="48">
        <v>3</v>
      </c>
      <c r="AC116" s="67">
        <f t="shared" si="21"/>
        <v>0.42425956396544634</v>
      </c>
      <c r="AD116" s="52">
        <f t="shared" ca="1" si="24"/>
        <v>1892</v>
      </c>
      <c r="AE116" s="83"/>
      <c r="AF116" s="74">
        <v>0</v>
      </c>
      <c r="AG116" s="75">
        <v>0</v>
      </c>
      <c r="AH116" s="76">
        <v>45882</v>
      </c>
      <c r="AI116" s="77">
        <v>45996</v>
      </c>
      <c r="AJ116" s="50">
        <f t="shared" si="22"/>
        <v>-114</v>
      </c>
      <c r="AK116" s="48" t="s">
        <v>60</v>
      </c>
    </row>
    <row r="117" spans="1:37">
      <c r="A117" s="86" t="s">
        <v>309</v>
      </c>
      <c r="B117" s="44">
        <v>898</v>
      </c>
      <c r="C117" s="44">
        <v>21543607</v>
      </c>
      <c r="D117" s="86" t="s">
        <v>163</v>
      </c>
      <c r="E117" s="86" t="s">
        <v>83</v>
      </c>
      <c r="F117" s="44">
        <v>17</v>
      </c>
      <c r="G117" s="44">
        <v>5112876</v>
      </c>
      <c r="H117" s="46">
        <v>0.93</v>
      </c>
      <c r="I117" s="21">
        <v>97.720470266544126</v>
      </c>
      <c r="J117" s="86" t="s">
        <v>72</v>
      </c>
      <c r="K117" s="66">
        <v>0.13100000000000001</v>
      </c>
      <c r="L117" s="45">
        <v>1283</v>
      </c>
      <c r="M117" s="82">
        <v>44579</v>
      </c>
      <c r="N117" s="44">
        <v>16869</v>
      </c>
      <c r="O117" s="36">
        <f t="shared" si="13"/>
        <v>1648446.612926333</v>
      </c>
      <c r="P117" s="36">
        <f t="shared" si="14"/>
        <v>1864393</v>
      </c>
      <c r="Q117" s="44">
        <v>16869</v>
      </c>
      <c r="R117" s="30">
        <v>16869</v>
      </c>
      <c r="S117" s="30">
        <f t="shared" si="15"/>
        <v>0</v>
      </c>
      <c r="T117" s="36">
        <f t="shared" si="16"/>
        <v>1864393</v>
      </c>
      <c r="U117" s="30">
        <f t="shared" si="17"/>
        <v>0</v>
      </c>
      <c r="V117" s="44">
        <v>110</v>
      </c>
      <c r="W117" s="33">
        <f t="shared" si="18"/>
        <v>44689</v>
      </c>
      <c r="X117" s="43" t="str">
        <f t="shared" ca="1" si="23"/>
        <v>P O Closed</v>
      </c>
      <c r="Y117" s="37">
        <f t="shared" ca="1" si="19"/>
        <v>-1502</v>
      </c>
      <c r="Z117" s="44">
        <v>1681</v>
      </c>
      <c r="AA117" s="44">
        <f t="shared" ca="1" si="20"/>
        <v>1502</v>
      </c>
      <c r="AB117" s="48">
        <v>6</v>
      </c>
      <c r="AC117" s="67">
        <f t="shared" si="21"/>
        <v>1</v>
      </c>
      <c r="AD117" s="52">
        <f t="shared" ca="1" si="24"/>
        <v>1496</v>
      </c>
      <c r="AE117" s="83"/>
      <c r="AF117" s="74">
        <v>0</v>
      </c>
      <c r="AG117" s="75">
        <v>0</v>
      </c>
      <c r="AH117" s="76">
        <v>45874</v>
      </c>
      <c r="AI117" s="77">
        <v>45998</v>
      </c>
      <c r="AJ117" s="50">
        <f t="shared" si="22"/>
        <v>-124</v>
      </c>
      <c r="AK117" s="48" t="s">
        <v>47</v>
      </c>
    </row>
    <row r="118" spans="1:37">
      <c r="A118" s="86" t="s">
        <v>310</v>
      </c>
      <c r="B118" s="44">
        <v>465</v>
      </c>
      <c r="C118" s="44">
        <v>40991935</v>
      </c>
      <c r="D118" s="86" t="s">
        <v>311</v>
      </c>
      <c r="E118" s="86" t="s">
        <v>54</v>
      </c>
      <c r="F118" s="44">
        <v>11</v>
      </c>
      <c r="G118" s="44">
        <v>5483668</v>
      </c>
      <c r="H118" s="46">
        <v>0.88</v>
      </c>
      <c r="I118" s="21">
        <v>74.057970067480952</v>
      </c>
      <c r="J118" s="86" t="s">
        <v>80</v>
      </c>
      <c r="K118" s="66">
        <v>0.125</v>
      </c>
      <c r="L118" s="45">
        <v>7963</v>
      </c>
      <c r="M118" s="82">
        <v>44902</v>
      </c>
      <c r="N118" s="44">
        <v>64772</v>
      </c>
      <c r="O118" s="36">
        <f t="shared" si="13"/>
        <v>4796882.8372108759</v>
      </c>
      <c r="P118" s="36">
        <f t="shared" si="14"/>
        <v>5396493</v>
      </c>
      <c r="Q118" s="44">
        <v>12610</v>
      </c>
      <c r="R118" s="30">
        <v>64772</v>
      </c>
      <c r="S118" s="30">
        <f t="shared" si="15"/>
        <v>52162</v>
      </c>
      <c r="T118" s="36">
        <f t="shared" si="16"/>
        <v>1050605</v>
      </c>
      <c r="U118" s="30">
        <f t="shared" si="17"/>
        <v>4345888</v>
      </c>
      <c r="V118" s="44">
        <v>194</v>
      </c>
      <c r="W118" s="33">
        <f t="shared" si="18"/>
        <v>45096</v>
      </c>
      <c r="X118" s="43" t="str">
        <f t="shared" ca="1" si="23"/>
        <v>Bill Process</v>
      </c>
      <c r="Y118" s="37">
        <f t="shared" ca="1" si="19"/>
        <v>-1095</v>
      </c>
      <c r="Z118" s="44">
        <v>6902</v>
      </c>
      <c r="AA118" s="44">
        <f t="shared" ca="1" si="20"/>
        <v>1095</v>
      </c>
      <c r="AB118" s="48">
        <v>2</v>
      </c>
      <c r="AC118" s="67">
        <f t="shared" si="21"/>
        <v>0.19468288766751066</v>
      </c>
      <c r="AD118" s="52">
        <f t="shared" ca="1" si="24"/>
        <v>1093</v>
      </c>
      <c r="AE118" s="83"/>
      <c r="AF118" s="74">
        <v>0</v>
      </c>
      <c r="AG118" s="75">
        <v>0</v>
      </c>
      <c r="AH118" s="76">
        <v>45656</v>
      </c>
      <c r="AI118" s="77">
        <v>45864</v>
      </c>
      <c r="AJ118" s="50">
        <f t="shared" si="22"/>
        <v>-208</v>
      </c>
      <c r="AK118" s="48" t="s">
        <v>47</v>
      </c>
    </row>
    <row r="119" spans="1:37">
      <c r="A119" s="86" t="s">
        <v>312</v>
      </c>
      <c r="B119" s="44">
        <v>347</v>
      </c>
      <c r="C119" s="44">
        <v>87430405</v>
      </c>
      <c r="D119" s="86" t="s">
        <v>313</v>
      </c>
      <c r="E119" s="86" t="s">
        <v>67</v>
      </c>
      <c r="F119" s="44">
        <v>45</v>
      </c>
      <c r="G119" s="44">
        <v>6363606</v>
      </c>
      <c r="H119" s="46">
        <v>0.84</v>
      </c>
      <c r="I119" s="21">
        <v>96.023776397537276</v>
      </c>
      <c r="J119" s="86" t="s">
        <v>104</v>
      </c>
      <c r="K119" s="66">
        <v>0.13300000000000001</v>
      </c>
      <c r="L119" s="45">
        <v>2169</v>
      </c>
      <c r="M119" s="82">
        <v>45474</v>
      </c>
      <c r="N119" s="44">
        <v>79165</v>
      </c>
      <c r="O119" s="36">
        <f t="shared" si="13"/>
        <v>7601722.2585110385</v>
      </c>
      <c r="P119" s="36">
        <f t="shared" si="14"/>
        <v>8612751</v>
      </c>
      <c r="Q119" s="44">
        <v>59774</v>
      </c>
      <c r="R119" s="30">
        <v>79165</v>
      </c>
      <c r="S119" s="30">
        <f t="shared" si="15"/>
        <v>19391</v>
      </c>
      <c r="T119" s="36">
        <f t="shared" si="16"/>
        <v>6503109</v>
      </c>
      <c r="U119" s="30">
        <f t="shared" si="17"/>
        <v>2109642</v>
      </c>
      <c r="V119" s="44">
        <v>76</v>
      </c>
      <c r="W119" s="33">
        <f t="shared" si="18"/>
        <v>45550</v>
      </c>
      <c r="X119" s="43" t="str">
        <f t="shared" ca="1" si="23"/>
        <v>Bill Process</v>
      </c>
      <c r="Y119" s="37">
        <f t="shared" ca="1" si="19"/>
        <v>-641</v>
      </c>
      <c r="Z119" s="44">
        <v>4973</v>
      </c>
      <c r="AA119" s="44">
        <f t="shared" ca="1" si="20"/>
        <v>641</v>
      </c>
      <c r="AB119" s="48">
        <v>3</v>
      </c>
      <c r="AC119" s="67">
        <f t="shared" si="21"/>
        <v>0.75505589591359823</v>
      </c>
      <c r="AD119" s="52">
        <f t="shared" ca="1" si="24"/>
        <v>638</v>
      </c>
      <c r="AE119" s="83"/>
      <c r="AF119" s="74">
        <v>0</v>
      </c>
      <c r="AG119" s="75">
        <v>0</v>
      </c>
      <c r="AH119" s="76">
        <v>45797</v>
      </c>
      <c r="AI119" s="77">
        <v>45887</v>
      </c>
      <c r="AJ119" s="50">
        <f t="shared" si="22"/>
        <v>-90</v>
      </c>
      <c r="AK119" s="48" t="s">
        <v>60</v>
      </c>
    </row>
    <row r="120" spans="1:37">
      <c r="A120" s="86" t="s">
        <v>314</v>
      </c>
      <c r="B120" s="44">
        <v>714</v>
      </c>
      <c r="C120" s="44">
        <v>81966097</v>
      </c>
      <c r="D120" s="86" t="s">
        <v>278</v>
      </c>
      <c r="E120" s="86" t="s">
        <v>75</v>
      </c>
      <c r="F120" s="44">
        <v>36</v>
      </c>
      <c r="G120" s="44">
        <v>1399691</v>
      </c>
      <c r="H120" s="46">
        <v>0.93</v>
      </c>
      <c r="I120" s="21">
        <v>78.683016567080131</v>
      </c>
      <c r="J120" s="86" t="s">
        <v>315</v>
      </c>
      <c r="K120" s="66">
        <v>0.11</v>
      </c>
      <c r="L120" s="45">
        <v>2187</v>
      </c>
      <c r="M120" s="82">
        <v>44294</v>
      </c>
      <c r="N120" s="44">
        <v>86369</v>
      </c>
      <c r="O120" s="36">
        <f t="shared" si="13"/>
        <v>6795773.4578821436</v>
      </c>
      <c r="P120" s="36">
        <f t="shared" si="14"/>
        <v>7543309</v>
      </c>
      <c r="Q120" s="44">
        <v>55392</v>
      </c>
      <c r="R120" s="30">
        <v>86369</v>
      </c>
      <c r="S120" s="30">
        <f t="shared" si="15"/>
        <v>30977</v>
      </c>
      <c r="T120" s="36">
        <f t="shared" si="16"/>
        <v>4837835</v>
      </c>
      <c r="U120" s="30">
        <f t="shared" si="17"/>
        <v>2705474</v>
      </c>
      <c r="V120" s="44">
        <v>83</v>
      </c>
      <c r="W120" s="33">
        <f t="shared" si="18"/>
        <v>44377</v>
      </c>
      <c r="X120" s="43" t="str">
        <f t="shared" ca="1" si="23"/>
        <v>Bill Process</v>
      </c>
      <c r="Y120" s="37">
        <f t="shared" ca="1" si="19"/>
        <v>-1814</v>
      </c>
      <c r="Z120" s="44">
        <v>5939</v>
      </c>
      <c r="AA120" s="44">
        <f t="shared" ca="1" si="20"/>
        <v>1814</v>
      </c>
      <c r="AB120" s="48">
        <v>0</v>
      </c>
      <c r="AC120" s="67">
        <f t="shared" si="21"/>
        <v>0.64134122196621468</v>
      </c>
      <c r="AD120" s="52">
        <f t="shared" ca="1" si="24"/>
        <v>1814</v>
      </c>
      <c r="AE120" s="83"/>
      <c r="AF120" s="74">
        <v>0</v>
      </c>
      <c r="AG120" s="75">
        <v>0</v>
      </c>
      <c r="AH120" s="76">
        <v>46318</v>
      </c>
      <c r="AI120" s="77">
        <v>46415</v>
      </c>
      <c r="AJ120" s="50">
        <f t="shared" si="22"/>
        <v>-97</v>
      </c>
      <c r="AK120" s="48" t="s">
        <v>47</v>
      </c>
    </row>
    <row r="121" spans="1:37">
      <c r="A121" s="86" t="s">
        <v>316</v>
      </c>
      <c r="B121" s="44">
        <v>248</v>
      </c>
      <c r="C121" s="44">
        <v>64723518</v>
      </c>
      <c r="D121" s="86" t="s">
        <v>317</v>
      </c>
      <c r="E121" s="86" t="s">
        <v>147</v>
      </c>
      <c r="F121" s="44">
        <v>10</v>
      </c>
      <c r="G121" s="44">
        <v>4993482</v>
      </c>
      <c r="H121" s="46">
        <v>1</v>
      </c>
      <c r="I121" s="21">
        <v>85.086476597962488</v>
      </c>
      <c r="J121" s="86" t="s">
        <v>68</v>
      </c>
      <c r="K121" s="66">
        <v>0.115</v>
      </c>
      <c r="L121" s="45">
        <v>8780</v>
      </c>
      <c r="M121" s="82">
        <v>44995</v>
      </c>
      <c r="N121" s="44">
        <v>90222</v>
      </c>
      <c r="O121" s="36">
        <f t="shared" si="13"/>
        <v>7676672.0916213719</v>
      </c>
      <c r="P121" s="36">
        <f t="shared" si="14"/>
        <v>8559489</v>
      </c>
      <c r="Q121" s="44">
        <v>635</v>
      </c>
      <c r="R121" s="30">
        <v>90222</v>
      </c>
      <c r="S121" s="30">
        <f t="shared" si="15"/>
        <v>89587</v>
      </c>
      <c r="T121" s="36">
        <f t="shared" si="16"/>
        <v>60243</v>
      </c>
      <c r="U121" s="30">
        <f t="shared" si="17"/>
        <v>8499246</v>
      </c>
      <c r="V121" s="44">
        <v>154</v>
      </c>
      <c r="W121" s="33">
        <f t="shared" si="18"/>
        <v>45149</v>
      </c>
      <c r="X121" s="43" t="str">
        <f t="shared" ca="1" si="23"/>
        <v>Bill Process</v>
      </c>
      <c r="Y121" s="37">
        <f t="shared" ca="1" si="19"/>
        <v>-1042</v>
      </c>
      <c r="Z121" s="44">
        <v>8131</v>
      </c>
      <c r="AA121" s="44">
        <f t="shared" ca="1" si="20"/>
        <v>1042</v>
      </c>
      <c r="AB121" s="48">
        <v>0</v>
      </c>
      <c r="AC121" s="67">
        <f t="shared" si="21"/>
        <v>7.0381946753563431E-3</v>
      </c>
      <c r="AD121" s="52">
        <f t="shared" ca="1" si="24"/>
        <v>1042</v>
      </c>
      <c r="AE121" s="83"/>
      <c r="AF121" s="74">
        <v>0</v>
      </c>
      <c r="AG121" s="75">
        <v>0</v>
      </c>
      <c r="AH121" s="76">
        <v>46236</v>
      </c>
      <c r="AI121" s="77">
        <v>46404</v>
      </c>
      <c r="AJ121" s="50">
        <f t="shared" si="22"/>
        <v>-168</v>
      </c>
      <c r="AK121" s="48" t="s">
        <v>47</v>
      </c>
    </row>
    <row r="122" spans="1:37">
      <c r="A122" s="86" t="s">
        <v>318</v>
      </c>
      <c r="B122" s="44">
        <v>780</v>
      </c>
      <c r="C122" s="44">
        <v>69716887</v>
      </c>
      <c r="D122" s="86" t="s">
        <v>319</v>
      </c>
      <c r="E122" s="86" t="s">
        <v>67</v>
      </c>
      <c r="F122" s="44">
        <v>26</v>
      </c>
      <c r="G122" s="44">
        <v>1409299</v>
      </c>
      <c r="H122" s="46">
        <v>0.79</v>
      </c>
      <c r="I122" s="21">
        <v>53.490954988098352</v>
      </c>
      <c r="J122" s="86" t="s">
        <v>112</v>
      </c>
      <c r="K122" s="66">
        <v>0.108</v>
      </c>
      <c r="L122" s="45">
        <v>7223</v>
      </c>
      <c r="M122" s="82">
        <v>44274</v>
      </c>
      <c r="N122" s="44">
        <v>88578</v>
      </c>
      <c r="O122" s="36">
        <f t="shared" si="13"/>
        <v>4738121.8109357757</v>
      </c>
      <c r="P122" s="36">
        <f t="shared" si="14"/>
        <v>5249839</v>
      </c>
      <c r="Q122" s="44">
        <v>35549</v>
      </c>
      <c r="R122" s="30">
        <v>88578</v>
      </c>
      <c r="S122" s="30">
        <f t="shared" si="15"/>
        <v>53029</v>
      </c>
      <c r="T122" s="36">
        <f t="shared" si="16"/>
        <v>2106917</v>
      </c>
      <c r="U122" s="30">
        <f t="shared" si="17"/>
        <v>3142922</v>
      </c>
      <c r="V122" s="44">
        <v>139</v>
      </c>
      <c r="W122" s="33">
        <f t="shared" si="18"/>
        <v>44413</v>
      </c>
      <c r="X122" s="43" t="str">
        <f t="shared" ca="1" si="23"/>
        <v>Bill Process</v>
      </c>
      <c r="Y122" s="37">
        <f t="shared" ca="1" si="19"/>
        <v>-1778</v>
      </c>
      <c r="Z122" s="44">
        <v>8246</v>
      </c>
      <c r="AA122" s="44">
        <f t="shared" ca="1" si="20"/>
        <v>1778</v>
      </c>
      <c r="AB122" s="48">
        <v>0</v>
      </c>
      <c r="AC122" s="67">
        <f t="shared" si="21"/>
        <v>0.40132990132990132</v>
      </c>
      <c r="AD122" s="52">
        <f t="shared" ca="1" si="24"/>
        <v>1778</v>
      </c>
      <c r="AE122" s="83"/>
      <c r="AF122" s="74">
        <v>0</v>
      </c>
      <c r="AG122" s="75">
        <v>0</v>
      </c>
      <c r="AH122" s="76">
        <v>46287</v>
      </c>
      <c r="AI122" s="77">
        <v>46440</v>
      </c>
      <c r="AJ122" s="50">
        <f t="shared" si="22"/>
        <v>-153</v>
      </c>
      <c r="AK122" s="48" t="s">
        <v>47</v>
      </c>
    </row>
    <row r="123" spans="1:37">
      <c r="A123" s="86" t="s">
        <v>320</v>
      </c>
      <c r="B123" s="44">
        <v>679</v>
      </c>
      <c r="C123" s="44">
        <v>19862253</v>
      </c>
      <c r="D123" s="86" t="s">
        <v>311</v>
      </c>
      <c r="E123" s="86" t="s">
        <v>54</v>
      </c>
      <c r="F123" s="44">
        <v>11</v>
      </c>
      <c r="G123" s="44">
        <v>5306026</v>
      </c>
      <c r="H123" s="46">
        <v>0.93</v>
      </c>
      <c r="I123" s="21">
        <v>61.774552471846448</v>
      </c>
      <c r="J123" s="86" t="s">
        <v>98</v>
      </c>
      <c r="K123" s="66">
        <v>0.112</v>
      </c>
      <c r="L123" s="45">
        <v>8616</v>
      </c>
      <c r="M123" s="82">
        <v>45379</v>
      </c>
      <c r="N123" s="44">
        <v>97623</v>
      </c>
      <c r="O123" s="36">
        <f t="shared" si="13"/>
        <v>6030617.1359590655</v>
      </c>
      <c r="P123" s="36">
        <f t="shared" si="14"/>
        <v>6706046</v>
      </c>
      <c r="Q123" s="44">
        <v>91011</v>
      </c>
      <c r="R123" s="30">
        <v>97623</v>
      </c>
      <c r="S123" s="30">
        <f t="shared" si="15"/>
        <v>6612</v>
      </c>
      <c r="T123" s="36">
        <f t="shared" si="16"/>
        <v>6251846</v>
      </c>
      <c r="U123" s="30">
        <f t="shared" si="17"/>
        <v>454200</v>
      </c>
      <c r="V123" s="44">
        <v>106</v>
      </c>
      <c r="W123" s="33">
        <f t="shared" si="18"/>
        <v>45485</v>
      </c>
      <c r="X123" s="43" t="str">
        <f t="shared" ca="1" si="23"/>
        <v>Bill Process</v>
      </c>
      <c r="Y123" s="37">
        <f t="shared" ca="1" si="19"/>
        <v>-706</v>
      </c>
      <c r="Z123" s="44">
        <v>9794</v>
      </c>
      <c r="AA123" s="44">
        <f t="shared" ca="1" si="20"/>
        <v>706</v>
      </c>
      <c r="AB123" s="48">
        <v>0</v>
      </c>
      <c r="AC123" s="67">
        <f t="shared" si="21"/>
        <v>0.93227005930979379</v>
      </c>
      <c r="AD123" s="52">
        <f t="shared" ca="1" si="24"/>
        <v>706</v>
      </c>
      <c r="AE123" s="83"/>
      <c r="AF123" s="74">
        <v>0</v>
      </c>
      <c r="AG123" s="75">
        <v>0</v>
      </c>
      <c r="AH123" s="76">
        <v>46333</v>
      </c>
      <c r="AI123" s="77">
        <v>46453</v>
      </c>
      <c r="AJ123" s="50">
        <f t="shared" si="22"/>
        <v>-120</v>
      </c>
      <c r="AK123" s="48" t="s">
        <v>47</v>
      </c>
    </row>
    <row r="124" spans="1:37">
      <c r="A124" s="86" t="s">
        <v>321</v>
      </c>
      <c r="B124" s="44">
        <v>887</v>
      </c>
      <c r="C124" s="44">
        <v>11590275</v>
      </c>
      <c r="D124" s="86" t="s">
        <v>322</v>
      </c>
      <c r="E124" s="86" t="s">
        <v>207</v>
      </c>
      <c r="F124" s="44">
        <v>36</v>
      </c>
      <c r="G124" s="44">
        <v>5684723</v>
      </c>
      <c r="H124" s="46">
        <v>0.86</v>
      </c>
      <c r="I124" s="21">
        <v>63.977429266674832</v>
      </c>
      <c r="J124" s="86" t="s">
        <v>236</v>
      </c>
      <c r="K124" s="66">
        <v>0.11600000000000001</v>
      </c>
      <c r="L124" s="45">
        <v>2056</v>
      </c>
      <c r="M124" s="82">
        <v>45021</v>
      </c>
      <c r="N124" s="44">
        <v>85529</v>
      </c>
      <c r="O124" s="36">
        <f t="shared" si="13"/>
        <v>5471925.5477494318</v>
      </c>
      <c r="P124" s="36">
        <f t="shared" si="14"/>
        <v>6106669</v>
      </c>
      <c r="Q124" s="44">
        <v>70164</v>
      </c>
      <c r="R124" s="30">
        <v>85529</v>
      </c>
      <c r="S124" s="30">
        <f t="shared" si="15"/>
        <v>15365</v>
      </c>
      <c r="T124" s="36">
        <f t="shared" si="16"/>
        <v>5009626</v>
      </c>
      <c r="U124" s="30">
        <f t="shared" si="17"/>
        <v>1097043</v>
      </c>
      <c r="V124" s="44">
        <v>115</v>
      </c>
      <c r="W124" s="33">
        <f t="shared" si="18"/>
        <v>45136</v>
      </c>
      <c r="X124" s="43" t="str">
        <f t="shared" ca="1" si="23"/>
        <v>Bill Process</v>
      </c>
      <c r="Y124" s="37">
        <f t="shared" ca="1" si="19"/>
        <v>-1055</v>
      </c>
      <c r="Z124" s="44">
        <v>2513</v>
      </c>
      <c r="AA124" s="44">
        <f t="shared" ca="1" si="20"/>
        <v>1055</v>
      </c>
      <c r="AB124" s="48">
        <v>0</v>
      </c>
      <c r="AC124" s="67">
        <f t="shared" si="21"/>
        <v>0.82035333044932124</v>
      </c>
      <c r="AD124" s="52">
        <f t="shared" ca="1" si="24"/>
        <v>1055</v>
      </c>
      <c r="AE124" s="83"/>
      <c r="AF124" s="74">
        <v>0</v>
      </c>
      <c r="AG124" s="75">
        <v>0</v>
      </c>
      <c r="AH124" s="76">
        <v>46304</v>
      </c>
      <c r="AI124" s="77">
        <v>46433</v>
      </c>
      <c r="AJ124" s="50">
        <f t="shared" si="22"/>
        <v>-129</v>
      </c>
      <c r="AK124" s="48" t="s">
        <v>47</v>
      </c>
    </row>
    <row r="125" spans="1:37">
      <c r="A125" s="86" t="s">
        <v>323</v>
      </c>
      <c r="B125" s="44">
        <v>811</v>
      </c>
      <c r="C125" s="44">
        <v>80721678</v>
      </c>
      <c r="D125" s="86" t="s">
        <v>324</v>
      </c>
      <c r="E125" s="86" t="s">
        <v>125</v>
      </c>
      <c r="F125" s="44">
        <v>37</v>
      </c>
      <c r="G125" s="44">
        <v>6369078</v>
      </c>
      <c r="H125" s="46">
        <v>0.99</v>
      </c>
      <c r="I125" s="21">
        <v>61.767354668229885</v>
      </c>
      <c r="J125" s="86" t="s">
        <v>84</v>
      </c>
      <c r="K125" s="66">
        <v>0.13300000000000001</v>
      </c>
      <c r="L125" s="45">
        <v>4947</v>
      </c>
      <c r="M125" s="82">
        <v>44184</v>
      </c>
      <c r="N125" s="44">
        <v>11446</v>
      </c>
      <c r="O125" s="36">
        <f t="shared" si="13"/>
        <v>706989.1415325593</v>
      </c>
      <c r="P125" s="36">
        <f t="shared" si="14"/>
        <v>801019</v>
      </c>
      <c r="Q125" s="44">
        <v>7132</v>
      </c>
      <c r="R125" s="30">
        <v>11446</v>
      </c>
      <c r="S125" s="30">
        <f t="shared" si="15"/>
        <v>4314</v>
      </c>
      <c r="T125" s="36">
        <f t="shared" si="16"/>
        <v>499115</v>
      </c>
      <c r="U125" s="30">
        <f t="shared" si="17"/>
        <v>301904</v>
      </c>
      <c r="V125" s="44">
        <v>76</v>
      </c>
      <c r="W125" s="33">
        <f t="shared" si="18"/>
        <v>44260</v>
      </c>
      <c r="X125" s="43" t="str">
        <f t="shared" ca="1" si="23"/>
        <v>Bill Process</v>
      </c>
      <c r="Y125" s="37">
        <f t="shared" ca="1" si="19"/>
        <v>-1931</v>
      </c>
      <c r="Z125" s="44">
        <v>4808</v>
      </c>
      <c r="AA125" s="44">
        <f t="shared" ca="1" si="20"/>
        <v>1931</v>
      </c>
      <c r="AB125" s="48">
        <v>5</v>
      </c>
      <c r="AC125" s="67">
        <f t="shared" si="21"/>
        <v>0.62309977284640927</v>
      </c>
      <c r="AD125" s="52">
        <f t="shared" ca="1" si="24"/>
        <v>1926</v>
      </c>
      <c r="AE125" s="83"/>
      <c r="AF125" s="74">
        <v>0</v>
      </c>
      <c r="AG125" s="75">
        <v>0</v>
      </c>
      <c r="AH125" s="76">
        <v>45798</v>
      </c>
      <c r="AI125" s="77">
        <v>45888</v>
      </c>
      <c r="AJ125" s="50">
        <f t="shared" si="22"/>
        <v>-90</v>
      </c>
      <c r="AK125" s="48" t="s">
        <v>60</v>
      </c>
    </row>
    <row r="126" spans="1:37">
      <c r="A126" s="86" t="s">
        <v>325</v>
      </c>
      <c r="B126" s="44">
        <v>566</v>
      </c>
      <c r="C126" s="44">
        <v>17276628</v>
      </c>
      <c r="D126" s="86" t="s">
        <v>326</v>
      </c>
      <c r="E126" s="86" t="s">
        <v>79</v>
      </c>
      <c r="F126" s="44">
        <v>49</v>
      </c>
      <c r="G126" s="44">
        <v>3610921</v>
      </c>
      <c r="H126" s="46">
        <v>0.87</v>
      </c>
      <c r="I126" s="21">
        <v>91.210337791434327</v>
      </c>
      <c r="J126" s="86" t="s">
        <v>306</v>
      </c>
      <c r="K126" s="66">
        <v>0.13200000000000001</v>
      </c>
      <c r="L126" s="45">
        <v>6117</v>
      </c>
      <c r="M126" s="82">
        <v>44298</v>
      </c>
      <c r="N126" s="44">
        <v>16046</v>
      </c>
      <c r="O126" s="36">
        <f t="shared" si="13"/>
        <v>1463561.0802013553</v>
      </c>
      <c r="P126" s="36">
        <f t="shared" si="14"/>
        <v>1656751</v>
      </c>
      <c r="Q126" s="44">
        <v>5120</v>
      </c>
      <c r="R126" s="30">
        <v>16046</v>
      </c>
      <c r="S126" s="30">
        <f t="shared" si="15"/>
        <v>10926</v>
      </c>
      <c r="T126" s="36">
        <f t="shared" si="16"/>
        <v>528641</v>
      </c>
      <c r="U126" s="30">
        <f t="shared" si="17"/>
        <v>1128110</v>
      </c>
      <c r="V126" s="44">
        <v>93</v>
      </c>
      <c r="W126" s="33">
        <f t="shared" si="18"/>
        <v>44391</v>
      </c>
      <c r="X126" s="43" t="str">
        <f t="shared" ca="1" si="23"/>
        <v>Bill Process</v>
      </c>
      <c r="Y126" s="37">
        <f t="shared" ca="1" si="19"/>
        <v>-1800</v>
      </c>
      <c r="Z126" s="44">
        <v>2870</v>
      </c>
      <c r="AA126" s="44">
        <f t="shared" ca="1" si="20"/>
        <v>1800</v>
      </c>
      <c r="AB126" s="48">
        <v>0</v>
      </c>
      <c r="AC126" s="67">
        <f t="shared" si="21"/>
        <v>0.31908263741742493</v>
      </c>
      <c r="AD126" s="52">
        <f t="shared" ca="1" si="24"/>
        <v>1800</v>
      </c>
      <c r="AE126" s="83"/>
      <c r="AF126" s="74">
        <v>0</v>
      </c>
      <c r="AG126" s="75">
        <v>0</v>
      </c>
      <c r="AH126" s="76">
        <v>46166</v>
      </c>
      <c r="AI126" s="77">
        <v>46273</v>
      </c>
      <c r="AJ126" s="50">
        <f t="shared" si="22"/>
        <v>-107</v>
      </c>
      <c r="AK126" s="48" t="s">
        <v>60</v>
      </c>
    </row>
    <row r="127" spans="1:37">
      <c r="A127" s="86" t="s">
        <v>327</v>
      </c>
      <c r="B127" s="44">
        <v>382</v>
      </c>
      <c r="C127" s="44">
        <v>92487424</v>
      </c>
      <c r="D127" s="86" t="s">
        <v>328</v>
      </c>
      <c r="E127" s="86" t="s">
        <v>125</v>
      </c>
      <c r="F127" s="44">
        <v>25</v>
      </c>
      <c r="G127" s="44">
        <v>457269</v>
      </c>
      <c r="H127" s="46">
        <v>0.9</v>
      </c>
      <c r="I127" s="21">
        <v>61.355617971766421</v>
      </c>
      <c r="J127" s="86" t="s">
        <v>208</v>
      </c>
      <c r="K127" s="66">
        <v>0.115</v>
      </c>
      <c r="L127" s="45">
        <v>8711</v>
      </c>
      <c r="M127" s="82">
        <v>45513</v>
      </c>
      <c r="N127" s="44">
        <v>53951</v>
      </c>
      <c r="O127" s="36">
        <f t="shared" si="13"/>
        <v>3310196.9451947701</v>
      </c>
      <c r="P127" s="36">
        <f t="shared" si="14"/>
        <v>3690870</v>
      </c>
      <c r="Q127" s="44">
        <v>50272</v>
      </c>
      <c r="R127" s="30">
        <v>53951</v>
      </c>
      <c r="S127" s="30">
        <f t="shared" si="15"/>
        <v>3679</v>
      </c>
      <c r="T127" s="36">
        <f t="shared" si="16"/>
        <v>3439184</v>
      </c>
      <c r="U127" s="30">
        <f t="shared" si="17"/>
        <v>251686</v>
      </c>
      <c r="V127" s="44">
        <v>184</v>
      </c>
      <c r="W127" s="33">
        <f t="shared" si="18"/>
        <v>45697</v>
      </c>
      <c r="X127" s="43" t="str">
        <f t="shared" ca="1" si="23"/>
        <v>Bill Process</v>
      </c>
      <c r="Y127" s="37">
        <f t="shared" ca="1" si="19"/>
        <v>-494</v>
      </c>
      <c r="Z127" s="44">
        <v>1581</v>
      </c>
      <c r="AA127" s="44">
        <f t="shared" ca="1" si="20"/>
        <v>494</v>
      </c>
      <c r="AB127" s="48">
        <v>3</v>
      </c>
      <c r="AC127" s="67">
        <f t="shared" si="21"/>
        <v>0.93180849289169798</v>
      </c>
      <c r="AD127" s="52">
        <f t="shared" ca="1" si="24"/>
        <v>491</v>
      </c>
      <c r="AE127" s="83"/>
      <c r="AF127" s="74">
        <v>0</v>
      </c>
      <c r="AG127" s="75">
        <v>0</v>
      </c>
      <c r="AH127" s="76">
        <v>45662</v>
      </c>
      <c r="AI127" s="77">
        <v>45860</v>
      </c>
      <c r="AJ127" s="50">
        <f t="shared" si="22"/>
        <v>-198</v>
      </c>
      <c r="AK127" s="48" t="s">
        <v>47</v>
      </c>
    </row>
    <row r="128" spans="1:37">
      <c r="A128" s="86" t="s">
        <v>329</v>
      </c>
      <c r="B128" s="44">
        <v>129</v>
      </c>
      <c r="C128" s="44">
        <v>70067319</v>
      </c>
      <c r="D128" s="86" t="s">
        <v>311</v>
      </c>
      <c r="E128" s="86" t="s">
        <v>54</v>
      </c>
      <c r="F128" s="44">
        <v>29</v>
      </c>
      <c r="G128" s="44">
        <v>1494250</v>
      </c>
      <c r="H128" s="46">
        <v>0.9</v>
      </c>
      <c r="I128" s="21">
        <v>78.315670846525194</v>
      </c>
      <c r="J128" s="86" t="s">
        <v>315</v>
      </c>
      <c r="K128" s="66">
        <v>0.126</v>
      </c>
      <c r="L128" s="45">
        <v>8188</v>
      </c>
      <c r="M128" s="82">
        <v>45504</v>
      </c>
      <c r="N128" s="44">
        <v>99670</v>
      </c>
      <c r="O128" s="36">
        <f t="shared" si="13"/>
        <v>7805722.9132731659</v>
      </c>
      <c r="P128" s="36">
        <f t="shared" si="14"/>
        <v>8789244</v>
      </c>
      <c r="Q128" s="44">
        <v>19045</v>
      </c>
      <c r="R128" s="30">
        <v>99670</v>
      </c>
      <c r="S128" s="30">
        <f t="shared" si="15"/>
        <v>80625</v>
      </c>
      <c r="T128" s="36">
        <f t="shared" si="16"/>
        <v>1679454</v>
      </c>
      <c r="U128" s="30">
        <f t="shared" si="17"/>
        <v>7109790</v>
      </c>
      <c r="V128" s="44">
        <v>91</v>
      </c>
      <c r="W128" s="33">
        <f t="shared" si="18"/>
        <v>45595</v>
      </c>
      <c r="X128" s="43" t="str">
        <f t="shared" ca="1" si="23"/>
        <v>Bill Process</v>
      </c>
      <c r="Y128" s="37">
        <f t="shared" ca="1" si="19"/>
        <v>-596</v>
      </c>
      <c r="Z128" s="44">
        <v>3536</v>
      </c>
      <c r="AA128" s="44">
        <f t="shared" ca="1" si="20"/>
        <v>596</v>
      </c>
      <c r="AB128" s="48">
        <v>9</v>
      </c>
      <c r="AC128" s="67">
        <f t="shared" si="21"/>
        <v>0.1910805658673623</v>
      </c>
      <c r="AD128" s="52">
        <f t="shared" ca="1" si="24"/>
        <v>587</v>
      </c>
      <c r="AE128" s="83"/>
      <c r="AF128" s="74">
        <v>0</v>
      </c>
      <c r="AG128" s="75">
        <v>0</v>
      </c>
      <c r="AH128" s="76">
        <v>45929</v>
      </c>
      <c r="AI128" s="77">
        <v>46034</v>
      </c>
      <c r="AJ128" s="50">
        <f t="shared" si="22"/>
        <v>-105</v>
      </c>
      <c r="AK128" s="48" t="s">
        <v>47</v>
      </c>
    </row>
    <row r="129" spans="1:37">
      <c r="A129" s="86" t="s">
        <v>330</v>
      </c>
      <c r="B129" s="44">
        <v>263</v>
      </c>
      <c r="C129" s="44">
        <v>50111512</v>
      </c>
      <c r="D129" s="86" t="s">
        <v>226</v>
      </c>
      <c r="E129" s="86" t="s">
        <v>97</v>
      </c>
      <c r="F129" s="44">
        <v>39</v>
      </c>
      <c r="G129" s="44">
        <v>9681268</v>
      </c>
      <c r="H129" s="46">
        <v>0.98</v>
      </c>
      <c r="I129" s="21">
        <v>87.849307933744115</v>
      </c>
      <c r="J129" s="86" t="s">
        <v>101</v>
      </c>
      <c r="K129" s="66">
        <v>0.14299999999999999</v>
      </c>
      <c r="L129" s="45">
        <v>7211</v>
      </c>
      <c r="M129" s="82">
        <v>44264</v>
      </c>
      <c r="N129" s="44">
        <v>29925</v>
      </c>
      <c r="O129" s="36">
        <f t="shared" si="13"/>
        <v>2628890.5399172925</v>
      </c>
      <c r="P129" s="36">
        <f t="shared" si="14"/>
        <v>3004822</v>
      </c>
      <c r="Q129" s="44">
        <v>21014</v>
      </c>
      <c r="R129" s="30">
        <v>29925</v>
      </c>
      <c r="S129" s="30">
        <f t="shared" si="15"/>
        <v>8911</v>
      </c>
      <c r="T129" s="36">
        <f t="shared" si="16"/>
        <v>2110053</v>
      </c>
      <c r="U129" s="30">
        <f t="shared" si="17"/>
        <v>894769</v>
      </c>
      <c r="V129" s="44">
        <v>129</v>
      </c>
      <c r="W129" s="33">
        <f t="shared" si="18"/>
        <v>44393</v>
      </c>
      <c r="X129" s="43" t="str">
        <f t="shared" ca="1" si="23"/>
        <v>Bill Process</v>
      </c>
      <c r="Y129" s="37">
        <f t="shared" ca="1" si="19"/>
        <v>-1798</v>
      </c>
      <c r="Z129" s="44">
        <v>4502</v>
      </c>
      <c r="AA129" s="44">
        <f t="shared" ca="1" si="20"/>
        <v>1798</v>
      </c>
      <c r="AB129" s="48">
        <v>2</v>
      </c>
      <c r="AC129" s="67">
        <f t="shared" si="21"/>
        <v>0.70222222222222219</v>
      </c>
      <c r="AD129" s="52">
        <f t="shared" ca="1" si="24"/>
        <v>1796</v>
      </c>
      <c r="AE129" s="83"/>
      <c r="AF129" s="74">
        <v>0</v>
      </c>
      <c r="AG129" s="75">
        <v>0</v>
      </c>
      <c r="AH129" s="76">
        <v>46050</v>
      </c>
      <c r="AI129" s="77">
        <v>46193</v>
      </c>
      <c r="AJ129" s="50">
        <f t="shared" si="22"/>
        <v>-143</v>
      </c>
      <c r="AK129" s="48" t="s">
        <v>47</v>
      </c>
    </row>
    <row r="130" spans="1:37">
      <c r="A130" s="86" t="s">
        <v>331</v>
      </c>
      <c r="B130" s="44">
        <v>638</v>
      </c>
      <c r="C130" s="44">
        <v>43266958</v>
      </c>
      <c r="D130" s="86" t="s">
        <v>224</v>
      </c>
      <c r="E130" s="86" t="s">
        <v>71</v>
      </c>
      <c r="F130" s="44">
        <v>37</v>
      </c>
      <c r="G130" s="44">
        <v>4438756</v>
      </c>
      <c r="H130" s="46">
        <v>0.84</v>
      </c>
      <c r="I130" s="21">
        <v>94.594115383745986</v>
      </c>
      <c r="J130" s="86" t="s">
        <v>315</v>
      </c>
      <c r="K130" s="66">
        <v>0.11700000000000001</v>
      </c>
      <c r="L130" s="45">
        <v>6344</v>
      </c>
      <c r="M130" s="82">
        <v>44121</v>
      </c>
      <c r="N130" s="44">
        <v>44064</v>
      </c>
      <c r="O130" s="36">
        <f t="shared" si="13"/>
        <v>4168195.1002693833</v>
      </c>
      <c r="P130" s="36">
        <f t="shared" si="14"/>
        <v>4655874</v>
      </c>
      <c r="Q130" s="44">
        <v>10584</v>
      </c>
      <c r="R130" s="30">
        <v>44064</v>
      </c>
      <c r="S130" s="30">
        <f t="shared" si="15"/>
        <v>33480</v>
      </c>
      <c r="T130" s="36">
        <f t="shared" si="16"/>
        <v>1118323</v>
      </c>
      <c r="U130" s="30">
        <f t="shared" si="17"/>
        <v>3537551</v>
      </c>
      <c r="V130" s="44">
        <v>161</v>
      </c>
      <c r="W130" s="33">
        <f t="shared" si="18"/>
        <v>44282</v>
      </c>
      <c r="X130" s="43" t="str">
        <f t="shared" ca="1" si="23"/>
        <v>Bill Process</v>
      </c>
      <c r="Y130" s="37">
        <f t="shared" ca="1" si="19"/>
        <v>-1909</v>
      </c>
      <c r="Z130" s="44">
        <v>5716</v>
      </c>
      <c r="AA130" s="44">
        <f t="shared" ca="1" si="20"/>
        <v>1909</v>
      </c>
      <c r="AB130" s="48">
        <v>6</v>
      </c>
      <c r="AC130" s="67">
        <f t="shared" si="21"/>
        <v>0.24019607843137256</v>
      </c>
      <c r="AD130" s="52">
        <f t="shared" ca="1" si="24"/>
        <v>1903</v>
      </c>
      <c r="AE130" s="83"/>
      <c r="AF130" s="74">
        <v>0</v>
      </c>
      <c r="AG130" s="75">
        <v>0</v>
      </c>
      <c r="AH130" s="76">
        <v>46015</v>
      </c>
      <c r="AI130" s="77">
        <v>46190</v>
      </c>
      <c r="AJ130" s="50">
        <f t="shared" si="22"/>
        <v>-175</v>
      </c>
      <c r="AK130" s="48" t="s">
        <v>47</v>
      </c>
    </row>
    <row r="131" spans="1:37">
      <c r="A131" s="86" t="s">
        <v>332</v>
      </c>
      <c r="B131" s="44">
        <v>984</v>
      </c>
      <c r="C131" s="44">
        <v>74730619</v>
      </c>
      <c r="D131" s="86" t="s">
        <v>121</v>
      </c>
      <c r="E131" s="86" t="s">
        <v>93</v>
      </c>
      <c r="F131" s="44">
        <v>9</v>
      </c>
      <c r="G131" s="44">
        <v>7134836</v>
      </c>
      <c r="H131" s="46">
        <v>0.96</v>
      </c>
      <c r="I131" s="21">
        <v>50.356245412923357</v>
      </c>
      <c r="J131" s="86" t="s">
        <v>101</v>
      </c>
      <c r="K131" s="66">
        <v>0.14399999999999999</v>
      </c>
      <c r="L131" s="45">
        <v>9251</v>
      </c>
      <c r="M131" s="82">
        <v>45434</v>
      </c>
      <c r="N131" s="44">
        <v>95666</v>
      </c>
      <c r="O131" s="36">
        <f t="shared" ref="O131:O194" si="25">I131*N131</f>
        <v>4817380.5736727258</v>
      </c>
      <c r="P131" s="36">
        <f t="shared" ref="P131:P194" si="26">ROUND((SUM(I131*K131+I131)*N131),0)</f>
        <v>5511083</v>
      </c>
      <c r="Q131" s="44">
        <v>55153</v>
      </c>
      <c r="R131" s="30">
        <v>95666</v>
      </c>
      <c r="S131" s="30">
        <f t="shared" ref="S131:S194" si="27">+N131-Q131</f>
        <v>40513</v>
      </c>
      <c r="T131" s="36">
        <f t="shared" ref="T131:T194" si="28">ROUND((SUM(I131*K131+I131)*Q131),0)</f>
        <v>3177229</v>
      </c>
      <c r="U131" s="30">
        <f t="shared" ref="U131:U194" si="29">+P131-T131</f>
        <v>2333854</v>
      </c>
      <c r="V131" s="44">
        <v>180</v>
      </c>
      <c r="W131" s="33">
        <f t="shared" ref="W131:W194" si="30">V131+M131</f>
        <v>45614</v>
      </c>
      <c r="X131" s="43" t="str">
        <f t="shared" ca="1" si="23"/>
        <v>Bill Process</v>
      </c>
      <c r="Y131" s="37">
        <f t="shared" ref="Y131:Y194" ca="1" si="31">+W131-TODAY()</f>
        <v>-577</v>
      </c>
      <c r="Z131" s="44">
        <v>7715</v>
      </c>
      <c r="AA131" s="44">
        <f t="shared" ref="AA131:AA194" ca="1" si="32">IF(W131&lt;TODAY(),TODAY()-W131,0)</f>
        <v>577</v>
      </c>
      <c r="AB131" s="48">
        <v>2</v>
      </c>
      <c r="AC131" s="67">
        <f t="shared" ref="AC131:AC194" si="33">+Q131/N131</f>
        <v>0.57651621265653419</v>
      </c>
      <c r="AD131" s="52">
        <f t="shared" ca="1" si="24"/>
        <v>575</v>
      </c>
      <c r="AE131" s="83"/>
      <c r="AF131" s="74">
        <v>0</v>
      </c>
      <c r="AG131" s="75">
        <v>0</v>
      </c>
      <c r="AH131" s="76">
        <v>45920</v>
      </c>
      <c r="AI131" s="77">
        <v>46114</v>
      </c>
      <c r="AJ131" s="50">
        <f t="shared" ref="AJ131:AJ194" si="34">AH131-AI131</f>
        <v>-194</v>
      </c>
      <c r="AK131" s="48" t="s">
        <v>47</v>
      </c>
    </row>
    <row r="132" spans="1:37">
      <c r="A132" s="86" t="s">
        <v>333</v>
      </c>
      <c r="B132" s="44">
        <v>310</v>
      </c>
      <c r="C132" s="44">
        <v>25689721</v>
      </c>
      <c r="D132" s="86" t="s">
        <v>334</v>
      </c>
      <c r="E132" s="86" t="s">
        <v>107</v>
      </c>
      <c r="F132" s="44">
        <v>35</v>
      </c>
      <c r="G132" s="44">
        <v>4688536</v>
      </c>
      <c r="H132" s="46">
        <v>0.92</v>
      </c>
      <c r="I132" s="21">
        <v>53.440078970828324</v>
      </c>
      <c r="J132" s="86" t="s">
        <v>51</v>
      </c>
      <c r="K132" s="66">
        <v>0.128</v>
      </c>
      <c r="L132" s="45">
        <v>2747</v>
      </c>
      <c r="M132" s="82">
        <v>45877</v>
      </c>
      <c r="N132" s="44">
        <v>64183</v>
      </c>
      <c r="O132" s="36">
        <f t="shared" si="25"/>
        <v>3429944.5885846745</v>
      </c>
      <c r="P132" s="36">
        <f t="shared" si="26"/>
        <v>3868977</v>
      </c>
      <c r="Q132" s="44">
        <v>1407</v>
      </c>
      <c r="R132" s="30">
        <v>64183</v>
      </c>
      <c r="S132" s="30">
        <f t="shared" si="27"/>
        <v>62776</v>
      </c>
      <c r="T132" s="36">
        <f t="shared" si="28"/>
        <v>84815</v>
      </c>
      <c r="U132" s="30">
        <f t="shared" si="29"/>
        <v>3784162</v>
      </c>
      <c r="V132" s="44">
        <v>141</v>
      </c>
      <c r="W132" s="33">
        <f t="shared" si="30"/>
        <v>46018</v>
      </c>
      <c r="X132" s="43" t="str">
        <f t="shared" ref="X132:X195" ca="1" si="35">IF(Q132=0,"Bill Submit",IF(Q132&lt;N132,"Bill Process",IF(W132&gt;=TODAY(),"L D 0%",IF(W132+V132/4&gt;=TODAY(),"L D 2.5%",IF(W132+V132/2&gt;=TODAY(),"L D 5.0%",IF(W132+V132*3/4&gt;=TODAY(),"L D 7.5%",IF(W132+V132&gt;=TODAY(),"L D 10%","P O Closed")))))))</f>
        <v>Bill Process</v>
      </c>
      <c r="Y132" s="37">
        <f t="shared" ca="1" si="31"/>
        <v>-173</v>
      </c>
      <c r="Z132" s="44">
        <v>3034</v>
      </c>
      <c r="AA132" s="44">
        <f t="shared" ca="1" si="32"/>
        <v>173</v>
      </c>
      <c r="AB132" s="48">
        <v>2</v>
      </c>
      <c r="AC132" s="67">
        <f t="shared" si="33"/>
        <v>2.192169266005017E-2</v>
      </c>
      <c r="AD132" s="52">
        <f t="shared" ca="1" si="24"/>
        <v>171</v>
      </c>
      <c r="AE132" s="83"/>
      <c r="AF132" s="74">
        <v>0</v>
      </c>
      <c r="AG132" s="75">
        <v>0</v>
      </c>
      <c r="AH132" s="76">
        <v>45964</v>
      </c>
      <c r="AI132" s="77">
        <v>46119</v>
      </c>
      <c r="AJ132" s="50">
        <f t="shared" si="34"/>
        <v>-155</v>
      </c>
      <c r="AK132" s="48" t="s">
        <v>47</v>
      </c>
    </row>
    <row r="133" spans="1:37">
      <c r="A133" s="86" t="s">
        <v>335</v>
      </c>
      <c r="B133" s="44">
        <v>131</v>
      </c>
      <c r="C133" s="44">
        <v>39879514</v>
      </c>
      <c r="D133" s="86" t="s">
        <v>336</v>
      </c>
      <c r="E133" s="86" t="s">
        <v>58</v>
      </c>
      <c r="F133" s="44">
        <v>8</v>
      </c>
      <c r="G133" s="44">
        <v>2687930</v>
      </c>
      <c r="H133" s="46">
        <v>0.78</v>
      </c>
      <c r="I133" s="21">
        <v>54.6471837332071</v>
      </c>
      <c r="J133" s="86" t="s">
        <v>87</v>
      </c>
      <c r="K133" s="66">
        <v>0.124</v>
      </c>
      <c r="L133" s="45">
        <v>3217</v>
      </c>
      <c r="M133" s="82">
        <v>45087</v>
      </c>
      <c r="N133" s="44">
        <v>11094</v>
      </c>
      <c r="O133" s="36">
        <f t="shared" si="25"/>
        <v>606255.85633619956</v>
      </c>
      <c r="P133" s="36">
        <f t="shared" si="26"/>
        <v>681432</v>
      </c>
      <c r="Q133" s="44">
        <v>7274</v>
      </c>
      <c r="R133" s="30">
        <v>11094</v>
      </c>
      <c r="S133" s="30">
        <f t="shared" si="27"/>
        <v>3820</v>
      </c>
      <c r="T133" s="36">
        <f t="shared" si="28"/>
        <v>446794</v>
      </c>
      <c r="U133" s="30">
        <f t="shared" si="29"/>
        <v>234638</v>
      </c>
      <c r="V133" s="44">
        <v>61</v>
      </c>
      <c r="W133" s="33">
        <f t="shared" si="30"/>
        <v>45148</v>
      </c>
      <c r="X133" s="43" t="str">
        <f t="shared" ca="1" si="35"/>
        <v>Bill Process</v>
      </c>
      <c r="Y133" s="37">
        <f t="shared" ca="1" si="31"/>
        <v>-1043</v>
      </c>
      <c r="Z133" s="44">
        <v>2672</v>
      </c>
      <c r="AA133" s="44">
        <f t="shared" ca="1" si="32"/>
        <v>1043</v>
      </c>
      <c r="AB133" s="48">
        <v>0</v>
      </c>
      <c r="AC133" s="67">
        <f t="shared" si="33"/>
        <v>0.655669731386335</v>
      </c>
      <c r="AD133" s="52">
        <f t="shared" ca="1" si="24"/>
        <v>1043</v>
      </c>
      <c r="AE133" s="83"/>
      <c r="AF133" s="74">
        <v>0</v>
      </c>
      <c r="AG133" s="75">
        <v>0</v>
      </c>
      <c r="AH133" s="76">
        <v>46166</v>
      </c>
      <c r="AI133" s="77">
        <v>46241</v>
      </c>
      <c r="AJ133" s="50">
        <f t="shared" si="34"/>
        <v>-75</v>
      </c>
      <c r="AK133" s="48" t="s">
        <v>60</v>
      </c>
    </row>
    <row r="134" spans="1:37">
      <c r="A134" s="86" t="s">
        <v>337</v>
      </c>
      <c r="B134" s="44">
        <v>312</v>
      </c>
      <c r="C134" s="44">
        <v>69375015</v>
      </c>
      <c r="D134" s="86" t="s">
        <v>114</v>
      </c>
      <c r="E134" s="86" t="s">
        <v>54</v>
      </c>
      <c r="F134" s="44">
        <v>40</v>
      </c>
      <c r="G134" s="44">
        <v>5641285</v>
      </c>
      <c r="H134" s="46">
        <v>0.81</v>
      </c>
      <c r="I134" s="21">
        <v>53.286419498201354</v>
      </c>
      <c r="J134" s="86" t="s">
        <v>72</v>
      </c>
      <c r="K134" s="66">
        <v>0.14499999999999999</v>
      </c>
      <c r="L134" s="45">
        <v>6647</v>
      </c>
      <c r="M134" s="82">
        <v>43916</v>
      </c>
      <c r="N134" s="44">
        <v>37455</v>
      </c>
      <c r="O134" s="36">
        <f t="shared" si="25"/>
        <v>1995842.8423051317</v>
      </c>
      <c r="P134" s="36">
        <f t="shared" si="26"/>
        <v>2285240</v>
      </c>
      <c r="Q134" s="44">
        <v>9767</v>
      </c>
      <c r="R134" s="30">
        <v>37455</v>
      </c>
      <c r="S134" s="30">
        <f t="shared" si="27"/>
        <v>27688</v>
      </c>
      <c r="T134" s="36">
        <f t="shared" si="28"/>
        <v>595913</v>
      </c>
      <c r="U134" s="30">
        <f t="shared" si="29"/>
        <v>1689327</v>
      </c>
      <c r="V134" s="44">
        <v>91</v>
      </c>
      <c r="W134" s="33">
        <f t="shared" si="30"/>
        <v>44007</v>
      </c>
      <c r="X134" s="43" t="str">
        <f t="shared" ca="1" si="35"/>
        <v>Bill Process</v>
      </c>
      <c r="Y134" s="37">
        <f t="shared" ca="1" si="31"/>
        <v>-2184</v>
      </c>
      <c r="Z134" s="44">
        <v>7248</v>
      </c>
      <c r="AA134" s="44">
        <f t="shared" ca="1" si="32"/>
        <v>2184</v>
      </c>
      <c r="AB134" s="48">
        <v>7</v>
      </c>
      <c r="AC134" s="67">
        <f t="shared" si="33"/>
        <v>0.26076625283673743</v>
      </c>
      <c r="AD134" s="52">
        <f t="shared" ca="1" si="24"/>
        <v>2177</v>
      </c>
      <c r="AE134" s="83"/>
      <c r="AF134" s="74">
        <v>0</v>
      </c>
      <c r="AG134" s="75">
        <v>0</v>
      </c>
      <c r="AH134" s="76">
        <v>46114</v>
      </c>
      <c r="AI134" s="77">
        <v>46219</v>
      </c>
      <c r="AJ134" s="50">
        <f t="shared" si="34"/>
        <v>-105</v>
      </c>
      <c r="AK134" s="48" t="s">
        <v>47</v>
      </c>
    </row>
    <row r="135" spans="1:37">
      <c r="A135" s="86" t="s">
        <v>338</v>
      </c>
      <c r="B135" s="44">
        <v>478</v>
      </c>
      <c r="C135" s="44">
        <v>91875699</v>
      </c>
      <c r="D135" s="86" t="s">
        <v>339</v>
      </c>
      <c r="E135" s="86" t="s">
        <v>58</v>
      </c>
      <c r="F135" s="44">
        <v>26</v>
      </c>
      <c r="G135" s="44">
        <v>5350652</v>
      </c>
      <c r="H135" s="46">
        <v>0.85</v>
      </c>
      <c r="I135" s="21">
        <v>72.25444130083028</v>
      </c>
      <c r="J135" s="86" t="s">
        <v>129</v>
      </c>
      <c r="K135" s="66">
        <v>0.14000000000000001</v>
      </c>
      <c r="L135" s="45">
        <v>9194</v>
      </c>
      <c r="M135" s="82">
        <v>45055</v>
      </c>
      <c r="N135" s="44">
        <v>36716</v>
      </c>
      <c r="O135" s="36">
        <f t="shared" si="25"/>
        <v>2652894.0668012844</v>
      </c>
      <c r="P135" s="36">
        <f t="shared" si="26"/>
        <v>3024299</v>
      </c>
      <c r="Q135" s="44">
        <v>2289</v>
      </c>
      <c r="R135" s="30">
        <v>36716</v>
      </c>
      <c r="S135" s="30">
        <f t="shared" si="27"/>
        <v>34427</v>
      </c>
      <c r="T135" s="36">
        <f t="shared" si="28"/>
        <v>188545</v>
      </c>
      <c r="U135" s="30">
        <f t="shared" si="29"/>
        <v>2835754</v>
      </c>
      <c r="V135" s="44">
        <v>163</v>
      </c>
      <c r="W135" s="33">
        <f t="shared" si="30"/>
        <v>45218</v>
      </c>
      <c r="X135" s="43" t="str">
        <f t="shared" ca="1" si="35"/>
        <v>Bill Process</v>
      </c>
      <c r="Y135" s="37">
        <f t="shared" ca="1" si="31"/>
        <v>-973</v>
      </c>
      <c r="Z135" s="44">
        <v>8310</v>
      </c>
      <c r="AA135" s="44">
        <f t="shared" ca="1" si="32"/>
        <v>973</v>
      </c>
      <c r="AB135" s="48">
        <v>5</v>
      </c>
      <c r="AC135" s="67">
        <f t="shared" si="33"/>
        <v>6.2343392526419003E-2</v>
      </c>
      <c r="AD135" s="52">
        <f t="shared" ca="1" si="24"/>
        <v>968</v>
      </c>
      <c r="AE135" s="83"/>
      <c r="AF135" s="74">
        <v>0</v>
      </c>
      <c r="AG135" s="75">
        <v>0</v>
      </c>
      <c r="AH135" s="76">
        <v>45944</v>
      </c>
      <c r="AI135" s="77">
        <v>46121</v>
      </c>
      <c r="AJ135" s="50">
        <f t="shared" si="34"/>
        <v>-177</v>
      </c>
      <c r="AK135" s="48" t="s">
        <v>60</v>
      </c>
    </row>
    <row r="136" spans="1:37">
      <c r="A136" s="86" t="s">
        <v>340</v>
      </c>
      <c r="B136" s="44">
        <v>298</v>
      </c>
      <c r="C136" s="44">
        <v>65313372</v>
      </c>
      <c r="D136" s="86" t="s">
        <v>96</v>
      </c>
      <c r="E136" s="86" t="s">
        <v>97</v>
      </c>
      <c r="F136" s="44">
        <v>50</v>
      </c>
      <c r="G136" s="44">
        <v>7265035</v>
      </c>
      <c r="H136" s="46">
        <v>0.75</v>
      </c>
      <c r="I136" s="21">
        <v>59.284242602813762</v>
      </c>
      <c r="J136" s="86" t="s">
        <v>230</v>
      </c>
      <c r="K136" s="66">
        <v>0.111</v>
      </c>
      <c r="L136" s="45">
        <v>9956</v>
      </c>
      <c r="M136" s="82">
        <v>44515</v>
      </c>
      <c r="N136" s="44">
        <v>45294</v>
      </c>
      <c r="O136" s="36">
        <f t="shared" si="25"/>
        <v>2685220.4844518467</v>
      </c>
      <c r="P136" s="36">
        <f t="shared" si="26"/>
        <v>2983280</v>
      </c>
      <c r="Q136" s="44">
        <v>5544</v>
      </c>
      <c r="R136" s="30">
        <v>45294</v>
      </c>
      <c r="S136" s="30">
        <f t="shared" si="27"/>
        <v>39750</v>
      </c>
      <c r="T136" s="36">
        <f t="shared" si="28"/>
        <v>365154</v>
      </c>
      <c r="U136" s="30">
        <f t="shared" si="29"/>
        <v>2618126</v>
      </c>
      <c r="V136" s="44">
        <v>187</v>
      </c>
      <c r="W136" s="33">
        <f t="shared" si="30"/>
        <v>44702</v>
      </c>
      <c r="X136" s="43" t="str">
        <f t="shared" ca="1" si="35"/>
        <v>Bill Process</v>
      </c>
      <c r="Y136" s="37">
        <f t="shared" ca="1" si="31"/>
        <v>-1489</v>
      </c>
      <c r="Z136" s="44">
        <v>1531</v>
      </c>
      <c r="AA136" s="44">
        <f t="shared" ca="1" si="32"/>
        <v>1489</v>
      </c>
      <c r="AB136" s="48">
        <v>2</v>
      </c>
      <c r="AC136" s="67">
        <f t="shared" si="33"/>
        <v>0.12240031792290369</v>
      </c>
      <c r="AD136" s="52">
        <f t="shared" ca="1" si="24"/>
        <v>1487</v>
      </c>
      <c r="AE136" s="83"/>
      <c r="AF136" s="74">
        <v>0</v>
      </c>
      <c r="AG136" s="75">
        <v>0</v>
      </c>
      <c r="AH136" s="76">
        <v>45879</v>
      </c>
      <c r="AI136" s="77">
        <v>46080</v>
      </c>
      <c r="AJ136" s="50">
        <f t="shared" si="34"/>
        <v>-201</v>
      </c>
      <c r="AK136" s="48" t="s">
        <v>47</v>
      </c>
    </row>
    <row r="137" spans="1:37">
      <c r="A137" s="86" t="s">
        <v>341</v>
      </c>
      <c r="B137" s="44">
        <v>328</v>
      </c>
      <c r="C137" s="44">
        <v>50259127</v>
      </c>
      <c r="D137" s="86" t="s">
        <v>342</v>
      </c>
      <c r="E137" s="86" t="s">
        <v>75</v>
      </c>
      <c r="F137" s="44">
        <v>43</v>
      </c>
      <c r="G137" s="44">
        <v>6470441</v>
      </c>
      <c r="H137" s="46">
        <v>0.88</v>
      </c>
      <c r="I137" s="21">
        <v>58.904551247804889</v>
      </c>
      <c r="J137" s="86" t="s">
        <v>265</v>
      </c>
      <c r="K137" s="66">
        <v>0.10299999999999999</v>
      </c>
      <c r="L137" s="45">
        <v>7314</v>
      </c>
      <c r="M137" s="82">
        <v>45965</v>
      </c>
      <c r="N137" s="44">
        <v>20564</v>
      </c>
      <c r="O137" s="36">
        <f t="shared" si="25"/>
        <v>1211313.1918598597</v>
      </c>
      <c r="P137" s="36">
        <f t="shared" si="26"/>
        <v>1336078</v>
      </c>
      <c r="Q137" s="44">
        <v>19741</v>
      </c>
      <c r="R137" s="30">
        <v>20564</v>
      </c>
      <c r="S137" s="30">
        <f t="shared" si="27"/>
        <v>823</v>
      </c>
      <c r="T137" s="36">
        <f t="shared" si="28"/>
        <v>1282607</v>
      </c>
      <c r="U137" s="30">
        <f t="shared" si="29"/>
        <v>53471</v>
      </c>
      <c r="V137" s="44">
        <v>134</v>
      </c>
      <c r="W137" s="33">
        <f t="shared" si="30"/>
        <v>46099</v>
      </c>
      <c r="X137" s="43" t="str">
        <f t="shared" ca="1" si="35"/>
        <v>Bill Process</v>
      </c>
      <c r="Y137" s="37">
        <f t="shared" ca="1" si="31"/>
        <v>-92</v>
      </c>
      <c r="Z137" s="44">
        <v>5261</v>
      </c>
      <c r="AA137" s="44">
        <f t="shared" ca="1" si="32"/>
        <v>92</v>
      </c>
      <c r="AB137" s="48">
        <v>6</v>
      </c>
      <c r="AC137" s="67">
        <f t="shared" si="33"/>
        <v>0.95997860338455554</v>
      </c>
      <c r="AD137" s="52">
        <f t="shared" ca="1" si="24"/>
        <v>86</v>
      </c>
      <c r="AE137" s="83"/>
      <c r="AF137" s="74">
        <v>0</v>
      </c>
      <c r="AG137" s="75">
        <v>0</v>
      </c>
      <c r="AH137" s="76">
        <v>46031</v>
      </c>
      <c r="AI137" s="77">
        <v>46179</v>
      </c>
      <c r="AJ137" s="50">
        <f t="shared" si="34"/>
        <v>-148</v>
      </c>
      <c r="AK137" s="48" t="s">
        <v>47</v>
      </c>
    </row>
    <row r="138" spans="1:37">
      <c r="A138" s="86" t="s">
        <v>343</v>
      </c>
      <c r="B138" s="44">
        <v>613</v>
      </c>
      <c r="C138" s="44">
        <v>65675239</v>
      </c>
      <c r="D138" s="86" t="s">
        <v>326</v>
      </c>
      <c r="E138" s="86" t="s">
        <v>79</v>
      </c>
      <c r="F138" s="44">
        <v>15</v>
      </c>
      <c r="G138" s="44">
        <v>8617330</v>
      </c>
      <c r="H138" s="46">
        <v>0.85</v>
      </c>
      <c r="I138" s="21">
        <v>77.231766616080236</v>
      </c>
      <c r="J138" s="86" t="s">
        <v>272</v>
      </c>
      <c r="K138" s="66">
        <v>0.105</v>
      </c>
      <c r="L138" s="45">
        <v>8212</v>
      </c>
      <c r="M138" s="82">
        <v>44078</v>
      </c>
      <c r="N138" s="44">
        <v>96447</v>
      </c>
      <c r="O138" s="36">
        <f t="shared" si="25"/>
        <v>7448772.1948210904</v>
      </c>
      <c r="P138" s="36">
        <f t="shared" si="26"/>
        <v>8230893</v>
      </c>
      <c r="Q138" s="44">
        <v>18133</v>
      </c>
      <c r="R138" s="30">
        <v>96447</v>
      </c>
      <c r="S138" s="30">
        <f t="shared" si="27"/>
        <v>78314</v>
      </c>
      <c r="T138" s="36">
        <f t="shared" si="28"/>
        <v>1547490</v>
      </c>
      <c r="U138" s="30">
        <f t="shared" si="29"/>
        <v>6683403</v>
      </c>
      <c r="V138" s="44">
        <v>162</v>
      </c>
      <c r="W138" s="33">
        <f t="shared" si="30"/>
        <v>44240</v>
      </c>
      <c r="X138" s="43" t="str">
        <f t="shared" ca="1" si="35"/>
        <v>Bill Process</v>
      </c>
      <c r="Y138" s="37">
        <f t="shared" ca="1" si="31"/>
        <v>-1951</v>
      </c>
      <c r="Z138" s="44">
        <v>9507</v>
      </c>
      <c r="AA138" s="44">
        <f t="shared" ca="1" si="32"/>
        <v>1951</v>
      </c>
      <c r="AB138" s="48">
        <v>6</v>
      </c>
      <c r="AC138" s="67">
        <f t="shared" si="33"/>
        <v>0.18800999512685723</v>
      </c>
      <c r="AD138" s="52">
        <f t="shared" ca="1" si="24"/>
        <v>1945</v>
      </c>
      <c r="AE138" s="83"/>
      <c r="AF138" s="74">
        <v>0</v>
      </c>
      <c r="AG138" s="75">
        <v>0</v>
      </c>
      <c r="AH138" s="76">
        <v>45826</v>
      </c>
      <c r="AI138" s="77">
        <v>46002</v>
      </c>
      <c r="AJ138" s="50">
        <f t="shared" si="34"/>
        <v>-176</v>
      </c>
      <c r="AK138" s="48" t="s">
        <v>47</v>
      </c>
    </row>
    <row r="139" spans="1:37">
      <c r="A139" s="86" t="s">
        <v>344</v>
      </c>
      <c r="B139" s="44">
        <v>124</v>
      </c>
      <c r="C139" s="44">
        <v>84764507</v>
      </c>
      <c r="D139" s="86" t="s">
        <v>345</v>
      </c>
      <c r="E139" s="86" t="s">
        <v>207</v>
      </c>
      <c r="F139" s="44">
        <v>34</v>
      </c>
      <c r="G139" s="44">
        <v>5733974</v>
      </c>
      <c r="H139" s="46">
        <v>0.88</v>
      </c>
      <c r="I139" s="21">
        <v>64.011069548277163</v>
      </c>
      <c r="J139" s="86" t="s">
        <v>242</v>
      </c>
      <c r="K139" s="66">
        <v>0.125</v>
      </c>
      <c r="L139" s="45">
        <v>4819</v>
      </c>
      <c r="M139" s="82">
        <v>44679</v>
      </c>
      <c r="N139" s="44">
        <v>70233</v>
      </c>
      <c r="O139" s="36">
        <f t="shared" si="25"/>
        <v>4495689.4475841504</v>
      </c>
      <c r="P139" s="36">
        <f t="shared" si="26"/>
        <v>5057651</v>
      </c>
      <c r="Q139" s="44">
        <v>32321</v>
      </c>
      <c r="R139" s="30">
        <v>70233</v>
      </c>
      <c r="S139" s="30">
        <f t="shared" si="27"/>
        <v>37912</v>
      </c>
      <c r="T139" s="36">
        <f t="shared" si="28"/>
        <v>2327515</v>
      </c>
      <c r="U139" s="30">
        <f t="shared" si="29"/>
        <v>2730136</v>
      </c>
      <c r="V139" s="44">
        <v>136</v>
      </c>
      <c r="W139" s="33">
        <f t="shared" si="30"/>
        <v>44815</v>
      </c>
      <c r="X139" s="43" t="str">
        <f t="shared" ca="1" si="35"/>
        <v>Bill Process</v>
      </c>
      <c r="Y139" s="37">
        <f t="shared" ca="1" si="31"/>
        <v>-1376</v>
      </c>
      <c r="Z139" s="44">
        <v>7754</v>
      </c>
      <c r="AA139" s="44">
        <f t="shared" ca="1" si="32"/>
        <v>1376</v>
      </c>
      <c r="AB139" s="48">
        <v>3</v>
      </c>
      <c r="AC139" s="67">
        <f t="shared" si="33"/>
        <v>0.4601967735964575</v>
      </c>
      <c r="AD139" s="52">
        <f t="shared" ca="1" si="24"/>
        <v>1373</v>
      </c>
      <c r="AE139" s="83"/>
      <c r="AF139" s="74">
        <v>0</v>
      </c>
      <c r="AG139" s="75">
        <v>0</v>
      </c>
      <c r="AH139" s="76">
        <v>46103</v>
      </c>
      <c r="AI139" s="77">
        <v>46253</v>
      </c>
      <c r="AJ139" s="50">
        <f t="shared" si="34"/>
        <v>-150</v>
      </c>
      <c r="AK139" s="48" t="s">
        <v>47</v>
      </c>
    </row>
    <row r="140" spans="1:37">
      <c r="A140" s="86" t="s">
        <v>346</v>
      </c>
      <c r="B140" s="44">
        <v>292</v>
      </c>
      <c r="C140" s="44">
        <v>58509909</v>
      </c>
      <c r="D140" s="86" t="s">
        <v>347</v>
      </c>
      <c r="E140" s="86" t="s">
        <v>107</v>
      </c>
      <c r="F140" s="44">
        <v>49</v>
      </c>
      <c r="G140" s="44">
        <v>6820182</v>
      </c>
      <c r="H140" s="46">
        <v>0.86</v>
      </c>
      <c r="I140" s="21">
        <v>92.494369812001224</v>
      </c>
      <c r="J140" s="86" t="s">
        <v>190</v>
      </c>
      <c r="K140" s="66">
        <v>0.13400000000000001</v>
      </c>
      <c r="L140" s="45">
        <v>7317</v>
      </c>
      <c r="M140" s="82">
        <v>43930</v>
      </c>
      <c r="N140" s="44">
        <v>14143</v>
      </c>
      <c r="O140" s="36">
        <f t="shared" si="25"/>
        <v>1308147.8722511332</v>
      </c>
      <c r="P140" s="36">
        <f t="shared" si="26"/>
        <v>1483440</v>
      </c>
      <c r="Q140" s="44">
        <v>5531</v>
      </c>
      <c r="R140" s="30">
        <v>14143</v>
      </c>
      <c r="S140" s="30">
        <f t="shared" si="27"/>
        <v>8612</v>
      </c>
      <c r="T140" s="36">
        <f t="shared" si="28"/>
        <v>580139</v>
      </c>
      <c r="U140" s="30">
        <f t="shared" si="29"/>
        <v>903301</v>
      </c>
      <c r="V140" s="44">
        <v>161</v>
      </c>
      <c r="W140" s="33">
        <f t="shared" si="30"/>
        <v>44091</v>
      </c>
      <c r="X140" s="43" t="str">
        <f t="shared" ca="1" si="35"/>
        <v>Bill Process</v>
      </c>
      <c r="Y140" s="37">
        <f t="shared" ca="1" si="31"/>
        <v>-2100</v>
      </c>
      <c r="Z140" s="44">
        <v>6836</v>
      </c>
      <c r="AA140" s="44">
        <f t="shared" ca="1" si="32"/>
        <v>2100</v>
      </c>
      <c r="AB140" s="48">
        <v>4</v>
      </c>
      <c r="AC140" s="67">
        <f t="shared" si="33"/>
        <v>0.39107685780951706</v>
      </c>
      <c r="AD140" s="52">
        <f t="shared" ca="1" si="24"/>
        <v>2096</v>
      </c>
      <c r="AE140" s="83"/>
      <c r="AF140" s="74">
        <v>0</v>
      </c>
      <c r="AG140" s="75">
        <v>0</v>
      </c>
      <c r="AH140" s="76">
        <v>46021</v>
      </c>
      <c r="AI140" s="77">
        <v>46196</v>
      </c>
      <c r="AJ140" s="50">
        <f t="shared" si="34"/>
        <v>-175</v>
      </c>
      <c r="AK140" s="48" t="s">
        <v>47</v>
      </c>
    </row>
    <row r="141" spans="1:37">
      <c r="A141" s="86" t="s">
        <v>348</v>
      </c>
      <c r="B141" s="44">
        <v>620</v>
      </c>
      <c r="C141" s="44">
        <v>56757331</v>
      </c>
      <c r="D141" s="86" t="s">
        <v>106</v>
      </c>
      <c r="E141" s="86" t="s">
        <v>107</v>
      </c>
      <c r="F141" s="44">
        <v>39</v>
      </c>
      <c r="G141" s="44">
        <v>199940</v>
      </c>
      <c r="H141" s="46">
        <v>0.96</v>
      </c>
      <c r="I141" s="21">
        <v>76.176134416065068</v>
      </c>
      <c r="J141" s="86" t="s">
        <v>112</v>
      </c>
      <c r="K141" s="66">
        <v>0.14399999999999999</v>
      </c>
      <c r="L141" s="45">
        <v>9590</v>
      </c>
      <c r="M141" s="82">
        <v>46006</v>
      </c>
      <c r="N141" s="44">
        <v>41052</v>
      </c>
      <c r="O141" s="36">
        <f t="shared" si="25"/>
        <v>3127182.670048303</v>
      </c>
      <c r="P141" s="36">
        <f t="shared" si="26"/>
        <v>3577497</v>
      </c>
      <c r="Q141" s="44">
        <v>14658</v>
      </c>
      <c r="R141" s="30">
        <v>41052</v>
      </c>
      <c r="S141" s="30">
        <f t="shared" si="27"/>
        <v>26394</v>
      </c>
      <c r="T141" s="36">
        <f t="shared" si="28"/>
        <v>1277379</v>
      </c>
      <c r="U141" s="30">
        <f t="shared" si="29"/>
        <v>2300118</v>
      </c>
      <c r="V141" s="44">
        <v>176</v>
      </c>
      <c r="W141" s="33">
        <f t="shared" si="30"/>
        <v>46182</v>
      </c>
      <c r="X141" s="43" t="str">
        <f t="shared" ca="1" si="35"/>
        <v>Bill Process</v>
      </c>
      <c r="Y141" s="37">
        <f t="shared" ca="1" si="31"/>
        <v>-9</v>
      </c>
      <c r="Z141" s="44">
        <v>7719</v>
      </c>
      <c r="AA141" s="44">
        <f t="shared" ca="1" si="32"/>
        <v>9</v>
      </c>
      <c r="AB141" s="48">
        <v>9</v>
      </c>
      <c r="AC141" s="67">
        <f t="shared" si="33"/>
        <v>0.35705933937445189</v>
      </c>
      <c r="AD141" s="52">
        <f t="shared" ca="1" si="24"/>
        <v>0</v>
      </c>
      <c r="AE141" s="83"/>
      <c r="AF141" s="74">
        <v>0</v>
      </c>
      <c r="AG141" s="75">
        <v>0</v>
      </c>
      <c r="AH141" s="76">
        <v>45701</v>
      </c>
      <c r="AI141" s="77">
        <v>45891</v>
      </c>
      <c r="AJ141" s="50">
        <f t="shared" si="34"/>
        <v>-190</v>
      </c>
      <c r="AK141" s="48" t="s">
        <v>47</v>
      </c>
    </row>
    <row r="142" spans="1:37">
      <c r="A142" s="86" t="s">
        <v>349</v>
      </c>
      <c r="B142" s="44">
        <v>475</v>
      </c>
      <c r="C142" s="44">
        <v>78950895</v>
      </c>
      <c r="D142" s="86" t="s">
        <v>210</v>
      </c>
      <c r="E142" s="86" t="s">
        <v>211</v>
      </c>
      <c r="F142" s="44">
        <v>16</v>
      </c>
      <c r="G142" s="44">
        <v>6597492</v>
      </c>
      <c r="H142" s="46">
        <v>0.76</v>
      </c>
      <c r="I142" s="21">
        <v>61.732217505383176</v>
      </c>
      <c r="J142" s="86" t="s">
        <v>176</v>
      </c>
      <c r="K142" s="66">
        <v>0.121</v>
      </c>
      <c r="L142" s="45">
        <v>9966</v>
      </c>
      <c r="M142" s="82">
        <v>44006</v>
      </c>
      <c r="N142" s="44">
        <v>71799</v>
      </c>
      <c r="O142" s="36">
        <f t="shared" si="25"/>
        <v>4432311.4846690064</v>
      </c>
      <c r="P142" s="36">
        <f t="shared" si="26"/>
        <v>4968621</v>
      </c>
      <c r="Q142" s="44">
        <v>57401</v>
      </c>
      <c r="R142" s="30">
        <v>71799</v>
      </c>
      <c r="S142" s="30">
        <f t="shared" si="27"/>
        <v>14398</v>
      </c>
      <c r="T142" s="36">
        <f t="shared" si="28"/>
        <v>3972253</v>
      </c>
      <c r="U142" s="30">
        <f t="shared" si="29"/>
        <v>996368</v>
      </c>
      <c r="V142" s="44">
        <v>189</v>
      </c>
      <c r="W142" s="33">
        <f t="shared" si="30"/>
        <v>44195</v>
      </c>
      <c r="X142" s="43" t="str">
        <f t="shared" ca="1" si="35"/>
        <v>Bill Process</v>
      </c>
      <c r="Y142" s="37">
        <f t="shared" ca="1" si="31"/>
        <v>-1996</v>
      </c>
      <c r="Z142" s="44">
        <v>9362</v>
      </c>
      <c r="AA142" s="44">
        <f t="shared" ca="1" si="32"/>
        <v>1996</v>
      </c>
      <c r="AB142" s="48">
        <v>8</v>
      </c>
      <c r="AC142" s="67">
        <f t="shared" si="33"/>
        <v>0.79946795916377666</v>
      </c>
      <c r="AD142" s="52">
        <f t="shared" ca="1" si="24"/>
        <v>1988</v>
      </c>
      <c r="AE142" s="83"/>
      <c r="AF142" s="74">
        <v>0</v>
      </c>
      <c r="AG142" s="75">
        <v>0</v>
      </c>
      <c r="AH142" s="76">
        <v>45774</v>
      </c>
      <c r="AI142" s="77">
        <v>45977</v>
      </c>
      <c r="AJ142" s="50">
        <f t="shared" si="34"/>
        <v>-203</v>
      </c>
      <c r="AK142" s="48" t="s">
        <v>60</v>
      </c>
    </row>
    <row r="143" spans="1:37">
      <c r="A143" s="86" t="s">
        <v>350</v>
      </c>
      <c r="B143" s="44">
        <v>974</v>
      </c>
      <c r="C143" s="44">
        <v>44688854</v>
      </c>
      <c r="D143" s="86" t="s">
        <v>351</v>
      </c>
      <c r="E143" s="86" t="s">
        <v>79</v>
      </c>
      <c r="F143" s="44">
        <v>47</v>
      </c>
      <c r="G143" s="44">
        <v>4091723</v>
      </c>
      <c r="H143" s="46">
        <v>0.83</v>
      </c>
      <c r="I143" s="21">
        <v>84.013597022655205</v>
      </c>
      <c r="J143" s="86" t="s">
        <v>352</v>
      </c>
      <c r="K143" s="66">
        <v>0.14599999999999999</v>
      </c>
      <c r="L143" s="45">
        <v>4644</v>
      </c>
      <c r="M143" s="82">
        <v>44451</v>
      </c>
      <c r="N143" s="44">
        <v>26384</v>
      </c>
      <c r="O143" s="36">
        <f t="shared" si="25"/>
        <v>2216614.7438457347</v>
      </c>
      <c r="P143" s="36">
        <f t="shared" si="26"/>
        <v>2540240</v>
      </c>
      <c r="Q143" s="44">
        <v>22161</v>
      </c>
      <c r="R143" s="30">
        <v>26384</v>
      </c>
      <c r="S143" s="30">
        <f t="shared" si="27"/>
        <v>4223</v>
      </c>
      <c r="T143" s="36">
        <f t="shared" si="28"/>
        <v>2133652</v>
      </c>
      <c r="U143" s="30">
        <f t="shared" si="29"/>
        <v>406588</v>
      </c>
      <c r="V143" s="44">
        <v>70</v>
      </c>
      <c r="W143" s="33">
        <f t="shared" si="30"/>
        <v>44521</v>
      </c>
      <c r="X143" s="43" t="str">
        <f t="shared" ca="1" si="35"/>
        <v>Bill Process</v>
      </c>
      <c r="Y143" s="37">
        <f t="shared" ca="1" si="31"/>
        <v>-1670</v>
      </c>
      <c r="Z143" s="44">
        <v>9954</v>
      </c>
      <c r="AA143" s="44">
        <f t="shared" ca="1" si="32"/>
        <v>1670</v>
      </c>
      <c r="AB143" s="48">
        <v>7</v>
      </c>
      <c r="AC143" s="67">
        <f t="shared" si="33"/>
        <v>0.83994087325651912</v>
      </c>
      <c r="AD143" s="52">
        <f t="shared" ca="1" si="24"/>
        <v>1663</v>
      </c>
      <c r="AE143" s="83"/>
      <c r="AF143" s="74">
        <v>0</v>
      </c>
      <c r="AG143" s="75">
        <v>0</v>
      </c>
      <c r="AH143" s="76">
        <v>45734</v>
      </c>
      <c r="AI143" s="77">
        <v>45818</v>
      </c>
      <c r="AJ143" s="50">
        <f t="shared" si="34"/>
        <v>-84</v>
      </c>
      <c r="AK143" s="48" t="s">
        <v>47</v>
      </c>
    </row>
    <row r="144" spans="1:37">
      <c r="A144" s="86" t="s">
        <v>353</v>
      </c>
      <c r="B144" s="44">
        <v>986</v>
      </c>
      <c r="C144" s="44">
        <v>71075245</v>
      </c>
      <c r="D144" s="86" t="s">
        <v>282</v>
      </c>
      <c r="E144" s="86" t="s">
        <v>50</v>
      </c>
      <c r="F144" s="44">
        <v>23</v>
      </c>
      <c r="G144" s="44">
        <v>8684986</v>
      </c>
      <c r="H144" s="46">
        <v>0.9</v>
      </c>
      <c r="I144" s="21">
        <v>90.638456797706326</v>
      </c>
      <c r="J144" s="86" t="s">
        <v>156</v>
      </c>
      <c r="K144" s="66">
        <v>0.10199999999999999</v>
      </c>
      <c r="L144" s="45">
        <v>5843</v>
      </c>
      <c r="M144" s="82">
        <v>44464</v>
      </c>
      <c r="N144" s="44">
        <v>88700</v>
      </c>
      <c r="O144" s="36">
        <f t="shared" si="25"/>
        <v>8039631.1179565508</v>
      </c>
      <c r="P144" s="36">
        <f t="shared" si="26"/>
        <v>8859673</v>
      </c>
      <c r="Q144" s="44">
        <v>88700</v>
      </c>
      <c r="R144" s="30">
        <v>88700</v>
      </c>
      <c r="S144" s="30">
        <f t="shared" si="27"/>
        <v>0</v>
      </c>
      <c r="T144" s="36">
        <f t="shared" si="28"/>
        <v>8859673</v>
      </c>
      <c r="U144" s="30">
        <f t="shared" si="29"/>
        <v>0</v>
      </c>
      <c r="V144" s="44">
        <v>180</v>
      </c>
      <c r="W144" s="33">
        <f t="shared" si="30"/>
        <v>44644</v>
      </c>
      <c r="X144" s="43" t="str">
        <f t="shared" ca="1" si="35"/>
        <v>P O Closed</v>
      </c>
      <c r="Y144" s="37">
        <f t="shared" ca="1" si="31"/>
        <v>-1547</v>
      </c>
      <c r="Z144" s="44">
        <v>1825</v>
      </c>
      <c r="AA144" s="44">
        <f t="shared" ca="1" si="32"/>
        <v>1547</v>
      </c>
      <c r="AB144" s="48">
        <v>0</v>
      </c>
      <c r="AC144" s="67">
        <f t="shared" si="33"/>
        <v>1</v>
      </c>
      <c r="AD144" s="52">
        <f t="shared" ca="1" si="24"/>
        <v>1547</v>
      </c>
      <c r="AE144" s="83"/>
      <c r="AF144" s="74">
        <v>0</v>
      </c>
      <c r="AG144" s="75">
        <v>0</v>
      </c>
      <c r="AH144" s="76">
        <v>46298</v>
      </c>
      <c r="AI144" s="77">
        <v>46492</v>
      </c>
      <c r="AJ144" s="50">
        <f t="shared" si="34"/>
        <v>-194</v>
      </c>
      <c r="AK144" s="48" t="s">
        <v>60</v>
      </c>
    </row>
    <row r="145" spans="1:37">
      <c r="A145" s="86" t="s">
        <v>354</v>
      </c>
      <c r="B145" s="44">
        <v>932</v>
      </c>
      <c r="C145" s="44">
        <v>12473911</v>
      </c>
      <c r="D145" s="86" t="s">
        <v>269</v>
      </c>
      <c r="E145" s="86" t="s">
        <v>97</v>
      </c>
      <c r="F145" s="44">
        <v>46</v>
      </c>
      <c r="G145" s="44">
        <v>8480420</v>
      </c>
      <c r="H145" s="46">
        <v>1</v>
      </c>
      <c r="I145" s="21">
        <v>58.565969019761908</v>
      </c>
      <c r="J145" s="86" t="s">
        <v>187</v>
      </c>
      <c r="K145" s="66">
        <v>0.10299999999999999</v>
      </c>
      <c r="L145" s="45">
        <v>3112</v>
      </c>
      <c r="M145" s="82">
        <v>44176</v>
      </c>
      <c r="N145" s="44">
        <v>83600</v>
      </c>
      <c r="O145" s="36">
        <f t="shared" si="25"/>
        <v>4896115.0100520952</v>
      </c>
      <c r="P145" s="36">
        <f t="shared" si="26"/>
        <v>5400415</v>
      </c>
      <c r="Q145" s="44">
        <v>53932</v>
      </c>
      <c r="R145" s="30">
        <v>83600</v>
      </c>
      <c r="S145" s="30">
        <f t="shared" si="27"/>
        <v>29668</v>
      </c>
      <c r="T145" s="36">
        <f t="shared" si="28"/>
        <v>3483914</v>
      </c>
      <c r="U145" s="30">
        <f t="shared" si="29"/>
        <v>1916501</v>
      </c>
      <c r="V145" s="44">
        <v>83</v>
      </c>
      <c r="W145" s="33">
        <f t="shared" si="30"/>
        <v>44259</v>
      </c>
      <c r="X145" s="43" t="str">
        <f t="shared" ca="1" si="35"/>
        <v>Bill Process</v>
      </c>
      <c r="Y145" s="37">
        <f t="shared" ca="1" si="31"/>
        <v>-1932</v>
      </c>
      <c r="Z145" s="44">
        <v>9218</v>
      </c>
      <c r="AA145" s="44">
        <f t="shared" ca="1" si="32"/>
        <v>1932</v>
      </c>
      <c r="AB145" s="48">
        <v>0</v>
      </c>
      <c r="AC145" s="67">
        <f t="shared" si="33"/>
        <v>0.64511961722488043</v>
      </c>
      <c r="AD145" s="52">
        <f t="shared" ca="1" si="24"/>
        <v>1932</v>
      </c>
      <c r="AE145" s="83"/>
      <c r="AF145" s="74">
        <v>0</v>
      </c>
      <c r="AG145" s="75">
        <v>0</v>
      </c>
      <c r="AH145" s="76">
        <v>46190</v>
      </c>
      <c r="AI145" s="77">
        <v>46287</v>
      </c>
      <c r="AJ145" s="50">
        <f t="shared" si="34"/>
        <v>-97</v>
      </c>
      <c r="AK145" s="48" t="s">
        <v>47</v>
      </c>
    </row>
    <row r="146" spans="1:37">
      <c r="A146" s="86" t="s">
        <v>355</v>
      </c>
      <c r="B146" s="44">
        <v>752</v>
      </c>
      <c r="C146" s="44">
        <v>39873411</v>
      </c>
      <c r="D146" s="86" t="s">
        <v>356</v>
      </c>
      <c r="E146" s="86" t="s">
        <v>125</v>
      </c>
      <c r="F146" s="44">
        <v>45</v>
      </c>
      <c r="G146" s="44">
        <v>6337330</v>
      </c>
      <c r="H146" s="46">
        <v>0.95</v>
      </c>
      <c r="I146" s="21">
        <v>87.984637380865109</v>
      </c>
      <c r="J146" s="86" t="s">
        <v>94</v>
      </c>
      <c r="K146" s="66">
        <v>0.14199999999999999</v>
      </c>
      <c r="L146" s="45">
        <v>8062</v>
      </c>
      <c r="M146" s="82">
        <v>44567</v>
      </c>
      <c r="N146" s="44">
        <v>69606</v>
      </c>
      <c r="O146" s="36">
        <f t="shared" si="25"/>
        <v>6124258.6695324965</v>
      </c>
      <c r="P146" s="36">
        <f t="shared" si="26"/>
        <v>6993903</v>
      </c>
      <c r="Q146" s="44">
        <v>59642</v>
      </c>
      <c r="R146" s="30">
        <v>69606</v>
      </c>
      <c r="S146" s="30">
        <f t="shared" si="27"/>
        <v>9964</v>
      </c>
      <c r="T146" s="36">
        <f t="shared" si="28"/>
        <v>5992736</v>
      </c>
      <c r="U146" s="30">
        <f t="shared" si="29"/>
        <v>1001167</v>
      </c>
      <c r="V146" s="44">
        <v>72</v>
      </c>
      <c r="W146" s="33">
        <f t="shared" si="30"/>
        <v>44639</v>
      </c>
      <c r="X146" s="43" t="str">
        <f t="shared" ca="1" si="35"/>
        <v>Bill Process</v>
      </c>
      <c r="Y146" s="37">
        <f t="shared" ca="1" si="31"/>
        <v>-1552</v>
      </c>
      <c r="Z146" s="44">
        <v>8871</v>
      </c>
      <c r="AA146" s="44">
        <f t="shared" ca="1" si="32"/>
        <v>1552</v>
      </c>
      <c r="AB146" s="48">
        <v>2</v>
      </c>
      <c r="AC146" s="67">
        <f t="shared" si="33"/>
        <v>0.85685142085452404</v>
      </c>
      <c r="AD146" s="52">
        <f t="shared" ref="AD146:AD209" ca="1" si="36">+AA146-AB146</f>
        <v>1550</v>
      </c>
      <c r="AE146" s="83"/>
      <c r="AF146" s="74">
        <v>0</v>
      </c>
      <c r="AG146" s="75">
        <v>0</v>
      </c>
      <c r="AH146" s="76">
        <v>46031</v>
      </c>
      <c r="AI146" s="77">
        <v>46117</v>
      </c>
      <c r="AJ146" s="50">
        <f t="shared" si="34"/>
        <v>-86</v>
      </c>
      <c r="AK146" s="48" t="s">
        <v>60</v>
      </c>
    </row>
    <row r="147" spans="1:37">
      <c r="A147" s="86" t="s">
        <v>357</v>
      </c>
      <c r="B147" s="44">
        <v>884</v>
      </c>
      <c r="C147" s="44">
        <v>44356920</v>
      </c>
      <c r="D147" s="86" t="s">
        <v>158</v>
      </c>
      <c r="E147" s="86" t="s">
        <v>83</v>
      </c>
      <c r="F147" s="44">
        <v>33</v>
      </c>
      <c r="G147" s="44">
        <v>8987789</v>
      </c>
      <c r="H147" s="46">
        <v>0.91</v>
      </c>
      <c r="I147" s="21">
        <v>76.060201497607096</v>
      </c>
      <c r="J147" s="86" t="s">
        <v>144</v>
      </c>
      <c r="K147" s="66">
        <v>0.126</v>
      </c>
      <c r="L147" s="45">
        <v>4249</v>
      </c>
      <c r="M147" s="82">
        <v>44180</v>
      </c>
      <c r="N147" s="44">
        <v>40555</v>
      </c>
      <c r="O147" s="36">
        <f t="shared" si="25"/>
        <v>3084621.4717354556</v>
      </c>
      <c r="P147" s="36">
        <f t="shared" si="26"/>
        <v>3473284</v>
      </c>
      <c r="Q147" s="44">
        <v>20128</v>
      </c>
      <c r="R147" s="30">
        <v>40555</v>
      </c>
      <c r="S147" s="30">
        <f t="shared" si="27"/>
        <v>20427</v>
      </c>
      <c r="T147" s="36">
        <f t="shared" si="28"/>
        <v>1723838</v>
      </c>
      <c r="U147" s="30">
        <f t="shared" si="29"/>
        <v>1749446</v>
      </c>
      <c r="V147" s="44">
        <v>170</v>
      </c>
      <c r="W147" s="33">
        <f t="shared" si="30"/>
        <v>44350</v>
      </c>
      <c r="X147" s="43" t="str">
        <f t="shared" ca="1" si="35"/>
        <v>Bill Process</v>
      </c>
      <c r="Y147" s="37">
        <f t="shared" ca="1" si="31"/>
        <v>-1841</v>
      </c>
      <c r="Z147" s="44">
        <v>1636</v>
      </c>
      <c r="AA147" s="44">
        <f t="shared" ca="1" si="32"/>
        <v>1841</v>
      </c>
      <c r="AB147" s="48">
        <v>3</v>
      </c>
      <c r="AC147" s="67">
        <f t="shared" si="33"/>
        <v>0.49631364813216622</v>
      </c>
      <c r="AD147" s="52">
        <f t="shared" ca="1" si="36"/>
        <v>1838</v>
      </c>
      <c r="AE147" s="83"/>
      <c r="AF147" s="74">
        <v>0</v>
      </c>
      <c r="AG147" s="75">
        <v>0</v>
      </c>
      <c r="AH147" s="76">
        <v>45927</v>
      </c>
      <c r="AI147" s="77">
        <v>46111</v>
      </c>
      <c r="AJ147" s="50">
        <f t="shared" si="34"/>
        <v>-184</v>
      </c>
      <c r="AK147" s="48" t="s">
        <v>47</v>
      </c>
    </row>
    <row r="148" spans="1:37">
      <c r="A148" s="86" t="s">
        <v>358</v>
      </c>
      <c r="B148" s="44">
        <v>157</v>
      </c>
      <c r="C148" s="44">
        <v>63834047</v>
      </c>
      <c r="D148" s="86" t="s">
        <v>201</v>
      </c>
      <c r="E148" s="86" t="s">
        <v>83</v>
      </c>
      <c r="F148" s="44">
        <v>13</v>
      </c>
      <c r="G148" s="44">
        <v>9696731</v>
      </c>
      <c r="H148" s="46">
        <v>0.82</v>
      </c>
      <c r="I148" s="21">
        <v>75.6358142313168</v>
      </c>
      <c r="J148" s="86" t="s">
        <v>90</v>
      </c>
      <c r="K148" s="66">
        <v>0.14099999999999999</v>
      </c>
      <c r="L148" s="45">
        <v>5418</v>
      </c>
      <c r="M148" s="82">
        <v>45424</v>
      </c>
      <c r="N148" s="44">
        <v>76341</v>
      </c>
      <c r="O148" s="36">
        <f t="shared" si="25"/>
        <v>5774113.6942329556</v>
      </c>
      <c r="P148" s="36">
        <f t="shared" si="26"/>
        <v>6588264</v>
      </c>
      <c r="Q148" s="44">
        <v>14381</v>
      </c>
      <c r="R148" s="30">
        <v>76341</v>
      </c>
      <c r="S148" s="30">
        <f t="shared" si="27"/>
        <v>61960</v>
      </c>
      <c r="T148" s="36">
        <f t="shared" si="28"/>
        <v>1241087</v>
      </c>
      <c r="U148" s="30">
        <f t="shared" si="29"/>
        <v>5347177</v>
      </c>
      <c r="V148" s="44">
        <v>69</v>
      </c>
      <c r="W148" s="33">
        <f t="shared" si="30"/>
        <v>45493</v>
      </c>
      <c r="X148" s="43" t="str">
        <f t="shared" ca="1" si="35"/>
        <v>Bill Process</v>
      </c>
      <c r="Y148" s="37">
        <f t="shared" ca="1" si="31"/>
        <v>-698</v>
      </c>
      <c r="Z148" s="44">
        <v>3080</v>
      </c>
      <c r="AA148" s="44">
        <f t="shared" ca="1" si="32"/>
        <v>698</v>
      </c>
      <c r="AB148" s="48">
        <v>4</v>
      </c>
      <c r="AC148" s="67">
        <f t="shared" si="33"/>
        <v>0.18837845980534706</v>
      </c>
      <c r="AD148" s="52">
        <f t="shared" ca="1" si="36"/>
        <v>694</v>
      </c>
      <c r="AE148" s="83"/>
      <c r="AF148" s="74">
        <v>0</v>
      </c>
      <c r="AG148" s="75">
        <v>0</v>
      </c>
      <c r="AH148" s="76">
        <v>46018</v>
      </c>
      <c r="AI148" s="77">
        <v>46101</v>
      </c>
      <c r="AJ148" s="50">
        <f t="shared" si="34"/>
        <v>-83</v>
      </c>
      <c r="AK148" s="48" t="s">
        <v>47</v>
      </c>
    </row>
    <row r="149" spans="1:37">
      <c r="A149" s="86" t="s">
        <v>359</v>
      </c>
      <c r="B149" s="44">
        <v>789</v>
      </c>
      <c r="C149" s="44">
        <v>34136584</v>
      </c>
      <c r="D149" s="86" t="s">
        <v>304</v>
      </c>
      <c r="E149" s="86" t="s">
        <v>67</v>
      </c>
      <c r="F149" s="44">
        <v>6</v>
      </c>
      <c r="G149" s="44">
        <v>2597000</v>
      </c>
      <c r="H149" s="46">
        <v>0.95</v>
      </c>
      <c r="I149" s="21">
        <v>90.330002642485809</v>
      </c>
      <c r="J149" s="86" t="s">
        <v>187</v>
      </c>
      <c r="K149" s="66">
        <v>0.10199999999999999</v>
      </c>
      <c r="L149" s="45">
        <v>1506</v>
      </c>
      <c r="M149" s="82">
        <v>44213</v>
      </c>
      <c r="N149" s="44">
        <v>92223</v>
      </c>
      <c r="O149" s="36">
        <f t="shared" si="25"/>
        <v>8330503.8336979691</v>
      </c>
      <c r="P149" s="36">
        <f t="shared" si="26"/>
        <v>9180215</v>
      </c>
      <c r="Q149" s="44">
        <v>58430</v>
      </c>
      <c r="R149" s="30">
        <v>92223</v>
      </c>
      <c r="S149" s="30">
        <f t="shared" si="27"/>
        <v>33793</v>
      </c>
      <c r="T149" s="36">
        <f t="shared" si="28"/>
        <v>5816336</v>
      </c>
      <c r="U149" s="30">
        <f t="shared" si="29"/>
        <v>3363879</v>
      </c>
      <c r="V149" s="44">
        <v>176</v>
      </c>
      <c r="W149" s="33">
        <f t="shared" si="30"/>
        <v>44389</v>
      </c>
      <c r="X149" s="43" t="str">
        <f t="shared" ca="1" si="35"/>
        <v>Bill Process</v>
      </c>
      <c r="Y149" s="37">
        <f t="shared" ca="1" si="31"/>
        <v>-1802</v>
      </c>
      <c r="Z149" s="44">
        <v>8618</v>
      </c>
      <c r="AA149" s="44">
        <f t="shared" ca="1" si="32"/>
        <v>1802</v>
      </c>
      <c r="AB149" s="48">
        <v>8</v>
      </c>
      <c r="AC149" s="67">
        <f t="shared" si="33"/>
        <v>0.63357296986651923</v>
      </c>
      <c r="AD149" s="52">
        <f t="shared" ca="1" si="36"/>
        <v>1794</v>
      </c>
      <c r="AE149" s="83"/>
      <c r="AF149" s="74">
        <v>0</v>
      </c>
      <c r="AG149" s="75">
        <v>0</v>
      </c>
      <c r="AH149" s="76">
        <v>46002</v>
      </c>
      <c r="AI149" s="77">
        <v>46192</v>
      </c>
      <c r="AJ149" s="50">
        <f t="shared" si="34"/>
        <v>-190</v>
      </c>
      <c r="AK149" s="48" t="s">
        <v>47</v>
      </c>
    </row>
    <row r="150" spans="1:37">
      <c r="A150" s="86" t="s">
        <v>360</v>
      </c>
      <c r="B150" s="44">
        <v>377</v>
      </c>
      <c r="C150" s="44">
        <v>40558370</v>
      </c>
      <c r="D150" s="86" t="s">
        <v>361</v>
      </c>
      <c r="E150" s="86" t="s">
        <v>107</v>
      </c>
      <c r="F150" s="44">
        <v>47</v>
      </c>
      <c r="G150" s="44">
        <v>7107882</v>
      </c>
      <c r="H150" s="46">
        <v>0.99</v>
      </c>
      <c r="I150" s="21">
        <v>85.35937425484839</v>
      </c>
      <c r="J150" s="86" t="s">
        <v>221</v>
      </c>
      <c r="K150" s="66">
        <v>0.121</v>
      </c>
      <c r="L150" s="45">
        <v>1848</v>
      </c>
      <c r="M150" s="82">
        <v>43937</v>
      </c>
      <c r="N150" s="44">
        <v>10087</v>
      </c>
      <c r="O150" s="36">
        <f t="shared" si="25"/>
        <v>861020.00810865569</v>
      </c>
      <c r="P150" s="36">
        <f t="shared" si="26"/>
        <v>965203</v>
      </c>
      <c r="Q150" s="44">
        <v>6812</v>
      </c>
      <c r="R150" s="30">
        <v>10087</v>
      </c>
      <c r="S150" s="30">
        <f t="shared" si="27"/>
        <v>3275</v>
      </c>
      <c r="T150" s="36">
        <f t="shared" si="28"/>
        <v>651826</v>
      </c>
      <c r="U150" s="30">
        <f t="shared" si="29"/>
        <v>313377</v>
      </c>
      <c r="V150" s="44">
        <v>167</v>
      </c>
      <c r="W150" s="33">
        <f t="shared" si="30"/>
        <v>44104</v>
      </c>
      <c r="X150" s="43" t="str">
        <f t="shared" ca="1" si="35"/>
        <v>Bill Process</v>
      </c>
      <c r="Y150" s="37">
        <f t="shared" ca="1" si="31"/>
        <v>-2087</v>
      </c>
      <c r="Z150" s="44">
        <v>8746</v>
      </c>
      <c r="AA150" s="44">
        <f t="shared" ca="1" si="32"/>
        <v>2087</v>
      </c>
      <c r="AB150" s="48">
        <v>4</v>
      </c>
      <c r="AC150" s="67">
        <f t="shared" si="33"/>
        <v>0.67532467532467533</v>
      </c>
      <c r="AD150" s="52">
        <f t="shared" ca="1" si="36"/>
        <v>2083</v>
      </c>
      <c r="AE150" s="83"/>
      <c r="AF150" s="74">
        <v>0</v>
      </c>
      <c r="AG150" s="75">
        <v>0</v>
      </c>
      <c r="AH150" s="76">
        <v>45929</v>
      </c>
      <c r="AI150" s="77">
        <v>46110</v>
      </c>
      <c r="AJ150" s="50">
        <f t="shared" si="34"/>
        <v>-181</v>
      </c>
      <c r="AK150" s="48" t="s">
        <v>60</v>
      </c>
    </row>
    <row r="151" spans="1:37">
      <c r="A151" s="86" t="s">
        <v>362</v>
      </c>
      <c r="B151" s="44">
        <v>366</v>
      </c>
      <c r="C151" s="44">
        <v>23111466</v>
      </c>
      <c r="D151" s="86" t="s">
        <v>363</v>
      </c>
      <c r="E151" s="86" t="s">
        <v>207</v>
      </c>
      <c r="F151" s="44">
        <v>23</v>
      </c>
      <c r="G151" s="44">
        <v>9334146</v>
      </c>
      <c r="H151" s="46">
        <v>0.84</v>
      </c>
      <c r="I151" s="21">
        <v>74.060051968348986</v>
      </c>
      <c r="J151" s="86" t="s">
        <v>129</v>
      </c>
      <c r="K151" s="66">
        <v>0.10100000000000001</v>
      </c>
      <c r="L151" s="45">
        <v>6087</v>
      </c>
      <c r="M151" s="82">
        <v>44544</v>
      </c>
      <c r="N151" s="44">
        <v>24744</v>
      </c>
      <c r="O151" s="36">
        <f t="shared" si="25"/>
        <v>1832541.9259048274</v>
      </c>
      <c r="P151" s="36">
        <f t="shared" si="26"/>
        <v>2017629</v>
      </c>
      <c r="Q151" s="44">
        <v>19714</v>
      </c>
      <c r="R151" s="30">
        <v>24744</v>
      </c>
      <c r="S151" s="30">
        <f t="shared" si="27"/>
        <v>5030</v>
      </c>
      <c r="T151" s="36">
        <f t="shared" si="28"/>
        <v>1607482</v>
      </c>
      <c r="U151" s="30">
        <f t="shared" si="29"/>
        <v>410147</v>
      </c>
      <c r="V151" s="44">
        <v>95</v>
      </c>
      <c r="W151" s="33">
        <f t="shared" si="30"/>
        <v>44639</v>
      </c>
      <c r="X151" s="43" t="str">
        <f t="shared" ca="1" si="35"/>
        <v>Bill Process</v>
      </c>
      <c r="Y151" s="37">
        <f t="shared" ca="1" si="31"/>
        <v>-1552</v>
      </c>
      <c r="Z151" s="44">
        <v>3420</v>
      </c>
      <c r="AA151" s="44">
        <f t="shared" ca="1" si="32"/>
        <v>1552</v>
      </c>
      <c r="AB151" s="48">
        <v>1</v>
      </c>
      <c r="AC151" s="67">
        <f t="shared" si="33"/>
        <v>0.79671839637892017</v>
      </c>
      <c r="AD151" s="52">
        <f t="shared" ca="1" si="36"/>
        <v>1551</v>
      </c>
      <c r="AE151" s="83"/>
      <c r="AF151" s="74">
        <v>0</v>
      </c>
      <c r="AG151" s="75">
        <v>0</v>
      </c>
      <c r="AH151" s="76">
        <v>45876</v>
      </c>
      <c r="AI151" s="77">
        <v>45985</v>
      </c>
      <c r="AJ151" s="50">
        <f t="shared" si="34"/>
        <v>-109</v>
      </c>
      <c r="AK151" s="48" t="s">
        <v>60</v>
      </c>
    </row>
    <row r="152" spans="1:37">
      <c r="A152" s="86" t="s">
        <v>364</v>
      </c>
      <c r="B152" s="44">
        <v>234</v>
      </c>
      <c r="C152" s="44">
        <v>52253965</v>
      </c>
      <c r="D152" s="86" t="s">
        <v>365</v>
      </c>
      <c r="E152" s="86" t="s">
        <v>211</v>
      </c>
      <c r="F152" s="44">
        <v>19</v>
      </c>
      <c r="G152" s="44">
        <v>3615725</v>
      </c>
      <c r="H152" s="46">
        <v>0.97</v>
      </c>
      <c r="I152" s="21">
        <v>66.178259796181266</v>
      </c>
      <c r="J152" s="86" t="s">
        <v>104</v>
      </c>
      <c r="K152" s="66">
        <v>0.11</v>
      </c>
      <c r="L152" s="45">
        <v>7650</v>
      </c>
      <c r="M152" s="82">
        <v>44815</v>
      </c>
      <c r="N152" s="44">
        <v>55545</v>
      </c>
      <c r="O152" s="36">
        <f t="shared" si="25"/>
        <v>3675871.4403788885</v>
      </c>
      <c r="P152" s="36">
        <f t="shared" si="26"/>
        <v>4080217</v>
      </c>
      <c r="Q152" s="44">
        <v>5618</v>
      </c>
      <c r="R152" s="30">
        <v>55545</v>
      </c>
      <c r="S152" s="30">
        <f t="shared" si="27"/>
        <v>49927</v>
      </c>
      <c r="T152" s="36">
        <f t="shared" si="28"/>
        <v>412686</v>
      </c>
      <c r="U152" s="30">
        <f t="shared" si="29"/>
        <v>3667531</v>
      </c>
      <c r="V152" s="44">
        <v>100</v>
      </c>
      <c r="W152" s="33">
        <f t="shared" si="30"/>
        <v>44915</v>
      </c>
      <c r="X152" s="43" t="str">
        <f t="shared" ca="1" si="35"/>
        <v>Bill Process</v>
      </c>
      <c r="Y152" s="37">
        <f t="shared" ca="1" si="31"/>
        <v>-1276</v>
      </c>
      <c r="Z152" s="44">
        <v>9473</v>
      </c>
      <c r="AA152" s="44">
        <f t="shared" ca="1" si="32"/>
        <v>1276</v>
      </c>
      <c r="AB152" s="48">
        <v>5</v>
      </c>
      <c r="AC152" s="67">
        <f t="shared" si="33"/>
        <v>0.10114321721127015</v>
      </c>
      <c r="AD152" s="52">
        <f t="shared" ca="1" si="36"/>
        <v>1271</v>
      </c>
      <c r="AE152" s="83"/>
      <c r="AF152" s="74">
        <v>0</v>
      </c>
      <c r="AG152" s="75">
        <v>0</v>
      </c>
      <c r="AH152" s="76">
        <v>45757</v>
      </c>
      <c r="AI152" s="77">
        <v>45871</v>
      </c>
      <c r="AJ152" s="50">
        <f t="shared" si="34"/>
        <v>-114</v>
      </c>
      <c r="AK152" s="48" t="s">
        <v>60</v>
      </c>
    </row>
    <row r="153" spans="1:37">
      <c r="A153" s="86" t="s">
        <v>366</v>
      </c>
      <c r="B153" s="44">
        <v>775</v>
      </c>
      <c r="C153" s="44">
        <v>55637436</v>
      </c>
      <c r="D153" s="86" t="s">
        <v>153</v>
      </c>
      <c r="E153" s="86" t="s">
        <v>107</v>
      </c>
      <c r="F153" s="44">
        <v>47</v>
      </c>
      <c r="G153" s="44">
        <v>9128380</v>
      </c>
      <c r="H153" s="46">
        <v>0.77</v>
      </c>
      <c r="I153" s="21">
        <v>89.078353409768525</v>
      </c>
      <c r="J153" s="86" t="s">
        <v>156</v>
      </c>
      <c r="K153" s="66">
        <v>0.123</v>
      </c>
      <c r="L153" s="45">
        <v>2472</v>
      </c>
      <c r="M153" s="82">
        <v>44701</v>
      </c>
      <c r="N153" s="44">
        <v>59085</v>
      </c>
      <c r="O153" s="36">
        <f t="shared" si="25"/>
        <v>5263194.5112161729</v>
      </c>
      <c r="P153" s="36">
        <f t="shared" si="26"/>
        <v>5910567</v>
      </c>
      <c r="Q153" s="44">
        <v>12170</v>
      </c>
      <c r="R153" s="30">
        <v>59085</v>
      </c>
      <c r="S153" s="30">
        <f t="shared" si="27"/>
        <v>46915</v>
      </c>
      <c r="T153" s="36">
        <f t="shared" si="28"/>
        <v>1217426</v>
      </c>
      <c r="U153" s="30">
        <f t="shared" si="29"/>
        <v>4693141</v>
      </c>
      <c r="V153" s="44">
        <v>65</v>
      </c>
      <c r="W153" s="33">
        <f t="shared" si="30"/>
        <v>44766</v>
      </c>
      <c r="X153" s="43" t="str">
        <f t="shared" ca="1" si="35"/>
        <v>Bill Process</v>
      </c>
      <c r="Y153" s="37">
        <f t="shared" ca="1" si="31"/>
        <v>-1425</v>
      </c>
      <c r="Z153" s="44">
        <v>5614</v>
      </c>
      <c r="AA153" s="44">
        <f t="shared" ca="1" si="32"/>
        <v>1425</v>
      </c>
      <c r="AB153" s="48">
        <v>0</v>
      </c>
      <c r="AC153" s="67">
        <f t="shared" si="33"/>
        <v>0.20597444359820596</v>
      </c>
      <c r="AD153" s="52">
        <f t="shared" ca="1" si="36"/>
        <v>1425</v>
      </c>
      <c r="AE153" s="83"/>
      <c r="AF153" s="74">
        <v>0</v>
      </c>
      <c r="AG153" s="75">
        <v>0</v>
      </c>
      <c r="AH153" s="76">
        <v>46175</v>
      </c>
      <c r="AI153" s="77">
        <v>46254</v>
      </c>
      <c r="AJ153" s="50">
        <f t="shared" si="34"/>
        <v>-79</v>
      </c>
      <c r="AK153" s="48" t="s">
        <v>60</v>
      </c>
    </row>
    <row r="154" spans="1:37">
      <c r="A154" s="86" t="s">
        <v>367</v>
      </c>
      <c r="B154" s="44">
        <v>669</v>
      </c>
      <c r="C154" s="44">
        <v>91962554</v>
      </c>
      <c r="D154" s="86" t="s">
        <v>368</v>
      </c>
      <c r="E154" s="86" t="s">
        <v>125</v>
      </c>
      <c r="F154" s="44">
        <v>36</v>
      </c>
      <c r="G154" s="44">
        <v>684007</v>
      </c>
      <c r="H154" s="46">
        <v>0.78</v>
      </c>
      <c r="I154" s="21">
        <v>66.907115088759397</v>
      </c>
      <c r="J154" s="86" t="s">
        <v>239</v>
      </c>
      <c r="K154" s="66">
        <v>0.14499999999999999</v>
      </c>
      <c r="L154" s="45">
        <v>8646</v>
      </c>
      <c r="M154" s="82">
        <v>44465</v>
      </c>
      <c r="N154" s="44">
        <v>75099</v>
      </c>
      <c r="O154" s="36">
        <f t="shared" si="25"/>
        <v>5024657.4360507419</v>
      </c>
      <c r="P154" s="36">
        <f t="shared" si="26"/>
        <v>5753233</v>
      </c>
      <c r="Q154" s="44">
        <v>48225</v>
      </c>
      <c r="R154" s="30">
        <v>75099</v>
      </c>
      <c r="S154" s="30">
        <f t="shared" si="27"/>
        <v>26874</v>
      </c>
      <c r="T154" s="36">
        <f t="shared" si="28"/>
        <v>3694452</v>
      </c>
      <c r="U154" s="30">
        <f t="shared" si="29"/>
        <v>2058781</v>
      </c>
      <c r="V154" s="44">
        <v>117</v>
      </c>
      <c r="W154" s="33">
        <f t="shared" si="30"/>
        <v>44582</v>
      </c>
      <c r="X154" s="43" t="str">
        <f t="shared" ca="1" si="35"/>
        <v>Bill Process</v>
      </c>
      <c r="Y154" s="37">
        <f t="shared" ca="1" si="31"/>
        <v>-1609</v>
      </c>
      <c r="Z154" s="44">
        <v>2635</v>
      </c>
      <c r="AA154" s="44">
        <f t="shared" ca="1" si="32"/>
        <v>1609</v>
      </c>
      <c r="AB154" s="48">
        <v>9</v>
      </c>
      <c r="AC154" s="67">
        <f t="shared" si="33"/>
        <v>0.64215235888627009</v>
      </c>
      <c r="AD154" s="52">
        <f t="shared" ca="1" si="36"/>
        <v>1600</v>
      </c>
      <c r="AE154" s="83"/>
      <c r="AF154" s="74">
        <v>0</v>
      </c>
      <c r="AG154" s="75">
        <v>0</v>
      </c>
      <c r="AH154" s="76">
        <v>45881</v>
      </c>
      <c r="AI154" s="77">
        <v>46012</v>
      </c>
      <c r="AJ154" s="50">
        <f t="shared" si="34"/>
        <v>-131</v>
      </c>
      <c r="AK154" s="48" t="s">
        <v>47</v>
      </c>
    </row>
    <row r="155" spans="1:37">
      <c r="A155" s="86" t="s">
        <v>369</v>
      </c>
      <c r="B155" s="44">
        <v>832</v>
      </c>
      <c r="C155" s="44">
        <v>49506600</v>
      </c>
      <c r="D155" s="86" t="s">
        <v>82</v>
      </c>
      <c r="E155" s="86" t="s">
        <v>83</v>
      </c>
      <c r="F155" s="44">
        <v>33</v>
      </c>
      <c r="G155" s="44">
        <v>2071616</v>
      </c>
      <c r="H155" s="46">
        <v>0.75</v>
      </c>
      <c r="I155" s="21">
        <v>98.751169367963826</v>
      </c>
      <c r="J155" s="86" t="s">
        <v>126</v>
      </c>
      <c r="K155" s="66">
        <v>0.128</v>
      </c>
      <c r="L155" s="45">
        <v>8897</v>
      </c>
      <c r="M155" s="82">
        <v>45414</v>
      </c>
      <c r="N155" s="44">
        <v>46380</v>
      </c>
      <c r="O155" s="36">
        <f t="shared" si="25"/>
        <v>4580079.2352861622</v>
      </c>
      <c r="P155" s="36">
        <f t="shared" si="26"/>
        <v>5166329</v>
      </c>
      <c r="Q155" s="44">
        <v>13090</v>
      </c>
      <c r="R155" s="30">
        <v>46380</v>
      </c>
      <c r="S155" s="30">
        <f t="shared" si="27"/>
        <v>33290</v>
      </c>
      <c r="T155" s="36">
        <f t="shared" si="28"/>
        <v>1458112</v>
      </c>
      <c r="U155" s="30">
        <f t="shared" si="29"/>
        <v>3708217</v>
      </c>
      <c r="V155" s="44">
        <v>127</v>
      </c>
      <c r="W155" s="33">
        <f t="shared" si="30"/>
        <v>45541</v>
      </c>
      <c r="X155" s="43" t="str">
        <f t="shared" ca="1" si="35"/>
        <v>Bill Process</v>
      </c>
      <c r="Y155" s="37">
        <f t="shared" ca="1" si="31"/>
        <v>-650</v>
      </c>
      <c r="Z155" s="44">
        <v>8303</v>
      </c>
      <c r="AA155" s="44">
        <f t="shared" ca="1" si="32"/>
        <v>650</v>
      </c>
      <c r="AB155" s="48">
        <v>2</v>
      </c>
      <c r="AC155" s="67">
        <f t="shared" si="33"/>
        <v>0.2822337214316516</v>
      </c>
      <c r="AD155" s="52">
        <f t="shared" ca="1" si="36"/>
        <v>648</v>
      </c>
      <c r="AE155" s="83"/>
      <c r="AF155" s="74">
        <v>0</v>
      </c>
      <c r="AG155" s="75">
        <v>0</v>
      </c>
      <c r="AH155" s="76">
        <v>45921</v>
      </c>
      <c r="AI155" s="77">
        <v>46062</v>
      </c>
      <c r="AJ155" s="50">
        <f t="shared" si="34"/>
        <v>-141</v>
      </c>
      <c r="AK155" s="48" t="s">
        <v>47</v>
      </c>
    </row>
    <row r="156" spans="1:37">
      <c r="A156" s="86" t="s">
        <v>370</v>
      </c>
      <c r="B156" s="44">
        <v>788</v>
      </c>
      <c r="C156" s="44">
        <v>30131245</v>
      </c>
      <c r="D156" s="86" t="s">
        <v>89</v>
      </c>
      <c r="E156" s="86" t="s">
        <v>71</v>
      </c>
      <c r="F156" s="44">
        <v>17</v>
      </c>
      <c r="G156" s="44">
        <v>4305342</v>
      </c>
      <c r="H156" s="46">
        <v>0.77</v>
      </c>
      <c r="I156" s="21">
        <v>62.391555856933934</v>
      </c>
      <c r="J156" s="86" t="s">
        <v>104</v>
      </c>
      <c r="K156" s="66">
        <v>0.13300000000000001</v>
      </c>
      <c r="L156" s="45">
        <v>1121</v>
      </c>
      <c r="M156" s="82">
        <v>45066</v>
      </c>
      <c r="N156" s="44">
        <v>34368</v>
      </c>
      <c r="O156" s="36">
        <f t="shared" si="25"/>
        <v>2144272.9916911055</v>
      </c>
      <c r="P156" s="36">
        <f t="shared" si="26"/>
        <v>2429461</v>
      </c>
      <c r="Q156" s="44">
        <v>9306</v>
      </c>
      <c r="R156" s="30">
        <v>34368</v>
      </c>
      <c r="S156" s="30">
        <f t="shared" si="27"/>
        <v>25062</v>
      </c>
      <c r="T156" s="36">
        <f t="shared" si="28"/>
        <v>657838</v>
      </c>
      <c r="U156" s="30">
        <f t="shared" si="29"/>
        <v>1771623</v>
      </c>
      <c r="V156" s="44">
        <v>99</v>
      </c>
      <c r="W156" s="33">
        <f t="shared" si="30"/>
        <v>45165</v>
      </c>
      <c r="X156" s="43" t="str">
        <f t="shared" ca="1" si="35"/>
        <v>Bill Process</v>
      </c>
      <c r="Y156" s="37">
        <f t="shared" ca="1" si="31"/>
        <v>-1026</v>
      </c>
      <c r="Z156" s="44">
        <v>8316</v>
      </c>
      <c r="AA156" s="44">
        <f t="shared" ca="1" si="32"/>
        <v>1026</v>
      </c>
      <c r="AB156" s="48">
        <v>0</v>
      </c>
      <c r="AC156" s="67">
        <f t="shared" si="33"/>
        <v>0.27077513966480449</v>
      </c>
      <c r="AD156" s="52">
        <f t="shared" ca="1" si="36"/>
        <v>1026</v>
      </c>
      <c r="AE156" s="83"/>
      <c r="AF156" s="74">
        <v>0</v>
      </c>
      <c r="AG156" s="75">
        <v>0</v>
      </c>
      <c r="AH156" s="76">
        <v>46359</v>
      </c>
      <c r="AI156" s="77">
        <v>46472</v>
      </c>
      <c r="AJ156" s="50">
        <f t="shared" si="34"/>
        <v>-113</v>
      </c>
      <c r="AK156" s="48" t="s">
        <v>60</v>
      </c>
    </row>
    <row r="157" spans="1:37">
      <c r="A157" s="86" t="s">
        <v>371</v>
      </c>
      <c r="B157" s="44">
        <v>675</v>
      </c>
      <c r="C157" s="44">
        <v>47968305</v>
      </c>
      <c r="D157" s="86" t="s">
        <v>372</v>
      </c>
      <c r="E157" s="86" t="s">
        <v>54</v>
      </c>
      <c r="F157" s="44">
        <v>29</v>
      </c>
      <c r="G157" s="44">
        <v>8813033</v>
      </c>
      <c r="H157" s="46">
        <v>0.82</v>
      </c>
      <c r="I157" s="21">
        <v>98.822761772602618</v>
      </c>
      <c r="J157" s="86" t="s">
        <v>68</v>
      </c>
      <c r="K157" s="66">
        <v>0.11600000000000001</v>
      </c>
      <c r="L157" s="45">
        <v>8771</v>
      </c>
      <c r="M157" s="82">
        <v>45205</v>
      </c>
      <c r="N157" s="44">
        <v>20339</v>
      </c>
      <c r="O157" s="36">
        <f t="shared" si="25"/>
        <v>2009956.1516929646</v>
      </c>
      <c r="P157" s="36">
        <f t="shared" si="26"/>
        <v>2243111</v>
      </c>
      <c r="Q157" s="44">
        <v>5302</v>
      </c>
      <c r="R157" s="30">
        <v>20339</v>
      </c>
      <c r="S157" s="30">
        <f t="shared" si="27"/>
        <v>15037</v>
      </c>
      <c r="T157" s="36">
        <f t="shared" si="28"/>
        <v>584737</v>
      </c>
      <c r="U157" s="30">
        <f t="shared" si="29"/>
        <v>1658374</v>
      </c>
      <c r="V157" s="44">
        <v>72</v>
      </c>
      <c r="W157" s="33">
        <f t="shared" si="30"/>
        <v>45277</v>
      </c>
      <c r="X157" s="43" t="str">
        <f t="shared" ca="1" si="35"/>
        <v>Bill Process</v>
      </c>
      <c r="Y157" s="37">
        <f t="shared" ca="1" si="31"/>
        <v>-914</v>
      </c>
      <c r="Z157" s="44">
        <v>1621</v>
      </c>
      <c r="AA157" s="44">
        <f t="shared" ca="1" si="32"/>
        <v>914</v>
      </c>
      <c r="AB157" s="48">
        <v>6</v>
      </c>
      <c r="AC157" s="67">
        <f t="shared" si="33"/>
        <v>0.26068144943212546</v>
      </c>
      <c r="AD157" s="52">
        <f t="shared" ca="1" si="36"/>
        <v>908</v>
      </c>
      <c r="AE157" s="83"/>
      <c r="AF157" s="74">
        <v>0</v>
      </c>
      <c r="AG157" s="75">
        <v>0</v>
      </c>
      <c r="AH157" s="76">
        <v>45842</v>
      </c>
      <c r="AI157" s="77">
        <v>45928</v>
      </c>
      <c r="AJ157" s="50">
        <f t="shared" si="34"/>
        <v>-86</v>
      </c>
      <c r="AK157" s="48" t="s">
        <v>47</v>
      </c>
    </row>
    <row r="158" spans="1:37">
      <c r="A158" s="86" t="s">
        <v>373</v>
      </c>
      <c r="B158" s="44">
        <v>889</v>
      </c>
      <c r="C158" s="44">
        <v>55607904</v>
      </c>
      <c r="D158" s="86" t="s">
        <v>226</v>
      </c>
      <c r="E158" s="86" t="s">
        <v>97</v>
      </c>
      <c r="F158" s="44">
        <v>12</v>
      </c>
      <c r="G158" s="44">
        <v>3363302</v>
      </c>
      <c r="H158" s="46">
        <v>0.85</v>
      </c>
      <c r="I158" s="21">
        <v>50.521183662133268</v>
      </c>
      <c r="J158" s="86" t="s">
        <v>87</v>
      </c>
      <c r="K158" s="66">
        <v>0.13700000000000001</v>
      </c>
      <c r="L158" s="45">
        <v>5906</v>
      </c>
      <c r="M158" s="82">
        <v>43995</v>
      </c>
      <c r="N158" s="44">
        <v>40310</v>
      </c>
      <c r="O158" s="36">
        <f t="shared" si="25"/>
        <v>2036508.913420592</v>
      </c>
      <c r="P158" s="36">
        <f t="shared" si="26"/>
        <v>2315511</v>
      </c>
      <c r="Q158" s="44">
        <v>1187</v>
      </c>
      <c r="R158" s="30">
        <v>40310</v>
      </c>
      <c r="S158" s="30">
        <f t="shared" si="27"/>
        <v>39123</v>
      </c>
      <c r="T158" s="36">
        <f t="shared" si="28"/>
        <v>68184</v>
      </c>
      <c r="U158" s="30">
        <f t="shared" si="29"/>
        <v>2247327</v>
      </c>
      <c r="V158" s="44">
        <v>130</v>
      </c>
      <c r="W158" s="33">
        <f t="shared" si="30"/>
        <v>44125</v>
      </c>
      <c r="X158" s="43" t="str">
        <f t="shared" ca="1" si="35"/>
        <v>Bill Process</v>
      </c>
      <c r="Y158" s="37">
        <f t="shared" ca="1" si="31"/>
        <v>-2066</v>
      </c>
      <c r="Z158" s="44">
        <v>7993</v>
      </c>
      <c r="AA158" s="44">
        <f t="shared" ca="1" si="32"/>
        <v>2066</v>
      </c>
      <c r="AB158" s="48">
        <v>7</v>
      </c>
      <c r="AC158" s="67">
        <f t="shared" si="33"/>
        <v>2.9446787397668074E-2</v>
      </c>
      <c r="AD158" s="52">
        <f t="shared" ca="1" si="36"/>
        <v>2059</v>
      </c>
      <c r="AE158" s="83"/>
      <c r="AF158" s="74">
        <v>0</v>
      </c>
      <c r="AG158" s="75">
        <v>0</v>
      </c>
      <c r="AH158" s="76">
        <v>46021</v>
      </c>
      <c r="AI158" s="77">
        <v>46165</v>
      </c>
      <c r="AJ158" s="50">
        <f t="shared" si="34"/>
        <v>-144</v>
      </c>
      <c r="AK158" s="48" t="s">
        <v>60</v>
      </c>
    </row>
    <row r="159" spans="1:37">
      <c r="A159" s="86" t="s">
        <v>374</v>
      </c>
      <c r="B159" s="44">
        <v>947</v>
      </c>
      <c r="C159" s="44">
        <v>35446155</v>
      </c>
      <c r="D159" s="86" t="s">
        <v>106</v>
      </c>
      <c r="E159" s="86" t="s">
        <v>107</v>
      </c>
      <c r="F159" s="44">
        <v>41</v>
      </c>
      <c r="G159" s="44">
        <v>5890209</v>
      </c>
      <c r="H159" s="46">
        <v>0.76</v>
      </c>
      <c r="I159" s="21">
        <v>84.527907985178842</v>
      </c>
      <c r="J159" s="86" t="s">
        <v>194</v>
      </c>
      <c r="K159" s="66">
        <v>0.14899999999999999</v>
      </c>
      <c r="L159" s="45">
        <v>8119</v>
      </c>
      <c r="M159" s="82">
        <v>43904</v>
      </c>
      <c r="N159" s="44">
        <v>27057</v>
      </c>
      <c r="O159" s="36">
        <f t="shared" si="25"/>
        <v>2287071.606354984</v>
      </c>
      <c r="P159" s="36">
        <f t="shared" si="26"/>
        <v>2627845</v>
      </c>
      <c r="Q159" s="44">
        <v>24748</v>
      </c>
      <c r="R159" s="30">
        <v>27057</v>
      </c>
      <c r="S159" s="30">
        <f t="shared" si="27"/>
        <v>2309</v>
      </c>
      <c r="T159" s="36">
        <f t="shared" si="28"/>
        <v>2403589</v>
      </c>
      <c r="U159" s="30">
        <f t="shared" si="29"/>
        <v>224256</v>
      </c>
      <c r="V159" s="44">
        <v>86</v>
      </c>
      <c r="W159" s="33">
        <f t="shared" si="30"/>
        <v>43990</v>
      </c>
      <c r="X159" s="43" t="str">
        <f t="shared" ca="1" si="35"/>
        <v>Bill Process</v>
      </c>
      <c r="Y159" s="37">
        <f t="shared" ca="1" si="31"/>
        <v>-2201</v>
      </c>
      <c r="Z159" s="44">
        <v>6424</v>
      </c>
      <c r="AA159" s="44">
        <f t="shared" ca="1" si="32"/>
        <v>2201</v>
      </c>
      <c r="AB159" s="48">
        <v>7</v>
      </c>
      <c r="AC159" s="67">
        <f t="shared" si="33"/>
        <v>0.91466164024097274</v>
      </c>
      <c r="AD159" s="52">
        <f t="shared" ca="1" si="36"/>
        <v>2194</v>
      </c>
      <c r="AE159" s="83"/>
      <c r="AF159" s="74">
        <v>0</v>
      </c>
      <c r="AG159" s="75">
        <v>0</v>
      </c>
      <c r="AH159" s="76">
        <v>45954</v>
      </c>
      <c r="AI159" s="77">
        <v>46054</v>
      </c>
      <c r="AJ159" s="50">
        <f t="shared" si="34"/>
        <v>-100</v>
      </c>
      <c r="AK159" s="48" t="s">
        <v>47</v>
      </c>
    </row>
    <row r="160" spans="1:37">
      <c r="A160" s="86" t="s">
        <v>375</v>
      </c>
      <c r="B160" s="44">
        <v>486</v>
      </c>
      <c r="C160" s="44">
        <v>13230438</v>
      </c>
      <c r="D160" s="86" t="s">
        <v>376</v>
      </c>
      <c r="E160" s="86" t="s">
        <v>147</v>
      </c>
      <c r="F160" s="44">
        <v>34</v>
      </c>
      <c r="G160" s="44">
        <v>4458845</v>
      </c>
      <c r="H160" s="46">
        <v>0.9</v>
      </c>
      <c r="I160" s="21">
        <v>67.18253402116413</v>
      </c>
      <c r="J160" s="86" t="s">
        <v>377</v>
      </c>
      <c r="K160" s="66">
        <v>0.14599999999999999</v>
      </c>
      <c r="L160" s="45">
        <v>6851</v>
      </c>
      <c r="M160" s="82">
        <v>45668</v>
      </c>
      <c r="N160" s="44">
        <v>61523</v>
      </c>
      <c r="O160" s="36">
        <f t="shared" si="25"/>
        <v>4133271.0405840809</v>
      </c>
      <c r="P160" s="36">
        <f t="shared" si="26"/>
        <v>4736729</v>
      </c>
      <c r="Q160" s="44">
        <v>28369</v>
      </c>
      <c r="R160" s="30">
        <v>61523</v>
      </c>
      <c r="S160" s="30">
        <f t="shared" si="27"/>
        <v>33154</v>
      </c>
      <c r="T160" s="36">
        <f t="shared" si="28"/>
        <v>2184163</v>
      </c>
      <c r="U160" s="30">
        <f t="shared" si="29"/>
        <v>2552566</v>
      </c>
      <c r="V160" s="44">
        <v>60</v>
      </c>
      <c r="W160" s="33">
        <f t="shared" si="30"/>
        <v>45728</v>
      </c>
      <c r="X160" s="43" t="str">
        <f t="shared" ca="1" si="35"/>
        <v>Bill Process</v>
      </c>
      <c r="Y160" s="37">
        <f t="shared" ca="1" si="31"/>
        <v>-463</v>
      </c>
      <c r="Z160" s="44">
        <v>6615</v>
      </c>
      <c r="AA160" s="44">
        <f t="shared" ca="1" si="32"/>
        <v>463</v>
      </c>
      <c r="AB160" s="48">
        <v>0</v>
      </c>
      <c r="AC160" s="67">
        <f t="shared" si="33"/>
        <v>0.46111210441623457</v>
      </c>
      <c r="AD160" s="52">
        <f t="shared" ca="1" si="36"/>
        <v>463</v>
      </c>
      <c r="AE160" s="83"/>
      <c r="AF160" s="74">
        <v>0</v>
      </c>
      <c r="AG160" s="75">
        <v>0</v>
      </c>
      <c r="AH160" s="76">
        <v>46323</v>
      </c>
      <c r="AI160" s="77">
        <v>46397</v>
      </c>
      <c r="AJ160" s="50">
        <f t="shared" si="34"/>
        <v>-74</v>
      </c>
      <c r="AK160" s="48" t="s">
        <v>47</v>
      </c>
    </row>
    <row r="161" spans="1:37">
      <c r="A161" s="86" t="s">
        <v>378</v>
      </c>
      <c r="B161" s="44">
        <v>434</v>
      </c>
      <c r="C161" s="44">
        <v>55981497</v>
      </c>
      <c r="D161" s="86" t="s">
        <v>193</v>
      </c>
      <c r="E161" s="86" t="s">
        <v>54</v>
      </c>
      <c r="F161" s="44">
        <v>25</v>
      </c>
      <c r="G161" s="44">
        <v>6492506</v>
      </c>
      <c r="H161" s="46">
        <v>0.98</v>
      </c>
      <c r="I161" s="21">
        <v>93.487587621284149</v>
      </c>
      <c r="J161" s="86" t="s">
        <v>194</v>
      </c>
      <c r="K161" s="66">
        <v>0.12</v>
      </c>
      <c r="L161" s="45">
        <v>1251</v>
      </c>
      <c r="M161" s="82">
        <v>43839</v>
      </c>
      <c r="N161" s="44">
        <v>30002</v>
      </c>
      <c r="O161" s="36">
        <f t="shared" si="25"/>
        <v>2804814.603813767</v>
      </c>
      <c r="P161" s="36">
        <f t="shared" si="26"/>
        <v>3141392</v>
      </c>
      <c r="Q161" s="44">
        <v>15774</v>
      </c>
      <c r="R161" s="30">
        <v>30002</v>
      </c>
      <c r="S161" s="30">
        <f t="shared" si="27"/>
        <v>14228</v>
      </c>
      <c r="T161" s="36">
        <f t="shared" si="28"/>
        <v>1651634</v>
      </c>
      <c r="U161" s="30">
        <f t="shared" si="29"/>
        <v>1489758</v>
      </c>
      <c r="V161" s="44">
        <v>147</v>
      </c>
      <c r="W161" s="33">
        <f t="shared" si="30"/>
        <v>43986</v>
      </c>
      <c r="X161" s="43" t="str">
        <f t="shared" ca="1" si="35"/>
        <v>Bill Process</v>
      </c>
      <c r="Y161" s="37">
        <f t="shared" ca="1" si="31"/>
        <v>-2205</v>
      </c>
      <c r="Z161" s="44">
        <v>2790</v>
      </c>
      <c r="AA161" s="44">
        <f t="shared" ca="1" si="32"/>
        <v>2205</v>
      </c>
      <c r="AB161" s="48">
        <v>0</v>
      </c>
      <c r="AC161" s="67">
        <f t="shared" si="33"/>
        <v>0.52576494900339976</v>
      </c>
      <c r="AD161" s="52">
        <f t="shared" ca="1" si="36"/>
        <v>2205</v>
      </c>
      <c r="AE161" s="83"/>
      <c r="AF161" s="74">
        <v>0</v>
      </c>
      <c r="AG161" s="75">
        <v>0</v>
      </c>
      <c r="AH161" s="76">
        <v>46193</v>
      </c>
      <c r="AI161" s="77">
        <v>46354</v>
      </c>
      <c r="AJ161" s="50">
        <f t="shared" si="34"/>
        <v>-161</v>
      </c>
      <c r="AK161" s="48" t="s">
        <v>47</v>
      </c>
    </row>
    <row r="162" spans="1:37">
      <c r="A162" s="86" t="s">
        <v>379</v>
      </c>
      <c r="B162" s="44">
        <v>897</v>
      </c>
      <c r="C162" s="44">
        <v>14119211</v>
      </c>
      <c r="D162" s="86" t="s">
        <v>361</v>
      </c>
      <c r="E162" s="86" t="s">
        <v>107</v>
      </c>
      <c r="F162" s="44">
        <v>13</v>
      </c>
      <c r="G162" s="44">
        <v>9203646</v>
      </c>
      <c r="H162" s="46">
        <v>0.94</v>
      </c>
      <c r="I162" s="21">
        <v>64.87415942040829</v>
      </c>
      <c r="J162" s="86" t="s">
        <v>72</v>
      </c>
      <c r="K162" s="66">
        <v>0.14899999999999999</v>
      </c>
      <c r="L162" s="45">
        <v>7509</v>
      </c>
      <c r="M162" s="82">
        <v>44238</v>
      </c>
      <c r="N162" s="44">
        <v>55684</v>
      </c>
      <c r="O162" s="36">
        <f t="shared" si="25"/>
        <v>3612452.6931660152</v>
      </c>
      <c r="P162" s="36">
        <f t="shared" si="26"/>
        <v>4150708</v>
      </c>
      <c r="Q162" s="44">
        <v>10187</v>
      </c>
      <c r="R162" s="30">
        <v>55684</v>
      </c>
      <c r="S162" s="30">
        <f t="shared" si="27"/>
        <v>45497</v>
      </c>
      <c r="T162" s="36">
        <f t="shared" si="28"/>
        <v>759343</v>
      </c>
      <c r="U162" s="30">
        <f t="shared" si="29"/>
        <v>3391365</v>
      </c>
      <c r="V162" s="44">
        <v>77</v>
      </c>
      <c r="W162" s="33">
        <f t="shared" si="30"/>
        <v>44315</v>
      </c>
      <c r="X162" s="43" t="str">
        <f t="shared" ca="1" si="35"/>
        <v>Bill Process</v>
      </c>
      <c r="Y162" s="37">
        <f t="shared" ca="1" si="31"/>
        <v>-1876</v>
      </c>
      <c r="Z162" s="44">
        <v>5489</v>
      </c>
      <c r="AA162" s="44">
        <f t="shared" ca="1" si="32"/>
        <v>1876</v>
      </c>
      <c r="AB162" s="48">
        <v>2</v>
      </c>
      <c r="AC162" s="67">
        <f t="shared" si="33"/>
        <v>0.18294303570145823</v>
      </c>
      <c r="AD162" s="52">
        <f t="shared" ca="1" si="36"/>
        <v>1874</v>
      </c>
      <c r="AE162" s="83"/>
      <c r="AF162" s="74">
        <v>0</v>
      </c>
      <c r="AG162" s="75">
        <v>0</v>
      </c>
      <c r="AH162" s="76">
        <v>45926</v>
      </c>
      <c r="AI162" s="77">
        <v>46017</v>
      </c>
      <c r="AJ162" s="50">
        <f t="shared" si="34"/>
        <v>-91</v>
      </c>
      <c r="AK162" s="48" t="s">
        <v>47</v>
      </c>
    </row>
    <row r="163" spans="1:37">
      <c r="A163" s="86" t="s">
        <v>380</v>
      </c>
      <c r="B163" s="44">
        <v>390</v>
      </c>
      <c r="C163" s="44">
        <v>49890839</v>
      </c>
      <c r="D163" s="86" t="s">
        <v>381</v>
      </c>
      <c r="E163" s="86" t="s">
        <v>211</v>
      </c>
      <c r="F163" s="44">
        <v>21</v>
      </c>
      <c r="G163" s="44">
        <v>830701</v>
      </c>
      <c r="H163" s="46">
        <v>0.95</v>
      </c>
      <c r="I163" s="21">
        <v>51.608642365598087</v>
      </c>
      <c r="J163" s="86" t="s">
        <v>239</v>
      </c>
      <c r="K163" s="66">
        <v>0.13300000000000001</v>
      </c>
      <c r="L163" s="45">
        <v>6664</v>
      </c>
      <c r="M163" s="82">
        <v>45827</v>
      </c>
      <c r="N163" s="44">
        <v>35253</v>
      </c>
      <c r="O163" s="36">
        <f t="shared" si="25"/>
        <v>1819359.4693144294</v>
      </c>
      <c r="P163" s="36">
        <f t="shared" si="26"/>
        <v>2061334</v>
      </c>
      <c r="Q163" s="44">
        <v>10166</v>
      </c>
      <c r="R163" s="30">
        <v>35253</v>
      </c>
      <c r="S163" s="30">
        <f t="shared" si="27"/>
        <v>25087</v>
      </c>
      <c r="T163" s="36">
        <f t="shared" si="28"/>
        <v>594432</v>
      </c>
      <c r="U163" s="30">
        <f t="shared" si="29"/>
        <v>1466902</v>
      </c>
      <c r="V163" s="44">
        <v>197</v>
      </c>
      <c r="W163" s="33">
        <f t="shared" si="30"/>
        <v>46024</v>
      </c>
      <c r="X163" s="43" t="str">
        <f t="shared" ca="1" si="35"/>
        <v>Bill Process</v>
      </c>
      <c r="Y163" s="37">
        <f t="shared" ca="1" si="31"/>
        <v>-167</v>
      </c>
      <c r="Z163" s="44">
        <v>6541</v>
      </c>
      <c r="AA163" s="44">
        <f t="shared" ca="1" si="32"/>
        <v>167</v>
      </c>
      <c r="AB163" s="48">
        <v>7</v>
      </c>
      <c r="AC163" s="67">
        <f t="shared" si="33"/>
        <v>0.28837262076986353</v>
      </c>
      <c r="AD163" s="52">
        <f t="shared" ca="1" si="36"/>
        <v>160</v>
      </c>
      <c r="AE163" s="83"/>
      <c r="AF163" s="74">
        <v>0</v>
      </c>
      <c r="AG163" s="75">
        <v>0</v>
      </c>
      <c r="AH163" s="76">
        <v>46024</v>
      </c>
      <c r="AI163" s="77">
        <v>46235</v>
      </c>
      <c r="AJ163" s="50">
        <f t="shared" si="34"/>
        <v>-211</v>
      </c>
      <c r="AK163" s="48" t="s">
        <v>47</v>
      </c>
    </row>
    <row r="164" spans="1:37">
      <c r="A164" s="86" t="s">
        <v>382</v>
      </c>
      <c r="B164" s="44">
        <v>609</v>
      </c>
      <c r="C164" s="44">
        <v>93077261</v>
      </c>
      <c r="D164" s="86" t="s">
        <v>322</v>
      </c>
      <c r="E164" s="86" t="s">
        <v>207</v>
      </c>
      <c r="F164" s="44">
        <v>25</v>
      </c>
      <c r="G164" s="44">
        <v>459922</v>
      </c>
      <c r="H164" s="46">
        <v>0.77</v>
      </c>
      <c r="I164" s="21">
        <v>64.342879383258605</v>
      </c>
      <c r="J164" s="86" t="s">
        <v>184</v>
      </c>
      <c r="K164" s="66">
        <v>0.13300000000000001</v>
      </c>
      <c r="L164" s="45">
        <v>4921</v>
      </c>
      <c r="M164" s="82">
        <v>45148</v>
      </c>
      <c r="N164" s="44">
        <v>51021</v>
      </c>
      <c r="O164" s="36">
        <f t="shared" si="25"/>
        <v>3282838.0490132375</v>
      </c>
      <c r="P164" s="36">
        <f t="shared" si="26"/>
        <v>3719456</v>
      </c>
      <c r="Q164" s="44">
        <v>397</v>
      </c>
      <c r="R164" s="30">
        <v>51021</v>
      </c>
      <c r="S164" s="30">
        <f t="shared" si="27"/>
        <v>50624</v>
      </c>
      <c r="T164" s="36">
        <f t="shared" si="28"/>
        <v>28941</v>
      </c>
      <c r="U164" s="30">
        <f t="shared" si="29"/>
        <v>3690515</v>
      </c>
      <c r="V164" s="44">
        <v>167</v>
      </c>
      <c r="W164" s="33">
        <f t="shared" si="30"/>
        <v>45315</v>
      </c>
      <c r="X164" s="43" t="str">
        <f t="shared" ca="1" si="35"/>
        <v>Bill Process</v>
      </c>
      <c r="Y164" s="37">
        <f t="shared" ca="1" si="31"/>
        <v>-876</v>
      </c>
      <c r="Z164" s="44">
        <v>5009</v>
      </c>
      <c r="AA164" s="44">
        <f t="shared" ca="1" si="32"/>
        <v>876</v>
      </c>
      <c r="AB164" s="48">
        <v>1</v>
      </c>
      <c r="AC164" s="67">
        <f t="shared" si="33"/>
        <v>7.7811097391270265E-3</v>
      </c>
      <c r="AD164" s="52">
        <f t="shared" ca="1" si="36"/>
        <v>875</v>
      </c>
      <c r="AE164" s="83"/>
      <c r="AF164" s="74">
        <v>0</v>
      </c>
      <c r="AG164" s="75">
        <v>0</v>
      </c>
      <c r="AH164" s="76">
        <v>46022</v>
      </c>
      <c r="AI164" s="77">
        <v>46203</v>
      </c>
      <c r="AJ164" s="50">
        <f t="shared" si="34"/>
        <v>-181</v>
      </c>
      <c r="AK164" s="48" t="s">
        <v>60</v>
      </c>
    </row>
    <row r="165" spans="1:37">
      <c r="A165" s="86" t="s">
        <v>383</v>
      </c>
      <c r="B165" s="44">
        <v>439</v>
      </c>
      <c r="C165" s="44">
        <v>59751637</v>
      </c>
      <c r="D165" s="86" t="s">
        <v>218</v>
      </c>
      <c r="E165" s="86" t="s">
        <v>107</v>
      </c>
      <c r="F165" s="44">
        <v>48</v>
      </c>
      <c r="G165" s="44">
        <v>6807021</v>
      </c>
      <c r="H165" s="46">
        <v>0.99</v>
      </c>
      <c r="I165" s="21">
        <v>98.83684403035457</v>
      </c>
      <c r="J165" s="86" t="s">
        <v>181</v>
      </c>
      <c r="K165" s="66">
        <v>0.13100000000000001</v>
      </c>
      <c r="L165" s="45">
        <v>4666</v>
      </c>
      <c r="M165" s="82">
        <v>45293</v>
      </c>
      <c r="N165" s="44">
        <v>72536</v>
      </c>
      <c r="O165" s="36">
        <f t="shared" si="25"/>
        <v>7169229.3185857991</v>
      </c>
      <c r="P165" s="36">
        <f t="shared" si="26"/>
        <v>8108398</v>
      </c>
      <c r="Q165" s="44">
        <v>45658</v>
      </c>
      <c r="R165" s="30">
        <v>72536</v>
      </c>
      <c r="S165" s="30">
        <f t="shared" si="27"/>
        <v>26878</v>
      </c>
      <c r="T165" s="36">
        <f t="shared" si="28"/>
        <v>5103855</v>
      </c>
      <c r="U165" s="30">
        <f t="shared" si="29"/>
        <v>3004543</v>
      </c>
      <c r="V165" s="44">
        <v>90</v>
      </c>
      <c r="W165" s="33">
        <f t="shared" si="30"/>
        <v>45383</v>
      </c>
      <c r="X165" s="43" t="str">
        <f t="shared" ca="1" si="35"/>
        <v>Bill Process</v>
      </c>
      <c r="Y165" s="37">
        <f t="shared" ca="1" si="31"/>
        <v>-808</v>
      </c>
      <c r="Z165" s="44">
        <v>7673</v>
      </c>
      <c r="AA165" s="44">
        <f t="shared" ca="1" si="32"/>
        <v>808</v>
      </c>
      <c r="AB165" s="48">
        <v>6</v>
      </c>
      <c r="AC165" s="67">
        <f t="shared" si="33"/>
        <v>0.62945296128818795</v>
      </c>
      <c r="AD165" s="52">
        <f t="shared" ca="1" si="36"/>
        <v>802</v>
      </c>
      <c r="AE165" s="83"/>
      <c r="AF165" s="74">
        <v>0</v>
      </c>
      <c r="AG165" s="75">
        <v>0</v>
      </c>
      <c r="AH165" s="76">
        <v>45820</v>
      </c>
      <c r="AI165" s="77">
        <v>45924</v>
      </c>
      <c r="AJ165" s="50">
        <f t="shared" si="34"/>
        <v>-104</v>
      </c>
      <c r="AK165" s="48" t="s">
        <v>47</v>
      </c>
    </row>
    <row r="166" spans="1:37">
      <c r="A166" s="86" t="s">
        <v>384</v>
      </c>
      <c r="B166" s="44">
        <v>116</v>
      </c>
      <c r="C166" s="44">
        <v>16609168</v>
      </c>
      <c r="D166" s="86" t="s">
        <v>299</v>
      </c>
      <c r="E166" s="86" t="s">
        <v>83</v>
      </c>
      <c r="F166" s="44">
        <v>46</v>
      </c>
      <c r="G166" s="44">
        <v>1889071</v>
      </c>
      <c r="H166" s="46">
        <v>0.79</v>
      </c>
      <c r="I166" s="21">
        <v>64.277541743327234</v>
      </c>
      <c r="J166" s="86" t="s">
        <v>122</v>
      </c>
      <c r="K166" s="66">
        <v>0.13200000000000001</v>
      </c>
      <c r="L166" s="45">
        <v>1996</v>
      </c>
      <c r="M166" s="82">
        <v>44739</v>
      </c>
      <c r="N166" s="44">
        <v>65026</v>
      </c>
      <c r="O166" s="36">
        <f t="shared" si="25"/>
        <v>4179711.4294015965</v>
      </c>
      <c r="P166" s="36">
        <f t="shared" si="26"/>
        <v>4731433</v>
      </c>
      <c r="Q166" s="44">
        <v>4437</v>
      </c>
      <c r="R166" s="30">
        <v>65026</v>
      </c>
      <c r="S166" s="30">
        <f t="shared" si="27"/>
        <v>60589</v>
      </c>
      <c r="T166" s="36">
        <f t="shared" si="28"/>
        <v>322846</v>
      </c>
      <c r="U166" s="30">
        <f t="shared" si="29"/>
        <v>4408587</v>
      </c>
      <c r="V166" s="44">
        <v>78</v>
      </c>
      <c r="W166" s="33">
        <f t="shared" si="30"/>
        <v>44817</v>
      </c>
      <c r="X166" s="43" t="str">
        <f t="shared" ca="1" si="35"/>
        <v>Bill Process</v>
      </c>
      <c r="Y166" s="37">
        <f t="shared" ca="1" si="31"/>
        <v>-1374</v>
      </c>
      <c r="Z166" s="44">
        <v>9999</v>
      </c>
      <c r="AA166" s="44">
        <f t="shared" ca="1" si="32"/>
        <v>1374</v>
      </c>
      <c r="AB166" s="48">
        <v>0</v>
      </c>
      <c r="AC166" s="67">
        <f t="shared" si="33"/>
        <v>6.8234244763633004E-2</v>
      </c>
      <c r="AD166" s="52">
        <f t="shared" ca="1" si="36"/>
        <v>1374</v>
      </c>
      <c r="AE166" s="83"/>
      <c r="AF166" s="74">
        <v>0</v>
      </c>
      <c r="AG166" s="75">
        <v>0</v>
      </c>
      <c r="AH166" s="76">
        <v>46232</v>
      </c>
      <c r="AI166" s="77">
        <v>46324</v>
      </c>
      <c r="AJ166" s="50">
        <f t="shared" si="34"/>
        <v>-92</v>
      </c>
      <c r="AK166" s="48" t="s">
        <v>60</v>
      </c>
    </row>
    <row r="167" spans="1:37">
      <c r="A167" s="86" t="s">
        <v>385</v>
      </c>
      <c r="B167" s="44">
        <v>158</v>
      </c>
      <c r="C167" s="44">
        <v>21318306</v>
      </c>
      <c r="D167" s="86" t="s">
        <v>386</v>
      </c>
      <c r="E167" s="86" t="s">
        <v>93</v>
      </c>
      <c r="F167" s="44">
        <v>6</v>
      </c>
      <c r="G167" s="44">
        <v>1331059</v>
      </c>
      <c r="H167" s="46">
        <v>0.98</v>
      </c>
      <c r="I167" s="21">
        <v>52.781794804963468</v>
      </c>
      <c r="J167" s="86" t="s">
        <v>159</v>
      </c>
      <c r="K167" s="66">
        <v>0.114</v>
      </c>
      <c r="L167" s="45">
        <v>3024</v>
      </c>
      <c r="M167" s="82">
        <v>45741</v>
      </c>
      <c r="N167" s="44">
        <v>83250</v>
      </c>
      <c r="O167" s="36">
        <f t="shared" si="25"/>
        <v>4394084.4175132085</v>
      </c>
      <c r="P167" s="36">
        <f t="shared" si="26"/>
        <v>4895010</v>
      </c>
      <c r="Q167" s="44">
        <v>61238</v>
      </c>
      <c r="R167" s="30">
        <v>83250</v>
      </c>
      <c r="S167" s="30">
        <f t="shared" si="27"/>
        <v>22012</v>
      </c>
      <c r="T167" s="36">
        <f t="shared" si="28"/>
        <v>3600728</v>
      </c>
      <c r="U167" s="30">
        <f t="shared" si="29"/>
        <v>1294282</v>
      </c>
      <c r="V167" s="44">
        <v>82</v>
      </c>
      <c r="W167" s="33">
        <f t="shared" si="30"/>
        <v>45823</v>
      </c>
      <c r="X167" s="43" t="str">
        <f t="shared" ca="1" si="35"/>
        <v>Bill Process</v>
      </c>
      <c r="Y167" s="37">
        <f t="shared" ca="1" si="31"/>
        <v>-368</v>
      </c>
      <c r="Z167" s="44">
        <v>9321</v>
      </c>
      <c r="AA167" s="44">
        <f t="shared" ca="1" si="32"/>
        <v>368</v>
      </c>
      <c r="AB167" s="48">
        <v>1</v>
      </c>
      <c r="AC167" s="67">
        <f t="shared" si="33"/>
        <v>0.7355915915915916</v>
      </c>
      <c r="AD167" s="52">
        <f t="shared" ca="1" si="36"/>
        <v>367</v>
      </c>
      <c r="AE167" s="83"/>
      <c r="AF167" s="74">
        <v>0</v>
      </c>
      <c r="AG167" s="75">
        <v>0</v>
      </c>
      <c r="AH167" s="76">
        <v>45857</v>
      </c>
      <c r="AI167" s="77">
        <v>45953</v>
      </c>
      <c r="AJ167" s="50">
        <f t="shared" si="34"/>
        <v>-96</v>
      </c>
      <c r="AK167" s="48" t="s">
        <v>47</v>
      </c>
    </row>
    <row r="168" spans="1:37">
      <c r="A168" s="86" t="s">
        <v>387</v>
      </c>
      <c r="B168" s="44">
        <v>647</v>
      </c>
      <c r="C168" s="44">
        <v>23108760</v>
      </c>
      <c r="D168" s="86" t="s">
        <v>216</v>
      </c>
      <c r="E168" s="86" t="s">
        <v>107</v>
      </c>
      <c r="F168" s="44">
        <v>34</v>
      </c>
      <c r="G168" s="44">
        <v>8873179</v>
      </c>
      <c r="H168" s="46">
        <v>0.85</v>
      </c>
      <c r="I168" s="21">
        <v>81.324430598934967</v>
      </c>
      <c r="J168" s="86" t="s">
        <v>236</v>
      </c>
      <c r="K168" s="66">
        <v>0.11700000000000001</v>
      </c>
      <c r="L168" s="45">
        <v>8985</v>
      </c>
      <c r="M168" s="82">
        <v>45958</v>
      </c>
      <c r="N168" s="44">
        <v>96626</v>
      </c>
      <c r="O168" s="36">
        <f t="shared" si="25"/>
        <v>7858054.4310526904</v>
      </c>
      <c r="P168" s="36">
        <f t="shared" si="26"/>
        <v>8777447</v>
      </c>
      <c r="Q168" s="44">
        <v>13488</v>
      </c>
      <c r="R168" s="30">
        <v>96626</v>
      </c>
      <c r="S168" s="30">
        <f t="shared" si="27"/>
        <v>83138</v>
      </c>
      <c r="T168" s="36">
        <f t="shared" si="28"/>
        <v>1225242</v>
      </c>
      <c r="U168" s="30">
        <f t="shared" si="29"/>
        <v>7552205</v>
      </c>
      <c r="V168" s="44">
        <v>98</v>
      </c>
      <c r="W168" s="33">
        <f t="shared" si="30"/>
        <v>46056</v>
      </c>
      <c r="X168" s="43" t="str">
        <f t="shared" ca="1" si="35"/>
        <v>Bill Process</v>
      </c>
      <c r="Y168" s="37">
        <f t="shared" ca="1" si="31"/>
        <v>-135</v>
      </c>
      <c r="Z168" s="44">
        <v>3764</v>
      </c>
      <c r="AA168" s="44">
        <f t="shared" ca="1" si="32"/>
        <v>135</v>
      </c>
      <c r="AB168" s="48">
        <v>0</v>
      </c>
      <c r="AC168" s="67">
        <f t="shared" si="33"/>
        <v>0.1395897584501066</v>
      </c>
      <c r="AD168" s="52">
        <f t="shared" ca="1" si="36"/>
        <v>135</v>
      </c>
      <c r="AE168" s="83"/>
      <c r="AF168" s="74">
        <v>0</v>
      </c>
      <c r="AG168" s="75">
        <v>0</v>
      </c>
      <c r="AH168" s="76">
        <v>46315</v>
      </c>
      <c r="AI168" s="77">
        <v>46427</v>
      </c>
      <c r="AJ168" s="50">
        <f t="shared" si="34"/>
        <v>-112</v>
      </c>
      <c r="AK168" s="48" t="s">
        <v>47</v>
      </c>
    </row>
    <row r="169" spans="1:37">
      <c r="A169" s="86" t="s">
        <v>388</v>
      </c>
      <c r="B169" s="44">
        <v>105</v>
      </c>
      <c r="C169" s="44">
        <v>51013640</v>
      </c>
      <c r="D169" s="86" t="s">
        <v>389</v>
      </c>
      <c r="E169" s="86" t="s">
        <v>79</v>
      </c>
      <c r="F169" s="44">
        <v>42</v>
      </c>
      <c r="G169" s="44">
        <v>3051081</v>
      </c>
      <c r="H169" s="46">
        <v>0.77</v>
      </c>
      <c r="I169" s="21">
        <v>70.86980209104054</v>
      </c>
      <c r="J169" s="86" t="s">
        <v>112</v>
      </c>
      <c r="K169" s="66">
        <v>0.115</v>
      </c>
      <c r="L169" s="45">
        <v>8097</v>
      </c>
      <c r="M169" s="82">
        <v>45653</v>
      </c>
      <c r="N169" s="44">
        <v>41191</v>
      </c>
      <c r="O169" s="36">
        <f t="shared" si="25"/>
        <v>2919198.0179320509</v>
      </c>
      <c r="P169" s="36">
        <f t="shared" si="26"/>
        <v>3254906</v>
      </c>
      <c r="Q169" s="44">
        <v>16292</v>
      </c>
      <c r="R169" s="30">
        <v>41191</v>
      </c>
      <c r="S169" s="30">
        <f t="shared" si="27"/>
        <v>24899</v>
      </c>
      <c r="T169" s="36">
        <f t="shared" si="28"/>
        <v>1287391</v>
      </c>
      <c r="U169" s="30">
        <f t="shared" si="29"/>
        <v>1967515</v>
      </c>
      <c r="V169" s="44">
        <v>65</v>
      </c>
      <c r="W169" s="33">
        <f t="shared" si="30"/>
        <v>45718</v>
      </c>
      <c r="X169" s="43" t="str">
        <f t="shared" ca="1" si="35"/>
        <v>Bill Process</v>
      </c>
      <c r="Y169" s="37">
        <f t="shared" ca="1" si="31"/>
        <v>-473</v>
      </c>
      <c r="Z169" s="44">
        <v>5415</v>
      </c>
      <c r="AA169" s="44">
        <f t="shared" ca="1" si="32"/>
        <v>473</v>
      </c>
      <c r="AB169" s="48">
        <v>7</v>
      </c>
      <c r="AC169" s="67">
        <f t="shared" si="33"/>
        <v>0.39552329392342989</v>
      </c>
      <c r="AD169" s="52">
        <f t="shared" ca="1" si="36"/>
        <v>466</v>
      </c>
      <c r="AE169" s="83"/>
      <c r="AF169" s="74">
        <v>0</v>
      </c>
      <c r="AG169" s="75">
        <v>0</v>
      </c>
      <c r="AH169" s="76">
        <v>45980</v>
      </c>
      <c r="AI169" s="77">
        <v>46059</v>
      </c>
      <c r="AJ169" s="50">
        <f t="shared" si="34"/>
        <v>-79</v>
      </c>
      <c r="AK169" s="48" t="s">
        <v>47</v>
      </c>
    </row>
    <row r="170" spans="1:37">
      <c r="A170" s="86" t="s">
        <v>390</v>
      </c>
      <c r="B170" s="44">
        <v>199</v>
      </c>
      <c r="C170" s="44">
        <v>64734847</v>
      </c>
      <c r="D170" s="86" t="s">
        <v>391</v>
      </c>
      <c r="E170" s="86" t="s">
        <v>75</v>
      </c>
      <c r="F170" s="44">
        <v>27</v>
      </c>
      <c r="G170" s="44">
        <v>2680727</v>
      </c>
      <c r="H170" s="46">
        <v>0.92</v>
      </c>
      <c r="I170" s="21">
        <v>71.640035566820799</v>
      </c>
      <c r="J170" s="86" t="s">
        <v>242</v>
      </c>
      <c r="K170" s="66">
        <v>0.13600000000000001</v>
      </c>
      <c r="L170" s="45">
        <v>7735</v>
      </c>
      <c r="M170" s="82">
        <v>44600</v>
      </c>
      <c r="N170" s="44">
        <v>92071</v>
      </c>
      <c r="O170" s="36">
        <f t="shared" si="25"/>
        <v>6595969.7146727582</v>
      </c>
      <c r="P170" s="36">
        <f t="shared" si="26"/>
        <v>7493022</v>
      </c>
      <c r="Q170" s="44">
        <v>82892</v>
      </c>
      <c r="R170" s="30">
        <v>92071</v>
      </c>
      <c r="S170" s="30">
        <f t="shared" si="27"/>
        <v>9179</v>
      </c>
      <c r="T170" s="36">
        <f t="shared" si="28"/>
        <v>6746006</v>
      </c>
      <c r="U170" s="30">
        <f t="shared" si="29"/>
        <v>747016</v>
      </c>
      <c r="V170" s="44">
        <v>123</v>
      </c>
      <c r="W170" s="33">
        <f t="shared" si="30"/>
        <v>44723</v>
      </c>
      <c r="X170" s="43" t="str">
        <f t="shared" ca="1" si="35"/>
        <v>Bill Process</v>
      </c>
      <c r="Y170" s="37">
        <f t="shared" ca="1" si="31"/>
        <v>-1468</v>
      </c>
      <c r="Z170" s="44">
        <v>8296</v>
      </c>
      <c r="AA170" s="44">
        <f t="shared" ca="1" si="32"/>
        <v>1468</v>
      </c>
      <c r="AB170" s="48">
        <v>7</v>
      </c>
      <c r="AC170" s="67">
        <f t="shared" si="33"/>
        <v>0.90030519924840613</v>
      </c>
      <c r="AD170" s="52">
        <f t="shared" ca="1" si="36"/>
        <v>1461</v>
      </c>
      <c r="AE170" s="83"/>
      <c r="AF170" s="74">
        <v>0</v>
      </c>
      <c r="AG170" s="75">
        <v>0</v>
      </c>
      <c r="AH170" s="76">
        <v>45993</v>
      </c>
      <c r="AI170" s="77">
        <v>46130</v>
      </c>
      <c r="AJ170" s="50">
        <f t="shared" si="34"/>
        <v>-137</v>
      </c>
      <c r="AK170" s="48" t="s">
        <v>47</v>
      </c>
    </row>
    <row r="171" spans="1:37">
      <c r="A171" s="86" t="s">
        <v>392</v>
      </c>
      <c r="B171" s="44">
        <v>739</v>
      </c>
      <c r="C171" s="44">
        <v>53763729</v>
      </c>
      <c r="D171" s="86" t="s">
        <v>304</v>
      </c>
      <c r="E171" s="86" t="s">
        <v>67</v>
      </c>
      <c r="F171" s="44">
        <v>16</v>
      </c>
      <c r="G171" s="44">
        <v>9246033</v>
      </c>
      <c r="H171" s="46">
        <v>0.91</v>
      </c>
      <c r="I171" s="21">
        <v>51.064607352146254</v>
      </c>
      <c r="J171" s="86" t="s">
        <v>315</v>
      </c>
      <c r="K171" s="66">
        <v>0.112</v>
      </c>
      <c r="L171" s="45">
        <v>9329</v>
      </c>
      <c r="M171" s="82">
        <v>45436</v>
      </c>
      <c r="N171" s="44">
        <v>53553</v>
      </c>
      <c r="O171" s="36">
        <f t="shared" si="25"/>
        <v>2734662.9175294884</v>
      </c>
      <c r="P171" s="36">
        <f t="shared" si="26"/>
        <v>3040945</v>
      </c>
      <c r="Q171" s="44">
        <v>53553</v>
      </c>
      <c r="R171" s="30">
        <v>53553</v>
      </c>
      <c r="S171" s="30">
        <f t="shared" si="27"/>
        <v>0</v>
      </c>
      <c r="T171" s="36">
        <f t="shared" si="28"/>
        <v>3040945</v>
      </c>
      <c r="U171" s="30">
        <f t="shared" si="29"/>
        <v>0</v>
      </c>
      <c r="V171" s="44">
        <v>178</v>
      </c>
      <c r="W171" s="33">
        <f t="shared" si="30"/>
        <v>45614</v>
      </c>
      <c r="X171" s="43" t="str">
        <f t="shared" ca="1" si="35"/>
        <v>P O Closed</v>
      </c>
      <c r="Y171" s="37">
        <f t="shared" ca="1" si="31"/>
        <v>-577</v>
      </c>
      <c r="Z171" s="44">
        <v>8330</v>
      </c>
      <c r="AA171" s="44">
        <f t="shared" ca="1" si="32"/>
        <v>577</v>
      </c>
      <c r="AB171" s="48">
        <v>9</v>
      </c>
      <c r="AC171" s="67">
        <f t="shared" si="33"/>
        <v>1</v>
      </c>
      <c r="AD171" s="52">
        <f t="shared" ca="1" si="36"/>
        <v>568</v>
      </c>
      <c r="AE171" s="83"/>
      <c r="AF171" s="74">
        <v>0</v>
      </c>
      <c r="AG171" s="75">
        <v>0</v>
      </c>
      <c r="AH171" s="76">
        <v>45932</v>
      </c>
      <c r="AI171" s="77">
        <v>46124</v>
      </c>
      <c r="AJ171" s="50">
        <f t="shared" si="34"/>
        <v>-192</v>
      </c>
      <c r="AK171" s="48" t="s">
        <v>47</v>
      </c>
    </row>
    <row r="172" spans="1:37">
      <c r="A172" s="86" t="s">
        <v>393</v>
      </c>
      <c r="B172" s="44">
        <v>227</v>
      </c>
      <c r="C172" s="44">
        <v>23455169</v>
      </c>
      <c r="D172" s="86" t="s">
        <v>394</v>
      </c>
      <c r="E172" s="86" t="s">
        <v>93</v>
      </c>
      <c r="F172" s="44">
        <v>35</v>
      </c>
      <c r="G172" s="44">
        <v>3456570</v>
      </c>
      <c r="H172" s="46">
        <v>0.81</v>
      </c>
      <c r="I172" s="21">
        <v>67.365898735567114</v>
      </c>
      <c r="J172" s="86" t="s">
        <v>76</v>
      </c>
      <c r="K172" s="66">
        <v>0.129</v>
      </c>
      <c r="L172" s="45">
        <v>4974</v>
      </c>
      <c r="M172" s="82">
        <v>45210</v>
      </c>
      <c r="N172" s="44">
        <v>28524</v>
      </c>
      <c r="O172" s="36">
        <f t="shared" si="25"/>
        <v>1921544.8955333163</v>
      </c>
      <c r="P172" s="36">
        <f t="shared" si="26"/>
        <v>2169424</v>
      </c>
      <c r="Q172" s="44">
        <v>27833</v>
      </c>
      <c r="R172" s="30">
        <v>28524</v>
      </c>
      <c r="S172" s="30">
        <f t="shared" si="27"/>
        <v>691</v>
      </c>
      <c r="T172" s="36">
        <f t="shared" si="28"/>
        <v>2116869</v>
      </c>
      <c r="U172" s="30">
        <f t="shared" si="29"/>
        <v>52555</v>
      </c>
      <c r="V172" s="44">
        <v>86</v>
      </c>
      <c r="W172" s="33">
        <f t="shared" si="30"/>
        <v>45296</v>
      </c>
      <c r="X172" s="43" t="str">
        <f t="shared" ca="1" si="35"/>
        <v>Bill Process</v>
      </c>
      <c r="Y172" s="37">
        <f t="shared" ca="1" si="31"/>
        <v>-895</v>
      </c>
      <c r="Z172" s="44">
        <v>8548</v>
      </c>
      <c r="AA172" s="44">
        <f t="shared" ca="1" si="32"/>
        <v>895</v>
      </c>
      <c r="AB172" s="48">
        <v>2</v>
      </c>
      <c r="AC172" s="67">
        <f t="shared" si="33"/>
        <v>0.97577478614500068</v>
      </c>
      <c r="AD172" s="52">
        <f t="shared" ca="1" si="36"/>
        <v>893</v>
      </c>
      <c r="AE172" s="83"/>
      <c r="AF172" s="74">
        <v>0</v>
      </c>
      <c r="AG172" s="75">
        <v>0</v>
      </c>
      <c r="AH172" s="76">
        <v>45989</v>
      </c>
      <c r="AI172" s="77">
        <v>46089</v>
      </c>
      <c r="AJ172" s="50">
        <f t="shared" si="34"/>
        <v>-100</v>
      </c>
      <c r="AK172" s="48" t="s">
        <v>47</v>
      </c>
    </row>
    <row r="173" spans="1:37">
      <c r="A173" s="86" t="s">
        <v>395</v>
      </c>
      <c r="B173" s="44">
        <v>485</v>
      </c>
      <c r="C173" s="44">
        <v>21562748</v>
      </c>
      <c r="D173" s="86" t="s">
        <v>396</v>
      </c>
      <c r="E173" s="86" t="s">
        <v>50</v>
      </c>
      <c r="F173" s="44">
        <v>33</v>
      </c>
      <c r="G173" s="44">
        <v>2965204</v>
      </c>
      <c r="H173" s="46">
        <v>0.75</v>
      </c>
      <c r="I173" s="21">
        <v>64.24154035057343</v>
      </c>
      <c r="J173" s="86" t="s">
        <v>306</v>
      </c>
      <c r="K173" s="66">
        <v>0.128</v>
      </c>
      <c r="L173" s="45">
        <v>2561</v>
      </c>
      <c r="M173" s="82">
        <v>44583</v>
      </c>
      <c r="N173" s="44">
        <v>81528</v>
      </c>
      <c r="O173" s="36">
        <f t="shared" si="25"/>
        <v>5237484.3017015504</v>
      </c>
      <c r="P173" s="36">
        <f t="shared" si="26"/>
        <v>5907882</v>
      </c>
      <c r="Q173" s="44">
        <v>63519</v>
      </c>
      <c r="R173" s="30">
        <v>81528</v>
      </c>
      <c r="S173" s="30">
        <f t="shared" si="27"/>
        <v>18009</v>
      </c>
      <c r="T173" s="36">
        <f t="shared" si="28"/>
        <v>4602870</v>
      </c>
      <c r="U173" s="30">
        <f t="shared" si="29"/>
        <v>1305012</v>
      </c>
      <c r="V173" s="44">
        <v>85</v>
      </c>
      <c r="W173" s="33">
        <f t="shared" si="30"/>
        <v>44668</v>
      </c>
      <c r="X173" s="43" t="str">
        <f t="shared" ca="1" si="35"/>
        <v>Bill Process</v>
      </c>
      <c r="Y173" s="37">
        <f t="shared" ca="1" si="31"/>
        <v>-1523</v>
      </c>
      <c r="Z173" s="44">
        <v>7043</v>
      </c>
      <c r="AA173" s="44">
        <f t="shared" ca="1" si="32"/>
        <v>1523</v>
      </c>
      <c r="AB173" s="48">
        <v>2</v>
      </c>
      <c r="AC173" s="67">
        <f t="shared" si="33"/>
        <v>0.77910656461583749</v>
      </c>
      <c r="AD173" s="52">
        <f t="shared" ca="1" si="36"/>
        <v>1521</v>
      </c>
      <c r="AE173" s="83"/>
      <c r="AF173" s="74">
        <v>0</v>
      </c>
      <c r="AG173" s="75">
        <v>0</v>
      </c>
      <c r="AH173" s="76">
        <v>46112</v>
      </c>
      <c r="AI173" s="77">
        <v>46211</v>
      </c>
      <c r="AJ173" s="50">
        <f t="shared" si="34"/>
        <v>-99</v>
      </c>
      <c r="AK173" s="48" t="s">
        <v>60</v>
      </c>
    </row>
    <row r="174" spans="1:37">
      <c r="A174" s="86" t="s">
        <v>397</v>
      </c>
      <c r="B174" s="44">
        <v>661</v>
      </c>
      <c r="C174" s="44">
        <v>66537044</v>
      </c>
      <c r="D174" s="86" t="s">
        <v>398</v>
      </c>
      <c r="E174" s="86" t="s">
        <v>67</v>
      </c>
      <c r="F174" s="44">
        <v>39</v>
      </c>
      <c r="G174" s="44">
        <v>8068031</v>
      </c>
      <c r="H174" s="46">
        <v>0.95</v>
      </c>
      <c r="I174" s="21">
        <v>94.075033662405801</v>
      </c>
      <c r="J174" s="86" t="s">
        <v>84</v>
      </c>
      <c r="K174" s="66">
        <v>0.14899999999999999</v>
      </c>
      <c r="L174" s="45">
        <v>7474</v>
      </c>
      <c r="M174" s="82">
        <v>44040</v>
      </c>
      <c r="N174" s="44">
        <v>29694</v>
      </c>
      <c r="O174" s="36">
        <f t="shared" si="25"/>
        <v>2793464.0495714778</v>
      </c>
      <c r="P174" s="36">
        <f t="shared" si="26"/>
        <v>3209690</v>
      </c>
      <c r="Q174" s="44">
        <v>19358</v>
      </c>
      <c r="R174" s="30">
        <v>29694</v>
      </c>
      <c r="S174" s="30">
        <f t="shared" si="27"/>
        <v>10336</v>
      </c>
      <c r="T174" s="36">
        <f t="shared" si="28"/>
        <v>2092449</v>
      </c>
      <c r="U174" s="30">
        <f t="shared" si="29"/>
        <v>1117241</v>
      </c>
      <c r="V174" s="44">
        <v>188</v>
      </c>
      <c r="W174" s="33">
        <f t="shared" si="30"/>
        <v>44228</v>
      </c>
      <c r="X174" s="43" t="str">
        <f t="shared" ca="1" si="35"/>
        <v>Bill Process</v>
      </c>
      <c r="Y174" s="37">
        <f t="shared" ca="1" si="31"/>
        <v>-1963</v>
      </c>
      <c r="Z174" s="44">
        <v>5803</v>
      </c>
      <c r="AA174" s="44">
        <f t="shared" ca="1" si="32"/>
        <v>1963</v>
      </c>
      <c r="AB174" s="48">
        <v>0</v>
      </c>
      <c r="AC174" s="67">
        <f t="shared" si="33"/>
        <v>0.65191621202936623</v>
      </c>
      <c r="AD174" s="52">
        <f t="shared" ca="1" si="36"/>
        <v>1963</v>
      </c>
      <c r="AE174" s="83"/>
      <c r="AF174" s="74">
        <v>0</v>
      </c>
      <c r="AG174" s="75">
        <v>0</v>
      </c>
      <c r="AH174" s="76">
        <v>46287</v>
      </c>
      <c r="AI174" s="77">
        <v>46489</v>
      </c>
      <c r="AJ174" s="50">
        <f t="shared" si="34"/>
        <v>-202</v>
      </c>
      <c r="AK174" s="48" t="s">
        <v>60</v>
      </c>
    </row>
    <row r="175" spans="1:37">
      <c r="A175" s="86" t="s">
        <v>399</v>
      </c>
      <c r="B175" s="44">
        <v>788</v>
      </c>
      <c r="C175" s="44">
        <v>29207154</v>
      </c>
      <c r="D175" s="86" t="s">
        <v>106</v>
      </c>
      <c r="E175" s="86" t="s">
        <v>107</v>
      </c>
      <c r="F175" s="44">
        <v>7</v>
      </c>
      <c r="G175" s="44">
        <v>5988902</v>
      </c>
      <c r="H175" s="46">
        <v>0.87</v>
      </c>
      <c r="I175" s="21">
        <v>77.805046081958665</v>
      </c>
      <c r="J175" s="86" t="s">
        <v>306</v>
      </c>
      <c r="K175" s="66">
        <v>0.108</v>
      </c>
      <c r="L175" s="45">
        <v>9510</v>
      </c>
      <c r="M175" s="82">
        <v>45102</v>
      </c>
      <c r="N175" s="44">
        <v>30855</v>
      </c>
      <c r="O175" s="36">
        <f t="shared" si="25"/>
        <v>2400674.6968588345</v>
      </c>
      <c r="P175" s="36">
        <f t="shared" si="26"/>
        <v>2659948</v>
      </c>
      <c r="Q175" s="44">
        <v>26933</v>
      </c>
      <c r="R175" s="30">
        <v>30855</v>
      </c>
      <c r="S175" s="30">
        <f t="shared" si="27"/>
        <v>3922</v>
      </c>
      <c r="T175" s="36">
        <f t="shared" si="28"/>
        <v>2321840</v>
      </c>
      <c r="U175" s="30">
        <f t="shared" si="29"/>
        <v>338108</v>
      </c>
      <c r="V175" s="44">
        <v>145</v>
      </c>
      <c r="W175" s="33">
        <f t="shared" si="30"/>
        <v>45247</v>
      </c>
      <c r="X175" s="43" t="str">
        <f t="shared" ca="1" si="35"/>
        <v>Bill Process</v>
      </c>
      <c r="Y175" s="37">
        <f t="shared" ca="1" si="31"/>
        <v>-944</v>
      </c>
      <c r="Z175" s="44">
        <v>6763</v>
      </c>
      <c r="AA175" s="44">
        <f t="shared" ca="1" si="32"/>
        <v>944</v>
      </c>
      <c r="AB175" s="48">
        <v>4</v>
      </c>
      <c r="AC175" s="67">
        <f t="shared" si="33"/>
        <v>0.87288932101766326</v>
      </c>
      <c r="AD175" s="52">
        <f t="shared" ca="1" si="36"/>
        <v>940</v>
      </c>
      <c r="AE175" s="83"/>
      <c r="AF175" s="74">
        <v>0</v>
      </c>
      <c r="AG175" s="75">
        <v>0</v>
      </c>
      <c r="AH175" s="76">
        <v>45695</v>
      </c>
      <c r="AI175" s="77">
        <v>45854</v>
      </c>
      <c r="AJ175" s="50">
        <f t="shared" si="34"/>
        <v>-159</v>
      </c>
      <c r="AK175" s="48" t="s">
        <v>60</v>
      </c>
    </row>
    <row r="176" spans="1:37">
      <c r="A176" s="86" t="s">
        <v>400</v>
      </c>
      <c r="B176" s="44">
        <v>248</v>
      </c>
      <c r="C176" s="44">
        <v>61553293</v>
      </c>
      <c r="D176" s="86" t="s">
        <v>322</v>
      </c>
      <c r="E176" s="86" t="s">
        <v>207</v>
      </c>
      <c r="F176" s="44">
        <v>46</v>
      </c>
      <c r="G176" s="44">
        <v>4683440</v>
      </c>
      <c r="H176" s="46">
        <v>0.78</v>
      </c>
      <c r="I176" s="21">
        <v>81.920622570084817</v>
      </c>
      <c r="J176" s="86" t="s">
        <v>129</v>
      </c>
      <c r="K176" s="66">
        <v>0.127</v>
      </c>
      <c r="L176" s="45">
        <v>1792</v>
      </c>
      <c r="M176" s="82">
        <v>45503</v>
      </c>
      <c r="N176" s="44">
        <v>25340</v>
      </c>
      <c r="O176" s="36">
        <f t="shared" si="25"/>
        <v>2075868.5759259493</v>
      </c>
      <c r="P176" s="36">
        <f t="shared" si="26"/>
        <v>2339504</v>
      </c>
      <c r="Q176" s="44">
        <v>5399</v>
      </c>
      <c r="R176" s="30">
        <v>25340</v>
      </c>
      <c r="S176" s="30">
        <f t="shared" si="27"/>
        <v>19941</v>
      </c>
      <c r="T176" s="36">
        <f t="shared" si="28"/>
        <v>498460</v>
      </c>
      <c r="U176" s="30">
        <f t="shared" si="29"/>
        <v>1841044</v>
      </c>
      <c r="V176" s="44">
        <v>121</v>
      </c>
      <c r="W176" s="33">
        <f t="shared" si="30"/>
        <v>45624</v>
      </c>
      <c r="X176" s="43" t="str">
        <f t="shared" ca="1" si="35"/>
        <v>Bill Process</v>
      </c>
      <c r="Y176" s="37">
        <f t="shared" ca="1" si="31"/>
        <v>-567</v>
      </c>
      <c r="Z176" s="44">
        <v>6408</v>
      </c>
      <c r="AA176" s="44">
        <f t="shared" ca="1" si="32"/>
        <v>567</v>
      </c>
      <c r="AB176" s="48">
        <v>3</v>
      </c>
      <c r="AC176" s="67">
        <f t="shared" si="33"/>
        <v>0.21306235201262824</v>
      </c>
      <c r="AD176" s="52">
        <f t="shared" ca="1" si="36"/>
        <v>564</v>
      </c>
      <c r="AE176" s="83"/>
      <c r="AF176" s="74">
        <v>0</v>
      </c>
      <c r="AG176" s="75">
        <v>0</v>
      </c>
      <c r="AH176" s="76">
        <v>46027</v>
      </c>
      <c r="AI176" s="77">
        <v>46162</v>
      </c>
      <c r="AJ176" s="50">
        <f t="shared" si="34"/>
        <v>-135</v>
      </c>
      <c r="AK176" s="48" t="s">
        <v>60</v>
      </c>
    </row>
    <row r="177" spans="1:37">
      <c r="A177" s="86" t="s">
        <v>401</v>
      </c>
      <c r="B177" s="44">
        <v>281</v>
      </c>
      <c r="C177" s="44">
        <v>25462518</v>
      </c>
      <c r="D177" s="86" t="s">
        <v>402</v>
      </c>
      <c r="E177" s="86" t="s">
        <v>75</v>
      </c>
      <c r="F177" s="44">
        <v>8</v>
      </c>
      <c r="G177" s="44">
        <v>7090808</v>
      </c>
      <c r="H177" s="46">
        <v>0.98</v>
      </c>
      <c r="I177" s="21">
        <v>85.544405905120115</v>
      </c>
      <c r="J177" s="86" t="s">
        <v>272</v>
      </c>
      <c r="K177" s="66">
        <v>0.14399999999999999</v>
      </c>
      <c r="L177" s="45">
        <v>9913</v>
      </c>
      <c r="M177" s="82">
        <v>45581</v>
      </c>
      <c r="N177" s="44">
        <v>99137</v>
      </c>
      <c r="O177" s="36">
        <f t="shared" si="25"/>
        <v>8480615.7682158928</v>
      </c>
      <c r="P177" s="36">
        <f t="shared" si="26"/>
        <v>9701824</v>
      </c>
      <c r="Q177" s="44">
        <v>92923</v>
      </c>
      <c r="R177" s="30">
        <v>99137</v>
      </c>
      <c r="S177" s="30">
        <f t="shared" si="27"/>
        <v>6214</v>
      </c>
      <c r="T177" s="36">
        <f t="shared" si="28"/>
        <v>9093705</v>
      </c>
      <c r="U177" s="30">
        <f t="shared" si="29"/>
        <v>608119</v>
      </c>
      <c r="V177" s="44">
        <v>63</v>
      </c>
      <c r="W177" s="33">
        <f t="shared" si="30"/>
        <v>45644</v>
      </c>
      <c r="X177" s="43" t="str">
        <f t="shared" ca="1" si="35"/>
        <v>Bill Process</v>
      </c>
      <c r="Y177" s="37">
        <f t="shared" ca="1" si="31"/>
        <v>-547</v>
      </c>
      <c r="Z177" s="44">
        <v>9775</v>
      </c>
      <c r="AA177" s="44">
        <f t="shared" ca="1" si="32"/>
        <v>547</v>
      </c>
      <c r="AB177" s="48">
        <v>1</v>
      </c>
      <c r="AC177" s="67">
        <f t="shared" si="33"/>
        <v>0.93731906351816174</v>
      </c>
      <c r="AD177" s="52">
        <f t="shared" ca="1" si="36"/>
        <v>546</v>
      </c>
      <c r="AE177" s="83"/>
      <c r="AF177" s="74">
        <v>0</v>
      </c>
      <c r="AG177" s="75">
        <v>0</v>
      </c>
      <c r="AH177" s="76">
        <v>46014</v>
      </c>
      <c r="AI177" s="77">
        <v>46091</v>
      </c>
      <c r="AJ177" s="50">
        <f t="shared" si="34"/>
        <v>-77</v>
      </c>
      <c r="AK177" s="48" t="s">
        <v>47</v>
      </c>
    </row>
    <row r="178" spans="1:37">
      <c r="A178" s="86" t="s">
        <v>403</v>
      </c>
      <c r="B178" s="44">
        <v>600</v>
      </c>
      <c r="C178" s="44">
        <v>62484646</v>
      </c>
      <c r="D178" s="86" t="s">
        <v>161</v>
      </c>
      <c r="E178" s="86" t="s">
        <v>71</v>
      </c>
      <c r="F178" s="44">
        <v>19</v>
      </c>
      <c r="G178" s="44">
        <v>468299</v>
      </c>
      <c r="H178" s="46">
        <v>0.97</v>
      </c>
      <c r="I178" s="21">
        <v>95.626521184839575</v>
      </c>
      <c r="J178" s="86" t="s">
        <v>208</v>
      </c>
      <c r="K178" s="66">
        <v>0.13</v>
      </c>
      <c r="L178" s="45">
        <v>2038</v>
      </c>
      <c r="M178" s="82">
        <v>44755</v>
      </c>
      <c r="N178" s="44">
        <v>12453</v>
      </c>
      <c r="O178" s="36">
        <f t="shared" si="25"/>
        <v>1190837.0683148073</v>
      </c>
      <c r="P178" s="36">
        <f t="shared" si="26"/>
        <v>1345646</v>
      </c>
      <c r="Q178" s="44">
        <v>11752</v>
      </c>
      <c r="R178" s="30">
        <v>12453</v>
      </c>
      <c r="S178" s="30">
        <f t="shared" si="27"/>
        <v>701</v>
      </c>
      <c r="T178" s="36">
        <f t="shared" si="28"/>
        <v>1269897</v>
      </c>
      <c r="U178" s="30">
        <f t="shared" si="29"/>
        <v>75749</v>
      </c>
      <c r="V178" s="44">
        <v>72</v>
      </c>
      <c r="W178" s="33">
        <f t="shared" si="30"/>
        <v>44827</v>
      </c>
      <c r="X178" s="43" t="str">
        <f t="shared" ca="1" si="35"/>
        <v>Bill Process</v>
      </c>
      <c r="Y178" s="37">
        <f t="shared" ca="1" si="31"/>
        <v>-1364</v>
      </c>
      <c r="Z178" s="44">
        <v>1871</v>
      </c>
      <c r="AA178" s="44">
        <f t="shared" ca="1" si="32"/>
        <v>1364</v>
      </c>
      <c r="AB178" s="48">
        <v>7</v>
      </c>
      <c r="AC178" s="67">
        <f t="shared" si="33"/>
        <v>0.94370834337107523</v>
      </c>
      <c r="AD178" s="52">
        <f t="shared" ca="1" si="36"/>
        <v>1357</v>
      </c>
      <c r="AE178" s="83"/>
      <c r="AF178" s="74">
        <v>0</v>
      </c>
      <c r="AG178" s="75">
        <v>0</v>
      </c>
      <c r="AH178" s="76">
        <v>45689</v>
      </c>
      <c r="AI178" s="77">
        <v>45775</v>
      </c>
      <c r="AJ178" s="50">
        <f t="shared" si="34"/>
        <v>-86</v>
      </c>
      <c r="AK178" s="48" t="s">
        <v>47</v>
      </c>
    </row>
    <row r="179" spans="1:37">
      <c r="A179" s="86" t="s">
        <v>404</v>
      </c>
      <c r="B179" s="44">
        <v>401</v>
      </c>
      <c r="C179" s="44">
        <v>84800902</v>
      </c>
      <c r="D179" s="86" t="s">
        <v>405</v>
      </c>
      <c r="E179" s="86" t="s">
        <v>107</v>
      </c>
      <c r="F179" s="44">
        <v>11</v>
      </c>
      <c r="G179" s="44">
        <v>7357969</v>
      </c>
      <c r="H179" s="46">
        <v>0.97</v>
      </c>
      <c r="I179" s="21">
        <v>87.859444196851371</v>
      </c>
      <c r="J179" s="86" t="s">
        <v>236</v>
      </c>
      <c r="K179" s="66">
        <v>0.113</v>
      </c>
      <c r="L179" s="45">
        <v>6168</v>
      </c>
      <c r="M179" s="82">
        <v>45820</v>
      </c>
      <c r="N179" s="44">
        <v>19548</v>
      </c>
      <c r="O179" s="36">
        <f t="shared" si="25"/>
        <v>1717476.4151600506</v>
      </c>
      <c r="P179" s="36">
        <f t="shared" si="26"/>
        <v>1911551</v>
      </c>
      <c r="Q179" s="44">
        <v>8715</v>
      </c>
      <c r="R179" s="30">
        <v>19548</v>
      </c>
      <c r="S179" s="30">
        <f t="shared" si="27"/>
        <v>10833</v>
      </c>
      <c r="T179" s="36">
        <f t="shared" si="28"/>
        <v>852219</v>
      </c>
      <c r="U179" s="30">
        <f t="shared" si="29"/>
        <v>1059332</v>
      </c>
      <c r="V179" s="44">
        <v>169</v>
      </c>
      <c r="W179" s="33">
        <f t="shared" si="30"/>
        <v>45989</v>
      </c>
      <c r="X179" s="43" t="str">
        <f t="shared" ca="1" si="35"/>
        <v>Bill Process</v>
      </c>
      <c r="Y179" s="37">
        <f t="shared" ca="1" si="31"/>
        <v>-202</v>
      </c>
      <c r="Z179" s="44">
        <v>1445</v>
      </c>
      <c r="AA179" s="44">
        <f t="shared" ca="1" si="32"/>
        <v>202</v>
      </c>
      <c r="AB179" s="48">
        <v>8</v>
      </c>
      <c r="AC179" s="67">
        <f t="shared" si="33"/>
        <v>0.4458256599140577</v>
      </c>
      <c r="AD179" s="52">
        <f t="shared" ca="1" si="36"/>
        <v>194</v>
      </c>
      <c r="AE179" s="83"/>
      <c r="AF179" s="74">
        <v>0</v>
      </c>
      <c r="AG179" s="75">
        <v>0</v>
      </c>
      <c r="AH179" s="76">
        <v>46033</v>
      </c>
      <c r="AI179" s="77">
        <v>46216</v>
      </c>
      <c r="AJ179" s="50">
        <f t="shared" si="34"/>
        <v>-183</v>
      </c>
      <c r="AK179" s="48" t="s">
        <v>47</v>
      </c>
    </row>
    <row r="180" spans="1:37">
      <c r="A180" s="86" t="s">
        <v>406</v>
      </c>
      <c r="B180" s="44">
        <v>897</v>
      </c>
      <c r="C180" s="44">
        <v>84279159</v>
      </c>
      <c r="D180" s="86" t="s">
        <v>53</v>
      </c>
      <c r="E180" s="86" t="s">
        <v>54</v>
      </c>
      <c r="F180" s="44">
        <v>37</v>
      </c>
      <c r="G180" s="44">
        <v>1754872</v>
      </c>
      <c r="H180" s="46">
        <v>0.8</v>
      </c>
      <c r="I180" s="21">
        <v>52.319752285829878</v>
      </c>
      <c r="J180" s="86" t="s">
        <v>265</v>
      </c>
      <c r="K180" s="66">
        <v>0.14099999999999999</v>
      </c>
      <c r="L180" s="45">
        <v>2304</v>
      </c>
      <c r="M180" s="82">
        <v>45530</v>
      </c>
      <c r="N180" s="44">
        <v>53997</v>
      </c>
      <c r="O180" s="36">
        <f t="shared" si="25"/>
        <v>2825109.6641779561</v>
      </c>
      <c r="P180" s="36">
        <f t="shared" si="26"/>
        <v>3223450</v>
      </c>
      <c r="Q180" s="44">
        <v>32384</v>
      </c>
      <c r="R180" s="30">
        <v>53997</v>
      </c>
      <c r="S180" s="30">
        <f t="shared" si="27"/>
        <v>21613</v>
      </c>
      <c r="T180" s="36">
        <f t="shared" si="28"/>
        <v>1933222</v>
      </c>
      <c r="U180" s="30">
        <f t="shared" si="29"/>
        <v>1290228</v>
      </c>
      <c r="V180" s="44">
        <v>153</v>
      </c>
      <c r="W180" s="33">
        <f t="shared" si="30"/>
        <v>45683</v>
      </c>
      <c r="X180" s="43" t="str">
        <f t="shared" ca="1" si="35"/>
        <v>Bill Process</v>
      </c>
      <c r="Y180" s="37">
        <f t="shared" ca="1" si="31"/>
        <v>-508</v>
      </c>
      <c r="Z180" s="44">
        <v>3181</v>
      </c>
      <c r="AA180" s="44">
        <f t="shared" ca="1" si="32"/>
        <v>508</v>
      </c>
      <c r="AB180" s="48">
        <v>2</v>
      </c>
      <c r="AC180" s="67">
        <f t="shared" si="33"/>
        <v>0.59973702242717186</v>
      </c>
      <c r="AD180" s="52">
        <f t="shared" ca="1" si="36"/>
        <v>506</v>
      </c>
      <c r="AE180" s="83"/>
      <c r="AF180" s="74">
        <v>0</v>
      </c>
      <c r="AG180" s="75">
        <v>0</v>
      </c>
      <c r="AH180" s="76">
        <v>45645</v>
      </c>
      <c r="AI180" s="77">
        <v>45812</v>
      </c>
      <c r="AJ180" s="50">
        <f t="shared" si="34"/>
        <v>-167</v>
      </c>
      <c r="AK180" s="48" t="s">
        <v>47</v>
      </c>
    </row>
    <row r="181" spans="1:37">
      <c r="A181" s="86" t="s">
        <v>407</v>
      </c>
      <c r="B181" s="44">
        <v>797</v>
      </c>
      <c r="C181" s="44">
        <v>88750582</v>
      </c>
      <c r="D181" s="86" t="s">
        <v>408</v>
      </c>
      <c r="E181" s="86" t="s">
        <v>147</v>
      </c>
      <c r="F181" s="44">
        <v>47</v>
      </c>
      <c r="G181" s="44">
        <v>4993036</v>
      </c>
      <c r="H181" s="46">
        <v>0.85</v>
      </c>
      <c r="I181" s="21">
        <v>92.70238906894528</v>
      </c>
      <c r="J181" s="86" t="s">
        <v>159</v>
      </c>
      <c r="K181" s="66">
        <v>0.13500000000000001</v>
      </c>
      <c r="L181" s="45">
        <v>5721</v>
      </c>
      <c r="M181" s="82">
        <v>44012</v>
      </c>
      <c r="N181" s="44">
        <v>72137</v>
      </c>
      <c r="O181" s="36">
        <f t="shared" si="25"/>
        <v>6687272.2402665056</v>
      </c>
      <c r="P181" s="36">
        <f t="shared" si="26"/>
        <v>7590054</v>
      </c>
      <c r="Q181" s="44">
        <v>1922</v>
      </c>
      <c r="R181" s="30">
        <v>72137</v>
      </c>
      <c r="S181" s="30">
        <f t="shared" si="27"/>
        <v>70215</v>
      </c>
      <c r="T181" s="36">
        <f t="shared" si="28"/>
        <v>202227</v>
      </c>
      <c r="U181" s="30">
        <f t="shared" si="29"/>
        <v>7387827</v>
      </c>
      <c r="V181" s="44">
        <v>118</v>
      </c>
      <c r="W181" s="33">
        <f t="shared" si="30"/>
        <v>44130</v>
      </c>
      <c r="X181" s="43" t="str">
        <f t="shared" ca="1" si="35"/>
        <v>Bill Process</v>
      </c>
      <c r="Y181" s="37">
        <f t="shared" ca="1" si="31"/>
        <v>-2061</v>
      </c>
      <c r="Z181" s="44">
        <v>2760</v>
      </c>
      <c r="AA181" s="44">
        <f t="shared" ca="1" si="32"/>
        <v>2061</v>
      </c>
      <c r="AB181" s="48">
        <v>0</v>
      </c>
      <c r="AC181" s="67">
        <f t="shared" si="33"/>
        <v>2.6643747314138374E-2</v>
      </c>
      <c r="AD181" s="52">
        <f t="shared" ca="1" si="36"/>
        <v>2061</v>
      </c>
      <c r="AE181" s="83"/>
      <c r="AF181" s="74">
        <v>0</v>
      </c>
      <c r="AG181" s="75">
        <v>0</v>
      </c>
      <c r="AH181" s="76">
        <v>46244</v>
      </c>
      <c r="AI181" s="77">
        <v>46376</v>
      </c>
      <c r="AJ181" s="50">
        <f t="shared" si="34"/>
        <v>-132</v>
      </c>
      <c r="AK181" s="48" t="s">
        <v>47</v>
      </c>
    </row>
    <row r="182" spans="1:37">
      <c r="A182" s="86" t="s">
        <v>409</v>
      </c>
      <c r="B182" s="44">
        <v>421</v>
      </c>
      <c r="C182" s="44">
        <v>44297890</v>
      </c>
      <c r="D182" s="86" t="s">
        <v>151</v>
      </c>
      <c r="E182" s="86" t="s">
        <v>97</v>
      </c>
      <c r="F182" s="44">
        <v>46</v>
      </c>
      <c r="G182" s="44">
        <v>5368293</v>
      </c>
      <c r="H182" s="46">
        <v>0.94</v>
      </c>
      <c r="I182" s="21">
        <v>79.524619493036965</v>
      </c>
      <c r="J182" s="86" t="s">
        <v>377</v>
      </c>
      <c r="K182" s="66">
        <v>0.10299999999999999</v>
      </c>
      <c r="L182" s="45">
        <v>3360</v>
      </c>
      <c r="M182" s="82">
        <v>44298</v>
      </c>
      <c r="N182" s="44">
        <v>96000</v>
      </c>
      <c r="O182" s="36">
        <f t="shared" si="25"/>
        <v>7634363.4713315489</v>
      </c>
      <c r="P182" s="36">
        <f t="shared" si="26"/>
        <v>8420703</v>
      </c>
      <c r="Q182" s="44">
        <v>71941</v>
      </c>
      <c r="R182" s="30">
        <v>96000</v>
      </c>
      <c r="S182" s="30">
        <f t="shared" si="27"/>
        <v>24059</v>
      </c>
      <c r="T182" s="36">
        <f t="shared" si="28"/>
        <v>6310352</v>
      </c>
      <c r="U182" s="30">
        <f t="shared" si="29"/>
        <v>2110351</v>
      </c>
      <c r="V182" s="44">
        <v>161</v>
      </c>
      <c r="W182" s="33">
        <f t="shared" si="30"/>
        <v>44459</v>
      </c>
      <c r="X182" s="43" t="str">
        <f t="shared" ca="1" si="35"/>
        <v>Bill Process</v>
      </c>
      <c r="Y182" s="37">
        <f t="shared" ca="1" si="31"/>
        <v>-1732</v>
      </c>
      <c r="Z182" s="44">
        <v>2809</v>
      </c>
      <c r="AA182" s="44">
        <f t="shared" ca="1" si="32"/>
        <v>1732</v>
      </c>
      <c r="AB182" s="48">
        <v>4</v>
      </c>
      <c r="AC182" s="67">
        <f t="shared" si="33"/>
        <v>0.74938541666666669</v>
      </c>
      <c r="AD182" s="52">
        <f t="shared" ca="1" si="36"/>
        <v>1728</v>
      </c>
      <c r="AE182" s="83"/>
      <c r="AF182" s="74">
        <v>0</v>
      </c>
      <c r="AG182" s="75">
        <v>0</v>
      </c>
      <c r="AH182" s="76">
        <v>46059</v>
      </c>
      <c r="AI182" s="77">
        <v>46234</v>
      </c>
      <c r="AJ182" s="50">
        <f t="shared" si="34"/>
        <v>-175</v>
      </c>
      <c r="AK182" s="48" t="s">
        <v>47</v>
      </c>
    </row>
    <row r="183" spans="1:37">
      <c r="A183" s="86" t="s">
        <v>410</v>
      </c>
      <c r="B183" s="44">
        <v>534</v>
      </c>
      <c r="C183" s="44">
        <v>63239744</v>
      </c>
      <c r="D183" s="86" t="s">
        <v>70</v>
      </c>
      <c r="E183" s="86" t="s">
        <v>71</v>
      </c>
      <c r="F183" s="44">
        <v>41</v>
      </c>
      <c r="G183" s="44">
        <v>4742421</v>
      </c>
      <c r="H183" s="46">
        <v>0.95</v>
      </c>
      <c r="I183" s="21">
        <v>81.407771922747116</v>
      </c>
      <c r="J183" s="86" t="s">
        <v>352</v>
      </c>
      <c r="K183" s="66">
        <v>0.13600000000000001</v>
      </c>
      <c r="L183" s="45">
        <v>4356</v>
      </c>
      <c r="M183" s="82">
        <v>45754</v>
      </c>
      <c r="N183" s="44">
        <v>51970</v>
      </c>
      <c r="O183" s="36">
        <f t="shared" si="25"/>
        <v>4230761.9068251681</v>
      </c>
      <c r="P183" s="36">
        <f t="shared" si="26"/>
        <v>4806146</v>
      </c>
      <c r="Q183" s="44">
        <v>37873</v>
      </c>
      <c r="R183" s="30">
        <v>51970</v>
      </c>
      <c r="S183" s="30">
        <f t="shared" si="27"/>
        <v>14097</v>
      </c>
      <c r="T183" s="36">
        <f t="shared" si="28"/>
        <v>3502466</v>
      </c>
      <c r="U183" s="30">
        <f t="shared" si="29"/>
        <v>1303680</v>
      </c>
      <c r="V183" s="44">
        <v>186</v>
      </c>
      <c r="W183" s="33">
        <f t="shared" si="30"/>
        <v>45940</v>
      </c>
      <c r="X183" s="43" t="str">
        <f t="shared" ca="1" si="35"/>
        <v>Bill Process</v>
      </c>
      <c r="Y183" s="37">
        <f t="shared" ca="1" si="31"/>
        <v>-251</v>
      </c>
      <c r="Z183" s="44">
        <v>9925</v>
      </c>
      <c r="AA183" s="44">
        <f t="shared" ca="1" si="32"/>
        <v>251</v>
      </c>
      <c r="AB183" s="48">
        <v>0</v>
      </c>
      <c r="AC183" s="67">
        <f t="shared" si="33"/>
        <v>0.72874735424283243</v>
      </c>
      <c r="AD183" s="52">
        <f t="shared" ca="1" si="36"/>
        <v>251</v>
      </c>
      <c r="AE183" s="83"/>
      <c r="AF183" s="74">
        <v>0</v>
      </c>
      <c r="AG183" s="75">
        <v>0</v>
      </c>
      <c r="AH183" s="76">
        <v>46205</v>
      </c>
      <c r="AI183" s="77">
        <v>46405</v>
      </c>
      <c r="AJ183" s="50">
        <f t="shared" si="34"/>
        <v>-200</v>
      </c>
      <c r="AK183" s="48" t="s">
        <v>47</v>
      </c>
    </row>
    <row r="184" spans="1:37">
      <c r="A184" s="86" t="s">
        <v>411</v>
      </c>
      <c r="B184" s="44">
        <v>215</v>
      </c>
      <c r="C184" s="44">
        <v>81731037</v>
      </c>
      <c r="D184" s="86" t="s">
        <v>351</v>
      </c>
      <c r="E184" s="86" t="s">
        <v>79</v>
      </c>
      <c r="F184" s="44">
        <v>29</v>
      </c>
      <c r="G184" s="44">
        <v>3361722</v>
      </c>
      <c r="H184" s="46">
        <v>0.78</v>
      </c>
      <c r="I184" s="21">
        <v>83.276441722834264</v>
      </c>
      <c r="J184" s="86" t="s">
        <v>156</v>
      </c>
      <c r="K184" s="66">
        <v>0.112</v>
      </c>
      <c r="L184" s="45">
        <v>6555</v>
      </c>
      <c r="M184" s="82">
        <v>45510</v>
      </c>
      <c r="N184" s="44">
        <v>89668</v>
      </c>
      <c r="O184" s="36">
        <f t="shared" si="25"/>
        <v>7467231.9764031032</v>
      </c>
      <c r="P184" s="36">
        <f t="shared" si="26"/>
        <v>8303562</v>
      </c>
      <c r="Q184" s="44">
        <v>57155</v>
      </c>
      <c r="R184" s="30">
        <v>89668</v>
      </c>
      <c r="S184" s="30">
        <f t="shared" si="27"/>
        <v>32513</v>
      </c>
      <c r="T184" s="36">
        <f t="shared" si="28"/>
        <v>5292748</v>
      </c>
      <c r="U184" s="30">
        <f t="shared" si="29"/>
        <v>3010814</v>
      </c>
      <c r="V184" s="44">
        <v>173</v>
      </c>
      <c r="W184" s="33">
        <f t="shared" si="30"/>
        <v>45683</v>
      </c>
      <c r="X184" s="43" t="str">
        <f t="shared" ca="1" si="35"/>
        <v>Bill Process</v>
      </c>
      <c r="Y184" s="37">
        <f t="shared" ca="1" si="31"/>
        <v>-508</v>
      </c>
      <c r="Z184" s="44">
        <v>9672</v>
      </c>
      <c r="AA184" s="44">
        <f t="shared" ca="1" si="32"/>
        <v>508</v>
      </c>
      <c r="AB184" s="48">
        <v>7</v>
      </c>
      <c r="AC184" s="67">
        <f t="shared" si="33"/>
        <v>0.63740687870812329</v>
      </c>
      <c r="AD184" s="52">
        <f t="shared" ca="1" si="36"/>
        <v>501</v>
      </c>
      <c r="AE184" s="83"/>
      <c r="AF184" s="74">
        <v>0</v>
      </c>
      <c r="AG184" s="75">
        <v>0</v>
      </c>
      <c r="AH184" s="76">
        <v>46016</v>
      </c>
      <c r="AI184" s="77">
        <v>46203</v>
      </c>
      <c r="AJ184" s="50">
        <f t="shared" si="34"/>
        <v>-187</v>
      </c>
      <c r="AK184" s="48" t="s">
        <v>60</v>
      </c>
    </row>
    <row r="185" spans="1:37">
      <c r="A185" s="86" t="s">
        <v>412</v>
      </c>
      <c r="B185" s="44">
        <v>753</v>
      </c>
      <c r="C185" s="44">
        <v>49933395</v>
      </c>
      <c r="D185" s="86" t="s">
        <v>66</v>
      </c>
      <c r="E185" s="86" t="s">
        <v>67</v>
      </c>
      <c r="F185" s="44">
        <v>49</v>
      </c>
      <c r="G185" s="44">
        <v>4126432</v>
      </c>
      <c r="H185" s="46">
        <v>0.81</v>
      </c>
      <c r="I185" s="21">
        <v>84.264396884204587</v>
      </c>
      <c r="J185" s="86" t="s">
        <v>55</v>
      </c>
      <c r="K185" s="66">
        <v>0.14399999999999999</v>
      </c>
      <c r="L185" s="45">
        <v>3054</v>
      </c>
      <c r="M185" s="82">
        <v>45837</v>
      </c>
      <c r="N185" s="44">
        <v>70606</v>
      </c>
      <c r="O185" s="36">
        <f t="shared" si="25"/>
        <v>5949572.0064061489</v>
      </c>
      <c r="P185" s="36">
        <f t="shared" si="26"/>
        <v>6806310</v>
      </c>
      <c r="Q185" s="44">
        <v>53199</v>
      </c>
      <c r="R185" s="30">
        <v>70606</v>
      </c>
      <c r="S185" s="30">
        <f t="shared" si="27"/>
        <v>17407</v>
      </c>
      <c r="T185" s="36">
        <f t="shared" si="28"/>
        <v>5128302</v>
      </c>
      <c r="U185" s="30">
        <f t="shared" si="29"/>
        <v>1678008</v>
      </c>
      <c r="V185" s="44">
        <v>54</v>
      </c>
      <c r="W185" s="33">
        <f t="shared" si="30"/>
        <v>45891</v>
      </c>
      <c r="X185" s="43" t="str">
        <f t="shared" ca="1" si="35"/>
        <v>Bill Process</v>
      </c>
      <c r="Y185" s="37">
        <f t="shared" ca="1" si="31"/>
        <v>-300</v>
      </c>
      <c r="Z185" s="44">
        <v>4670</v>
      </c>
      <c r="AA185" s="44">
        <f t="shared" ca="1" si="32"/>
        <v>300</v>
      </c>
      <c r="AB185" s="48">
        <v>1</v>
      </c>
      <c r="AC185" s="67">
        <f t="shared" si="33"/>
        <v>0.75346287850890858</v>
      </c>
      <c r="AD185" s="52">
        <f t="shared" ca="1" si="36"/>
        <v>299</v>
      </c>
      <c r="AE185" s="83"/>
      <c r="AF185" s="74">
        <v>0</v>
      </c>
      <c r="AG185" s="75">
        <v>0</v>
      </c>
      <c r="AH185" s="76">
        <v>46042</v>
      </c>
      <c r="AI185" s="77">
        <v>46110</v>
      </c>
      <c r="AJ185" s="50">
        <f t="shared" si="34"/>
        <v>-68</v>
      </c>
      <c r="AK185" s="48" t="s">
        <v>47</v>
      </c>
    </row>
    <row r="186" spans="1:37">
      <c r="A186" s="86" t="s">
        <v>413</v>
      </c>
      <c r="B186" s="44">
        <v>657</v>
      </c>
      <c r="C186" s="44">
        <v>29629050</v>
      </c>
      <c r="D186" s="86" t="s">
        <v>414</v>
      </c>
      <c r="E186" s="86" t="s">
        <v>67</v>
      </c>
      <c r="F186" s="44">
        <v>13</v>
      </c>
      <c r="G186" s="44">
        <v>8914378</v>
      </c>
      <c r="H186" s="46">
        <v>0.85</v>
      </c>
      <c r="I186" s="21">
        <v>50.76752838921648</v>
      </c>
      <c r="J186" s="86" t="s">
        <v>115</v>
      </c>
      <c r="K186" s="66">
        <v>0.13600000000000001</v>
      </c>
      <c r="L186" s="45">
        <v>1209</v>
      </c>
      <c r="M186" s="82">
        <v>45524</v>
      </c>
      <c r="N186" s="44">
        <v>49050</v>
      </c>
      <c r="O186" s="36">
        <f t="shared" si="25"/>
        <v>2490147.2674910682</v>
      </c>
      <c r="P186" s="36">
        <f t="shared" si="26"/>
        <v>2828807</v>
      </c>
      <c r="Q186" s="44">
        <v>30633</v>
      </c>
      <c r="R186" s="30">
        <v>49050</v>
      </c>
      <c r="S186" s="30">
        <f t="shared" si="27"/>
        <v>18417</v>
      </c>
      <c r="T186" s="36">
        <f t="shared" si="28"/>
        <v>1766664</v>
      </c>
      <c r="U186" s="30">
        <f t="shared" si="29"/>
        <v>1062143</v>
      </c>
      <c r="V186" s="44">
        <v>72</v>
      </c>
      <c r="W186" s="33">
        <f t="shared" si="30"/>
        <v>45596</v>
      </c>
      <c r="X186" s="43" t="str">
        <f t="shared" ca="1" si="35"/>
        <v>Bill Process</v>
      </c>
      <c r="Y186" s="37">
        <f t="shared" ca="1" si="31"/>
        <v>-595</v>
      </c>
      <c r="Z186" s="44">
        <v>9331</v>
      </c>
      <c r="AA186" s="44">
        <f t="shared" ca="1" si="32"/>
        <v>595</v>
      </c>
      <c r="AB186" s="48">
        <v>0</v>
      </c>
      <c r="AC186" s="67">
        <f t="shared" si="33"/>
        <v>0.62452599388379204</v>
      </c>
      <c r="AD186" s="52">
        <f t="shared" ca="1" si="36"/>
        <v>595</v>
      </c>
      <c r="AE186" s="83"/>
      <c r="AF186" s="74">
        <v>0</v>
      </c>
      <c r="AG186" s="75">
        <v>0</v>
      </c>
      <c r="AH186" s="76">
        <v>46180</v>
      </c>
      <c r="AI186" s="77">
        <v>46266</v>
      </c>
      <c r="AJ186" s="50">
        <f t="shared" si="34"/>
        <v>-86</v>
      </c>
      <c r="AK186" s="48" t="s">
        <v>60</v>
      </c>
    </row>
    <row r="187" spans="1:37">
      <c r="A187" s="86" t="s">
        <v>415</v>
      </c>
      <c r="B187" s="44">
        <v>945</v>
      </c>
      <c r="C187" s="44">
        <v>91083879</v>
      </c>
      <c r="D187" s="86" t="s">
        <v>394</v>
      </c>
      <c r="E187" s="86" t="s">
        <v>93</v>
      </c>
      <c r="F187" s="44">
        <v>8</v>
      </c>
      <c r="G187" s="44">
        <v>4261659</v>
      </c>
      <c r="H187" s="46">
        <v>0.88</v>
      </c>
      <c r="I187" s="21">
        <v>74.61828676234407</v>
      </c>
      <c r="J187" s="86" t="s">
        <v>137</v>
      </c>
      <c r="K187" s="66">
        <v>0.10100000000000001</v>
      </c>
      <c r="L187" s="45">
        <v>7158</v>
      </c>
      <c r="M187" s="82">
        <v>44481</v>
      </c>
      <c r="N187" s="44">
        <v>73307</v>
      </c>
      <c r="O187" s="36">
        <f t="shared" si="25"/>
        <v>5470042.7476871563</v>
      </c>
      <c r="P187" s="36">
        <f t="shared" si="26"/>
        <v>6022517</v>
      </c>
      <c r="Q187" s="44">
        <v>73307</v>
      </c>
      <c r="R187" s="30">
        <v>73307</v>
      </c>
      <c r="S187" s="30">
        <f t="shared" si="27"/>
        <v>0</v>
      </c>
      <c r="T187" s="36">
        <f t="shared" si="28"/>
        <v>6022517</v>
      </c>
      <c r="U187" s="30">
        <f t="shared" si="29"/>
        <v>0</v>
      </c>
      <c r="V187" s="44">
        <v>186</v>
      </c>
      <c r="W187" s="33">
        <f t="shared" si="30"/>
        <v>44667</v>
      </c>
      <c r="X187" s="43" t="str">
        <f t="shared" ca="1" si="35"/>
        <v>P O Closed</v>
      </c>
      <c r="Y187" s="37">
        <f t="shared" ca="1" si="31"/>
        <v>-1524</v>
      </c>
      <c r="Z187" s="44">
        <v>1321</v>
      </c>
      <c r="AA187" s="44">
        <f t="shared" ca="1" si="32"/>
        <v>1524</v>
      </c>
      <c r="AB187" s="48">
        <v>3</v>
      </c>
      <c r="AC187" s="67">
        <f t="shared" si="33"/>
        <v>1</v>
      </c>
      <c r="AD187" s="52">
        <f t="shared" ca="1" si="36"/>
        <v>1521</v>
      </c>
      <c r="AE187" s="83"/>
      <c r="AF187" s="74">
        <v>0</v>
      </c>
      <c r="AG187" s="75">
        <v>0</v>
      </c>
      <c r="AH187" s="76">
        <v>46054</v>
      </c>
      <c r="AI187" s="77">
        <v>46254</v>
      </c>
      <c r="AJ187" s="50">
        <f t="shared" si="34"/>
        <v>-200</v>
      </c>
      <c r="AK187" s="48" t="s">
        <v>60</v>
      </c>
    </row>
    <row r="188" spans="1:37">
      <c r="A188" s="86" t="s">
        <v>416</v>
      </c>
      <c r="B188" s="44">
        <v>485</v>
      </c>
      <c r="C188" s="44">
        <v>40083534</v>
      </c>
      <c r="D188" s="86" t="s">
        <v>170</v>
      </c>
      <c r="E188" s="86" t="s">
        <v>147</v>
      </c>
      <c r="F188" s="44">
        <v>30</v>
      </c>
      <c r="G188" s="44">
        <v>2154275</v>
      </c>
      <c r="H188" s="46">
        <v>0.87</v>
      </c>
      <c r="I188" s="21">
        <v>66.104690688948367</v>
      </c>
      <c r="J188" s="86" t="s">
        <v>181</v>
      </c>
      <c r="K188" s="66">
        <v>0.107</v>
      </c>
      <c r="L188" s="45">
        <v>3088</v>
      </c>
      <c r="M188" s="82">
        <v>43918</v>
      </c>
      <c r="N188" s="44">
        <v>60558</v>
      </c>
      <c r="O188" s="36">
        <f t="shared" si="25"/>
        <v>4003167.8587413351</v>
      </c>
      <c r="P188" s="36">
        <f t="shared" si="26"/>
        <v>4431507</v>
      </c>
      <c r="Q188" s="44">
        <v>48925</v>
      </c>
      <c r="R188" s="30">
        <v>60558</v>
      </c>
      <c r="S188" s="30">
        <f t="shared" si="27"/>
        <v>11633</v>
      </c>
      <c r="T188" s="36">
        <f t="shared" si="28"/>
        <v>3580228</v>
      </c>
      <c r="U188" s="30">
        <f t="shared" si="29"/>
        <v>851279</v>
      </c>
      <c r="V188" s="44">
        <v>183</v>
      </c>
      <c r="W188" s="33">
        <f t="shared" si="30"/>
        <v>44101</v>
      </c>
      <c r="X188" s="43" t="str">
        <f t="shared" ca="1" si="35"/>
        <v>Bill Process</v>
      </c>
      <c r="Y188" s="37">
        <f t="shared" ca="1" si="31"/>
        <v>-2090</v>
      </c>
      <c r="Z188" s="44">
        <v>5324</v>
      </c>
      <c r="AA188" s="44">
        <f t="shared" ca="1" si="32"/>
        <v>2090</v>
      </c>
      <c r="AB188" s="48">
        <v>4</v>
      </c>
      <c r="AC188" s="67">
        <f t="shared" si="33"/>
        <v>0.80790316721159883</v>
      </c>
      <c r="AD188" s="52">
        <f t="shared" ca="1" si="36"/>
        <v>2086</v>
      </c>
      <c r="AE188" s="83"/>
      <c r="AF188" s="74">
        <v>0</v>
      </c>
      <c r="AG188" s="75">
        <v>0</v>
      </c>
      <c r="AH188" s="76">
        <v>45861</v>
      </c>
      <c r="AI188" s="77">
        <v>46058</v>
      </c>
      <c r="AJ188" s="50">
        <f t="shared" si="34"/>
        <v>-197</v>
      </c>
      <c r="AK188" s="48" t="s">
        <v>47</v>
      </c>
    </row>
    <row r="189" spans="1:37">
      <c r="A189" s="86" t="s">
        <v>417</v>
      </c>
      <c r="B189" s="44">
        <v>475</v>
      </c>
      <c r="C189" s="44">
        <v>38390161</v>
      </c>
      <c r="D189" s="86" t="s">
        <v>347</v>
      </c>
      <c r="E189" s="86" t="s">
        <v>107</v>
      </c>
      <c r="F189" s="44">
        <v>37</v>
      </c>
      <c r="G189" s="44">
        <v>4063591</v>
      </c>
      <c r="H189" s="46">
        <v>0.84</v>
      </c>
      <c r="I189" s="21">
        <v>88.658899163735185</v>
      </c>
      <c r="J189" s="86" t="s">
        <v>84</v>
      </c>
      <c r="K189" s="66">
        <v>0.14599999999999999</v>
      </c>
      <c r="L189" s="45">
        <v>6473</v>
      </c>
      <c r="M189" s="82">
        <v>45844</v>
      </c>
      <c r="N189" s="44">
        <v>77699</v>
      </c>
      <c r="O189" s="36">
        <f t="shared" si="25"/>
        <v>6888707.8061230602</v>
      </c>
      <c r="P189" s="36">
        <f t="shared" si="26"/>
        <v>7894459</v>
      </c>
      <c r="Q189" s="44">
        <v>47151</v>
      </c>
      <c r="R189" s="30">
        <v>77699</v>
      </c>
      <c r="S189" s="30">
        <f t="shared" si="27"/>
        <v>30548</v>
      </c>
      <c r="T189" s="36">
        <f t="shared" si="28"/>
        <v>4790688</v>
      </c>
      <c r="U189" s="30">
        <f t="shared" si="29"/>
        <v>3103771</v>
      </c>
      <c r="V189" s="44">
        <v>67</v>
      </c>
      <c r="W189" s="33">
        <f t="shared" si="30"/>
        <v>45911</v>
      </c>
      <c r="X189" s="43" t="str">
        <f t="shared" ca="1" si="35"/>
        <v>Bill Process</v>
      </c>
      <c r="Y189" s="37">
        <f t="shared" ca="1" si="31"/>
        <v>-280</v>
      </c>
      <c r="Z189" s="44">
        <v>7761</v>
      </c>
      <c r="AA189" s="44">
        <f t="shared" ca="1" si="32"/>
        <v>280</v>
      </c>
      <c r="AB189" s="48">
        <v>6</v>
      </c>
      <c r="AC189" s="67">
        <f t="shared" si="33"/>
        <v>0.60684178689558421</v>
      </c>
      <c r="AD189" s="52">
        <f t="shared" ca="1" si="36"/>
        <v>274</v>
      </c>
      <c r="AE189" s="83"/>
      <c r="AF189" s="74">
        <v>0</v>
      </c>
      <c r="AG189" s="75">
        <v>0</v>
      </c>
      <c r="AH189" s="76">
        <v>45760</v>
      </c>
      <c r="AI189" s="77">
        <v>45841</v>
      </c>
      <c r="AJ189" s="50">
        <f t="shared" si="34"/>
        <v>-81</v>
      </c>
      <c r="AK189" s="48" t="s">
        <v>60</v>
      </c>
    </row>
    <row r="190" spans="1:37">
      <c r="A190" s="86" t="s">
        <v>418</v>
      </c>
      <c r="B190" s="44">
        <v>533</v>
      </c>
      <c r="C190" s="44">
        <v>45635964</v>
      </c>
      <c r="D190" s="86" t="s">
        <v>285</v>
      </c>
      <c r="E190" s="86" t="s">
        <v>147</v>
      </c>
      <c r="F190" s="44">
        <v>48</v>
      </c>
      <c r="G190" s="44">
        <v>2935869</v>
      </c>
      <c r="H190" s="46">
        <v>0.79</v>
      </c>
      <c r="I190" s="21">
        <v>54.059018179259752</v>
      </c>
      <c r="J190" s="86" t="s">
        <v>194</v>
      </c>
      <c r="K190" s="66">
        <v>0.114</v>
      </c>
      <c r="L190" s="45">
        <v>2597</v>
      </c>
      <c r="M190" s="82">
        <v>44004</v>
      </c>
      <c r="N190" s="44">
        <v>63388</v>
      </c>
      <c r="O190" s="36">
        <f t="shared" si="25"/>
        <v>3426693.044346917</v>
      </c>
      <c r="P190" s="36">
        <f t="shared" si="26"/>
        <v>3817336</v>
      </c>
      <c r="Q190" s="44">
        <v>44030</v>
      </c>
      <c r="R190" s="30">
        <v>63388</v>
      </c>
      <c r="S190" s="30">
        <f t="shared" si="27"/>
        <v>19358</v>
      </c>
      <c r="T190" s="36">
        <f t="shared" si="28"/>
        <v>2651563</v>
      </c>
      <c r="U190" s="30">
        <f t="shared" si="29"/>
        <v>1165773</v>
      </c>
      <c r="V190" s="44">
        <v>58</v>
      </c>
      <c r="W190" s="33">
        <f t="shared" si="30"/>
        <v>44062</v>
      </c>
      <c r="X190" s="43" t="str">
        <f t="shared" ca="1" si="35"/>
        <v>Bill Process</v>
      </c>
      <c r="Y190" s="37">
        <f t="shared" ca="1" si="31"/>
        <v>-2129</v>
      </c>
      <c r="Z190" s="44">
        <v>5853</v>
      </c>
      <c r="AA190" s="44">
        <f t="shared" ca="1" si="32"/>
        <v>2129</v>
      </c>
      <c r="AB190" s="48">
        <v>0</v>
      </c>
      <c r="AC190" s="67">
        <f t="shared" si="33"/>
        <v>0.69461096737552852</v>
      </c>
      <c r="AD190" s="52">
        <f t="shared" ca="1" si="36"/>
        <v>2129</v>
      </c>
      <c r="AE190" s="83"/>
      <c r="AF190" s="74">
        <v>0</v>
      </c>
      <c r="AG190" s="75">
        <v>0</v>
      </c>
      <c r="AH190" s="76">
        <v>46306</v>
      </c>
      <c r="AI190" s="77">
        <v>46378</v>
      </c>
      <c r="AJ190" s="50">
        <f t="shared" si="34"/>
        <v>-72</v>
      </c>
      <c r="AK190" s="48" t="s">
        <v>47</v>
      </c>
    </row>
    <row r="191" spans="1:37">
      <c r="A191" s="86" t="s">
        <v>419</v>
      </c>
      <c r="B191" s="44">
        <v>318</v>
      </c>
      <c r="C191" s="44">
        <v>94735287</v>
      </c>
      <c r="D191" s="86" t="s">
        <v>170</v>
      </c>
      <c r="E191" s="86" t="s">
        <v>147</v>
      </c>
      <c r="F191" s="44">
        <v>45</v>
      </c>
      <c r="G191" s="44">
        <v>5851175</v>
      </c>
      <c r="H191" s="46">
        <v>0.99</v>
      </c>
      <c r="I191" s="21">
        <v>86.708009183343179</v>
      </c>
      <c r="J191" s="86" t="s">
        <v>190</v>
      </c>
      <c r="K191" s="66">
        <v>0.111</v>
      </c>
      <c r="L191" s="45">
        <v>3969</v>
      </c>
      <c r="M191" s="82">
        <v>45098</v>
      </c>
      <c r="N191" s="44">
        <v>26375</v>
      </c>
      <c r="O191" s="36">
        <f t="shared" si="25"/>
        <v>2286923.7422106764</v>
      </c>
      <c r="P191" s="36">
        <f t="shared" si="26"/>
        <v>2540772</v>
      </c>
      <c r="Q191" s="44">
        <v>6063</v>
      </c>
      <c r="R191" s="30">
        <v>26375</v>
      </c>
      <c r="S191" s="30">
        <f t="shared" si="27"/>
        <v>20312</v>
      </c>
      <c r="T191" s="36">
        <f t="shared" si="28"/>
        <v>584065</v>
      </c>
      <c r="U191" s="30">
        <f t="shared" si="29"/>
        <v>1956707</v>
      </c>
      <c r="V191" s="44">
        <v>122</v>
      </c>
      <c r="W191" s="33">
        <f t="shared" si="30"/>
        <v>45220</v>
      </c>
      <c r="X191" s="43" t="str">
        <f t="shared" ca="1" si="35"/>
        <v>Bill Process</v>
      </c>
      <c r="Y191" s="37">
        <f t="shared" ca="1" si="31"/>
        <v>-971</v>
      </c>
      <c r="Z191" s="44">
        <v>9910</v>
      </c>
      <c r="AA191" s="44">
        <f t="shared" ca="1" si="32"/>
        <v>971</v>
      </c>
      <c r="AB191" s="48">
        <v>0</v>
      </c>
      <c r="AC191" s="67">
        <f t="shared" si="33"/>
        <v>0.22987677725118483</v>
      </c>
      <c r="AD191" s="52">
        <f t="shared" ca="1" si="36"/>
        <v>971</v>
      </c>
      <c r="AE191" s="83"/>
      <c r="AF191" s="74">
        <v>0</v>
      </c>
      <c r="AG191" s="75">
        <v>0</v>
      </c>
      <c r="AH191" s="76">
        <v>46361</v>
      </c>
      <c r="AI191" s="77">
        <v>46497</v>
      </c>
      <c r="AJ191" s="50">
        <f t="shared" si="34"/>
        <v>-136</v>
      </c>
      <c r="AK191" s="48" t="s">
        <v>47</v>
      </c>
    </row>
    <row r="192" spans="1:37">
      <c r="A192" s="86" t="s">
        <v>420</v>
      </c>
      <c r="B192" s="44">
        <v>252</v>
      </c>
      <c r="C192" s="44">
        <v>72974565</v>
      </c>
      <c r="D192" s="86" t="s">
        <v>421</v>
      </c>
      <c r="E192" s="86" t="s">
        <v>67</v>
      </c>
      <c r="F192" s="44">
        <v>12</v>
      </c>
      <c r="G192" s="44">
        <v>6062478</v>
      </c>
      <c r="H192" s="46">
        <v>0.87</v>
      </c>
      <c r="I192" s="21">
        <v>63.839732112981721</v>
      </c>
      <c r="J192" s="86" t="s">
        <v>239</v>
      </c>
      <c r="K192" s="66">
        <v>0.105</v>
      </c>
      <c r="L192" s="45">
        <v>8411</v>
      </c>
      <c r="M192" s="82">
        <v>45673</v>
      </c>
      <c r="N192" s="44">
        <v>51858</v>
      </c>
      <c r="O192" s="36">
        <f t="shared" si="25"/>
        <v>3310600.8279150063</v>
      </c>
      <c r="P192" s="36">
        <f t="shared" si="26"/>
        <v>3658214</v>
      </c>
      <c r="Q192" s="44">
        <v>6463</v>
      </c>
      <c r="R192" s="30">
        <v>51858</v>
      </c>
      <c r="S192" s="30">
        <f t="shared" si="27"/>
        <v>45395</v>
      </c>
      <c r="T192" s="36">
        <f t="shared" si="28"/>
        <v>455919</v>
      </c>
      <c r="U192" s="30">
        <f t="shared" si="29"/>
        <v>3202295</v>
      </c>
      <c r="V192" s="44">
        <v>65</v>
      </c>
      <c r="W192" s="33">
        <f t="shared" si="30"/>
        <v>45738</v>
      </c>
      <c r="X192" s="43" t="str">
        <f t="shared" ca="1" si="35"/>
        <v>Bill Process</v>
      </c>
      <c r="Y192" s="37">
        <f t="shared" ca="1" si="31"/>
        <v>-453</v>
      </c>
      <c r="Z192" s="44">
        <v>1854</v>
      </c>
      <c r="AA192" s="44">
        <f t="shared" ca="1" si="32"/>
        <v>453</v>
      </c>
      <c r="AB192" s="48">
        <v>5</v>
      </c>
      <c r="AC192" s="67">
        <f t="shared" si="33"/>
        <v>0.124628794014424</v>
      </c>
      <c r="AD192" s="52">
        <f t="shared" ca="1" si="36"/>
        <v>448</v>
      </c>
      <c r="AE192" s="83"/>
      <c r="AF192" s="74">
        <v>0</v>
      </c>
      <c r="AG192" s="75">
        <v>0</v>
      </c>
      <c r="AH192" s="76">
        <v>45689</v>
      </c>
      <c r="AI192" s="77">
        <v>45768</v>
      </c>
      <c r="AJ192" s="50">
        <f t="shared" si="34"/>
        <v>-79</v>
      </c>
      <c r="AK192" s="48" t="s">
        <v>47</v>
      </c>
    </row>
    <row r="193" spans="1:37">
      <c r="A193" s="86" t="s">
        <v>422</v>
      </c>
      <c r="B193" s="44">
        <v>962</v>
      </c>
      <c r="C193" s="44">
        <v>25376270</v>
      </c>
      <c r="D193" s="86" t="s">
        <v>423</v>
      </c>
      <c r="E193" s="86" t="s">
        <v>58</v>
      </c>
      <c r="F193" s="44">
        <v>47</v>
      </c>
      <c r="G193" s="44">
        <v>4281880</v>
      </c>
      <c r="H193" s="46">
        <v>0.84</v>
      </c>
      <c r="I193" s="21">
        <v>60.526415933236194</v>
      </c>
      <c r="J193" s="86" t="s">
        <v>76</v>
      </c>
      <c r="K193" s="66">
        <v>0.115</v>
      </c>
      <c r="L193" s="45">
        <v>6552</v>
      </c>
      <c r="M193" s="82">
        <v>44860</v>
      </c>
      <c r="N193" s="44">
        <v>87478</v>
      </c>
      <c r="O193" s="36">
        <f t="shared" si="25"/>
        <v>5294729.813007636</v>
      </c>
      <c r="P193" s="36">
        <f t="shared" si="26"/>
        <v>5903624</v>
      </c>
      <c r="Q193" s="44">
        <v>75509</v>
      </c>
      <c r="R193" s="30">
        <v>87478</v>
      </c>
      <c r="S193" s="30">
        <f t="shared" si="27"/>
        <v>11969</v>
      </c>
      <c r="T193" s="36">
        <f t="shared" si="28"/>
        <v>5095872</v>
      </c>
      <c r="U193" s="30">
        <f t="shared" si="29"/>
        <v>807752</v>
      </c>
      <c r="V193" s="44">
        <v>134</v>
      </c>
      <c r="W193" s="33">
        <f t="shared" si="30"/>
        <v>44994</v>
      </c>
      <c r="X193" s="43" t="str">
        <f t="shared" ca="1" si="35"/>
        <v>Bill Process</v>
      </c>
      <c r="Y193" s="37">
        <f t="shared" ca="1" si="31"/>
        <v>-1197</v>
      </c>
      <c r="Z193" s="44">
        <v>7829</v>
      </c>
      <c r="AA193" s="44">
        <f t="shared" ca="1" si="32"/>
        <v>1197</v>
      </c>
      <c r="AB193" s="48">
        <v>0</v>
      </c>
      <c r="AC193" s="67">
        <f t="shared" si="33"/>
        <v>0.86317702736688084</v>
      </c>
      <c r="AD193" s="52">
        <f t="shared" ca="1" si="36"/>
        <v>1197</v>
      </c>
      <c r="AE193" s="83"/>
      <c r="AF193" s="74">
        <v>0</v>
      </c>
      <c r="AG193" s="75">
        <v>0</v>
      </c>
      <c r="AH193" s="76">
        <v>46316</v>
      </c>
      <c r="AI193" s="77">
        <v>46464</v>
      </c>
      <c r="AJ193" s="50">
        <f t="shared" si="34"/>
        <v>-148</v>
      </c>
      <c r="AK193" s="48" t="s">
        <v>47</v>
      </c>
    </row>
    <row r="194" spans="1:37">
      <c r="A194" s="86" t="s">
        <v>424</v>
      </c>
      <c r="B194" s="44">
        <v>185</v>
      </c>
      <c r="C194" s="44">
        <v>91242180</v>
      </c>
      <c r="D194" s="86" t="s">
        <v>425</v>
      </c>
      <c r="E194" s="86" t="s">
        <v>71</v>
      </c>
      <c r="F194" s="44">
        <v>46</v>
      </c>
      <c r="G194" s="44">
        <v>8452488</v>
      </c>
      <c r="H194" s="46">
        <v>0.92</v>
      </c>
      <c r="I194" s="21">
        <v>85.592771214573219</v>
      </c>
      <c r="J194" s="86" t="s">
        <v>68</v>
      </c>
      <c r="K194" s="66">
        <v>0.14199999999999999</v>
      </c>
      <c r="L194" s="45">
        <v>5546</v>
      </c>
      <c r="M194" s="82">
        <v>45715</v>
      </c>
      <c r="N194" s="44">
        <v>89617</v>
      </c>
      <c r="O194" s="36">
        <f t="shared" si="25"/>
        <v>7670567.3779364079</v>
      </c>
      <c r="P194" s="36">
        <f t="shared" si="26"/>
        <v>8759788</v>
      </c>
      <c r="Q194" s="44">
        <v>45659</v>
      </c>
      <c r="R194" s="30">
        <v>89617</v>
      </c>
      <c r="S194" s="30">
        <f t="shared" si="27"/>
        <v>43958</v>
      </c>
      <c r="T194" s="36">
        <f t="shared" si="28"/>
        <v>4463028</v>
      </c>
      <c r="U194" s="30">
        <f t="shared" si="29"/>
        <v>4296760</v>
      </c>
      <c r="V194" s="44">
        <v>57</v>
      </c>
      <c r="W194" s="33">
        <f t="shared" si="30"/>
        <v>45772</v>
      </c>
      <c r="X194" s="43" t="str">
        <f t="shared" ca="1" si="35"/>
        <v>Bill Process</v>
      </c>
      <c r="Y194" s="37">
        <f t="shared" ca="1" si="31"/>
        <v>-419</v>
      </c>
      <c r="Z194" s="44">
        <v>8625</v>
      </c>
      <c r="AA194" s="44">
        <f t="shared" ca="1" si="32"/>
        <v>419</v>
      </c>
      <c r="AB194" s="48">
        <v>0</v>
      </c>
      <c r="AC194" s="67">
        <f t="shared" si="33"/>
        <v>0.50949038686856285</v>
      </c>
      <c r="AD194" s="52">
        <f t="shared" ca="1" si="36"/>
        <v>419</v>
      </c>
      <c r="AE194" s="83"/>
      <c r="AF194" s="74">
        <v>0</v>
      </c>
      <c r="AG194" s="75">
        <v>0</v>
      </c>
      <c r="AH194" s="76">
        <v>46139</v>
      </c>
      <c r="AI194" s="77">
        <v>46210</v>
      </c>
      <c r="AJ194" s="50">
        <f t="shared" si="34"/>
        <v>-71</v>
      </c>
      <c r="AK194" s="48" t="s">
        <v>47</v>
      </c>
    </row>
    <row r="195" spans="1:37">
      <c r="A195" s="86" t="s">
        <v>426</v>
      </c>
      <c r="B195" s="44">
        <v>330</v>
      </c>
      <c r="C195" s="44">
        <v>86748687</v>
      </c>
      <c r="D195" s="86" t="s">
        <v>206</v>
      </c>
      <c r="E195" s="86" t="s">
        <v>207</v>
      </c>
      <c r="F195" s="44">
        <v>15</v>
      </c>
      <c r="G195" s="44">
        <v>1697639</v>
      </c>
      <c r="H195" s="46">
        <v>0.89</v>
      </c>
      <c r="I195" s="21">
        <v>52.654157177499727</v>
      </c>
      <c r="J195" s="86" t="s">
        <v>101</v>
      </c>
      <c r="K195" s="66">
        <v>0.13100000000000001</v>
      </c>
      <c r="L195" s="45">
        <v>7614</v>
      </c>
      <c r="M195" s="82">
        <v>44872</v>
      </c>
      <c r="N195" s="44">
        <v>69428</v>
      </c>
      <c r="O195" s="36">
        <f t="shared" ref="O195:O258" si="37">I195*N195</f>
        <v>3655672.8245194512</v>
      </c>
      <c r="P195" s="36">
        <f t="shared" ref="P195:P258" si="38">ROUND((SUM(I195*K195+I195)*N195),0)</f>
        <v>4134566</v>
      </c>
      <c r="Q195" s="44">
        <v>22939</v>
      </c>
      <c r="R195" s="30">
        <v>69428</v>
      </c>
      <c r="S195" s="30">
        <f t="shared" ref="S195:S258" si="39">+N195-Q195</f>
        <v>46489</v>
      </c>
      <c r="T195" s="36">
        <f t="shared" ref="T195:T258" si="40">ROUND((SUM(I195*K195+I195)*Q195),0)</f>
        <v>1366060</v>
      </c>
      <c r="U195" s="30">
        <f t="shared" ref="U195:U258" si="41">+P195-T195</f>
        <v>2768506</v>
      </c>
      <c r="V195" s="44">
        <v>191</v>
      </c>
      <c r="W195" s="33">
        <f t="shared" ref="W195:W258" si="42">V195+M195</f>
        <v>45063</v>
      </c>
      <c r="X195" s="43" t="str">
        <f t="shared" ca="1" si="35"/>
        <v>Bill Process</v>
      </c>
      <c r="Y195" s="37">
        <f t="shared" ref="Y195:Y258" ca="1" si="43">+W195-TODAY()</f>
        <v>-1128</v>
      </c>
      <c r="Z195" s="44">
        <v>1497</v>
      </c>
      <c r="AA195" s="44">
        <f t="shared" ref="AA195:AA258" ca="1" si="44">IF(W195&lt;TODAY(),TODAY()-W195,0)</f>
        <v>1128</v>
      </c>
      <c r="AB195" s="48">
        <v>8</v>
      </c>
      <c r="AC195" s="67">
        <f t="shared" ref="AC195:AC258" si="45">+Q195/N195</f>
        <v>0.33039983868179984</v>
      </c>
      <c r="AD195" s="52">
        <f t="shared" ca="1" si="36"/>
        <v>1120</v>
      </c>
      <c r="AE195" s="83"/>
      <c r="AF195" s="74">
        <v>0</v>
      </c>
      <c r="AG195" s="75">
        <v>0</v>
      </c>
      <c r="AH195" s="76">
        <v>45955</v>
      </c>
      <c r="AI195" s="77">
        <v>46160</v>
      </c>
      <c r="AJ195" s="50">
        <f t="shared" ref="AJ195:AJ258" si="46">AH195-AI195</f>
        <v>-205</v>
      </c>
      <c r="AK195" s="48" t="s">
        <v>47</v>
      </c>
    </row>
    <row r="196" spans="1:37">
      <c r="A196" s="86" t="s">
        <v>427</v>
      </c>
      <c r="B196" s="44">
        <v>683</v>
      </c>
      <c r="C196" s="44">
        <v>86213592</v>
      </c>
      <c r="D196" s="86" t="s">
        <v>124</v>
      </c>
      <c r="E196" s="86" t="s">
        <v>125</v>
      </c>
      <c r="F196" s="44">
        <v>44</v>
      </c>
      <c r="G196" s="44">
        <v>5330194</v>
      </c>
      <c r="H196" s="46">
        <v>0.96</v>
      </c>
      <c r="I196" s="21">
        <v>60.016209466664904</v>
      </c>
      <c r="J196" s="86" t="s">
        <v>276</v>
      </c>
      <c r="K196" s="66">
        <v>0.14099999999999999</v>
      </c>
      <c r="L196" s="45">
        <v>3257</v>
      </c>
      <c r="M196" s="82">
        <v>44963</v>
      </c>
      <c r="N196" s="44">
        <v>23765</v>
      </c>
      <c r="O196" s="36">
        <f t="shared" si="37"/>
        <v>1426285.2179752914</v>
      </c>
      <c r="P196" s="36">
        <f t="shared" si="38"/>
        <v>1627391</v>
      </c>
      <c r="Q196" s="44">
        <v>1284</v>
      </c>
      <c r="R196" s="30">
        <v>23765</v>
      </c>
      <c r="S196" s="30">
        <f t="shared" si="39"/>
        <v>22481</v>
      </c>
      <c r="T196" s="36">
        <f t="shared" si="40"/>
        <v>87926</v>
      </c>
      <c r="U196" s="30">
        <f t="shared" si="41"/>
        <v>1539465</v>
      </c>
      <c r="V196" s="44">
        <v>69</v>
      </c>
      <c r="W196" s="33">
        <f t="shared" si="42"/>
        <v>45032</v>
      </c>
      <c r="X196" s="43" t="str">
        <f t="shared" ref="X196:X259" ca="1" si="47">IF(Q196=0,"Bill Submit",IF(Q196&lt;N196,"Bill Process",IF(W196&gt;=TODAY(),"L D 0%",IF(W196+V196/4&gt;=TODAY(),"L D 2.5%",IF(W196+V196/2&gt;=TODAY(),"L D 5.0%",IF(W196+V196*3/4&gt;=TODAY(),"L D 7.5%",IF(W196+V196&gt;=TODAY(),"L D 10%","P O Closed")))))))</f>
        <v>Bill Process</v>
      </c>
      <c r="Y196" s="37">
        <f t="shared" ca="1" si="43"/>
        <v>-1159</v>
      </c>
      <c r="Z196" s="44">
        <v>1190</v>
      </c>
      <c r="AA196" s="44">
        <f t="shared" ca="1" si="44"/>
        <v>1159</v>
      </c>
      <c r="AB196" s="48">
        <v>4</v>
      </c>
      <c r="AC196" s="67">
        <f t="shared" si="45"/>
        <v>5.4029034294130023E-2</v>
      </c>
      <c r="AD196" s="52">
        <f t="shared" ca="1" si="36"/>
        <v>1155</v>
      </c>
      <c r="AE196" s="83"/>
      <c r="AF196" s="74">
        <v>0</v>
      </c>
      <c r="AG196" s="75">
        <v>0</v>
      </c>
      <c r="AH196" s="76">
        <v>46039</v>
      </c>
      <c r="AI196" s="77">
        <v>46122</v>
      </c>
      <c r="AJ196" s="50">
        <f t="shared" si="46"/>
        <v>-83</v>
      </c>
      <c r="AK196" s="48" t="s">
        <v>47</v>
      </c>
    </row>
    <row r="197" spans="1:37">
      <c r="A197" s="86" t="s">
        <v>428</v>
      </c>
      <c r="B197" s="44">
        <v>622</v>
      </c>
      <c r="C197" s="44">
        <v>86569537</v>
      </c>
      <c r="D197" s="86" t="s">
        <v>178</v>
      </c>
      <c r="E197" s="86" t="s">
        <v>63</v>
      </c>
      <c r="F197" s="44">
        <v>21</v>
      </c>
      <c r="G197" s="44">
        <v>6470526</v>
      </c>
      <c r="H197" s="46">
        <v>0.8</v>
      </c>
      <c r="I197" s="21">
        <v>81.628951964654632</v>
      </c>
      <c r="J197" s="86" t="s">
        <v>187</v>
      </c>
      <c r="K197" s="66">
        <v>0.127</v>
      </c>
      <c r="L197" s="45">
        <v>5679</v>
      </c>
      <c r="M197" s="82">
        <v>45418</v>
      </c>
      <c r="N197" s="44">
        <v>90552</v>
      </c>
      <c r="O197" s="36">
        <f t="shared" si="37"/>
        <v>7391664.8583034063</v>
      </c>
      <c r="P197" s="36">
        <f t="shared" si="38"/>
        <v>8330406</v>
      </c>
      <c r="Q197" s="44">
        <v>9092</v>
      </c>
      <c r="R197" s="30">
        <v>90552</v>
      </c>
      <c r="S197" s="30">
        <f t="shared" si="39"/>
        <v>81460</v>
      </c>
      <c r="T197" s="36">
        <f t="shared" si="40"/>
        <v>836426</v>
      </c>
      <c r="U197" s="30">
        <f t="shared" si="41"/>
        <v>7493980</v>
      </c>
      <c r="V197" s="44">
        <v>168</v>
      </c>
      <c r="W197" s="33">
        <f t="shared" si="42"/>
        <v>45586</v>
      </c>
      <c r="X197" s="43" t="str">
        <f t="shared" ca="1" si="47"/>
        <v>Bill Process</v>
      </c>
      <c r="Y197" s="37">
        <f t="shared" ca="1" si="43"/>
        <v>-605</v>
      </c>
      <c r="Z197" s="44">
        <v>5271</v>
      </c>
      <c r="AA197" s="44">
        <f t="shared" ca="1" si="44"/>
        <v>605</v>
      </c>
      <c r="AB197" s="48">
        <v>1</v>
      </c>
      <c r="AC197" s="67">
        <f t="shared" si="45"/>
        <v>0.10040639632476367</v>
      </c>
      <c r="AD197" s="52">
        <f t="shared" ca="1" si="36"/>
        <v>604</v>
      </c>
      <c r="AE197" s="83"/>
      <c r="AF197" s="74">
        <v>0</v>
      </c>
      <c r="AG197" s="75">
        <v>0</v>
      </c>
      <c r="AH197" s="76">
        <v>46117</v>
      </c>
      <c r="AI197" s="77">
        <v>46299</v>
      </c>
      <c r="AJ197" s="50">
        <f t="shared" si="46"/>
        <v>-182</v>
      </c>
      <c r="AK197" s="48" t="s">
        <v>47</v>
      </c>
    </row>
    <row r="198" spans="1:37">
      <c r="A198" s="86" t="s">
        <v>429</v>
      </c>
      <c r="B198" s="44">
        <v>335</v>
      </c>
      <c r="C198" s="44">
        <v>71683295</v>
      </c>
      <c r="D198" s="86" t="s">
        <v>430</v>
      </c>
      <c r="E198" s="86" t="s">
        <v>75</v>
      </c>
      <c r="F198" s="44">
        <v>28</v>
      </c>
      <c r="G198" s="44">
        <v>5227408</v>
      </c>
      <c r="H198" s="46">
        <v>0.95</v>
      </c>
      <c r="I198" s="21">
        <v>63.611120667283529</v>
      </c>
      <c r="J198" s="86" t="s">
        <v>204</v>
      </c>
      <c r="K198" s="66">
        <v>0.13700000000000001</v>
      </c>
      <c r="L198" s="45">
        <v>5372</v>
      </c>
      <c r="M198" s="82">
        <v>45451</v>
      </c>
      <c r="N198" s="44">
        <v>23626</v>
      </c>
      <c r="O198" s="36">
        <f t="shared" si="37"/>
        <v>1502876.3368852406</v>
      </c>
      <c r="P198" s="36">
        <f t="shared" si="38"/>
        <v>1708770</v>
      </c>
      <c r="Q198" s="44">
        <v>16427</v>
      </c>
      <c r="R198" s="30">
        <v>23626</v>
      </c>
      <c r="S198" s="30">
        <f t="shared" si="39"/>
        <v>7199</v>
      </c>
      <c r="T198" s="36">
        <f t="shared" si="40"/>
        <v>1188097</v>
      </c>
      <c r="U198" s="30">
        <f t="shared" si="41"/>
        <v>520673</v>
      </c>
      <c r="V198" s="44">
        <v>52</v>
      </c>
      <c r="W198" s="33">
        <f t="shared" si="42"/>
        <v>45503</v>
      </c>
      <c r="X198" s="43" t="str">
        <f t="shared" ca="1" si="47"/>
        <v>Bill Process</v>
      </c>
      <c r="Y198" s="37">
        <f t="shared" ca="1" si="43"/>
        <v>-688</v>
      </c>
      <c r="Z198" s="44">
        <v>8100</v>
      </c>
      <c r="AA198" s="44">
        <f t="shared" ca="1" si="44"/>
        <v>688</v>
      </c>
      <c r="AB198" s="48">
        <v>9</v>
      </c>
      <c r="AC198" s="67">
        <f t="shared" si="45"/>
        <v>0.69529332091763307</v>
      </c>
      <c r="AD198" s="52">
        <f t="shared" ca="1" si="36"/>
        <v>679</v>
      </c>
      <c r="AE198" s="83"/>
      <c r="AF198" s="74">
        <v>0</v>
      </c>
      <c r="AG198" s="75">
        <v>0</v>
      </c>
      <c r="AH198" s="76">
        <v>45955</v>
      </c>
      <c r="AI198" s="77">
        <v>46021</v>
      </c>
      <c r="AJ198" s="50">
        <f t="shared" si="46"/>
        <v>-66</v>
      </c>
      <c r="AK198" s="48" t="s">
        <v>60</v>
      </c>
    </row>
    <row r="199" spans="1:37">
      <c r="A199" s="86" t="s">
        <v>431</v>
      </c>
      <c r="B199" s="44">
        <v>496</v>
      </c>
      <c r="C199" s="44">
        <v>36448576</v>
      </c>
      <c r="D199" s="86" t="s">
        <v>432</v>
      </c>
      <c r="E199" s="86" t="s">
        <v>207</v>
      </c>
      <c r="F199" s="44">
        <v>34</v>
      </c>
      <c r="G199" s="44">
        <v>3812717</v>
      </c>
      <c r="H199" s="46">
        <v>0.97</v>
      </c>
      <c r="I199" s="21">
        <v>53.475973352424091</v>
      </c>
      <c r="J199" s="86" t="s">
        <v>204</v>
      </c>
      <c r="K199" s="66">
        <v>0.11600000000000001</v>
      </c>
      <c r="L199" s="45">
        <v>2748</v>
      </c>
      <c r="M199" s="82">
        <v>44995</v>
      </c>
      <c r="N199" s="44">
        <v>56138</v>
      </c>
      <c r="O199" s="36">
        <f t="shared" si="37"/>
        <v>3002034.1920583835</v>
      </c>
      <c r="P199" s="36">
        <f t="shared" si="38"/>
        <v>3350270</v>
      </c>
      <c r="Q199" s="44">
        <v>31890</v>
      </c>
      <c r="R199" s="30">
        <v>56138</v>
      </c>
      <c r="S199" s="30">
        <f t="shared" si="39"/>
        <v>24248</v>
      </c>
      <c r="T199" s="36">
        <f t="shared" si="40"/>
        <v>1903169</v>
      </c>
      <c r="U199" s="30">
        <f t="shared" si="41"/>
        <v>1447101</v>
      </c>
      <c r="V199" s="44">
        <v>97</v>
      </c>
      <c r="W199" s="33">
        <f t="shared" si="42"/>
        <v>45092</v>
      </c>
      <c r="X199" s="43" t="str">
        <f t="shared" ca="1" si="47"/>
        <v>Bill Process</v>
      </c>
      <c r="Y199" s="37">
        <f t="shared" ca="1" si="43"/>
        <v>-1099</v>
      </c>
      <c r="Z199" s="44">
        <v>2988</v>
      </c>
      <c r="AA199" s="44">
        <f t="shared" ca="1" si="44"/>
        <v>1099</v>
      </c>
      <c r="AB199" s="48">
        <v>5</v>
      </c>
      <c r="AC199" s="67">
        <f t="shared" si="45"/>
        <v>0.5680644126972817</v>
      </c>
      <c r="AD199" s="52">
        <f t="shared" ca="1" si="36"/>
        <v>1094</v>
      </c>
      <c r="AE199" s="83"/>
      <c r="AF199" s="74">
        <v>0</v>
      </c>
      <c r="AG199" s="75">
        <v>0</v>
      </c>
      <c r="AH199" s="76">
        <v>45868</v>
      </c>
      <c r="AI199" s="77">
        <v>45979</v>
      </c>
      <c r="AJ199" s="50">
        <f t="shared" si="46"/>
        <v>-111</v>
      </c>
      <c r="AK199" s="48" t="s">
        <v>60</v>
      </c>
    </row>
    <row r="200" spans="1:37">
      <c r="A200" s="86" t="s">
        <v>433</v>
      </c>
      <c r="B200" s="44">
        <v>549</v>
      </c>
      <c r="C200" s="44">
        <v>94953151</v>
      </c>
      <c r="D200" s="86" t="s">
        <v>434</v>
      </c>
      <c r="E200" s="86" t="s">
        <v>107</v>
      </c>
      <c r="F200" s="44">
        <v>26</v>
      </c>
      <c r="G200" s="44">
        <v>127424</v>
      </c>
      <c r="H200" s="46">
        <v>0.78</v>
      </c>
      <c r="I200" s="21">
        <v>73.341448789307378</v>
      </c>
      <c r="J200" s="86" t="s">
        <v>64</v>
      </c>
      <c r="K200" s="66">
        <v>0.121</v>
      </c>
      <c r="L200" s="45">
        <v>1471</v>
      </c>
      <c r="M200" s="82">
        <v>44621</v>
      </c>
      <c r="N200" s="44">
        <v>64643</v>
      </c>
      <c r="O200" s="36">
        <f t="shared" si="37"/>
        <v>4741011.2740871971</v>
      </c>
      <c r="P200" s="36">
        <f t="shared" si="38"/>
        <v>5314674</v>
      </c>
      <c r="Q200" s="44">
        <v>51750</v>
      </c>
      <c r="R200" s="30">
        <v>64643</v>
      </c>
      <c r="S200" s="30">
        <f t="shared" si="39"/>
        <v>12893</v>
      </c>
      <c r="T200" s="36">
        <f t="shared" si="40"/>
        <v>4254666</v>
      </c>
      <c r="U200" s="30">
        <f t="shared" si="41"/>
        <v>1060008</v>
      </c>
      <c r="V200" s="44">
        <v>180</v>
      </c>
      <c r="W200" s="33">
        <f t="shared" si="42"/>
        <v>44801</v>
      </c>
      <c r="X200" s="43" t="str">
        <f t="shared" ca="1" si="47"/>
        <v>Bill Process</v>
      </c>
      <c r="Y200" s="37">
        <f t="shared" ca="1" si="43"/>
        <v>-1390</v>
      </c>
      <c r="Z200" s="44">
        <v>6509</v>
      </c>
      <c r="AA200" s="44">
        <f t="shared" ca="1" si="44"/>
        <v>1390</v>
      </c>
      <c r="AB200" s="48">
        <v>8</v>
      </c>
      <c r="AC200" s="67">
        <f t="shared" si="45"/>
        <v>0.80055071701499003</v>
      </c>
      <c r="AD200" s="52">
        <f t="shared" ca="1" si="36"/>
        <v>1382</v>
      </c>
      <c r="AE200" s="83"/>
      <c r="AF200" s="74">
        <v>0</v>
      </c>
      <c r="AG200" s="75">
        <v>0</v>
      </c>
      <c r="AH200" s="76">
        <v>45686</v>
      </c>
      <c r="AI200" s="77">
        <v>45880</v>
      </c>
      <c r="AJ200" s="50">
        <f t="shared" si="46"/>
        <v>-194</v>
      </c>
      <c r="AK200" s="48" t="s">
        <v>47</v>
      </c>
    </row>
    <row r="201" spans="1:37">
      <c r="A201" s="86" t="s">
        <v>435</v>
      </c>
      <c r="B201" s="44">
        <v>210</v>
      </c>
      <c r="C201" s="44">
        <v>27917397</v>
      </c>
      <c r="D201" s="86" t="s">
        <v>121</v>
      </c>
      <c r="E201" s="86" t="s">
        <v>93</v>
      </c>
      <c r="F201" s="44">
        <v>12</v>
      </c>
      <c r="G201" s="44">
        <v>1132752</v>
      </c>
      <c r="H201" s="46">
        <v>0.76</v>
      </c>
      <c r="I201" s="21">
        <v>58.894434900674298</v>
      </c>
      <c r="J201" s="86" t="s">
        <v>184</v>
      </c>
      <c r="K201" s="66">
        <v>0.125</v>
      </c>
      <c r="L201" s="45">
        <v>5884</v>
      </c>
      <c r="M201" s="82">
        <v>45785</v>
      </c>
      <c r="N201" s="44">
        <v>33050</v>
      </c>
      <c r="O201" s="36">
        <f t="shared" si="37"/>
        <v>1946461.0734672856</v>
      </c>
      <c r="P201" s="36">
        <f t="shared" si="38"/>
        <v>2189769</v>
      </c>
      <c r="Q201" s="44">
        <v>22626</v>
      </c>
      <c r="R201" s="30">
        <v>33050</v>
      </c>
      <c r="S201" s="30">
        <f t="shared" si="39"/>
        <v>10424</v>
      </c>
      <c r="T201" s="36">
        <f t="shared" si="40"/>
        <v>1499114</v>
      </c>
      <c r="U201" s="30">
        <f t="shared" si="41"/>
        <v>690655</v>
      </c>
      <c r="V201" s="44">
        <v>163</v>
      </c>
      <c r="W201" s="33">
        <f t="shared" si="42"/>
        <v>45948</v>
      </c>
      <c r="X201" s="43" t="str">
        <f t="shared" ca="1" si="47"/>
        <v>Bill Process</v>
      </c>
      <c r="Y201" s="37">
        <f t="shared" ca="1" si="43"/>
        <v>-243</v>
      </c>
      <c r="Z201" s="44">
        <v>5091</v>
      </c>
      <c r="AA201" s="44">
        <f t="shared" ca="1" si="44"/>
        <v>243</v>
      </c>
      <c r="AB201" s="48">
        <v>4</v>
      </c>
      <c r="AC201" s="67">
        <f t="shared" si="45"/>
        <v>0.68459909228441751</v>
      </c>
      <c r="AD201" s="52">
        <f t="shared" ca="1" si="36"/>
        <v>239</v>
      </c>
      <c r="AE201" s="83"/>
      <c r="AF201" s="74">
        <v>0</v>
      </c>
      <c r="AG201" s="75">
        <v>0</v>
      </c>
      <c r="AH201" s="76">
        <v>45697</v>
      </c>
      <c r="AI201" s="77">
        <v>45874</v>
      </c>
      <c r="AJ201" s="50">
        <f t="shared" si="46"/>
        <v>-177</v>
      </c>
      <c r="AK201" s="48" t="s">
        <v>60</v>
      </c>
    </row>
    <row r="202" spans="1:37">
      <c r="A202" s="86" t="s">
        <v>436</v>
      </c>
      <c r="B202" s="44">
        <v>850</v>
      </c>
      <c r="C202" s="44">
        <v>71353935</v>
      </c>
      <c r="D202" s="86" t="s">
        <v>111</v>
      </c>
      <c r="E202" s="86" t="s">
        <v>79</v>
      </c>
      <c r="F202" s="44">
        <v>15</v>
      </c>
      <c r="G202" s="44">
        <v>5078282</v>
      </c>
      <c r="H202" s="46">
        <v>0.91</v>
      </c>
      <c r="I202" s="21">
        <v>68.832551516950176</v>
      </c>
      <c r="J202" s="86" t="s">
        <v>242</v>
      </c>
      <c r="K202" s="66">
        <v>0.14399999999999999</v>
      </c>
      <c r="L202" s="45">
        <v>2232</v>
      </c>
      <c r="M202" s="82">
        <v>44859</v>
      </c>
      <c r="N202" s="44">
        <v>71741</v>
      </c>
      <c r="O202" s="36">
        <f t="shared" si="37"/>
        <v>4938116.0783775225</v>
      </c>
      <c r="P202" s="36">
        <f t="shared" si="38"/>
        <v>5649205</v>
      </c>
      <c r="Q202" s="44">
        <v>46094</v>
      </c>
      <c r="R202" s="30">
        <v>71741</v>
      </c>
      <c r="S202" s="30">
        <f t="shared" si="39"/>
        <v>25647</v>
      </c>
      <c r="T202" s="36">
        <f t="shared" si="40"/>
        <v>3629646</v>
      </c>
      <c r="U202" s="30">
        <f t="shared" si="41"/>
        <v>2019559</v>
      </c>
      <c r="V202" s="44">
        <v>194</v>
      </c>
      <c r="W202" s="33">
        <f t="shared" si="42"/>
        <v>45053</v>
      </c>
      <c r="X202" s="43" t="str">
        <f t="shared" ca="1" si="47"/>
        <v>Bill Process</v>
      </c>
      <c r="Y202" s="37">
        <f t="shared" ca="1" si="43"/>
        <v>-1138</v>
      </c>
      <c r="Z202" s="44">
        <v>3991</v>
      </c>
      <c r="AA202" s="44">
        <f t="shared" ca="1" si="44"/>
        <v>1138</v>
      </c>
      <c r="AB202" s="48">
        <v>0</v>
      </c>
      <c r="AC202" s="67">
        <f t="shared" si="45"/>
        <v>0.64250568015500198</v>
      </c>
      <c r="AD202" s="52">
        <f t="shared" ca="1" si="36"/>
        <v>1138</v>
      </c>
      <c r="AE202" s="83"/>
      <c r="AF202" s="74">
        <v>0</v>
      </c>
      <c r="AG202" s="75">
        <v>0</v>
      </c>
      <c r="AH202" s="76">
        <v>46319</v>
      </c>
      <c r="AI202" s="77">
        <v>46527</v>
      </c>
      <c r="AJ202" s="50">
        <f t="shared" si="46"/>
        <v>-208</v>
      </c>
      <c r="AK202" s="48" t="s">
        <v>47</v>
      </c>
    </row>
    <row r="203" spans="1:37">
      <c r="A203" s="86" t="s">
        <v>437</v>
      </c>
      <c r="B203" s="44">
        <v>596</v>
      </c>
      <c r="C203" s="44">
        <v>67316715</v>
      </c>
      <c r="D203" s="86" t="s">
        <v>293</v>
      </c>
      <c r="E203" s="86" t="s">
        <v>63</v>
      </c>
      <c r="F203" s="44">
        <v>26</v>
      </c>
      <c r="G203" s="44">
        <v>710555</v>
      </c>
      <c r="H203" s="46">
        <v>0.76</v>
      </c>
      <c r="I203" s="21">
        <v>89.641307278592123</v>
      </c>
      <c r="J203" s="86" t="s">
        <v>87</v>
      </c>
      <c r="K203" s="66">
        <v>0.122</v>
      </c>
      <c r="L203" s="45">
        <v>8206</v>
      </c>
      <c r="M203" s="82">
        <v>45556</v>
      </c>
      <c r="N203" s="44">
        <v>43391</v>
      </c>
      <c r="O203" s="36">
        <f t="shared" si="37"/>
        <v>3889625.9641253906</v>
      </c>
      <c r="P203" s="36">
        <f t="shared" si="38"/>
        <v>4364160</v>
      </c>
      <c r="Q203" s="44">
        <v>1115</v>
      </c>
      <c r="R203" s="30">
        <v>43391</v>
      </c>
      <c r="S203" s="30">
        <f t="shared" si="39"/>
        <v>42276</v>
      </c>
      <c r="T203" s="36">
        <f t="shared" si="40"/>
        <v>112144</v>
      </c>
      <c r="U203" s="30">
        <f t="shared" si="41"/>
        <v>4252016</v>
      </c>
      <c r="V203" s="44">
        <v>175</v>
      </c>
      <c r="W203" s="33">
        <f t="shared" si="42"/>
        <v>45731</v>
      </c>
      <c r="X203" s="43" t="str">
        <f t="shared" ca="1" si="47"/>
        <v>Bill Process</v>
      </c>
      <c r="Y203" s="37">
        <f t="shared" ca="1" si="43"/>
        <v>-460</v>
      </c>
      <c r="Z203" s="44">
        <v>9688</v>
      </c>
      <c r="AA203" s="44">
        <f t="shared" ca="1" si="44"/>
        <v>460</v>
      </c>
      <c r="AB203" s="48">
        <v>8</v>
      </c>
      <c r="AC203" s="67">
        <f t="shared" si="45"/>
        <v>2.5696573022055264E-2</v>
      </c>
      <c r="AD203" s="52">
        <f t="shared" ca="1" si="36"/>
        <v>452</v>
      </c>
      <c r="AE203" s="83"/>
      <c r="AF203" s="74">
        <v>0</v>
      </c>
      <c r="AG203" s="75">
        <v>0</v>
      </c>
      <c r="AH203" s="76">
        <v>45773</v>
      </c>
      <c r="AI203" s="77">
        <v>45962</v>
      </c>
      <c r="AJ203" s="50">
        <f t="shared" si="46"/>
        <v>-189</v>
      </c>
      <c r="AK203" s="48" t="s">
        <v>60</v>
      </c>
    </row>
    <row r="204" spans="1:37">
      <c r="A204" s="86" t="s">
        <v>438</v>
      </c>
      <c r="B204" s="44">
        <v>854</v>
      </c>
      <c r="C204" s="44">
        <v>82014661</v>
      </c>
      <c r="D204" s="86" t="s">
        <v>439</v>
      </c>
      <c r="E204" s="86" t="s">
        <v>63</v>
      </c>
      <c r="F204" s="44">
        <v>49</v>
      </c>
      <c r="G204" s="44">
        <v>3982891</v>
      </c>
      <c r="H204" s="46">
        <v>0.75</v>
      </c>
      <c r="I204" s="21">
        <v>83.130613656240357</v>
      </c>
      <c r="J204" s="86" t="s">
        <v>242</v>
      </c>
      <c r="K204" s="66">
        <v>0.11700000000000001</v>
      </c>
      <c r="L204" s="45">
        <v>4573</v>
      </c>
      <c r="M204" s="82">
        <v>45779</v>
      </c>
      <c r="N204" s="44">
        <v>87785</v>
      </c>
      <c r="O204" s="36">
        <f t="shared" si="37"/>
        <v>7297620.9198130593</v>
      </c>
      <c r="P204" s="36">
        <f t="shared" si="38"/>
        <v>8151443</v>
      </c>
      <c r="Q204" s="44">
        <v>24120</v>
      </c>
      <c r="R204" s="30">
        <v>87785</v>
      </c>
      <c r="S204" s="30">
        <f t="shared" si="39"/>
        <v>63665</v>
      </c>
      <c r="T204" s="36">
        <f t="shared" si="40"/>
        <v>2239708</v>
      </c>
      <c r="U204" s="30">
        <f t="shared" si="41"/>
        <v>5911735</v>
      </c>
      <c r="V204" s="44">
        <v>102</v>
      </c>
      <c r="W204" s="33">
        <f t="shared" si="42"/>
        <v>45881</v>
      </c>
      <c r="X204" s="43" t="str">
        <f t="shared" ca="1" si="47"/>
        <v>Bill Process</v>
      </c>
      <c r="Y204" s="37">
        <f t="shared" ca="1" si="43"/>
        <v>-310</v>
      </c>
      <c r="Z204" s="44">
        <v>5721</v>
      </c>
      <c r="AA204" s="44">
        <f t="shared" ca="1" si="44"/>
        <v>310</v>
      </c>
      <c r="AB204" s="48">
        <v>0</v>
      </c>
      <c r="AC204" s="67">
        <f t="shared" si="45"/>
        <v>0.27476220310987071</v>
      </c>
      <c r="AD204" s="52">
        <f t="shared" ca="1" si="36"/>
        <v>310</v>
      </c>
      <c r="AE204" s="83"/>
      <c r="AF204" s="74">
        <v>0</v>
      </c>
      <c r="AG204" s="75">
        <v>0</v>
      </c>
      <c r="AH204" s="76">
        <v>46239</v>
      </c>
      <c r="AI204" s="77">
        <v>46355</v>
      </c>
      <c r="AJ204" s="50">
        <f t="shared" si="46"/>
        <v>-116</v>
      </c>
      <c r="AK204" s="48" t="s">
        <v>47</v>
      </c>
    </row>
    <row r="205" spans="1:37">
      <c r="A205" s="86" t="s">
        <v>440</v>
      </c>
      <c r="B205" s="44">
        <v>503</v>
      </c>
      <c r="C205" s="44">
        <v>24472679</v>
      </c>
      <c r="D205" s="86" t="s">
        <v>149</v>
      </c>
      <c r="E205" s="86" t="s">
        <v>75</v>
      </c>
      <c r="F205" s="44">
        <v>50</v>
      </c>
      <c r="G205" s="44">
        <v>5768271</v>
      </c>
      <c r="H205" s="46">
        <v>0.76</v>
      </c>
      <c r="I205" s="21">
        <v>88.505336100803802</v>
      </c>
      <c r="J205" s="86" t="s">
        <v>122</v>
      </c>
      <c r="K205" s="66">
        <v>0.13700000000000001</v>
      </c>
      <c r="L205" s="45">
        <v>3989</v>
      </c>
      <c r="M205" s="82">
        <v>45636</v>
      </c>
      <c r="N205" s="44">
        <v>50760</v>
      </c>
      <c r="O205" s="36">
        <f t="shared" si="37"/>
        <v>4492530.8604768012</v>
      </c>
      <c r="P205" s="36">
        <f t="shared" si="38"/>
        <v>5108008</v>
      </c>
      <c r="Q205" s="44">
        <v>30272</v>
      </c>
      <c r="R205" s="30">
        <v>50760</v>
      </c>
      <c r="S205" s="30">
        <f t="shared" si="39"/>
        <v>20488</v>
      </c>
      <c r="T205" s="36">
        <f t="shared" si="40"/>
        <v>3046289</v>
      </c>
      <c r="U205" s="30">
        <f t="shared" si="41"/>
        <v>2061719</v>
      </c>
      <c r="V205" s="44">
        <v>119</v>
      </c>
      <c r="W205" s="33">
        <f t="shared" si="42"/>
        <v>45755</v>
      </c>
      <c r="X205" s="43" t="str">
        <f t="shared" ca="1" si="47"/>
        <v>Bill Process</v>
      </c>
      <c r="Y205" s="37">
        <f t="shared" ca="1" si="43"/>
        <v>-436</v>
      </c>
      <c r="Z205" s="44">
        <v>7434</v>
      </c>
      <c r="AA205" s="44">
        <f t="shared" ca="1" si="44"/>
        <v>436</v>
      </c>
      <c r="AB205" s="48">
        <v>0</v>
      </c>
      <c r="AC205" s="67">
        <f t="shared" si="45"/>
        <v>0.59637509850275805</v>
      </c>
      <c r="AD205" s="52">
        <f t="shared" ca="1" si="36"/>
        <v>436</v>
      </c>
      <c r="AE205" s="83"/>
      <c r="AF205" s="74">
        <v>0</v>
      </c>
      <c r="AG205" s="75">
        <v>0</v>
      </c>
      <c r="AH205" s="76">
        <v>46178</v>
      </c>
      <c r="AI205" s="77">
        <v>46311</v>
      </c>
      <c r="AJ205" s="50">
        <f t="shared" si="46"/>
        <v>-133</v>
      </c>
      <c r="AK205" s="48" t="s">
        <v>60</v>
      </c>
    </row>
    <row r="206" spans="1:37">
      <c r="A206" s="86" t="s">
        <v>441</v>
      </c>
      <c r="B206" s="44">
        <v>543</v>
      </c>
      <c r="C206" s="44">
        <v>76826758</v>
      </c>
      <c r="D206" s="86" t="s">
        <v>442</v>
      </c>
      <c r="E206" s="86" t="s">
        <v>58</v>
      </c>
      <c r="F206" s="44">
        <v>14</v>
      </c>
      <c r="G206" s="44">
        <v>4826163</v>
      </c>
      <c r="H206" s="46">
        <v>0.93</v>
      </c>
      <c r="I206" s="21">
        <v>53.359959703972848</v>
      </c>
      <c r="J206" s="86" t="s">
        <v>55</v>
      </c>
      <c r="K206" s="66">
        <v>0.126</v>
      </c>
      <c r="L206" s="45">
        <v>8875</v>
      </c>
      <c r="M206" s="82">
        <v>45901</v>
      </c>
      <c r="N206" s="44">
        <v>79785</v>
      </c>
      <c r="O206" s="36">
        <f t="shared" si="37"/>
        <v>4257324.3849814739</v>
      </c>
      <c r="P206" s="36">
        <f t="shared" si="38"/>
        <v>4793747</v>
      </c>
      <c r="Q206" s="44">
        <v>53184</v>
      </c>
      <c r="R206" s="30">
        <v>79785</v>
      </c>
      <c r="S206" s="30">
        <f t="shared" si="39"/>
        <v>26601</v>
      </c>
      <c r="T206" s="36">
        <f t="shared" si="40"/>
        <v>3195471</v>
      </c>
      <c r="U206" s="30">
        <f t="shared" si="41"/>
        <v>1598276</v>
      </c>
      <c r="V206" s="44">
        <v>57</v>
      </c>
      <c r="W206" s="33">
        <f t="shared" si="42"/>
        <v>45958</v>
      </c>
      <c r="X206" s="43" t="str">
        <f t="shared" ca="1" si="47"/>
        <v>Bill Process</v>
      </c>
      <c r="Y206" s="37">
        <f t="shared" ca="1" si="43"/>
        <v>-233</v>
      </c>
      <c r="Z206" s="44">
        <v>6838</v>
      </c>
      <c r="AA206" s="44">
        <f t="shared" ca="1" si="44"/>
        <v>233</v>
      </c>
      <c r="AB206" s="48">
        <v>8</v>
      </c>
      <c r="AC206" s="67">
        <f t="shared" si="45"/>
        <v>0.66659146456100771</v>
      </c>
      <c r="AD206" s="52">
        <f t="shared" ca="1" si="36"/>
        <v>225</v>
      </c>
      <c r="AE206" s="83"/>
      <c r="AF206" s="74">
        <v>0</v>
      </c>
      <c r="AG206" s="75">
        <v>0</v>
      </c>
      <c r="AH206" s="76">
        <v>45681</v>
      </c>
      <c r="AI206" s="77">
        <v>45752</v>
      </c>
      <c r="AJ206" s="50">
        <f t="shared" si="46"/>
        <v>-71</v>
      </c>
      <c r="AK206" s="48" t="s">
        <v>47</v>
      </c>
    </row>
    <row r="207" spans="1:37">
      <c r="A207" s="86" t="s">
        <v>443</v>
      </c>
      <c r="B207" s="44">
        <v>982</v>
      </c>
      <c r="C207" s="44">
        <v>41769271</v>
      </c>
      <c r="D207" s="86" t="s">
        <v>313</v>
      </c>
      <c r="E207" s="86" t="s">
        <v>67</v>
      </c>
      <c r="F207" s="44">
        <v>47</v>
      </c>
      <c r="G207" s="44">
        <v>6282019</v>
      </c>
      <c r="H207" s="46">
        <v>0.83</v>
      </c>
      <c r="I207" s="21">
        <v>54.11944634585943</v>
      </c>
      <c r="J207" s="86" t="s">
        <v>64</v>
      </c>
      <c r="K207" s="66">
        <v>0.13800000000000001</v>
      </c>
      <c r="L207" s="45">
        <v>2674</v>
      </c>
      <c r="M207" s="82">
        <v>44019</v>
      </c>
      <c r="N207" s="44">
        <v>83992</v>
      </c>
      <c r="O207" s="36">
        <f t="shared" si="37"/>
        <v>4545600.5374814253</v>
      </c>
      <c r="P207" s="36">
        <f t="shared" si="38"/>
        <v>5172893</v>
      </c>
      <c r="Q207" s="44">
        <v>83992</v>
      </c>
      <c r="R207" s="30">
        <v>83992</v>
      </c>
      <c r="S207" s="30">
        <f t="shared" si="39"/>
        <v>0</v>
      </c>
      <c r="T207" s="36">
        <f t="shared" si="40"/>
        <v>5172893</v>
      </c>
      <c r="U207" s="30">
        <f t="shared" si="41"/>
        <v>0</v>
      </c>
      <c r="V207" s="44">
        <v>88</v>
      </c>
      <c r="W207" s="33">
        <f t="shared" si="42"/>
        <v>44107</v>
      </c>
      <c r="X207" s="43" t="str">
        <f t="shared" ca="1" si="47"/>
        <v>P O Closed</v>
      </c>
      <c r="Y207" s="37">
        <f t="shared" ca="1" si="43"/>
        <v>-2084</v>
      </c>
      <c r="Z207" s="44">
        <v>9211</v>
      </c>
      <c r="AA207" s="44">
        <f t="shared" ca="1" si="44"/>
        <v>2084</v>
      </c>
      <c r="AB207" s="48">
        <v>3</v>
      </c>
      <c r="AC207" s="67">
        <f t="shared" si="45"/>
        <v>1</v>
      </c>
      <c r="AD207" s="52">
        <f t="shared" ca="1" si="36"/>
        <v>2081</v>
      </c>
      <c r="AE207" s="83"/>
      <c r="AF207" s="74">
        <v>0</v>
      </c>
      <c r="AG207" s="75">
        <v>0</v>
      </c>
      <c r="AH207" s="76">
        <v>46111</v>
      </c>
      <c r="AI207" s="77">
        <v>46213</v>
      </c>
      <c r="AJ207" s="50">
        <f t="shared" si="46"/>
        <v>-102</v>
      </c>
      <c r="AK207" s="48" t="s">
        <v>47</v>
      </c>
    </row>
    <row r="208" spans="1:37">
      <c r="A208" s="86" t="s">
        <v>444</v>
      </c>
      <c r="B208" s="44">
        <v>648</v>
      </c>
      <c r="C208" s="44">
        <v>11456912</v>
      </c>
      <c r="D208" s="86" t="s">
        <v>445</v>
      </c>
      <c r="E208" s="86" t="s">
        <v>93</v>
      </c>
      <c r="F208" s="44">
        <v>42</v>
      </c>
      <c r="G208" s="44">
        <v>3575574</v>
      </c>
      <c r="H208" s="46">
        <v>0.79</v>
      </c>
      <c r="I208" s="21">
        <v>58.114420411424234</v>
      </c>
      <c r="J208" s="86" t="s">
        <v>55</v>
      </c>
      <c r="K208" s="66">
        <v>0.13500000000000001</v>
      </c>
      <c r="L208" s="45">
        <v>3560</v>
      </c>
      <c r="M208" s="82">
        <v>44327</v>
      </c>
      <c r="N208" s="44">
        <v>99901</v>
      </c>
      <c r="O208" s="36">
        <f t="shared" si="37"/>
        <v>5805688.713521692</v>
      </c>
      <c r="P208" s="36">
        <f t="shared" si="38"/>
        <v>6589457</v>
      </c>
      <c r="Q208" s="44">
        <v>42757</v>
      </c>
      <c r="R208" s="30">
        <v>99901</v>
      </c>
      <c r="S208" s="30">
        <f t="shared" si="39"/>
        <v>57144</v>
      </c>
      <c r="T208" s="36">
        <f t="shared" si="40"/>
        <v>2820246</v>
      </c>
      <c r="U208" s="30">
        <f t="shared" si="41"/>
        <v>3769211</v>
      </c>
      <c r="V208" s="44">
        <v>92</v>
      </c>
      <c r="W208" s="33">
        <f t="shared" si="42"/>
        <v>44419</v>
      </c>
      <c r="X208" s="43" t="str">
        <f t="shared" ca="1" si="47"/>
        <v>Bill Process</v>
      </c>
      <c r="Y208" s="37">
        <f t="shared" ca="1" si="43"/>
        <v>-1772</v>
      </c>
      <c r="Z208" s="44">
        <v>3869</v>
      </c>
      <c r="AA208" s="44">
        <f t="shared" ca="1" si="44"/>
        <v>1772</v>
      </c>
      <c r="AB208" s="48">
        <v>0</v>
      </c>
      <c r="AC208" s="67">
        <f t="shared" si="45"/>
        <v>0.42799371377663886</v>
      </c>
      <c r="AD208" s="52">
        <f t="shared" ca="1" si="36"/>
        <v>1772</v>
      </c>
      <c r="AE208" s="83"/>
      <c r="AF208" s="74">
        <v>0</v>
      </c>
      <c r="AG208" s="75">
        <v>0</v>
      </c>
      <c r="AH208" s="76">
        <v>46356</v>
      </c>
      <c r="AI208" s="77">
        <v>46462</v>
      </c>
      <c r="AJ208" s="50">
        <f t="shared" si="46"/>
        <v>-106</v>
      </c>
      <c r="AK208" s="48" t="s">
        <v>47</v>
      </c>
    </row>
    <row r="209" spans="1:37">
      <c r="A209" s="86" t="s">
        <v>446</v>
      </c>
      <c r="B209" s="44">
        <v>985</v>
      </c>
      <c r="C209" s="44">
        <v>99205718</v>
      </c>
      <c r="D209" s="86" t="s">
        <v>285</v>
      </c>
      <c r="E209" s="86" t="s">
        <v>147</v>
      </c>
      <c r="F209" s="44">
        <v>29</v>
      </c>
      <c r="G209" s="44">
        <v>4847276</v>
      </c>
      <c r="H209" s="46">
        <v>0.78</v>
      </c>
      <c r="I209" s="21">
        <v>52.814720816857019</v>
      </c>
      <c r="J209" s="86" t="s">
        <v>129</v>
      </c>
      <c r="K209" s="66">
        <v>0.13800000000000001</v>
      </c>
      <c r="L209" s="45">
        <v>4728</v>
      </c>
      <c r="M209" s="82">
        <v>44600</v>
      </c>
      <c r="N209" s="44">
        <v>67135</v>
      </c>
      <c r="O209" s="36">
        <f t="shared" si="37"/>
        <v>3545716.2820396959</v>
      </c>
      <c r="P209" s="36">
        <f t="shared" si="38"/>
        <v>4035025</v>
      </c>
      <c r="Q209" s="44">
        <v>28023</v>
      </c>
      <c r="R209" s="30">
        <v>67135</v>
      </c>
      <c r="S209" s="30">
        <f t="shared" si="39"/>
        <v>39112</v>
      </c>
      <c r="T209" s="36">
        <f t="shared" si="40"/>
        <v>1684271</v>
      </c>
      <c r="U209" s="30">
        <f t="shared" si="41"/>
        <v>2350754</v>
      </c>
      <c r="V209" s="44">
        <v>164</v>
      </c>
      <c r="W209" s="33">
        <f t="shared" si="42"/>
        <v>44764</v>
      </c>
      <c r="X209" s="43" t="str">
        <f t="shared" ca="1" si="47"/>
        <v>Bill Process</v>
      </c>
      <c r="Y209" s="37">
        <f t="shared" ca="1" si="43"/>
        <v>-1427</v>
      </c>
      <c r="Z209" s="44">
        <v>4074</v>
      </c>
      <c r="AA209" s="44">
        <f t="shared" ca="1" si="44"/>
        <v>1427</v>
      </c>
      <c r="AB209" s="48">
        <v>7</v>
      </c>
      <c r="AC209" s="67">
        <f t="shared" si="45"/>
        <v>0.4174126759514411</v>
      </c>
      <c r="AD209" s="52">
        <f t="shared" ca="1" si="36"/>
        <v>1420</v>
      </c>
      <c r="AE209" s="83"/>
      <c r="AF209" s="74">
        <v>0</v>
      </c>
      <c r="AG209" s="75">
        <v>0</v>
      </c>
      <c r="AH209" s="76">
        <v>46020</v>
      </c>
      <c r="AI209" s="77">
        <v>46198</v>
      </c>
      <c r="AJ209" s="50">
        <f t="shared" si="46"/>
        <v>-178</v>
      </c>
      <c r="AK209" s="48" t="s">
        <v>60</v>
      </c>
    </row>
    <row r="210" spans="1:37">
      <c r="A210" s="86" t="s">
        <v>447</v>
      </c>
      <c r="B210" s="44">
        <v>375</v>
      </c>
      <c r="C210" s="44">
        <v>75238765</v>
      </c>
      <c r="D210" s="86" t="s">
        <v>271</v>
      </c>
      <c r="E210" s="86" t="s">
        <v>54</v>
      </c>
      <c r="F210" s="44">
        <v>26</v>
      </c>
      <c r="G210" s="44">
        <v>1782365</v>
      </c>
      <c r="H210" s="46">
        <v>0.87</v>
      </c>
      <c r="I210" s="21">
        <v>98.439912155095428</v>
      </c>
      <c r="J210" s="86" t="s">
        <v>194</v>
      </c>
      <c r="K210" s="66">
        <v>0.1</v>
      </c>
      <c r="L210" s="45">
        <v>9071</v>
      </c>
      <c r="M210" s="82">
        <v>45820</v>
      </c>
      <c r="N210" s="44">
        <v>33364</v>
      </c>
      <c r="O210" s="36">
        <f t="shared" si="37"/>
        <v>3284349.2291426039</v>
      </c>
      <c r="P210" s="36">
        <f t="shared" si="38"/>
        <v>3612784</v>
      </c>
      <c r="Q210" s="44">
        <v>13556</v>
      </c>
      <c r="R210" s="30">
        <v>33364</v>
      </c>
      <c r="S210" s="30">
        <f t="shared" si="39"/>
        <v>19808</v>
      </c>
      <c r="T210" s="36">
        <f t="shared" si="40"/>
        <v>1467897</v>
      </c>
      <c r="U210" s="30">
        <f t="shared" si="41"/>
        <v>2144887</v>
      </c>
      <c r="V210" s="44">
        <v>121</v>
      </c>
      <c r="W210" s="33">
        <f t="shared" si="42"/>
        <v>45941</v>
      </c>
      <c r="X210" s="43" t="str">
        <f t="shared" ca="1" si="47"/>
        <v>Bill Process</v>
      </c>
      <c r="Y210" s="37">
        <f t="shared" ca="1" si="43"/>
        <v>-250</v>
      </c>
      <c r="Z210" s="44">
        <v>6931</v>
      </c>
      <c r="AA210" s="44">
        <f t="shared" ca="1" si="44"/>
        <v>250</v>
      </c>
      <c r="AB210" s="48">
        <v>0</v>
      </c>
      <c r="AC210" s="67">
        <f t="shared" si="45"/>
        <v>0.40630619829756626</v>
      </c>
      <c r="AD210" s="52">
        <f t="shared" ref="AD210:AD273" ca="1" si="48">+AA210-AB210</f>
        <v>250</v>
      </c>
      <c r="AE210" s="83"/>
      <c r="AF210" s="74">
        <v>0</v>
      </c>
      <c r="AG210" s="75">
        <v>0</v>
      </c>
      <c r="AH210" s="76">
        <v>46170</v>
      </c>
      <c r="AI210" s="77">
        <v>46305</v>
      </c>
      <c r="AJ210" s="50">
        <f t="shared" si="46"/>
        <v>-135</v>
      </c>
      <c r="AK210" s="48" t="s">
        <v>47</v>
      </c>
    </row>
    <row r="211" spans="1:37">
      <c r="A211" s="86" t="s">
        <v>448</v>
      </c>
      <c r="B211" s="44">
        <v>993</v>
      </c>
      <c r="C211" s="44">
        <v>16753531</v>
      </c>
      <c r="D211" s="86" t="s">
        <v>449</v>
      </c>
      <c r="E211" s="86" t="s">
        <v>125</v>
      </c>
      <c r="F211" s="44">
        <v>24</v>
      </c>
      <c r="G211" s="44">
        <v>5357212</v>
      </c>
      <c r="H211" s="46">
        <v>0.85</v>
      </c>
      <c r="I211" s="21">
        <v>86.122919306386265</v>
      </c>
      <c r="J211" s="86" t="s">
        <v>166</v>
      </c>
      <c r="K211" s="66">
        <v>0.10299999999999999</v>
      </c>
      <c r="L211" s="45">
        <v>3241</v>
      </c>
      <c r="M211" s="82">
        <v>44499</v>
      </c>
      <c r="N211" s="44">
        <v>31049</v>
      </c>
      <c r="O211" s="36">
        <f t="shared" si="37"/>
        <v>2674030.5215439871</v>
      </c>
      <c r="P211" s="36">
        <f t="shared" si="38"/>
        <v>2949456</v>
      </c>
      <c r="Q211" s="44">
        <v>11611</v>
      </c>
      <c r="R211" s="30">
        <v>31049</v>
      </c>
      <c r="S211" s="30">
        <f t="shared" si="39"/>
        <v>19438</v>
      </c>
      <c r="T211" s="36">
        <f t="shared" si="40"/>
        <v>1102970</v>
      </c>
      <c r="U211" s="30">
        <f t="shared" si="41"/>
        <v>1846486</v>
      </c>
      <c r="V211" s="44">
        <v>161</v>
      </c>
      <c r="W211" s="33">
        <f t="shared" si="42"/>
        <v>44660</v>
      </c>
      <c r="X211" s="43" t="str">
        <f t="shared" ca="1" si="47"/>
        <v>Bill Process</v>
      </c>
      <c r="Y211" s="37">
        <f t="shared" ca="1" si="43"/>
        <v>-1531</v>
      </c>
      <c r="Z211" s="44">
        <v>7110</v>
      </c>
      <c r="AA211" s="44">
        <f t="shared" ca="1" si="44"/>
        <v>1531</v>
      </c>
      <c r="AB211" s="48">
        <v>0</v>
      </c>
      <c r="AC211" s="67">
        <f t="shared" si="45"/>
        <v>0.37395729331057359</v>
      </c>
      <c r="AD211" s="52">
        <f t="shared" ca="1" si="48"/>
        <v>1531</v>
      </c>
      <c r="AE211" s="83"/>
      <c r="AF211" s="74">
        <v>0</v>
      </c>
      <c r="AG211" s="75">
        <v>0</v>
      </c>
      <c r="AH211" s="76">
        <v>46237</v>
      </c>
      <c r="AI211" s="77">
        <v>46412</v>
      </c>
      <c r="AJ211" s="50">
        <f t="shared" si="46"/>
        <v>-175</v>
      </c>
      <c r="AK211" s="48" t="s">
        <v>47</v>
      </c>
    </row>
    <row r="212" spans="1:37">
      <c r="A212" s="86" t="s">
        <v>450</v>
      </c>
      <c r="B212" s="44">
        <v>767</v>
      </c>
      <c r="C212" s="44">
        <v>39259207</v>
      </c>
      <c r="D212" s="86" t="s">
        <v>451</v>
      </c>
      <c r="E212" s="86" t="s">
        <v>63</v>
      </c>
      <c r="F212" s="44">
        <v>14</v>
      </c>
      <c r="G212" s="44">
        <v>4778059</v>
      </c>
      <c r="H212" s="46">
        <v>0.84</v>
      </c>
      <c r="I212" s="21">
        <v>93.349052984531127</v>
      </c>
      <c r="J212" s="86" t="s">
        <v>112</v>
      </c>
      <c r="K212" s="66">
        <v>0.124</v>
      </c>
      <c r="L212" s="45">
        <v>1430</v>
      </c>
      <c r="M212" s="82">
        <v>45187</v>
      </c>
      <c r="N212" s="44">
        <v>97567</v>
      </c>
      <c r="O212" s="36">
        <f t="shared" si="37"/>
        <v>9107787.0525417477</v>
      </c>
      <c r="P212" s="36">
        <f t="shared" si="38"/>
        <v>10237153</v>
      </c>
      <c r="Q212" s="44">
        <v>76801</v>
      </c>
      <c r="R212" s="30">
        <v>97567</v>
      </c>
      <c r="S212" s="30">
        <f t="shared" si="39"/>
        <v>20766</v>
      </c>
      <c r="T212" s="36">
        <f t="shared" si="40"/>
        <v>8058294</v>
      </c>
      <c r="U212" s="30">
        <f t="shared" si="41"/>
        <v>2178859</v>
      </c>
      <c r="V212" s="44">
        <v>173</v>
      </c>
      <c r="W212" s="33">
        <f t="shared" si="42"/>
        <v>45360</v>
      </c>
      <c r="X212" s="43" t="str">
        <f t="shared" ca="1" si="47"/>
        <v>Bill Process</v>
      </c>
      <c r="Y212" s="37">
        <f t="shared" ca="1" si="43"/>
        <v>-831</v>
      </c>
      <c r="Z212" s="44">
        <v>8576</v>
      </c>
      <c r="AA212" s="44">
        <f t="shared" ca="1" si="44"/>
        <v>831</v>
      </c>
      <c r="AB212" s="48">
        <v>9</v>
      </c>
      <c r="AC212" s="67">
        <f t="shared" si="45"/>
        <v>0.78716164276855904</v>
      </c>
      <c r="AD212" s="52">
        <f t="shared" ca="1" si="48"/>
        <v>822</v>
      </c>
      <c r="AE212" s="83"/>
      <c r="AF212" s="74">
        <v>0</v>
      </c>
      <c r="AG212" s="75">
        <v>0</v>
      </c>
      <c r="AH212" s="76">
        <v>45740</v>
      </c>
      <c r="AI212" s="77">
        <v>45927</v>
      </c>
      <c r="AJ212" s="50">
        <f t="shared" si="46"/>
        <v>-187</v>
      </c>
      <c r="AK212" s="48" t="s">
        <v>47</v>
      </c>
    </row>
    <row r="213" spans="1:37">
      <c r="A213" s="86" t="s">
        <v>452</v>
      </c>
      <c r="B213" s="44">
        <v>931</v>
      </c>
      <c r="C213" s="44">
        <v>74094214</v>
      </c>
      <c r="D213" s="86" t="s">
        <v>214</v>
      </c>
      <c r="E213" s="86" t="s">
        <v>75</v>
      </c>
      <c r="F213" s="44">
        <v>33</v>
      </c>
      <c r="G213" s="44">
        <v>336002</v>
      </c>
      <c r="H213" s="46">
        <v>0.77</v>
      </c>
      <c r="I213" s="21">
        <v>76.150566686890826</v>
      </c>
      <c r="J213" s="86" t="s">
        <v>98</v>
      </c>
      <c r="K213" s="66">
        <v>0.109</v>
      </c>
      <c r="L213" s="45">
        <v>1741</v>
      </c>
      <c r="M213" s="82">
        <v>45786</v>
      </c>
      <c r="N213" s="44">
        <v>65747</v>
      </c>
      <c r="O213" s="36">
        <f t="shared" si="37"/>
        <v>5006671.3079630109</v>
      </c>
      <c r="P213" s="36">
        <f t="shared" si="38"/>
        <v>5552398</v>
      </c>
      <c r="Q213" s="44">
        <v>55273</v>
      </c>
      <c r="R213" s="30">
        <v>65747</v>
      </c>
      <c r="S213" s="30">
        <f t="shared" si="39"/>
        <v>10474</v>
      </c>
      <c r="T213" s="36">
        <f t="shared" si="40"/>
        <v>4667859</v>
      </c>
      <c r="U213" s="30">
        <f t="shared" si="41"/>
        <v>884539</v>
      </c>
      <c r="V213" s="44">
        <v>79</v>
      </c>
      <c r="W213" s="33">
        <f t="shared" si="42"/>
        <v>45865</v>
      </c>
      <c r="X213" s="43" t="str">
        <f t="shared" ca="1" si="47"/>
        <v>Bill Process</v>
      </c>
      <c r="Y213" s="37">
        <f t="shared" ca="1" si="43"/>
        <v>-326</v>
      </c>
      <c r="Z213" s="44">
        <v>4362</v>
      </c>
      <c r="AA213" s="44">
        <f t="shared" ca="1" si="44"/>
        <v>326</v>
      </c>
      <c r="AB213" s="48">
        <v>8</v>
      </c>
      <c r="AC213" s="67">
        <f t="shared" si="45"/>
        <v>0.84069235098179385</v>
      </c>
      <c r="AD213" s="52">
        <f t="shared" ca="1" si="48"/>
        <v>318</v>
      </c>
      <c r="AE213" s="83"/>
      <c r="AF213" s="74">
        <v>0</v>
      </c>
      <c r="AG213" s="75">
        <v>0</v>
      </c>
      <c r="AH213" s="76">
        <v>45984</v>
      </c>
      <c r="AI213" s="77">
        <v>46077</v>
      </c>
      <c r="AJ213" s="50">
        <f t="shared" si="46"/>
        <v>-93</v>
      </c>
      <c r="AK213" s="48" t="s">
        <v>47</v>
      </c>
    </row>
    <row r="214" spans="1:37">
      <c r="A214" s="86" t="s">
        <v>453</v>
      </c>
      <c r="B214" s="44">
        <v>985</v>
      </c>
      <c r="C214" s="44">
        <v>34523369</v>
      </c>
      <c r="D214" s="86" t="s">
        <v>196</v>
      </c>
      <c r="E214" s="86" t="s">
        <v>83</v>
      </c>
      <c r="F214" s="44">
        <v>26</v>
      </c>
      <c r="G214" s="44">
        <v>1379294</v>
      </c>
      <c r="H214" s="46">
        <v>0.76</v>
      </c>
      <c r="I214" s="21">
        <v>74.327951366623807</v>
      </c>
      <c r="J214" s="86" t="s">
        <v>80</v>
      </c>
      <c r="K214" s="66">
        <v>0.125</v>
      </c>
      <c r="L214" s="45">
        <v>7004</v>
      </c>
      <c r="M214" s="82">
        <v>45742</v>
      </c>
      <c r="N214" s="44">
        <v>65956</v>
      </c>
      <c r="O214" s="36">
        <f t="shared" si="37"/>
        <v>4902374.3603370395</v>
      </c>
      <c r="P214" s="36">
        <f t="shared" si="38"/>
        <v>5515171</v>
      </c>
      <c r="Q214" s="44">
        <v>51322</v>
      </c>
      <c r="R214" s="30">
        <v>65956</v>
      </c>
      <c r="S214" s="30">
        <f t="shared" si="39"/>
        <v>14634</v>
      </c>
      <c r="T214" s="36">
        <f t="shared" si="40"/>
        <v>4291492</v>
      </c>
      <c r="U214" s="30">
        <f t="shared" si="41"/>
        <v>1223679</v>
      </c>
      <c r="V214" s="44">
        <v>148</v>
      </c>
      <c r="W214" s="33">
        <f t="shared" si="42"/>
        <v>45890</v>
      </c>
      <c r="X214" s="43" t="str">
        <f t="shared" ca="1" si="47"/>
        <v>Bill Process</v>
      </c>
      <c r="Y214" s="37">
        <f t="shared" ca="1" si="43"/>
        <v>-301</v>
      </c>
      <c r="Z214" s="44">
        <v>1788</v>
      </c>
      <c r="AA214" s="44">
        <f t="shared" ca="1" si="44"/>
        <v>301</v>
      </c>
      <c r="AB214" s="48">
        <v>1</v>
      </c>
      <c r="AC214" s="67">
        <f t="shared" si="45"/>
        <v>0.77812481047971371</v>
      </c>
      <c r="AD214" s="52">
        <f t="shared" ca="1" si="48"/>
        <v>300</v>
      </c>
      <c r="AE214" s="83"/>
      <c r="AF214" s="74">
        <v>0</v>
      </c>
      <c r="AG214" s="75">
        <v>0</v>
      </c>
      <c r="AH214" s="76">
        <v>46104</v>
      </c>
      <c r="AI214" s="77">
        <v>46266</v>
      </c>
      <c r="AJ214" s="50">
        <f t="shared" si="46"/>
        <v>-162</v>
      </c>
      <c r="AK214" s="48" t="s">
        <v>47</v>
      </c>
    </row>
    <row r="215" spans="1:37">
      <c r="A215" s="86" t="s">
        <v>454</v>
      </c>
      <c r="B215" s="44">
        <v>613</v>
      </c>
      <c r="C215" s="44">
        <v>20143050</v>
      </c>
      <c r="D215" s="86" t="s">
        <v>439</v>
      </c>
      <c r="E215" s="86" t="s">
        <v>63</v>
      </c>
      <c r="F215" s="44">
        <v>19</v>
      </c>
      <c r="G215" s="44">
        <v>6229007</v>
      </c>
      <c r="H215" s="46">
        <v>0.76</v>
      </c>
      <c r="I215" s="21">
        <v>70.767912504705507</v>
      </c>
      <c r="J215" s="86" t="s">
        <v>72</v>
      </c>
      <c r="K215" s="66">
        <v>0.13700000000000001</v>
      </c>
      <c r="L215" s="45">
        <v>9681</v>
      </c>
      <c r="M215" s="82">
        <v>44542</v>
      </c>
      <c r="N215" s="44">
        <v>32096</v>
      </c>
      <c r="O215" s="36">
        <f t="shared" si="37"/>
        <v>2271366.9197510281</v>
      </c>
      <c r="P215" s="36">
        <f t="shared" si="38"/>
        <v>2582544</v>
      </c>
      <c r="Q215" s="44">
        <v>9023</v>
      </c>
      <c r="R215" s="30">
        <v>32096</v>
      </c>
      <c r="S215" s="30">
        <f t="shared" si="39"/>
        <v>23073</v>
      </c>
      <c r="T215" s="36">
        <f t="shared" si="40"/>
        <v>726019</v>
      </c>
      <c r="U215" s="30">
        <f t="shared" si="41"/>
        <v>1856525</v>
      </c>
      <c r="V215" s="44">
        <v>172</v>
      </c>
      <c r="W215" s="33">
        <f t="shared" si="42"/>
        <v>44714</v>
      </c>
      <c r="X215" s="43" t="str">
        <f t="shared" ca="1" si="47"/>
        <v>Bill Process</v>
      </c>
      <c r="Y215" s="37">
        <f t="shared" ca="1" si="43"/>
        <v>-1477</v>
      </c>
      <c r="Z215" s="44">
        <v>1986</v>
      </c>
      <c r="AA215" s="44">
        <f t="shared" ca="1" si="44"/>
        <v>1477</v>
      </c>
      <c r="AB215" s="48">
        <v>6</v>
      </c>
      <c r="AC215" s="67">
        <f t="shared" si="45"/>
        <v>0.28112537387836489</v>
      </c>
      <c r="AD215" s="52">
        <f t="shared" ca="1" si="48"/>
        <v>1471</v>
      </c>
      <c r="AE215" s="83"/>
      <c r="AF215" s="74">
        <v>0</v>
      </c>
      <c r="AG215" s="75">
        <v>0</v>
      </c>
      <c r="AH215" s="76">
        <v>46117</v>
      </c>
      <c r="AI215" s="77">
        <v>46303</v>
      </c>
      <c r="AJ215" s="50">
        <f t="shared" si="46"/>
        <v>-186</v>
      </c>
      <c r="AK215" s="48" t="s">
        <v>47</v>
      </c>
    </row>
    <row r="216" spans="1:37">
      <c r="A216" s="86" t="s">
        <v>455</v>
      </c>
      <c r="B216" s="44">
        <v>255</v>
      </c>
      <c r="C216" s="44">
        <v>50671193</v>
      </c>
      <c r="D216" s="86" t="s">
        <v>363</v>
      </c>
      <c r="E216" s="86" t="s">
        <v>207</v>
      </c>
      <c r="F216" s="44">
        <v>50</v>
      </c>
      <c r="G216" s="44">
        <v>8663144</v>
      </c>
      <c r="H216" s="46">
        <v>0.94</v>
      </c>
      <c r="I216" s="21">
        <v>70.670978202854926</v>
      </c>
      <c r="J216" s="86" t="s">
        <v>59</v>
      </c>
      <c r="K216" s="66">
        <v>0.13800000000000001</v>
      </c>
      <c r="L216" s="45">
        <v>4673</v>
      </c>
      <c r="M216" s="82">
        <v>45219</v>
      </c>
      <c r="N216" s="44">
        <v>18327</v>
      </c>
      <c r="O216" s="36">
        <f t="shared" si="37"/>
        <v>1295187.0175237223</v>
      </c>
      <c r="P216" s="36">
        <f t="shared" si="38"/>
        <v>1473923</v>
      </c>
      <c r="Q216" s="44">
        <v>1790</v>
      </c>
      <c r="R216" s="30">
        <v>18327</v>
      </c>
      <c r="S216" s="30">
        <f t="shared" si="39"/>
        <v>16537</v>
      </c>
      <c r="T216" s="36">
        <f t="shared" si="40"/>
        <v>143958</v>
      </c>
      <c r="U216" s="30">
        <f t="shared" si="41"/>
        <v>1329965</v>
      </c>
      <c r="V216" s="44">
        <v>196</v>
      </c>
      <c r="W216" s="33">
        <f t="shared" si="42"/>
        <v>45415</v>
      </c>
      <c r="X216" s="43" t="str">
        <f t="shared" ca="1" si="47"/>
        <v>Bill Process</v>
      </c>
      <c r="Y216" s="37">
        <f t="shared" ca="1" si="43"/>
        <v>-776</v>
      </c>
      <c r="Z216" s="44">
        <v>6219</v>
      </c>
      <c r="AA216" s="44">
        <f t="shared" ca="1" si="44"/>
        <v>776</v>
      </c>
      <c r="AB216" s="48">
        <v>4</v>
      </c>
      <c r="AC216" s="67">
        <f t="shared" si="45"/>
        <v>9.76701042178207E-2</v>
      </c>
      <c r="AD216" s="52">
        <f t="shared" ca="1" si="48"/>
        <v>772</v>
      </c>
      <c r="AE216" s="83"/>
      <c r="AF216" s="74">
        <v>0</v>
      </c>
      <c r="AG216" s="75">
        <v>0</v>
      </c>
      <c r="AH216" s="76">
        <v>45787</v>
      </c>
      <c r="AI216" s="77">
        <v>45997</v>
      </c>
      <c r="AJ216" s="50">
        <f t="shared" si="46"/>
        <v>-210</v>
      </c>
      <c r="AK216" s="48" t="s">
        <v>60</v>
      </c>
    </row>
    <row r="217" spans="1:37">
      <c r="A217" s="86" t="s">
        <v>456</v>
      </c>
      <c r="B217" s="44">
        <v>567</v>
      </c>
      <c r="C217" s="44">
        <v>69584013</v>
      </c>
      <c r="D217" s="86" t="s">
        <v>210</v>
      </c>
      <c r="E217" s="86" t="s">
        <v>211</v>
      </c>
      <c r="F217" s="44">
        <v>10</v>
      </c>
      <c r="G217" s="44">
        <v>5935098</v>
      </c>
      <c r="H217" s="46">
        <v>0.84</v>
      </c>
      <c r="I217" s="21">
        <v>84.303186934804671</v>
      </c>
      <c r="J217" s="86" t="s">
        <v>265</v>
      </c>
      <c r="K217" s="66">
        <v>0.14299999999999999</v>
      </c>
      <c r="L217" s="45">
        <v>2140</v>
      </c>
      <c r="M217" s="82">
        <v>45367</v>
      </c>
      <c r="N217" s="44">
        <v>58949</v>
      </c>
      <c r="O217" s="36">
        <f t="shared" si="37"/>
        <v>4969588.5666198004</v>
      </c>
      <c r="P217" s="36">
        <f t="shared" si="38"/>
        <v>5680240</v>
      </c>
      <c r="Q217" s="44">
        <v>13608</v>
      </c>
      <c r="R217" s="30">
        <v>58949</v>
      </c>
      <c r="S217" s="30">
        <f t="shared" si="39"/>
        <v>45341</v>
      </c>
      <c r="T217" s="36">
        <f t="shared" si="40"/>
        <v>1311247</v>
      </c>
      <c r="U217" s="30">
        <f t="shared" si="41"/>
        <v>4368993</v>
      </c>
      <c r="V217" s="44">
        <v>175</v>
      </c>
      <c r="W217" s="33">
        <f t="shared" si="42"/>
        <v>45542</v>
      </c>
      <c r="X217" s="43" t="str">
        <f t="shared" ca="1" si="47"/>
        <v>Bill Process</v>
      </c>
      <c r="Y217" s="37">
        <f t="shared" ca="1" si="43"/>
        <v>-649</v>
      </c>
      <c r="Z217" s="44">
        <v>6621</v>
      </c>
      <c r="AA217" s="44">
        <f t="shared" ca="1" si="44"/>
        <v>649</v>
      </c>
      <c r="AB217" s="48">
        <v>6</v>
      </c>
      <c r="AC217" s="67">
        <f t="shared" si="45"/>
        <v>0.23084361057863578</v>
      </c>
      <c r="AD217" s="52">
        <f t="shared" ca="1" si="48"/>
        <v>643</v>
      </c>
      <c r="AE217" s="83"/>
      <c r="AF217" s="74">
        <v>0</v>
      </c>
      <c r="AG217" s="75">
        <v>0</v>
      </c>
      <c r="AH217" s="76">
        <v>45966</v>
      </c>
      <c r="AI217" s="77">
        <v>46155</v>
      </c>
      <c r="AJ217" s="50">
        <f t="shared" si="46"/>
        <v>-189</v>
      </c>
      <c r="AK217" s="48" t="s">
        <v>47</v>
      </c>
    </row>
    <row r="218" spans="1:37">
      <c r="A218" s="86" t="s">
        <v>457</v>
      </c>
      <c r="B218" s="44">
        <v>932</v>
      </c>
      <c r="C218" s="44">
        <v>46316078</v>
      </c>
      <c r="D218" s="86" t="s">
        <v>458</v>
      </c>
      <c r="E218" s="86" t="s">
        <v>97</v>
      </c>
      <c r="F218" s="44">
        <v>15</v>
      </c>
      <c r="G218" s="44">
        <v>8615632</v>
      </c>
      <c r="H218" s="46">
        <v>0.95</v>
      </c>
      <c r="I218" s="21">
        <v>94.988794364993083</v>
      </c>
      <c r="J218" s="86" t="s">
        <v>101</v>
      </c>
      <c r="K218" s="66">
        <v>0.13500000000000001</v>
      </c>
      <c r="L218" s="45">
        <v>9377</v>
      </c>
      <c r="M218" s="82">
        <v>43944</v>
      </c>
      <c r="N218" s="44">
        <v>95906</v>
      </c>
      <c r="O218" s="36">
        <f t="shared" si="37"/>
        <v>9109995.3123690262</v>
      </c>
      <c r="P218" s="36">
        <f t="shared" si="38"/>
        <v>10339845</v>
      </c>
      <c r="Q218" s="44">
        <v>21278</v>
      </c>
      <c r="R218" s="30">
        <v>95906</v>
      </c>
      <c r="S218" s="30">
        <f t="shared" si="39"/>
        <v>74628</v>
      </c>
      <c r="T218" s="36">
        <f t="shared" si="40"/>
        <v>2294030</v>
      </c>
      <c r="U218" s="30">
        <f t="shared" si="41"/>
        <v>8045815</v>
      </c>
      <c r="V218" s="44">
        <v>110</v>
      </c>
      <c r="W218" s="33">
        <f t="shared" si="42"/>
        <v>44054</v>
      </c>
      <c r="X218" s="43" t="str">
        <f t="shared" ca="1" si="47"/>
        <v>Bill Process</v>
      </c>
      <c r="Y218" s="37">
        <f t="shared" ca="1" si="43"/>
        <v>-2137</v>
      </c>
      <c r="Z218" s="44">
        <v>1755</v>
      </c>
      <c r="AA218" s="44">
        <f t="shared" ca="1" si="44"/>
        <v>2137</v>
      </c>
      <c r="AB218" s="48">
        <v>0</v>
      </c>
      <c r="AC218" s="67">
        <f t="shared" si="45"/>
        <v>0.22186307426021312</v>
      </c>
      <c r="AD218" s="52">
        <f t="shared" ca="1" si="48"/>
        <v>2137</v>
      </c>
      <c r="AE218" s="83"/>
      <c r="AF218" s="74">
        <v>0</v>
      </c>
      <c r="AG218" s="75">
        <v>0</v>
      </c>
      <c r="AH218" s="76">
        <v>46210</v>
      </c>
      <c r="AI218" s="77">
        <v>46334</v>
      </c>
      <c r="AJ218" s="50">
        <f t="shared" si="46"/>
        <v>-124</v>
      </c>
      <c r="AK218" s="48" t="s">
        <v>47</v>
      </c>
    </row>
    <row r="219" spans="1:37">
      <c r="A219" s="86" t="s">
        <v>459</v>
      </c>
      <c r="B219" s="44">
        <v>470</v>
      </c>
      <c r="C219" s="44">
        <v>92515206</v>
      </c>
      <c r="D219" s="86" t="s">
        <v>460</v>
      </c>
      <c r="E219" s="86" t="s">
        <v>125</v>
      </c>
      <c r="F219" s="44">
        <v>35</v>
      </c>
      <c r="G219" s="44">
        <v>3588184</v>
      </c>
      <c r="H219" s="46">
        <v>0.87</v>
      </c>
      <c r="I219" s="21">
        <v>81.218256474802345</v>
      </c>
      <c r="J219" s="86" t="s">
        <v>129</v>
      </c>
      <c r="K219" s="66">
        <v>0.13800000000000001</v>
      </c>
      <c r="L219" s="45">
        <v>6150</v>
      </c>
      <c r="M219" s="82">
        <v>44900</v>
      </c>
      <c r="N219" s="44">
        <v>96317</v>
      </c>
      <c r="O219" s="36">
        <f t="shared" si="37"/>
        <v>7822698.8088835375</v>
      </c>
      <c r="P219" s="36">
        <f t="shared" si="38"/>
        <v>8902231</v>
      </c>
      <c r="Q219" s="44">
        <v>6995</v>
      </c>
      <c r="R219" s="30">
        <v>96317</v>
      </c>
      <c r="S219" s="30">
        <f t="shared" si="39"/>
        <v>89322</v>
      </c>
      <c r="T219" s="36">
        <f t="shared" si="40"/>
        <v>646522</v>
      </c>
      <c r="U219" s="30">
        <f t="shared" si="41"/>
        <v>8255709</v>
      </c>
      <c r="V219" s="44">
        <v>71</v>
      </c>
      <c r="W219" s="33">
        <f t="shared" si="42"/>
        <v>44971</v>
      </c>
      <c r="X219" s="43" t="str">
        <f t="shared" ca="1" si="47"/>
        <v>Bill Process</v>
      </c>
      <c r="Y219" s="37">
        <f t="shared" ca="1" si="43"/>
        <v>-1220</v>
      </c>
      <c r="Z219" s="44">
        <v>8297</v>
      </c>
      <c r="AA219" s="44">
        <f t="shared" ca="1" si="44"/>
        <v>1220</v>
      </c>
      <c r="AB219" s="48">
        <v>0</v>
      </c>
      <c r="AC219" s="67">
        <f t="shared" si="45"/>
        <v>7.2624770289772309E-2</v>
      </c>
      <c r="AD219" s="52">
        <f t="shared" ca="1" si="48"/>
        <v>1220</v>
      </c>
      <c r="AE219" s="83"/>
      <c r="AF219" s="74">
        <v>0</v>
      </c>
      <c r="AG219" s="75">
        <v>0</v>
      </c>
      <c r="AH219" s="76">
        <v>46184</v>
      </c>
      <c r="AI219" s="77">
        <v>46269</v>
      </c>
      <c r="AJ219" s="50">
        <f t="shared" si="46"/>
        <v>-85</v>
      </c>
      <c r="AK219" s="48" t="s">
        <v>60</v>
      </c>
    </row>
    <row r="220" spans="1:37">
      <c r="A220" s="86" t="s">
        <v>461</v>
      </c>
      <c r="B220" s="44">
        <v>685</v>
      </c>
      <c r="C220" s="44">
        <v>34772379</v>
      </c>
      <c r="D220" s="86" t="s">
        <v>462</v>
      </c>
      <c r="E220" s="86" t="s">
        <v>58</v>
      </c>
      <c r="F220" s="44">
        <v>36</v>
      </c>
      <c r="G220" s="44">
        <v>6534047</v>
      </c>
      <c r="H220" s="46">
        <v>0.76</v>
      </c>
      <c r="I220" s="21">
        <v>99.98931009727751</v>
      </c>
      <c r="J220" s="86" t="s">
        <v>276</v>
      </c>
      <c r="K220" s="66">
        <v>0.10100000000000001</v>
      </c>
      <c r="L220" s="45">
        <v>8295</v>
      </c>
      <c r="M220" s="82">
        <v>45636</v>
      </c>
      <c r="N220" s="44">
        <v>54062</v>
      </c>
      <c r="O220" s="36">
        <f t="shared" si="37"/>
        <v>5405622.0824790169</v>
      </c>
      <c r="P220" s="36">
        <f t="shared" si="38"/>
        <v>5951590</v>
      </c>
      <c r="Q220" s="44">
        <v>44245</v>
      </c>
      <c r="R220" s="30">
        <v>54062</v>
      </c>
      <c r="S220" s="30">
        <f t="shared" si="39"/>
        <v>9817</v>
      </c>
      <c r="T220" s="36">
        <f t="shared" si="40"/>
        <v>4870854</v>
      </c>
      <c r="U220" s="30">
        <f t="shared" si="41"/>
        <v>1080736</v>
      </c>
      <c r="V220" s="44">
        <v>161</v>
      </c>
      <c r="W220" s="33">
        <f t="shared" si="42"/>
        <v>45797</v>
      </c>
      <c r="X220" s="43" t="str">
        <f t="shared" ca="1" si="47"/>
        <v>Bill Process</v>
      </c>
      <c r="Y220" s="37">
        <f t="shared" ca="1" si="43"/>
        <v>-394</v>
      </c>
      <c r="Z220" s="44">
        <v>8258</v>
      </c>
      <c r="AA220" s="44">
        <f t="shared" ca="1" si="44"/>
        <v>394</v>
      </c>
      <c r="AB220" s="48">
        <v>8</v>
      </c>
      <c r="AC220" s="67">
        <f t="shared" si="45"/>
        <v>0.8184121934075691</v>
      </c>
      <c r="AD220" s="52">
        <f t="shared" ca="1" si="48"/>
        <v>386</v>
      </c>
      <c r="AE220" s="83"/>
      <c r="AF220" s="74">
        <v>0</v>
      </c>
      <c r="AG220" s="75">
        <v>0</v>
      </c>
      <c r="AH220" s="76">
        <v>46051</v>
      </c>
      <c r="AI220" s="77">
        <v>46226</v>
      </c>
      <c r="AJ220" s="50">
        <f t="shared" si="46"/>
        <v>-175</v>
      </c>
      <c r="AK220" s="48" t="s">
        <v>47</v>
      </c>
    </row>
    <row r="221" spans="1:37">
      <c r="A221" s="86" t="s">
        <v>463</v>
      </c>
      <c r="B221" s="44">
        <v>362</v>
      </c>
      <c r="C221" s="44">
        <v>23710571</v>
      </c>
      <c r="D221" s="86" t="s">
        <v>146</v>
      </c>
      <c r="E221" s="86" t="s">
        <v>147</v>
      </c>
      <c r="F221" s="44">
        <v>11</v>
      </c>
      <c r="G221" s="44">
        <v>5816813</v>
      </c>
      <c r="H221" s="46">
        <v>0.96</v>
      </c>
      <c r="I221" s="21">
        <v>71.006965019983497</v>
      </c>
      <c r="J221" s="86" t="s">
        <v>272</v>
      </c>
      <c r="K221" s="66">
        <v>0.13900000000000001</v>
      </c>
      <c r="L221" s="45">
        <v>4752</v>
      </c>
      <c r="M221" s="82">
        <v>44034</v>
      </c>
      <c r="N221" s="44">
        <v>66590</v>
      </c>
      <c r="O221" s="36">
        <f t="shared" si="37"/>
        <v>4728353.8006807007</v>
      </c>
      <c r="P221" s="36">
        <f t="shared" si="38"/>
        <v>5385595</v>
      </c>
      <c r="Q221" s="44">
        <v>11541</v>
      </c>
      <c r="R221" s="30">
        <v>66590</v>
      </c>
      <c r="S221" s="30">
        <f t="shared" si="39"/>
        <v>55049</v>
      </c>
      <c r="T221" s="36">
        <f t="shared" si="40"/>
        <v>933401</v>
      </c>
      <c r="U221" s="30">
        <f t="shared" si="41"/>
        <v>4452194</v>
      </c>
      <c r="V221" s="44">
        <v>165</v>
      </c>
      <c r="W221" s="33">
        <f t="shared" si="42"/>
        <v>44199</v>
      </c>
      <c r="X221" s="43" t="str">
        <f t="shared" ca="1" si="47"/>
        <v>Bill Process</v>
      </c>
      <c r="Y221" s="37">
        <f t="shared" ca="1" si="43"/>
        <v>-1992</v>
      </c>
      <c r="Z221" s="44">
        <v>4799</v>
      </c>
      <c r="AA221" s="44">
        <f t="shared" ca="1" si="44"/>
        <v>1992</v>
      </c>
      <c r="AB221" s="48">
        <v>3</v>
      </c>
      <c r="AC221" s="67">
        <f t="shared" si="45"/>
        <v>0.17331431145817691</v>
      </c>
      <c r="AD221" s="52">
        <f t="shared" ca="1" si="48"/>
        <v>1989</v>
      </c>
      <c r="AE221" s="83"/>
      <c r="AF221" s="74">
        <v>0</v>
      </c>
      <c r="AG221" s="75">
        <v>0</v>
      </c>
      <c r="AH221" s="76">
        <v>45684</v>
      </c>
      <c r="AI221" s="77">
        <v>45863</v>
      </c>
      <c r="AJ221" s="50">
        <f t="shared" si="46"/>
        <v>-179</v>
      </c>
      <c r="AK221" s="48" t="s">
        <v>47</v>
      </c>
    </row>
    <row r="222" spans="1:37">
      <c r="A222" s="86" t="s">
        <v>464</v>
      </c>
      <c r="B222" s="44">
        <v>853</v>
      </c>
      <c r="C222" s="44">
        <v>26202162</v>
      </c>
      <c r="D222" s="86" t="s">
        <v>342</v>
      </c>
      <c r="E222" s="86" t="s">
        <v>75</v>
      </c>
      <c r="F222" s="44">
        <v>14</v>
      </c>
      <c r="G222" s="44">
        <v>3461733</v>
      </c>
      <c r="H222" s="46">
        <v>0.86</v>
      </c>
      <c r="I222" s="21">
        <v>60.606905716888008</v>
      </c>
      <c r="J222" s="86" t="s">
        <v>129</v>
      </c>
      <c r="K222" s="66">
        <v>0.14599999999999999</v>
      </c>
      <c r="L222" s="45">
        <v>9504</v>
      </c>
      <c r="M222" s="82">
        <v>45624</v>
      </c>
      <c r="N222" s="44">
        <v>70635</v>
      </c>
      <c r="O222" s="36">
        <f t="shared" si="37"/>
        <v>4280968.7853123844</v>
      </c>
      <c r="P222" s="36">
        <f t="shared" si="38"/>
        <v>4905990</v>
      </c>
      <c r="Q222" s="44">
        <v>57851</v>
      </c>
      <c r="R222" s="30">
        <v>70635</v>
      </c>
      <c r="S222" s="30">
        <f t="shared" si="39"/>
        <v>12784</v>
      </c>
      <c r="T222" s="36">
        <f t="shared" si="40"/>
        <v>4018071</v>
      </c>
      <c r="U222" s="30">
        <f t="shared" si="41"/>
        <v>887919</v>
      </c>
      <c r="V222" s="44">
        <v>196</v>
      </c>
      <c r="W222" s="33">
        <f t="shared" si="42"/>
        <v>45820</v>
      </c>
      <c r="X222" s="43" t="str">
        <f t="shared" ca="1" si="47"/>
        <v>Bill Process</v>
      </c>
      <c r="Y222" s="37">
        <f t="shared" ca="1" si="43"/>
        <v>-371</v>
      </c>
      <c r="Z222" s="44">
        <v>5456</v>
      </c>
      <c r="AA222" s="44">
        <f t="shared" ca="1" si="44"/>
        <v>371</v>
      </c>
      <c r="AB222" s="48">
        <v>5</v>
      </c>
      <c r="AC222" s="67">
        <f t="shared" si="45"/>
        <v>0.8190132370637786</v>
      </c>
      <c r="AD222" s="52">
        <f t="shared" ca="1" si="48"/>
        <v>366</v>
      </c>
      <c r="AE222" s="83"/>
      <c r="AF222" s="74">
        <v>0</v>
      </c>
      <c r="AG222" s="75">
        <v>0</v>
      </c>
      <c r="AH222" s="76">
        <v>45986</v>
      </c>
      <c r="AI222" s="77">
        <v>46196</v>
      </c>
      <c r="AJ222" s="50">
        <f t="shared" si="46"/>
        <v>-210</v>
      </c>
      <c r="AK222" s="48" t="s">
        <v>60</v>
      </c>
    </row>
    <row r="223" spans="1:37">
      <c r="A223" s="86" t="s">
        <v>465</v>
      </c>
      <c r="B223" s="44">
        <v>504</v>
      </c>
      <c r="C223" s="44">
        <v>81701817</v>
      </c>
      <c r="D223" s="86" t="s">
        <v>466</v>
      </c>
      <c r="E223" s="86" t="s">
        <v>147</v>
      </c>
      <c r="F223" s="44">
        <v>25</v>
      </c>
      <c r="G223" s="44">
        <v>5046008</v>
      </c>
      <c r="H223" s="46">
        <v>0.95</v>
      </c>
      <c r="I223" s="21">
        <v>78.40439037327198</v>
      </c>
      <c r="J223" s="86" t="s">
        <v>159</v>
      </c>
      <c r="K223" s="66">
        <v>0.111</v>
      </c>
      <c r="L223" s="45">
        <v>8436</v>
      </c>
      <c r="M223" s="82">
        <v>43854</v>
      </c>
      <c r="N223" s="44">
        <v>43376</v>
      </c>
      <c r="O223" s="36">
        <f t="shared" si="37"/>
        <v>3400868.8368310453</v>
      </c>
      <c r="P223" s="36">
        <f t="shared" si="38"/>
        <v>3778365</v>
      </c>
      <c r="Q223" s="44">
        <v>43376</v>
      </c>
      <c r="R223" s="30">
        <v>43376</v>
      </c>
      <c r="S223" s="30">
        <f t="shared" si="39"/>
        <v>0</v>
      </c>
      <c r="T223" s="36">
        <f t="shared" si="40"/>
        <v>3778365</v>
      </c>
      <c r="U223" s="30">
        <f t="shared" si="41"/>
        <v>0</v>
      </c>
      <c r="V223" s="44">
        <v>73</v>
      </c>
      <c r="W223" s="33">
        <f t="shared" si="42"/>
        <v>43927</v>
      </c>
      <c r="X223" s="43" t="str">
        <f t="shared" ca="1" si="47"/>
        <v>P O Closed</v>
      </c>
      <c r="Y223" s="37">
        <f t="shared" ca="1" si="43"/>
        <v>-2264</v>
      </c>
      <c r="Z223" s="44">
        <v>9708</v>
      </c>
      <c r="AA223" s="44">
        <f t="shared" ca="1" si="44"/>
        <v>2264</v>
      </c>
      <c r="AB223" s="48">
        <v>3</v>
      </c>
      <c r="AC223" s="67">
        <f t="shared" si="45"/>
        <v>1</v>
      </c>
      <c r="AD223" s="52">
        <f t="shared" ca="1" si="48"/>
        <v>2261</v>
      </c>
      <c r="AE223" s="83"/>
      <c r="AF223" s="74">
        <v>0</v>
      </c>
      <c r="AG223" s="75">
        <v>0</v>
      </c>
      <c r="AH223" s="76">
        <v>46034</v>
      </c>
      <c r="AI223" s="77">
        <v>46121</v>
      </c>
      <c r="AJ223" s="50">
        <f t="shared" si="46"/>
        <v>-87</v>
      </c>
      <c r="AK223" s="48" t="s">
        <v>47</v>
      </c>
    </row>
    <row r="224" spans="1:37">
      <c r="A224" s="86" t="s">
        <v>467</v>
      </c>
      <c r="B224" s="44">
        <v>994</v>
      </c>
      <c r="C224" s="44">
        <v>90898251</v>
      </c>
      <c r="D224" s="86" t="s">
        <v>155</v>
      </c>
      <c r="E224" s="86" t="s">
        <v>50</v>
      </c>
      <c r="F224" s="44">
        <v>10</v>
      </c>
      <c r="G224" s="44">
        <v>8901989</v>
      </c>
      <c r="H224" s="46">
        <v>0.87</v>
      </c>
      <c r="I224" s="21">
        <v>66.048067027367225</v>
      </c>
      <c r="J224" s="86" t="s">
        <v>230</v>
      </c>
      <c r="K224" s="66">
        <v>0.112</v>
      </c>
      <c r="L224" s="45">
        <v>9847</v>
      </c>
      <c r="M224" s="82">
        <v>45422</v>
      </c>
      <c r="N224" s="44">
        <v>69739</v>
      </c>
      <c r="O224" s="36">
        <f t="shared" si="37"/>
        <v>4606126.1464215629</v>
      </c>
      <c r="P224" s="36">
        <f t="shared" si="38"/>
        <v>5122012</v>
      </c>
      <c r="Q224" s="44">
        <v>58044</v>
      </c>
      <c r="R224" s="30">
        <v>69739</v>
      </c>
      <c r="S224" s="30">
        <f t="shared" si="39"/>
        <v>11695</v>
      </c>
      <c r="T224" s="36">
        <f t="shared" si="40"/>
        <v>4263068</v>
      </c>
      <c r="U224" s="30">
        <f t="shared" si="41"/>
        <v>858944</v>
      </c>
      <c r="V224" s="44">
        <v>101</v>
      </c>
      <c r="W224" s="33">
        <f t="shared" si="42"/>
        <v>45523</v>
      </c>
      <c r="X224" s="43" t="str">
        <f t="shared" ca="1" si="47"/>
        <v>Bill Process</v>
      </c>
      <c r="Y224" s="37">
        <f t="shared" ca="1" si="43"/>
        <v>-668</v>
      </c>
      <c r="Z224" s="44">
        <v>3796</v>
      </c>
      <c r="AA224" s="44">
        <f t="shared" ca="1" si="44"/>
        <v>668</v>
      </c>
      <c r="AB224" s="48">
        <v>0</v>
      </c>
      <c r="AC224" s="67">
        <f t="shared" si="45"/>
        <v>0.83230330231290961</v>
      </c>
      <c r="AD224" s="52">
        <f t="shared" ca="1" si="48"/>
        <v>668</v>
      </c>
      <c r="AE224" s="83"/>
      <c r="AF224" s="74">
        <v>0</v>
      </c>
      <c r="AG224" s="75">
        <v>0</v>
      </c>
      <c r="AH224" s="76">
        <v>46337</v>
      </c>
      <c r="AI224" s="77">
        <v>46452</v>
      </c>
      <c r="AJ224" s="50">
        <f t="shared" si="46"/>
        <v>-115</v>
      </c>
      <c r="AK224" s="48" t="s">
        <v>47</v>
      </c>
    </row>
    <row r="225" spans="1:37">
      <c r="A225" s="86" t="s">
        <v>468</v>
      </c>
      <c r="B225" s="44">
        <v>829</v>
      </c>
      <c r="C225" s="44">
        <v>37038989</v>
      </c>
      <c r="D225" s="86" t="s">
        <v>469</v>
      </c>
      <c r="E225" s="86" t="s">
        <v>58</v>
      </c>
      <c r="F225" s="44">
        <v>32</v>
      </c>
      <c r="G225" s="44">
        <v>7536505</v>
      </c>
      <c r="H225" s="46">
        <v>0.76</v>
      </c>
      <c r="I225" s="21">
        <v>69.955035889652635</v>
      </c>
      <c r="J225" s="86" t="s">
        <v>122</v>
      </c>
      <c r="K225" s="66">
        <v>0.12</v>
      </c>
      <c r="L225" s="45">
        <v>8748</v>
      </c>
      <c r="M225" s="82">
        <v>44795</v>
      </c>
      <c r="N225" s="44">
        <v>33493</v>
      </c>
      <c r="O225" s="36">
        <f t="shared" si="37"/>
        <v>2343004.0170521359</v>
      </c>
      <c r="P225" s="36">
        <f t="shared" si="38"/>
        <v>2624164</v>
      </c>
      <c r="Q225" s="44">
        <v>31158</v>
      </c>
      <c r="R225" s="30">
        <v>33493</v>
      </c>
      <c r="S225" s="30">
        <f t="shared" si="39"/>
        <v>2335</v>
      </c>
      <c r="T225" s="36">
        <f t="shared" si="40"/>
        <v>2441218</v>
      </c>
      <c r="U225" s="30">
        <f t="shared" si="41"/>
        <v>182946</v>
      </c>
      <c r="V225" s="44">
        <v>95</v>
      </c>
      <c r="W225" s="33">
        <f t="shared" si="42"/>
        <v>44890</v>
      </c>
      <c r="X225" s="43" t="str">
        <f t="shared" ca="1" si="47"/>
        <v>Bill Process</v>
      </c>
      <c r="Y225" s="37">
        <f t="shared" ca="1" si="43"/>
        <v>-1301</v>
      </c>
      <c r="Z225" s="44">
        <v>7835</v>
      </c>
      <c r="AA225" s="44">
        <f t="shared" ca="1" si="44"/>
        <v>1301</v>
      </c>
      <c r="AB225" s="48">
        <v>1</v>
      </c>
      <c r="AC225" s="67">
        <f t="shared" si="45"/>
        <v>0.93028393992774605</v>
      </c>
      <c r="AD225" s="52">
        <f t="shared" ca="1" si="48"/>
        <v>1300</v>
      </c>
      <c r="AE225" s="83"/>
      <c r="AF225" s="74">
        <v>0</v>
      </c>
      <c r="AG225" s="75">
        <v>0</v>
      </c>
      <c r="AH225" s="76">
        <v>46023</v>
      </c>
      <c r="AI225" s="77">
        <v>46132</v>
      </c>
      <c r="AJ225" s="50">
        <f t="shared" si="46"/>
        <v>-109</v>
      </c>
      <c r="AK225" s="48" t="s">
        <v>60</v>
      </c>
    </row>
    <row r="226" spans="1:37">
      <c r="A226" s="86" t="s">
        <v>470</v>
      </c>
      <c r="B226" s="44">
        <v>539</v>
      </c>
      <c r="C226" s="44">
        <v>83259687</v>
      </c>
      <c r="D226" s="86" t="s">
        <v>168</v>
      </c>
      <c r="E226" s="86" t="s">
        <v>75</v>
      </c>
      <c r="F226" s="44">
        <v>35</v>
      </c>
      <c r="G226" s="44">
        <v>2998593</v>
      </c>
      <c r="H226" s="46">
        <v>0.99</v>
      </c>
      <c r="I226" s="21">
        <v>99.762581322127232</v>
      </c>
      <c r="J226" s="86" t="s">
        <v>230</v>
      </c>
      <c r="K226" s="66">
        <v>0.112</v>
      </c>
      <c r="L226" s="45">
        <v>9222</v>
      </c>
      <c r="M226" s="82">
        <v>45467</v>
      </c>
      <c r="N226" s="44">
        <v>48416</v>
      </c>
      <c r="O226" s="36">
        <f t="shared" si="37"/>
        <v>4830105.1372921122</v>
      </c>
      <c r="P226" s="36">
        <f t="shared" si="38"/>
        <v>5371077</v>
      </c>
      <c r="Q226" s="44">
        <v>25936</v>
      </c>
      <c r="R226" s="30">
        <v>48416</v>
      </c>
      <c r="S226" s="30">
        <f t="shared" si="39"/>
        <v>22480</v>
      </c>
      <c r="T226" s="36">
        <f t="shared" si="40"/>
        <v>2877236</v>
      </c>
      <c r="U226" s="30">
        <f t="shared" si="41"/>
        <v>2493841</v>
      </c>
      <c r="V226" s="44">
        <v>193</v>
      </c>
      <c r="W226" s="33">
        <f t="shared" si="42"/>
        <v>45660</v>
      </c>
      <c r="X226" s="43" t="str">
        <f t="shared" ca="1" si="47"/>
        <v>Bill Process</v>
      </c>
      <c r="Y226" s="37">
        <f t="shared" ca="1" si="43"/>
        <v>-531</v>
      </c>
      <c r="Z226" s="44">
        <v>4036</v>
      </c>
      <c r="AA226" s="44">
        <f t="shared" ca="1" si="44"/>
        <v>531</v>
      </c>
      <c r="AB226" s="48">
        <v>0</v>
      </c>
      <c r="AC226" s="67">
        <f t="shared" si="45"/>
        <v>0.53569068076668869</v>
      </c>
      <c r="AD226" s="52">
        <f t="shared" ca="1" si="48"/>
        <v>531</v>
      </c>
      <c r="AE226" s="83"/>
      <c r="AF226" s="74">
        <v>0</v>
      </c>
      <c r="AG226" s="75">
        <v>0</v>
      </c>
      <c r="AH226" s="76">
        <v>46227</v>
      </c>
      <c r="AI226" s="77">
        <v>46434</v>
      </c>
      <c r="AJ226" s="50">
        <f t="shared" si="46"/>
        <v>-207</v>
      </c>
      <c r="AK226" s="48" t="s">
        <v>47</v>
      </c>
    </row>
    <row r="227" spans="1:37">
      <c r="A227" s="86" t="s">
        <v>471</v>
      </c>
      <c r="B227" s="44">
        <v>561</v>
      </c>
      <c r="C227" s="44">
        <v>65719942</v>
      </c>
      <c r="D227" s="86" t="s">
        <v>226</v>
      </c>
      <c r="E227" s="86" t="s">
        <v>97</v>
      </c>
      <c r="F227" s="44">
        <v>27</v>
      </c>
      <c r="G227" s="44">
        <v>6810054</v>
      </c>
      <c r="H227" s="46">
        <v>0.88</v>
      </c>
      <c r="I227" s="21">
        <v>96.937704786552885</v>
      </c>
      <c r="J227" s="86" t="s">
        <v>173</v>
      </c>
      <c r="K227" s="66">
        <v>0.11799999999999999</v>
      </c>
      <c r="L227" s="45">
        <v>5682</v>
      </c>
      <c r="M227" s="82">
        <v>45633</v>
      </c>
      <c r="N227" s="44">
        <v>75671</v>
      </c>
      <c r="O227" s="36">
        <f t="shared" si="37"/>
        <v>7335373.0589032434</v>
      </c>
      <c r="P227" s="36">
        <f t="shared" si="38"/>
        <v>8200947</v>
      </c>
      <c r="Q227" s="44">
        <v>46533</v>
      </c>
      <c r="R227" s="30">
        <v>75671</v>
      </c>
      <c r="S227" s="30">
        <f t="shared" si="39"/>
        <v>29138</v>
      </c>
      <c r="T227" s="36">
        <f t="shared" si="40"/>
        <v>5043077</v>
      </c>
      <c r="U227" s="30">
        <f t="shared" si="41"/>
        <v>3157870</v>
      </c>
      <c r="V227" s="44">
        <v>114</v>
      </c>
      <c r="W227" s="33">
        <f t="shared" si="42"/>
        <v>45747</v>
      </c>
      <c r="X227" s="43" t="str">
        <f t="shared" ca="1" si="47"/>
        <v>Bill Process</v>
      </c>
      <c r="Y227" s="37">
        <f t="shared" ca="1" si="43"/>
        <v>-444</v>
      </c>
      <c r="Z227" s="44">
        <v>3898</v>
      </c>
      <c r="AA227" s="44">
        <f t="shared" ca="1" si="44"/>
        <v>444</v>
      </c>
      <c r="AB227" s="48">
        <v>0</v>
      </c>
      <c r="AC227" s="67">
        <f t="shared" si="45"/>
        <v>0.61493835154814924</v>
      </c>
      <c r="AD227" s="52">
        <f t="shared" ca="1" si="48"/>
        <v>444</v>
      </c>
      <c r="AE227" s="83"/>
      <c r="AF227" s="74">
        <v>0</v>
      </c>
      <c r="AG227" s="75">
        <v>0</v>
      </c>
      <c r="AH227" s="76">
        <v>46199</v>
      </c>
      <c r="AI227" s="77">
        <v>46327</v>
      </c>
      <c r="AJ227" s="50">
        <f t="shared" si="46"/>
        <v>-128</v>
      </c>
      <c r="AK227" s="48" t="s">
        <v>47</v>
      </c>
    </row>
    <row r="228" spans="1:37">
      <c r="A228" s="86" t="s">
        <v>472</v>
      </c>
      <c r="B228" s="44">
        <v>911</v>
      </c>
      <c r="C228" s="44">
        <v>21894407</v>
      </c>
      <c r="D228" s="86" t="s">
        <v>473</v>
      </c>
      <c r="E228" s="86" t="s">
        <v>67</v>
      </c>
      <c r="F228" s="44">
        <v>12</v>
      </c>
      <c r="G228" s="44">
        <v>4677292</v>
      </c>
      <c r="H228" s="46">
        <v>0.83</v>
      </c>
      <c r="I228" s="21">
        <v>57.734949187401455</v>
      </c>
      <c r="J228" s="86" t="s">
        <v>184</v>
      </c>
      <c r="K228" s="66">
        <v>0.14399999999999999</v>
      </c>
      <c r="L228" s="45">
        <v>1809</v>
      </c>
      <c r="M228" s="82">
        <v>45931</v>
      </c>
      <c r="N228" s="44">
        <v>17536</v>
      </c>
      <c r="O228" s="36">
        <f t="shared" si="37"/>
        <v>1012440.0689502719</v>
      </c>
      <c r="P228" s="36">
        <f t="shared" si="38"/>
        <v>1158231</v>
      </c>
      <c r="Q228" s="44">
        <v>14745</v>
      </c>
      <c r="R228" s="30">
        <v>17536</v>
      </c>
      <c r="S228" s="30">
        <f t="shared" si="39"/>
        <v>2791</v>
      </c>
      <c r="T228" s="36">
        <f t="shared" si="40"/>
        <v>973889</v>
      </c>
      <c r="U228" s="30">
        <f t="shared" si="41"/>
        <v>184342</v>
      </c>
      <c r="V228" s="44">
        <v>96</v>
      </c>
      <c r="W228" s="33">
        <f t="shared" si="42"/>
        <v>46027</v>
      </c>
      <c r="X228" s="43" t="str">
        <f t="shared" ca="1" si="47"/>
        <v>Bill Process</v>
      </c>
      <c r="Y228" s="37">
        <f t="shared" ca="1" si="43"/>
        <v>-164</v>
      </c>
      <c r="Z228" s="44">
        <v>6969</v>
      </c>
      <c r="AA228" s="44">
        <f t="shared" ca="1" si="44"/>
        <v>164</v>
      </c>
      <c r="AB228" s="48">
        <v>1</v>
      </c>
      <c r="AC228" s="67">
        <f t="shared" si="45"/>
        <v>0.84084169708029199</v>
      </c>
      <c r="AD228" s="52">
        <f t="shared" ca="1" si="48"/>
        <v>163</v>
      </c>
      <c r="AE228" s="83"/>
      <c r="AF228" s="74">
        <v>0</v>
      </c>
      <c r="AG228" s="75">
        <v>0</v>
      </c>
      <c r="AH228" s="76">
        <v>45962</v>
      </c>
      <c r="AI228" s="77">
        <v>46072</v>
      </c>
      <c r="AJ228" s="50">
        <f t="shared" si="46"/>
        <v>-110</v>
      </c>
      <c r="AK228" s="48" t="s">
        <v>60</v>
      </c>
    </row>
    <row r="229" spans="1:37">
      <c r="A229" s="86" t="s">
        <v>474</v>
      </c>
      <c r="B229" s="44">
        <v>138</v>
      </c>
      <c r="C229" s="44">
        <v>25015756</v>
      </c>
      <c r="D229" s="86" t="s">
        <v>275</v>
      </c>
      <c r="E229" s="86" t="s">
        <v>147</v>
      </c>
      <c r="F229" s="44">
        <v>47</v>
      </c>
      <c r="G229" s="44">
        <v>2175775</v>
      </c>
      <c r="H229" s="46">
        <v>0.77</v>
      </c>
      <c r="I229" s="21">
        <v>88.74954040398319</v>
      </c>
      <c r="J229" s="86" t="s">
        <v>306</v>
      </c>
      <c r="K229" s="66">
        <v>0.111</v>
      </c>
      <c r="L229" s="45">
        <v>4063</v>
      </c>
      <c r="M229" s="82">
        <v>43952</v>
      </c>
      <c r="N229" s="44">
        <v>54677</v>
      </c>
      <c r="O229" s="36">
        <f t="shared" si="37"/>
        <v>4852558.6206685891</v>
      </c>
      <c r="P229" s="36">
        <f t="shared" si="38"/>
        <v>5391193</v>
      </c>
      <c r="Q229" s="44">
        <v>46972</v>
      </c>
      <c r="R229" s="30">
        <v>54677</v>
      </c>
      <c r="S229" s="30">
        <f t="shared" si="39"/>
        <v>7705</v>
      </c>
      <c r="T229" s="36">
        <f t="shared" si="40"/>
        <v>4631474</v>
      </c>
      <c r="U229" s="30">
        <f t="shared" si="41"/>
        <v>759719</v>
      </c>
      <c r="V229" s="44">
        <v>176</v>
      </c>
      <c r="W229" s="33">
        <f t="shared" si="42"/>
        <v>44128</v>
      </c>
      <c r="X229" s="43" t="str">
        <f t="shared" ca="1" si="47"/>
        <v>Bill Process</v>
      </c>
      <c r="Y229" s="37">
        <f t="shared" ca="1" si="43"/>
        <v>-2063</v>
      </c>
      <c r="Z229" s="44">
        <v>5514</v>
      </c>
      <c r="AA229" s="44">
        <f t="shared" ca="1" si="44"/>
        <v>2063</v>
      </c>
      <c r="AB229" s="48">
        <v>9</v>
      </c>
      <c r="AC229" s="67">
        <f t="shared" si="45"/>
        <v>0.85908151507946673</v>
      </c>
      <c r="AD229" s="52">
        <f t="shared" ca="1" si="48"/>
        <v>2054</v>
      </c>
      <c r="AE229" s="83"/>
      <c r="AF229" s="74">
        <v>0</v>
      </c>
      <c r="AG229" s="75">
        <v>0</v>
      </c>
      <c r="AH229" s="76">
        <v>45777</v>
      </c>
      <c r="AI229" s="77">
        <v>45967</v>
      </c>
      <c r="AJ229" s="50">
        <f t="shared" si="46"/>
        <v>-190</v>
      </c>
      <c r="AK229" s="48" t="s">
        <v>60</v>
      </c>
    </row>
    <row r="230" spans="1:37">
      <c r="A230" s="86" t="s">
        <v>475</v>
      </c>
      <c r="B230" s="44">
        <v>813</v>
      </c>
      <c r="C230" s="44">
        <v>66726167</v>
      </c>
      <c r="D230" s="86" t="s">
        <v>476</v>
      </c>
      <c r="E230" s="86" t="s">
        <v>207</v>
      </c>
      <c r="F230" s="44">
        <v>6</v>
      </c>
      <c r="G230" s="44">
        <v>2705155</v>
      </c>
      <c r="H230" s="46">
        <v>0.98</v>
      </c>
      <c r="I230" s="21">
        <v>68.259117301009951</v>
      </c>
      <c r="J230" s="86" t="s">
        <v>208</v>
      </c>
      <c r="K230" s="66">
        <v>0.14499999999999999</v>
      </c>
      <c r="L230" s="45">
        <v>6328</v>
      </c>
      <c r="M230" s="82">
        <v>43948</v>
      </c>
      <c r="N230" s="44">
        <v>66320</v>
      </c>
      <c r="O230" s="36">
        <f t="shared" si="37"/>
        <v>4526944.6594029795</v>
      </c>
      <c r="P230" s="36">
        <f t="shared" si="38"/>
        <v>5183352</v>
      </c>
      <c r="Q230" s="44">
        <v>65868</v>
      </c>
      <c r="R230" s="30">
        <v>66320</v>
      </c>
      <c r="S230" s="30">
        <f t="shared" si="39"/>
        <v>452</v>
      </c>
      <c r="T230" s="36">
        <f t="shared" si="40"/>
        <v>5148025</v>
      </c>
      <c r="U230" s="30">
        <f t="shared" si="41"/>
        <v>35327</v>
      </c>
      <c r="V230" s="44">
        <v>89</v>
      </c>
      <c r="W230" s="33">
        <f t="shared" si="42"/>
        <v>44037</v>
      </c>
      <c r="X230" s="43" t="str">
        <f t="shared" ca="1" si="47"/>
        <v>Bill Process</v>
      </c>
      <c r="Y230" s="37">
        <f t="shared" ca="1" si="43"/>
        <v>-2154</v>
      </c>
      <c r="Z230" s="44">
        <v>3577</v>
      </c>
      <c r="AA230" s="44">
        <f t="shared" ca="1" si="44"/>
        <v>2154</v>
      </c>
      <c r="AB230" s="48">
        <v>9</v>
      </c>
      <c r="AC230" s="67">
        <f t="shared" si="45"/>
        <v>0.99318455971049457</v>
      </c>
      <c r="AD230" s="52">
        <f t="shared" ca="1" si="48"/>
        <v>2145</v>
      </c>
      <c r="AE230" s="83"/>
      <c r="AF230" s="74">
        <v>0</v>
      </c>
      <c r="AG230" s="75">
        <v>0</v>
      </c>
      <c r="AH230" s="76">
        <v>45841</v>
      </c>
      <c r="AI230" s="77">
        <v>45944</v>
      </c>
      <c r="AJ230" s="50">
        <f t="shared" si="46"/>
        <v>-103</v>
      </c>
      <c r="AK230" s="48" t="s">
        <v>47</v>
      </c>
    </row>
    <row r="231" spans="1:37">
      <c r="A231" s="86" t="s">
        <v>477</v>
      </c>
      <c r="B231" s="44">
        <v>758</v>
      </c>
      <c r="C231" s="44">
        <v>53347303</v>
      </c>
      <c r="D231" s="86" t="s">
        <v>282</v>
      </c>
      <c r="E231" s="86" t="s">
        <v>50</v>
      </c>
      <c r="F231" s="44">
        <v>48</v>
      </c>
      <c r="G231" s="44">
        <v>7583081</v>
      </c>
      <c r="H231" s="46">
        <v>0.99</v>
      </c>
      <c r="I231" s="21">
        <v>98.797422482065912</v>
      </c>
      <c r="J231" s="86" t="s">
        <v>87</v>
      </c>
      <c r="K231" s="66">
        <v>0.14199999999999999</v>
      </c>
      <c r="L231" s="45">
        <v>7341</v>
      </c>
      <c r="M231" s="82">
        <v>44125</v>
      </c>
      <c r="N231" s="44">
        <v>98423</v>
      </c>
      <c r="O231" s="36">
        <f t="shared" si="37"/>
        <v>9723938.7129523735</v>
      </c>
      <c r="P231" s="36">
        <f t="shared" si="38"/>
        <v>11104738</v>
      </c>
      <c r="Q231" s="44">
        <v>37493</v>
      </c>
      <c r="R231" s="30">
        <v>98423</v>
      </c>
      <c r="S231" s="30">
        <f t="shared" si="39"/>
        <v>60930</v>
      </c>
      <c r="T231" s="36">
        <f t="shared" si="40"/>
        <v>4230210</v>
      </c>
      <c r="U231" s="30">
        <f t="shared" si="41"/>
        <v>6874528</v>
      </c>
      <c r="V231" s="44">
        <v>177</v>
      </c>
      <c r="W231" s="33">
        <f t="shared" si="42"/>
        <v>44302</v>
      </c>
      <c r="X231" s="43" t="str">
        <f t="shared" ca="1" si="47"/>
        <v>Bill Process</v>
      </c>
      <c r="Y231" s="37">
        <f t="shared" ca="1" si="43"/>
        <v>-1889</v>
      </c>
      <c r="Z231" s="44">
        <v>7666</v>
      </c>
      <c r="AA231" s="44">
        <f t="shared" ca="1" si="44"/>
        <v>1889</v>
      </c>
      <c r="AB231" s="48">
        <v>6</v>
      </c>
      <c r="AC231" s="67">
        <f t="shared" si="45"/>
        <v>0.38093738252237791</v>
      </c>
      <c r="AD231" s="52">
        <f t="shared" ca="1" si="48"/>
        <v>1883</v>
      </c>
      <c r="AE231" s="83"/>
      <c r="AF231" s="74">
        <v>0</v>
      </c>
      <c r="AG231" s="75">
        <v>0</v>
      </c>
      <c r="AH231" s="76">
        <v>46044</v>
      </c>
      <c r="AI231" s="77">
        <v>46235</v>
      </c>
      <c r="AJ231" s="50">
        <f t="shared" si="46"/>
        <v>-191</v>
      </c>
      <c r="AK231" s="48" t="s">
        <v>60</v>
      </c>
    </row>
    <row r="232" spans="1:37">
      <c r="A232" s="86" t="s">
        <v>478</v>
      </c>
      <c r="B232" s="44">
        <v>786</v>
      </c>
      <c r="C232" s="44">
        <v>79384796</v>
      </c>
      <c r="D232" s="86" t="s">
        <v>235</v>
      </c>
      <c r="E232" s="86" t="s">
        <v>83</v>
      </c>
      <c r="F232" s="44">
        <v>19</v>
      </c>
      <c r="G232" s="44">
        <v>7204454</v>
      </c>
      <c r="H232" s="46">
        <v>0.84</v>
      </c>
      <c r="I232" s="21">
        <v>87.255204803534838</v>
      </c>
      <c r="J232" s="86" t="s">
        <v>176</v>
      </c>
      <c r="K232" s="66">
        <v>0.108</v>
      </c>
      <c r="L232" s="45">
        <v>7929</v>
      </c>
      <c r="M232" s="82">
        <v>45148</v>
      </c>
      <c r="N232" s="44">
        <v>87893</v>
      </c>
      <c r="O232" s="36">
        <f t="shared" si="37"/>
        <v>7669121.7157970872</v>
      </c>
      <c r="P232" s="36">
        <f t="shared" si="38"/>
        <v>8497387</v>
      </c>
      <c r="Q232" s="44">
        <v>81752</v>
      </c>
      <c r="R232" s="30">
        <v>87893</v>
      </c>
      <c r="S232" s="30">
        <f t="shared" si="39"/>
        <v>6141</v>
      </c>
      <c r="T232" s="36">
        <f t="shared" si="40"/>
        <v>7903683</v>
      </c>
      <c r="U232" s="30">
        <f t="shared" si="41"/>
        <v>593704</v>
      </c>
      <c r="V232" s="44">
        <v>152</v>
      </c>
      <c r="W232" s="33">
        <f t="shared" si="42"/>
        <v>45300</v>
      </c>
      <c r="X232" s="43" t="str">
        <f t="shared" ca="1" si="47"/>
        <v>Bill Process</v>
      </c>
      <c r="Y232" s="37">
        <f t="shared" ca="1" si="43"/>
        <v>-891</v>
      </c>
      <c r="Z232" s="44">
        <v>9107</v>
      </c>
      <c r="AA232" s="44">
        <f t="shared" ca="1" si="44"/>
        <v>891</v>
      </c>
      <c r="AB232" s="48">
        <v>2</v>
      </c>
      <c r="AC232" s="67">
        <f t="shared" si="45"/>
        <v>0.93013095468353568</v>
      </c>
      <c r="AD232" s="52">
        <f t="shared" ca="1" si="48"/>
        <v>889</v>
      </c>
      <c r="AE232" s="83"/>
      <c r="AF232" s="74">
        <v>0</v>
      </c>
      <c r="AG232" s="75">
        <v>0</v>
      </c>
      <c r="AH232" s="76">
        <v>45744</v>
      </c>
      <c r="AI232" s="77">
        <v>45910</v>
      </c>
      <c r="AJ232" s="50">
        <f t="shared" si="46"/>
        <v>-166</v>
      </c>
      <c r="AK232" s="48" t="s">
        <v>60</v>
      </c>
    </row>
    <row r="233" spans="1:37">
      <c r="A233" s="86" t="s">
        <v>479</v>
      </c>
      <c r="B233" s="44">
        <v>945</v>
      </c>
      <c r="C233" s="44">
        <v>20333686</v>
      </c>
      <c r="D233" s="86" t="s">
        <v>451</v>
      </c>
      <c r="E233" s="86" t="s">
        <v>63</v>
      </c>
      <c r="F233" s="44">
        <v>25</v>
      </c>
      <c r="G233" s="44">
        <v>9331077</v>
      </c>
      <c r="H233" s="46">
        <v>0.92</v>
      </c>
      <c r="I233" s="21">
        <v>73.43607994451753</v>
      </c>
      <c r="J233" s="86" t="s">
        <v>194</v>
      </c>
      <c r="K233" s="66">
        <v>0.123</v>
      </c>
      <c r="L233" s="45">
        <v>6452</v>
      </c>
      <c r="M233" s="82">
        <v>44620</v>
      </c>
      <c r="N233" s="44">
        <v>70269</v>
      </c>
      <c r="O233" s="36">
        <f t="shared" si="37"/>
        <v>5160279.9016213026</v>
      </c>
      <c r="P233" s="36">
        <f t="shared" si="38"/>
        <v>5794994</v>
      </c>
      <c r="Q233" s="44">
        <v>52052</v>
      </c>
      <c r="R233" s="30">
        <v>70269</v>
      </c>
      <c r="S233" s="30">
        <f t="shared" si="39"/>
        <v>18217</v>
      </c>
      <c r="T233" s="36">
        <f t="shared" si="40"/>
        <v>4292662</v>
      </c>
      <c r="U233" s="30">
        <f t="shared" si="41"/>
        <v>1502332</v>
      </c>
      <c r="V233" s="44">
        <v>107</v>
      </c>
      <c r="W233" s="33">
        <f t="shared" si="42"/>
        <v>44727</v>
      </c>
      <c r="X233" s="43" t="str">
        <f t="shared" ca="1" si="47"/>
        <v>Bill Process</v>
      </c>
      <c r="Y233" s="37">
        <f t="shared" ca="1" si="43"/>
        <v>-1464</v>
      </c>
      <c r="Z233" s="44">
        <v>4556</v>
      </c>
      <c r="AA233" s="44">
        <f t="shared" ca="1" si="44"/>
        <v>1464</v>
      </c>
      <c r="AB233" s="48">
        <v>1</v>
      </c>
      <c r="AC233" s="67">
        <f t="shared" si="45"/>
        <v>0.7407533905420598</v>
      </c>
      <c r="AD233" s="52">
        <f t="shared" ca="1" si="48"/>
        <v>1463</v>
      </c>
      <c r="AE233" s="83"/>
      <c r="AF233" s="74">
        <v>0</v>
      </c>
      <c r="AG233" s="75">
        <v>0</v>
      </c>
      <c r="AH233" s="76">
        <v>45645</v>
      </c>
      <c r="AI233" s="77">
        <v>45766</v>
      </c>
      <c r="AJ233" s="50">
        <f t="shared" si="46"/>
        <v>-121</v>
      </c>
      <c r="AK233" s="48" t="s">
        <v>47</v>
      </c>
    </row>
    <row r="234" spans="1:37">
      <c r="A234" s="86" t="s">
        <v>480</v>
      </c>
      <c r="B234" s="44">
        <v>236</v>
      </c>
      <c r="C234" s="44">
        <v>59825902</v>
      </c>
      <c r="D234" s="86" t="s">
        <v>345</v>
      </c>
      <c r="E234" s="86" t="s">
        <v>207</v>
      </c>
      <c r="F234" s="44">
        <v>47</v>
      </c>
      <c r="G234" s="44">
        <v>9514551</v>
      </c>
      <c r="H234" s="46">
        <v>0.83</v>
      </c>
      <c r="I234" s="21">
        <v>89.405850640825165</v>
      </c>
      <c r="J234" s="86" t="s">
        <v>55</v>
      </c>
      <c r="K234" s="66">
        <v>0.14499999999999999</v>
      </c>
      <c r="L234" s="45">
        <v>3229</v>
      </c>
      <c r="M234" s="82">
        <v>44043</v>
      </c>
      <c r="N234" s="44">
        <v>90664</v>
      </c>
      <c r="O234" s="36">
        <f t="shared" si="37"/>
        <v>8105892.0424997723</v>
      </c>
      <c r="P234" s="36">
        <f t="shared" si="38"/>
        <v>9281246</v>
      </c>
      <c r="Q234" s="44">
        <v>10739</v>
      </c>
      <c r="R234" s="30">
        <v>90664</v>
      </c>
      <c r="S234" s="30">
        <f t="shared" si="39"/>
        <v>79925</v>
      </c>
      <c r="T234" s="36">
        <f t="shared" si="40"/>
        <v>1099348</v>
      </c>
      <c r="U234" s="30">
        <f t="shared" si="41"/>
        <v>8181898</v>
      </c>
      <c r="V234" s="44">
        <v>94</v>
      </c>
      <c r="W234" s="33">
        <f t="shared" si="42"/>
        <v>44137</v>
      </c>
      <c r="X234" s="43" t="str">
        <f t="shared" ca="1" si="47"/>
        <v>Bill Process</v>
      </c>
      <c r="Y234" s="37">
        <f t="shared" ca="1" si="43"/>
        <v>-2054</v>
      </c>
      <c r="Z234" s="44">
        <v>1560</v>
      </c>
      <c r="AA234" s="44">
        <f t="shared" ca="1" si="44"/>
        <v>2054</v>
      </c>
      <c r="AB234" s="48">
        <v>5</v>
      </c>
      <c r="AC234" s="67">
        <f t="shared" si="45"/>
        <v>0.11844833671578577</v>
      </c>
      <c r="AD234" s="52">
        <f t="shared" ca="1" si="48"/>
        <v>2049</v>
      </c>
      <c r="AE234" s="83"/>
      <c r="AF234" s="74">
        <v>0</v>
      </c>
      <c r="AG234" s="75">
        <v>0</v>
      </c>
      <c r="AH234" s="76">
        <v>45937</v>
      </c>
      <c r="AI234" s="77">
        <v>46045</v>
      </c>
      <c r="AJ234" s="50">
        <f t="shared" si="46"/>
        <v>-108</v>
      </c>
      <c r="AK234" s="48" t="s">
        <v>47</v>
      </c>
    </row>
    <row r="235" spans="1:37">
      <c r="A235" s="86" t="s">
        <v>481</v>
      </c>
      <c r="B235" s="44">
        <v>548</v>
      </c>
      <c r="C235" s="44">
        <v>32177411</v>
      </c>
      <c r="D235" s="86" t="s">
        <v>482</v>
      </c>
      <c r="E235" s="86" t="s">
        <v>67</v>
      </c>
      <c r="F235" s="44">
        <v>29</v>
      </c>
      <c r="G235" s="44">
        <v>6931478</v>
      </c>
      <c r="H235" s="46">
        <v>0.91</v>
      </c>
      <c r="I235" s="21">
        <v>51.054671742053785</v>
      </c>
      <c r="J235" s="86" t="s">
        <v>239</v>
      </c>
      <c r="K235" s="66">
        <v>0.11899999999999999</v>
      </c>
      <c r="L235" s="45">
        <v>1256</v>
      </c>
      <c r="M235" s="82">
        <v>45681</v>
      </c>
      <c r="N235" s="44">
        <v>74548</v>
      </c>
      <c r="O235" s="36">
        <f t="shared" si="37"/>
        <v>3806023.6690266253</v>
      </c>
      <c r="P235" s="36">
        <f t="shared" si="38"/>
        <v>4258940</v>
      </c>
      <c r="Q235" s="44">
        <v>10744</v>
      </c>
      <c r="R235" s="30">
        <v>74548</v>
      </c>
      <c r="S235" s="30">
        <f t="shared" si="39"/>
        <v>63804</v>
      </c>
      <c r="T235" s="36">
        <f t="shared" si="40"/>
        <v>613807</v>
      </c>
      <c r="U235" s="30">
        <f t="shared" si="41"/>
        <v>3645133</v>
      </c>
      <c r="V235" s="44">
        <v>65</v>
      </c>
      <c r="W235" s="33">
        <f t="shared" si="42"/>
        <v>45746</v>
      </c>
      <c r="X235" s="43" t="str">
        <f t="shared" ca="1" si="47"/>
        <v>Bill Process</v>
      </c>
      <c r="Y235" s="37">
        <f t="shared" ca="1" si="43"/>
        <v>-445</v>
      </c>
      <c r="Z235" s="44">
        <v>2016</v>
      </c>
      <c r="AA235" s="44">
        <f t="shared" ca="1" si="44"/>
        <v>445</v>
      </c>
      <c r="AB235" s="48">
        <v>7</v>
      </c>
      <c r="AC235" s="67">
        <f t="shared" si="45"/>
        <v>0.14412190803240865</v>
      </c>
      <c r="AD235" s="52">
        <f t="shared" ca="1" si="48"/>
        <v>438</v>
      </c>
      <c r="AE235" s="83"/>
      <c r="AF235" s="74">
        <v>0</v>
      </c>
      <c r="AG235" s="75">
        <v>0</v>
      </c>
      <c r="AH235" s="76">
        <v>45951</v>
      </c>
      <c r="AI235" s="77">
        <v>46030</v>
      </c>
      <c r="AJ235" s="50">
        <f t="shared" si="46"/>
        <v>-79</v>
      </c>
      <c r="AK235" s="48" t="s">
        <v>47</v>
      </c>
    </row>
    <row r="236" spans="1:37">
      <c r="A236" s="86" t="s">
        <v>483</v>
      </c>
      <c r="B236" s="44">
        <v>974</v>
      </c>
      <c r="C236" s="44">
        <v>16687272</v>
      </c>
      <c r="D236" s="86" t="s">
        <v>365</v>
      </c>
      <c r="E236" s="86" t="s">
        <v>211</v>
      </c>
      <c r="F236" s="44">
        <v>6</v>
      </c>
      <c r="G236" s="44">
        <v>9277971</v>
      </c>
      <c r="H236" s="46">
        <v>0.92</v>
      </c>
      <c r="I236" s="21">
        <v>84.038602688069417</v>
      </c>
      <c r="J236" s="86" t="s">
        <v>101</v>
      </c>
      <c r="K236" s="66">
        <v>0.14099999999999999</v>
      </c>
      <c r="L236" s="45">
        <v>8528</v>
      </c>
      <c r="M236" s="82">
        <v>44759</v>
      </c>
      <c r="N236" s="44">
        <v>80948</v>
      </c>
      <c r="O236" s="36">
        <f t="shared" si="37"/>
        <v>6802756.8103938429</v>
      </c>
      <c r="P236" s="36">
        <f t="shared" si="38"/>
        <v>7761946</v>
      </c>
      <c r="Q236" s="44">
        <v>60397</v>
      </c>
      <c r="R236" s="30">
        <v>80948</v>
      </c>
      <c r="S236" s="30">
        <f t="shared" si="39"/>
        <v>20551</v>
      </c>
      <c r="T236" s="36">
        <f t="shared" si="40"/>
        <v>5791350</v>
      </c>
      <c r="U236" s="30">
        <f t="shared" si="41"/>
        <v>1970596</v>
      </c>
      <c r="V236" s="44">
        <v>189</v>
      </c>
      <c r="W236" s="33">
        <f t="shared" si="42"/>
        <v>44948</v>
      </c>
      <c r="X236" s="43" t="str">
        <f t="shared" ca="1" si="47"/>
        <v>Bill Process</v>
      </c>
      <c r="Y236" s="37">
        <f t="shared" ca="1" si="43"/>
        <v>-1243</v>
      </c>
      <c r="Z236" s="44">
        <v>5327</v>
      </c>
      <c r="AA236" s="44">
        <f t="shared" ca="1" si="44"/>
        <v>1243</v>
      </c>
      <c r="AB236" s="48">
        <v>0</v>
      </c>
      <c r="AC236" s="67">
        <f t="shared" si="45"/>
        <v>0.7461209665464249</v>
      </c>
      <c r="AD236" s="52">
        <f t="shared" ca="1" si="48"/>
        <v>1243</v>
      </c>
      <c r="AE236" s="83"/>
      <c r="AF236" s="74">
        <v>0</v>
      </c>
      <c r="AG236" s="75">
        <v>0</v>
      </c>
      <c r="AH236" s="76">
        <v>46291</v>
      </c>
      <c r="AI236" s="77">
        <v>46494</v>
      </c>
      <c r="AJ236" s="50">
        <f t="shared" si="46"/>
        <v>-203</v>
      </c>
      <c r="AK236" s="48" t="s">
        <v>47</v>
      </c>
    </row>
    <row r="237" spans="1:37">
      <c r="A237" s="86" t="s">
        <v>484</v>
      </c>
      <c r="B237" s="44">
        <v>945</v>
      </c>
      <c r="C237" s="44">
        <v>81652537</v>
      </c>
      <c r="D237" s="86" t="s">
        <v>485</v>
      </c>
      <c r="E237" s="86" t="s">
        <v>207</v>
      </c>
      <c r="F237" s="44">
        <v>21</v>
      </c>
      <c r="G237" s="44">
        <v>6290394</v>
      </c>
      <c r="H237" s="46">
        <v>0.91</v>
      </c>
      <c r="I237" s="21">
        <v>63.119048126211567</v>
      </c>
      <c r="J237" s="86" t="s">
        <v>98</v>
      </c>
      <c r="K237" s="66">
        <v>0.13100000000000001</v>
      </c>
      <c r="L237" s="45">
        <v>2707</v>
      </c>
      <c r="M237" s="82">
        <v>45201</v>
      </c>
      <c r="N237" s="44">
        <v>73068</v>
      </c>
      <c r="O237" s="36">
        <f t="shared" si="37"/>
        <v>4611982.6084860265</v>
      </c>
      <c r="P237" s="36">
        <f t="shared" si="38"/>
        <v>5216152</v>
      </c>
      <c r="Q237" s="44">
        <v>63114</v>
      </c>
      <c r="R237" s="30">
        <v>73068</v>
      </c>
      <c r="S237" s="30">
        <f t="shared" si="39"/>
        <v>9954</v>
      </c>
      <c r="T237" s="36">
        <f t="shared" si="40"/>
        <v>4505560</v>
      </c>
      <c r="U237" s="30">
        <f t="shared" si="41"/>
        <v>710592</v>
      </c>
      <c r="V237" s="44">
        <v>192</v>
      </c>
      <c r="W237" s="33">
        <f t="shared" si="42"/>
        <v>45393</v>
      </c>
      <c r="X237" s="43" t="str">
        <f t="shared" ca="1" si="47"/>
        <v>Bill Process</v>
      </c>
      <c r="Y237" s="37">
        <f t="shared" ca="1" si="43"/>
        <v>-798</v>
      </c>
      <c r="Z237" s="44">
        <v>7866</v>
      </c>
      <c r="AA237" s="44">
        <f t="shared" ca="1" si="44"/>
        <v>798</v>
      </c>
      <c r="AB237" s="48">
        <v>8</v>
      </c>
      <c r="AC237" s="67">
        <f t="shared" si="45"/>
        <v>0.86377073411069138</v>
      </c>
      <c r="AD237" s="52">
        <f t="shared" ca="1" si="48"/>
        <v>790</v>
      </c>
      <c r="AE237" s="83"/>
      <c r="AF237" s="74">
        <v>0</v>
      </c>
      <c r="AG237" s="75">
        <v>0</v>
      </c>
      <c r="AH237" s="76">
        <v>45927</v>
      </c>
      <c r="AI237" s="77">
        <v>46133</v>
      </c>
      <c r="AJ237" s="50">
        <f t="shared" si="46"/>
        <v>-206</v>
      </c>
      <c r="AK237" s="48" t="s">
        <v>47</v>
      </c>
    </row>
    <row r="238" spans="1:37">
      <c r="A238" s="86" t="s">
        <v>486</v>
      </c>
      <c r="B238" s="44">
        <v>813</v>
      </c>
      <c r="C238" s="44">
        <v>54641548</v>
      </c>
      <c r="D238" s="86" t="s">
        <v>487</v>
      </c>
      <c r="E238" s="86" t="s">
        <v>71</v>
      </c>
      <c r="F238" s="44">
        <v>12</v>
      </c>
      <c r="G238" s="44">
        <v>5019945</v>
      </c>
      <c r="H238" s="46">
        <v>0.79</v>
      </c>
      <c r="I238" s="21">
        <v>63.208172515713386</v>
      </c>
      <c r="J238" s="86" t="s">
        <v>221</v>
      </c>
      <c r="K238" s="66">
        <v>0.124</v>
      </c>
      <c r="L238" s="45">
        <v>8877</v>
      </c>
      <c r="M238" s="82">
        <v>45200</v>
      </c>
      <c r="N238" s="44">
        <v>48262</v>
      </c>
      <c r="O238" s="36">
        <f t="shared" si="37"/>
        <v>3050552.8219533595</v>
      </c>
      <c r="P238" s="36">
        <f t="shared" si="38"/>
        <v>3428821</v>
      </c>
      <c r="Q238" s="44">
        <v>48262</v>
      </c>
      <c r="R238" s="30">
        <v>48262</v>
      </c>
      <c r="S238" s="30">
        <f t="shared" si="39"/>
        <v>0</v>
      </c>
      <c r="T238" s="36">
        <f t="shared" si="40"/>
        <v>3428821</v>
      </c>
      <c r="U238" s="30">
        <f t="shared" si="41"/>
        <v>0</v>
      </c>
      <c r="V238" s="44">
        <v>57</v>
      </c>
      <c r="W238" s="33">
        <f t="shared" si="42"/>
        <v>45257</v>
      </c>
      <c r="X238" s="43" t="str">
        <f t="shared" ca="1" si="47"/>
        <v>P O Closed</v>
      </c>
      <c r="Y238" s="37">
        <f t="shared" ca="1" si="43"/>
        <v>-934</v>
      </c>
      <c r="Z238" s="44">
        <v>5148</v>
      </c>
      <c r="AA238" s="44">
        <f t="shared" ca="1" si="44"/>
        <v>934</v>
      </c>
      <c r="AB238" s="48">
        <v>7</v>
      </c>
      <c r="AC238" s="67">
        <f t="shared" si="45"/>
        <v>1</v>
      </c>
      <c r="AD238" s="52">
        <f t="shared" ca="1" si="48"/>
        <v>927</v>
      </c>
      <c r="AE238" s="83"/>
      <c r="AF238" s="74">
        <v>0</v>
      </c>
      <c r="AG238" s="75">
        <v>0</v>
      </c>
      <c r="AH238" s="76">
        <v>46049</v>
      </c>
      <c r="AI238" s="77">
        <v>46120</v>
      </c>
      <c r="AJ238" s="50">
        <f t="shared" si="46"/>
        <v>-71</v>
      </c>
      <c r="AK238" s="48" t="s">
        <v>60</v>
      </c>
    </row>
    <row r="239" spans="1:37">
      <c r="A239" s="86" t="s">
        <v>488</v>
      </c>
      <c r="B239" s="44">
        <v>845</v>
      </c>
      <c r="C239" s="44">
        <v>16757891</v>
      </c>
      <c r="D239" s="86" t="s">
        <v>489</v>
      </c>
      <c r="E239" s="86" t="s">
        <v>63</v>
      </c>
      <c r="F239" s="44">
        <v>29</v>
      </c>
      <c r="G239" s="44">
        <v>2675615</v>
      </c>
      <c r="H239" s="46">
        <v>0.91</v>
      </c>
      <c r="I239" s="21">
        <v>98.483677811171091</v>
      </c>
      <c r="J239" s="86" t="s">
        <v>204</v>
      </c>
      <c r="K239" s="66">
        <v>0.124</v>
      </c>
      <c r="L239" s="45">
        <v>7532</v>
      </c>
      <c r="M239" s="82">
        <v>45727</v>
      </c>
      <c r="N239" s="44">
        <v>16838</v>
      </c>
      <c r="O239" s="36">
        <f t="shared" si="37"/>
        <v>1658268.1669844987</v>
      </c>
      <c r="P239" s="36">
        <f t="shared" si="38"/>
        <v>1863893</v>
      </c>
      <c r="Q239" s="44">
        <v>16743</v>
      </c>
      <c r="R239" s="30">
        <v>16838</v>
      </c>
      <c r="S239" s="30">
        <f t="shared" si="39"/>
        <v>95</v>
      </c>
      <c r="T239" s="36">
        <f t="shared" si="40"/>
        <v>1853377</v>
      </c>
      <c r="U239" s="30">
        <f t="shared" si="41"/>
        <v>10516</v>
      </c>
      <c r="V239" s="44">
        <v>139</v>
      </c>
      <c r="W239" s="33">
        <f t="shared" si="42"/>
        <v>45866</v>
      </c>
      <c r="X239" s="43" t="str">
        <f t="shared" ca="1" si="47"/>
        <v>Bill Process</v>
      </c>
      <c r="Y239" s="37">
        <f t="shared" ca="1" si="43"/>
        <v>-325</v>
      </c>
      <c r="Z239" s="44">
        <v>2070</v>
      </c>
      <c r="AA239" s="44">
        <f t="shared" ca="1" si="44"/>
        <v>325</v>
      </c>
      <c r="AB239" s="48">
        <v>0</v>
      </c>
      <c r="AC239" s="67">
        <f t="shared" si="45"/>
        <v>0.9943579997624421</v>
      </c>
      <c r="AD239" s="52">
        <f t="shared" ca="1" si="48"/>
        <v>325</v>
      </c>
      <c r="AE239" s="83"/>
      <c r="AF239" s="74">
        <v>0</v>
      </c>
      <c r="AG239" s="75">
        <v>0</v>
      </c>
      <c r="AH239" s="76">
        <v>46190</v>
      </c>
      <c r="AI239" s="77">
        <v>46343</v>
      </c>
      <c r="AJ239" s="50">
        <f t="shared" si="46"/>
        <v>-153</v>
      </c>
      <c r="AK239" s="48" t="s">
        <v>60</v>
      </c>
    </row>
    <row r="240" spans="1:37">
      <c r="A240" s="86" t="s">
        <v>490</v>
      </c>
      <c r="B240" s="44">
        <v>821</v>
      </c>
      <c r="C240" s="44">
        <v>57363643</v>
      </c>
      <c r="D240" s="86" t="s">
        <v>128</v>
      </c>
      <c r="E240" s="86" t="s">
        <v>50</v>
      </c>
      <c r="F240" s="44">
        <v>10</v>
      </c>
      <c r="G240" s="44">
        <v>4692255</v>
      </c>
      <c r="H240" s="46">
        <v>0.95</v>
      </c>
      <c r="I240" s="21">
        <v>51.259887366426028</v>
      </c>
      <c r="J240" s="86" t="s">
        <v>87</v>
      </c>
      <c r="K240" s="66">
        <v>0.112</v>
      </c>
      <c r="L240" s="45">
        <v>4885</v>
      </c>
      <c r="M240" s="82">
        <v>44326</v>
      </c>
      <c r="N240" s="44">
        <v>63769</v>
      </c>
      <c r="O240" s="36">
        <f t="shared" si="37"/>
        <v>3268791.7574696215</v>
      </c>
      <c r="P240" s="36">
        <f t="shared" si="38"/>
        <v>3634896</v>
      </c>
      <c r="Q240" s="44">
        <v>34195</v>
      </c>
      <c r="R240" s="30">
        <v>63769</v>
      </c>
      <c r="S240" s="30">
        <f t="shared" si="39"/>
        <v>29574</v>
      </c>
      <c r="T240" s="36">
        <f t="shared" si="40"/>
        <v>1949149</v>
      </c>
      <c r="U240" s="30">
        <f t="shared" si="41"/>
        <v>1685747</v>
      </c>
      <c r="V240" s="44">
        <v>56</v>
      </c>
      <c r="W240" s="33">
        <f t="shared" si="42"/>
        <v>44382</v>
      </c>
      <c r="X240" s="43" t="str">
        <f t="shared" ca="1" si="47"/>
        <v>Bill Process</v>
      </c>
      <c r="Y240" s="37">
        <f t="shared" ca="1" si="43"/>
        <v>-1809</v>
      </c>
      <c r="Z240" s="44">
        <v>4593</v>
      </c>
      <c r="AA240" s="44">
        <f t="shared" ca="1" si="44"/>
        <v>1809</v>
      </c>
      <c r="AB240" s="48">
        <v>0</v>
      </c>
      <c r="AC240" s="67">
        <f t="shared" si="45"/>
        <v>0.53623233859712405</v>
      </c>
      <c r="AD240" s="52">
        <f t="shared" ca="1" si="48"/>
        <v>1809</v>
      </c>
      <c r="AE240" s="83"/>
      <c r="AF240" s="74">
        <v>0</v>
      </c>
      <c r="AG240" s="75">
        <v>0</v>
      </c>
      <c r="AH240" s="76">
        <v>46296</v>
      </c>
      <c r="AI240" s="77">
        <v>46366</v>
      </c>
      <c r="AJ240" s="50">
        <f t="shared" si="46"/>
        <v>-70</v>
      </c>
      <c r="AK240" s="48" t="s">
        <v>60</v>
      </c>
    </row>
    <row r="241" spans="1:37">
      <c r="A241" s="86" t="s">
        <v>491</v>
      </c>
      <c r="B241" s="44">
        <v>905</v>
      </c>
      <c r="C241" s="44">
        <v>30094524</v>
      </c>
      <c r="D241" s="86" t="s">
        <v>396</v>
      </c>
      <c r="E241" s="86" t="s">
        <v>50</v>
      </c>
      <c r="F241" s="44">
        <v>35</v>
      </c>
      <c r="G241" s="44">
        <v>4123752</v>
      </c>
      <c r="H241" s="46">
        <v>0.85</v>
      </c>
      <c r="I241" s="21">
        <v>76.959649497162061</v>
      </c>
      <c r="J241" s="86" t="s">
        <v>232</v>
      </c>
      <c r="K241" s="66">
        <v>0.13600000000000001</v>
      </c>
      <c r="L241" s="45">
        <v>9241</v>
      </c>
      <c r="M241" s="82">
        <v>45747</v>
      </c>
      <c r="N241" s="44">
        <v>41555</v>
      </c>
      <c r="O241" s="36">
        <f t="shared" si="37"/>
        <v>3198058.2348545697</v>
      </c>
      <c r="P241" s="36">
        <f t="shared" si="38"/>
        <v>3632994</v>
      </c>
      <c r="Q241" s="44">
        <v>23154</v>
      </c>
      <c r="R241" s="30">
        <v>41555</v>
      </c>
      <c r="S241" s="30">
        <f t="shared" si="39"/>
        <v>18401</v>
      </c>
      <c r="T241" s="36">
        <f t="shared" si="40"/>
        <v>2024265</v>
      </c>
      <c r="U241" s="30">
        <f t="shared" si="41"/>
        <v>1608729</v>
      </c>
      <c r="V241" s="44">
        <v>99</v>
      </c>
      <c r="W241" s="33">
        <f t="shared" si="42"/>
        <v>45846</v>
      </c>
      <c r="X241" s="43" t="str">
        <f t="shared" ca="1" si="47"/>
        <v>Bill Process</v>
      </c>
      <c r="Y241" s="37">
        <f t="shared" ca="1" si="43"/>
        <v>-345</v>
      </c>
      <c r="Z241" s="44">
        <v>3752</v>
      </c>
      <c r="AA241" s="44">
        <f t="shared" ca="1" si="44"/>
        <v>345</v>
      </c>
      <c r="AB241" s="48">
        <v>5</v>
      </c>
      <c r="AC241" s="67">
        <f t="shared" si="45"/>
        <v>0.557189267236193</v>
      </c>
      <c r="AD241" s="52">
        <f t="shared" ca="1" si="48"/>
        <v>340</v>
      </c>
      <c r="AE241" s="83"/>
      <c r="AF241" s="74">
        <v>0</v>
      </c>
      <c r="AG241" s="75">
        <v>0</v>
      </c>
      <c r="AH241" s="76">
        <v>45664</v>
      </c>
      <c r="AI241" s="77">
        <v>45777</v>
      </c>
      <c r="AJ241" s="50">
        <f t="shared" si="46"/>
        <v>-113</v>
      </c>
      <c r="AK241" s="48" t="s">
        <v>60</v>
      </c>
    </row>
    <row r="242" spans="1:37">
      <c r="A242" s="86" t="s">
        <v>492</v>
      </c>
      <c r="B242" s="44">
        <v>277</v>
      </c>
      <c r="C242" s="44">
        <v>85355532</v>
      </c>
      <c r="D242" s="86" t="s">
        <v>141</v>
      </c>
      <c r="E242" s="86" t="s">
        <v>93</v>
      </c>
      <c r="F242" s="44">
        <v>16</v>
      </c>
      <c r="G242" s="44">
        <v>8270644</v>
      </c>
      <c r="H242" s="46">
        <v>0.94</v>
      </c>
      <c r="I242" s="21">
        <v>53.142966201780354</v>
      </c>
      <c r="J242" s="86" t="s">
        <v>236</v>
      </c>
      <c r="K242" s="66">
        <v>0.13800000000000001</v>
      </c>
      <c r="L242" s="45">
        <v>4583</v>
      </c>
      <c r="M242" s="82">
        <v>44673</v>
      </c>
      <c r="N242" s="44">
        <v>42710</v>
      </c>
      <c r="O242" s="36">
        <f t="shared" si="37"/>
        <v>2269736.0864780387</v>
      </c>
      <c r="P242" s="36">
        <f t="shared" si="38"/>
        <v>2582960</v>
      </c>
      <c r="Q242" s="44">
        <v>39994</v>
      </c>
      <c r="R242" s="30">
        <v>42710</v>
      </c>
      <c r="S242" s="30">
        <f t="shared" si="39"/>
        <v>2716</v>
      </c>
      <c r="T242" s="36">
        <f t="shared" si="40"/>
        <v>2418705</v>
      </c>
      <c r="U242" s="30">
        <f t="shared" si="41"/>
        <v>164255</v>
      </c>
      <c r="V242" s="44">
        <v>82</v>
      </c>
      <c r="W242" s="33">
        <f t="shared" si="42"/>
        <v>44755</v>
      </c>
      <c r="X242" s="43" t="str">
        <f t="shared" ca="1" si="47"/>
        <v>Bill Process</v>
      </c>
      <c r="Y242" s="37">
        <f t="shared" ca="1" si="43"/>
        <v>-1436</v>
      </c>
      <c r="Z242" s="44">
        <v>2132</v>
      </c>
      <c r="AA242" s="44">
        <f t="shared" ca="1" si="44"/>
        <v>1436</v>
      </c>
      <c r="AB242" s="48">
        <v>1</v>
      </c>
      <c r="AC242" s="67">
        <f t="shared" si="45"/>
        <v>0.93640833528447676</v>
      </c>
      <c r="AD242" s="52">
        <f t="shared" ca="1" si="48"/>
        <v>1435</v>
      </c>
      <c r="AE242" s="83"/>
      <c r="AF242" s="74">
        <v>0</v>
      </c>
      <c r="AG242" s="75">
        <v>0</v>
      </c>
      <c r="AH242" s="76">
        <v>45941</v>
      </c>
      <c r="AI242" s="77">
        <v>46037</v>
      </c>
      <c r="AJ242" s="50">
        <f t="shared" si="46"/>
        <v>-96</v>
      </c>
      <c r="AK242" s="48" t="s">
        <v>47</v>
      </c>
    </row>
    <row r="243" spans="1:37">
      <c r="A243" s="86" t="s">
        <v>493</v>
      </c>
      <c r="B243" s="44">
        <v>763</v>
      </c>
      <c r="C243" s="44">
        <v>87114202</v>
      </c>
      <c r="D243" s="86" t="s">
        <v>421</v>
      </c>
      <c r="E243" s="86" t="s">
        <v>67</v>
      </c>
      <c r="F243" s="44">
        <v>16</v>
      </c>
      <c r="G243" s="44">
        <v>3983321</v>
      </c>
      <c r="H243" s="46">
        <v>0.9</v>
      </c>
      <c r="I243" s="21">
        <v>59.660919940553669</v>
      </c>
      <c r="J243" s="86" t="s">
        <v>204</v>
      </c>
      <c r="K243" s="66">
        <v>0.114</v>
      </c>
      <c r="L243" s="45">
        <v>4347</v>
      </c>
      <c r="M243" s="82">
        <v>45248</v>
      </c>
      <c r="N243" s="44">
        <v>75017</v>
      </c>
      <c r="O243" s="36">
        <f t="shared" si="37"/>
        <v>4475583.2311805142</v>
      </c>
      <c r="P243" s="36">
        <f t="shared" si="38"/>
        <v>4985800</v>
      </c>
      <c r="Q243" s="44">
        <v>64690</v>
      </c>
      <c r="R243" s="30">
        <v>75017</v>
      </c>
      <c r="S243" s="30">
        <f t="shared" si="39"/>
        <v>10327</v>
      </c>
      <c r="T243" s="36">
        <f t="shared" si="40"/>
        <v>4299444</v>
      </c>
      <c r="U243" s="30">
        <f t="shared" si="41"/>
        <v>686356</v>
      </c>
      <c r="V243" s="44">
        <v>63</v>
      </c>
      <c r="W243" s="33">
        <f t="shared" si="42"/>
        <v>45311</v>
      </c>
      <c r="X243" s="43" t="str">
        <f t="shared" ca="1" si="47"/>
        <v>Bill Process</v>
      </c>
      <c r="Y243" s="37">
        <f t="shared" ca="1" si="43"/>
        <v>-880</v>
      </c>
      <c r="Z243" s="44">
        <v>4021</v>
      </c>
      <c r="AA243" s="44">
        <f t="shared" ca="1" si="44"/>
        <v>880</v>
      </c>
      <c r="AB243" s="48">
        <v>7</v>
      </c>
      <c r="AC243" s="67">
        <f t="shared" si="45"/>
        <v>0.86233787008278129</v>
      </c>
      <c r="AD243" s="52">
        <f t="shared" ca="1" si="48"/>
        <v>873</v>
      </c>
      <c r="AE243" s="83"/>
      <c r="AF243" s="74">
        <v>0</v>
      </c>
      <c r="AG243" s="75">
        <v>0</v>
      </c>
      <c r="AH243" s="76">
        <v>45862</v>
      </c>
      <c r="AI243" s="77">
        <v>45939</v>
      </c>
      <c r="AJ243" s="50">
        <f t="shared" si="46"/>
        <v>-77</v>
      </c>
      <c r="AK243" s="48" t="s">
        <v>60</v>
      </c>
    </row>
    <row r="244" spans="1:37">
      <c r="A244" s="86" t="s">
        <v>494</v>
      </c>
      <c r="B244" s="44">
        <v>206</v>
      </c>
      <c r="C244" s="44">
        <v>44068530</v>
      </c>
      <c r="D244" s="86" t="s">
        <v>158</v>
      </c>
      <c r="E244" s="86" t="s">
        <v>83</v>
      </c>
      <c r="F244" s="44">
        <v>20</v>
      </c>
      <c r="G244" s="44">
        <v>9892174</v>
      </c>
      <c r="H244" s="46">
        <v>0.79</v>
      </c>
      <c r="I244" s="21">
        <v>63.26698509507662</v>
      </c>
      <c r="J244" s="86" t="s">
        <v>137</v>
      </c>
      <c r="K244" s="66">
        <v>0.123</v>
      </c>
      <c r="L244" s="45">
        <v>7150</v>
      </c>
      <c r="M244" s="82">
        <v>44855</v>
      </c>
      <c r="N244" s="44">
        <v>63872</v>
      </c>
      <c r="O244" s="36">
        <f t="shared" si="37"/>
        <v>4040988.8719927338</v>
      </c>
      <c r="P244" s="36">
        <f t="shared" si="38"/>
        <v>4538031</v>
      </c>
      <c r="Q244" s="44">
        <v>1078</v>
      </c>
      <c r="R244" s="30">
        <v>63872</v>
      </c>
      <c r="S244" s="30">
        <f t="shared" si="39"/>
        <v>62794</v>
      </c>
      <c r="T244" s="36">
        <f t="shared" si="40"/>
        <v>76591</v>
      </c>
      <c r="U244" s="30">
        <f t="shared" si="41"/>
        <v>4461440</v>
      </c>
      <c r="V244" s="44">
        <v>85</v>
      </c>
      <c r="W244" s="33">
        <f t="shared" si="42"/>
        <v>44940</v>
      </c>
      <c r="X244" s="43" t="str">
        <f t="shared" ca="1" si="47"/>
        <v>Bill Process</v>
      </c>
      <c r="Y244" s="37">
        <f t="shared" ca="1" si="43"/>
        <v>-1251</v>
      </c>
      <c r="Z244" s="44">
        <v>3622</v>
      </c>
      <c r="AA244" s="44">
        <f t="shared" ca="1" si="44"/>
        <v>1251</v>
      </c>
      <c r="AB244" s="48">
        <v>3</v>
      </c>
      <c r="AC244" s="67">
        <f t="shared" si="45"/>
        <v>1.6877505010020041E-2</v>
      </c>
      <c r="AD244" s="52">
        <f t="shared" ca="1" si="48"/>
        <v>1248</v>
      </c>
      <c r="AE244" s="83"/>
      <c r="AF244" s="74">
        <v>0</v>
      </c>
      <c r="AG244" s="75">
        <v>0</v>
      </c>
      <c r="AH244" s="76">
        <v>45690</v>
      </c>
      <c r="AI244" s="77">
        <v>45789</v>
      </c>
      <c r="AJ244" s="50">
        <f t="shared" si="46"/>
        <v>-99</v>
      </c>
      <c r="AK244" s="48" t="s">
        <v>60</v>
      </c>
    </row>
    <row r="245" spans="1:37">
      <c r="A245" s="86" t="s">
        <v>495</v>
      </c>
      <c r="B245" s="44">
        <v>823</v>
      </c>
      <c r="C245" s="44">
        <v>76529205</v>
      </c>
      <c r="D245" s="86" t="s">
        <v>280</v>
      </c>
      <c r="E245" s="86" t="s">
        <v>147</v>
      </c>
      <c r="F245" s="44">
        <v>47</v>
      </c>
      <c r="G245" s="44">
        <v>4230767</v>
      </c>
      <c r="H245" s="46">
        <v>0.95</v>
      </c>
      <c r="I245" s="21">
        <v>75.841945635299396</v>
      </c>
      <c r="J245" s="86" t="s">
        <v>156</v>
      </c>
      <c r="K245" s="66">
        <v>0.128</v>
      </c>
      <c r="L245" s="45">
        <v>7539</v>
      </c>
      <c r="M245" s="82">
        <v>45037</v>
      </c>
      <c r="N245" s="44">
        <v>16834</v>
      </c>
      <c r="O245" s="36">
        <f t="shared" si="37"/>
        <v>1276723.3128246299</v>
      </c>
      <c r="P245" s="36">
        <f t="shared" si="38"/>
        <v>1440144</v>
      </c>
      <c r="Q245" s="44">
        <v>13007</v>
      </c>
      <c r="R245" s="30">
        <v>16834</v>
      </c>
      <c r="S245" s="30">
        <f t="shared" si="39"/>
        <v>3827</v>
      </c>
      <c r="T245" s="36">
        <f t="shared" si="40"/>
        <v>1112745</v>
      </c>
      <c r="U245" s="30">
        <f t="shared" si="41"/>
        <v>327399</v>
      </c>
      <c r="V245" s="44">
        <v>58</v>
      </c>
      <c r="W245" s="33">
        <f t="shared" si="42"/>
        <v>45095</v>
      </c>
      <c r="X245" s="43" t="str">
        <f t="shared" ca="1" si="47"/>
        <v>Bill Process</v>
      </c>
      <c r="Y245" s="37">
        <f t="shared" ca="1" si="43"/>
        <v>-1096</v>
      </c>
      <c r="Z245" s="44">
        <v>5430</v>
      </c>
      <c r="AA245" s="44">
        <f t="shared" ca="1" si="44"/>
        <v>1096</v>
      </c>
      <c r="AB245" s="48">
        <v>4</v>
      </c>
      <c r="AC245" s="67">
        <f t="shared" si="45"/>
        <v>0.77266246881311629</v>
      </c>
      <c r="AD245" s="52">
        <f t="shared" ca="1" si="48"/>
        <v>1092</v>
      </c>
      <c r="AE245" s="83"/>
      <c r="AF245" s="74">
        <v>0</v>
      </c>
      <c r="AG245" s="75">
        <v>0</v>
      </c>
      <c r="AH245" s="76">
        <v>46025</v>
      </c>
      <c r="AI245" s="77">
        <v>46097</v>
      </c>
      <c r="AJ245" s="50">
        <f t="shared" si="46"/>
        <v>-72</v>
      </c>
      <c r="AK245" s="48" t="s">
        <v>60</v>
      </c>
    </row>
    <row r="246" spans="1:37">
      <c r="A246" s="86" t="s">
        <v>496</v>
      </c>
      <c r="B246" s="44">
        <v>159</v>
      </c>
      <c r="C246" s="44">
        <v>26853869</v>
      </c>
      <c r="D246" s="86" t="s">
        <v>100</v>
      </c>
      <c r="E246" s="86" t="s">
        <v>63</v>
      </c>
      <c r="F246" s="44">
        <v>39</v>
      </c>
      <c r="G246" s="44">
        <v>5462747</v>
      </c>
      <c r="H246" s="46">
        <v>0.95</v>
      </c>
      <c r="I246" s="21">
        <v>60.091440753273261</v>
      </c>
      <c r="J246" s="86" t="s">
        <v>68</v>
      </c>
      <c r="K246" s="66">
        <v>0.10299999999999999</v>
      </c>
      <c r="L246" s="45">
        <v>3792</v>
      </c>
      <c r="M246" s="82">
        <v>44330</v>
      </c>
      <c r="N246" s="44">
        <v>31664</v>
      </c>
      <c r="O246" s="36">
        <f t="shared" si="37"/>
        <v>1902735.3800116444</v>
      </c>
      <c r="P246" s="36">
        <f t="shared" si="38"/>
        <v>2098717</v>
      </c>
      <c r="Q246" s="44">
        <v>10091</v>
      </c>
      <c r="R246" s="30">
        <v>31664</v>
      </c>
      <c r="S246" s="30">
        <f t="shared" si="39"/>
        <v>21573</v>
      </c>
      <c r="T246" s="36">
        <f t="shared" si="40"/>
        <v>668840</v>
      </c>
      <c r="U246" s="30">
        <f t="shared" si="41"/>
        <v>1429877</v>
      </c>
      <c r="V246" s="44">
        <v>58</v>
      </c>
      <c r="W246" s="33">
        <f t="shared" si="42"/>
        <v>44388</v>
      </c>
      <c r="X246" s="43" t="str">
        <f t="shared" ca="1" si="47"/>
        <v>Bill Process</v>
      </c>
      <c r="Y246" s="37">
        <f t="shared" ca="1" si="43"/>
        <v>-1803</v>
      </c>
      <c r="Z246" s="44">
        <v>9500</v>
      </c>
      <c r="AA246" s="44">
        <f t="shared" ca="1" si="44"/>
        <v>1803</v>
      </c>
      <c r="AB246" s="48">
        <v>1</v>
      </c>
      <c r="AC246" s="67">
        <f t="shared" si="45"/>
        <v>0.31868999494694289</v>
      </c>
      <c r="AD246" s="52">
        <f t="shared" ca="1" si="48"/>
        <v>1802</v>
      </c>
      <c r="AE246" s="83"/>
      <c r="AF246" s="74">
        <v>0</v>
      </c>
      <c r="AG246" s="75">
        <v>0</v>
      </c>
      <c r="AH246" s="76">
        <v>45936</v>
      </c>
      <c r="AI246" s="77">
        <v>46008</v>
      </c>
      <c r="AJ246" s="50">
        <f t="shared" si="46"/>
        <v>-72</v>
      </c>
      <c r="AK246" s="48" t="s">
        <v>47</v>
      </c>
    </row>
    <row r="247" spans="1:37">
      <c r="A247" s="86" t="s">
        <v>497</v>
      </c>
      <c r="B247" s="44">
        <v>412</v>
      </c>
      <c r="C247" s="44">
        <v>44285462</v>
      </c>
      <c r="D247" s="86" t="s">
        <v>319</v>
      </c>
      <c r="E247" s="86" t="s">
        <v>67</v>
      </c>
      <c r="F247" s="44">
        <v>16</v>
      </c>
      <c r="G247" s="44">
        <v>217503</v>
      </c>
      <c r="H247" s="46">
        <v>0.84</v>
      </c>
      <c r="I247" s="21">
        <v>57.470294864153928</v>
      </c>
      <c r="J247" s="86" t="s">
        <v>122</v>
      </c>
      <c r="K247" s="66">
        <v>0.127</v>
      </c>
      <c r="L247" s="45">
        <v>6596</v>
      </c>
      <c r="M247" s="82">
        <v>45926</v>
      </c>
      <c r="N247" s="44">
        <v>92335</v>
      </c>
      <c r="O247" s="36">
        <f t="shared" si="37"/>
        <v>5306519.6762816533</v>
      </c>
      <c r="P247" s="36">
        <f t="shared" si="38"/>
        <v>5980448</v>
      </c>
      <c r="Q247" s="44">
        <v>38745</v>
      </c>
      <c r="R247" s="30">
        <v>92335</v>
      </c>
      <c r="S247" s="30">
        <f t="shared" si="39"/>
        <v>53590</v>
      </c>
      <c r="T247" s="36">
        <f t="shared" si="40"/>
        <v>2509476</v>
      </c>
      <c r="U247" s="30">
        <f t="shared" si="41"/>
        <v>3470972</v>
      </c>
      <c r="V247" s="44">
        <v>128</v>
      </c>
      <c r="W247" s="33">
        <f t="shared" si="42"/>
        <v>46054</v>
      </c>
      <c r="X247" s="43" t="str">
        <f t="shared" ca="1" si="47"/>
        <v>Bill Process</v>
      </c>
      <c r="Y247" s="37">
        <f t="shared" ca="1" si="43"/>
        <v>-137</v>
      </c>
      <c r="Z247" s="44">
        <v>7851</v>
      </c>
      <c r="AA247" s="44">
        <f t="shared" ca="1" si="44"/>
        <v>137</v>
      </c>
      <c r="AB247" s="48">
        <v>9</v>
      </c>
      <c r="AC247" s="67">
        <f t="shared" si="45"/>
        <v>0.41961336437970431</v>
      </c>
      <c r="AD247" s="52">
        <f t="shared" ca="1" si="48"/>
        <v>128</v>
      </c>
      <c r="AE247" s="83"/>
      <c r="AF247" s="74">
        <v>0</v>
      </c>
      <c r="AG247" s="75">
        <v>0</v>
      </c>
      <c r="AH247" s="76">
        <v>45649</v>
      </c>
      <c r="AI247" s="77">
        <v>45791</v>
      </c>
      <c r="AJ247" s="50">
        <f t="shared" si="46"/>
        <v>-142</v>
      </c>
      <c r="AK247" s="48" t="s">
        <v>60</v>
      </c>
    </row>
    <row r="248" spans="1:37">
      <c r="A248" s="86" t="s">
        <v>498</v>
      </c>
      <c r="B248" s="44">
        <v>632</v>
      </c>
      <c r="C248" s="44">
        <v>25042087</v>
      </c>
      <c r="D248" s="86" t="s">
        <v>100</v>
      </c>
      <c r="E248" s="86" t="s">
        <v>63</v>
      </c>
      <c r="F248" s="44">
        <v>10</v>
      </c>
      <c r="G248" s="44">
        <v>3784083</v>
      </c>
      <c r="H248" s="46">
        <v>0.8</v>
      </c>
      <c r="I248" s="21">
        <v>75.088791733827009</v>
      </c>
      <c r="J248" s="86" t="s">
        <v>242</v>
      </c>
      <c r="K248" s="66">
        <v>0.10299999999999999</v>
      </c>
      <c r="L248" s="45">
        <v>8581</v>
      </c>
      <c r="M248" s="82">
        <v>45357</v>
      </c>
      <c r="N248" s="44">
        <v>59889</v>
      </c>
      <c r="O248" s="36">
        <f t="shared" si="37"/>
        <v>4496992.6481471658</v>
      </c>
      <c r="P248" s="36">
        <f t="shared" si="38"/>
        <v>4960183</v>
      </c>
      <c r="Q248" s="44">
        <v>31505</v>
      </c>
      <c r="R248" s="30">
        <v>59889</v>
      </c>
      <c r="S248" s="30">
        <f t="shared" si="39"/>
        <v>28384</v>
      </c>
      <c r="T248" s="36">
        <f t="shared" si="40"/>
        <v>2609337</v>
      </c>
      <c r="U248" s="30">
        <f t="shared" si="41"/>
        <v>2350846</v>
      </c>
      <c r="V248" s="44">
        <v>136</v>
      </c>
      <c r="W248" s="33">
        <f t="shared" si="42"/>
        <v>45493</v>
      </c>
      <c r="X248" s="43" t="str">
        <f t="shared" ca="1" si="47"/>
        <v>Bill Process</v>
      </c>
      <c r="Y248" s="37">
        <f t="shared" ca="1" si="43"/>
        <v>-698</v>
      </c>
      <c r="Z248" s="44">
        <v>4936</v>
      </c>
      <c r="AA248" s="44">
        <f t="shared" ca="1" si="44"/>
        <v>698</v>
      </c>
      <c r="AB248" s="48">
        <v>0</v>
      </c>
      <c r="AC248" s="67">
        <f t="shared" si="45"/>
        <v>0.52605653792850104</v>
      </c>
      <c r="AD248" s="52">
        <f t="shared" ca="1" si="48"/>
        <v>698</v>
      </c>
      <c r="AE248" s="83"/>
      <c r="AF248" s="74">
        <v>0</v>
      </c>
      <c r="AG248" s="75">
        <v>0</v>
      </c>
      <c r="AH248" s="76">
        <v>46339</v>
      </c>
      <c r="AI248" s="77">
        <v>46489</v>
      </c>
      <c r="AJ248" s="50">
        <f t="shared" si="46"/>
        <v>-150</v>
      </c>
      <c r="AK248" s="48" t="s">
        <v>47</v>
      </c>
    </row>
    <row r="249" spans="1:37">
      <c r="A249" s="86" t="s">
        <v>499</v>
      </c>
      <c r="B249" s="44">
        <v>148</v>
      </c>
      <c r="C249" s="44">
        <v>91215108</v>
      </c>
      <c r="D249" s="86" t="s">
        <v>82</v>
      </c>
      <c r="E249" s="86" t="s">
        <v>83</v>
      </c>
      <c r="F249" s="44">
        <v>22</v>
      </c>
      <c r="G249" s="44">
        <v>1465546</v>
      </c>
      <c r="H249" s="46">
        <v>0.87</v>
      </c>
      <c r="I249" s="21">
        <v>71.740220865320637</v>
      </c>
      <c r="J249" s="86" t="s">
        <v>129</v>
      </c>
      <c r="K249" s="66">
        <v>0.13100000000000001</v>
      </c>
      <c r="L249" s="45">
        <v>1943</v>
      </c>
      <c r="M249" s="82">
        <v>45275</v>
      </c>
      <c r="N249" s="44">
        <v>68831</v>
      </c>
      <c r="O249" s="36">
        <f t="shared" si="37"/>
        <v>4937951.1423808848</v>
      </c>
      <c r="P249" s="36">
        <f t="shared" si="38"/>
        <v>5584823</v>
      </c>
      <c r="Q249" s="44">
        <v>28737</v>
      </c>
      <c r="R249" s="30">
        <v>68831</v>
      </c>
      <c r="S249" s="30">
        <f t="shared" si="39"/>
        <v>40094</v>
      </c>
      <c r="T249" s="36">
        <f t="shared" si="40"/>
        <v>2331668</v>
      </c>
      <c r="U249" s="30">
        <f t="shared" si="41"/>
        <v>3253155</v>
      </c>
      <c r="V249" s="44">
        <v>150</v>
      </c>
      <c r="W249" s="33">
        <f t="shared" si="42"/>
        <v>45425</v>
      </c>
      <c r="X249" s="43" t="str">
        <f t="shared" ca="1" si="47"/>
        <v>Bill Process</v>
      </c>
      <c r="Y249" s="37">
        <f t="shared" ca="1" si="43"/>
        <v>-766</v>
      </c>
      <c r="Z249" s="44">
        <v>1975</v>
      </c>
      <c r="AA249" s="44">
        <f t="shared" ca="1" si="44"/>
        <v>766</v>
      </c>
      <c r="AB249" s="48">
        <v>3</v>
      </c>
      <c r="AC249" s="67">
        <f t="shared" si="45"/>
        <v>0.41750083537940752</v>
      </c>
      <c r="AD249" s="52">
        <f t="shared" ca="1" si="48"/>
        <v>763</v>
      </c>
      <c r="AE249" s="83"/>
      <c r="AF249" s="74">
        <v>0</v>
      </c>
      <c r="AG249" s="75">
        <v>0</v>
      </c>
      <c r="AH249" s="76">
        <v>45831</v>
      </c>
      <c r="AI249" s="77">
        <v>45995</v>
      </c>
      <c r="AJ249" s="50">
        <f t="shared" si="46"/>
        <v>-164</v>
      </c>
      <c r="AK249" s="48" t="s">
        <v>60</v>
      </c>
    </row>
    <row r="250" spans="1:37">
      <c r="A250" s="86" t="s">
        <v>500</v>
      </c>
      <c r="B250" s="44">
        <v>540</v>
      </c>
      <c r="C250" s="44">
        <v>95602673</v>
      </c>
      <c r="D250" s="86" t="s">
        <v>501</v>
      </c>
      <c r="E250" s="86" t="s">
        <v>79</v>
      </c>
      <c r="F250" s="44">
        <v>39</v>
      </c>
      <c r="G250" s="44">
        <v>1034260</v>
      </c>
      <c r="H250" s="46">
        <v>0.75</v>
      </c>
      <c r="I250" s="21">
        <v>89.917243590009349</v>
      </c>
      <c r="J250" s="86" t="s">
        <v>276</v>
      </c>
      <c r="K250" s="66">
        <v>0.13600000000000001</v>
      </c>
      <c r="L250" s="45">
        <v>4809</v>
      </c>
      <c r="M250" s="82">
        <v>45476</v>
      </c>
      <c r="N250" s="44">
        <v>82332</v>
      </c>
      <c r="O250" s="36">
        <f t="shared" si="37"/>
        <v>7403066.49925265</v>
      </c>
      <c r="P250" s="36">
        <f t="shared" si="38"/>
        <v>8409884</v>
      </c>
      <c r="Q250" s="44">
        <v>55426</v>
      </c>
      <c r="R250" s="30">
        <v>82332</v>
      </c>
      <c r="S250" s="30">
        <f t="shared" si="39"/>
        <v>26906</v>
      </c>
      <c r="T250" s="36">
        <f t="shared" si="40"/>
        <v>5661544</v>
      </c>
      <c r="U250" s="30">
        <f t="shared" si="41"/>
        <v>2748340</v>
      </c>
      <c r="V250" s="44">
        <v>81</v>
      </c>
      <c r="W250" s="33">
        <f t="shared" si="42"/>
        <v>45557</v>
      </c>
      <c r="X250" s="43" t="str">
        <f t="shared" ca="1" si="47"/>
        <v>Bill Process</v>
      </c>
      <c r="Y250" s="37">
        <f t="shared" ca="1" si="43"/>
        <v>-634</v>
      </c>
      <c r="Z250" s="44">
        <v>5491</v>
      </c>
      <c r="AA250" s="44">
        <f t="shared" ca="1" si="44"/>
        <v>634</v>
      </c>
      <c r="AB250" s="48">
        <v>0</v>
      </c>
      <c r="AC250" s="67">
        <f t="shared" si="45"/>
        <v>0.67320118544429874</v>
      </c>
      <c r="AD250" s="52">
        <f t="shared" ca="1" si="48"/>
        <v>634</v>
      </c>
      <c r="AE250" s="83"/>
      <c r="AF250" s="74">
        <v>0</v>
      </c>
      <c r="AG250" s="75">
        <v>0</v>
      </c>
      <c r="AH250" s="76">
        <v>46329</v>
      </c>
      <c r="AI250" s="77">
        <v>46424</v>
      </c>
      <c r="AJ250" s="50">
        <f t="shared" si="46"/>
        <v>-95</v>
      </c>
      <c r="AK250" s="48" t="s">
        <v>47</v>
      </c>
    </row>
    <row r="251" spans="1:37">
      <c r="A251" s="86" t="s">
        <v>502</v>
      </c>
      <c r="B251" s="44">
        <v>657</v>
      </c>
      <c r="C251" s="44">
        <v>77065171</v>
      </c>
      <c r="D251" s="86" t="s">
        <v>82</v>
      </c>
      <c r="E251" s="86" t="s">
        <v>83</v>
      </c>
      <c r="F251" s="44">
        <v>45</v>
      </c>
      <c r="G251" s="44">
        <v>666937</v>
      </c>
      <c r="H251" s="46">
        <v>0.8</v>
      </c>
      <c r="I251" s="21">
        <v>75.111741806002684</v>
      </c>
      <c r="J251" s="86" t="s">
        <v>126</v>
      </c>
      <c r="K251" s="66">
        <v>0.104</v>
      </c>
      <c r="L251" s="45">
        <v>6957</v>
      </c>
      <c r="M251" s="82">
        <v>43836</v>
      </c>
      <c r="N251" s="44">
        <v>64829</v>
      </c>
      <c r="O251" s="36">
        <f t="shared" si="37"/>
        <v>4869419.1095413482</v>
      </c>
      <c r="P251" s="36">
        <f t="shared" si="38"/>
        <v>5375839</v>
      </c>
      <c r="Q251" s="44">
        <v>33297</v>
      </c>
      <c r="R251" s="30">
        <v>64829</v>
      </c>
      <c r="S251" s="30">
        <f t="shared" si="39"/>
        <v>31532</v>
      </c>
      <c r="T251" s="36">
        <f t="shared" si="40"/>
        <v>2761099</v>
      </c>
      <c r="U251" s="30">
        <f t="shared" si="41"/>
        <v>2614740</v>
      </c>
      <c r="V251" s="44">
        <v>156</v>
      </c>
      <c r="W251" s="33">
        <f t="shared" si="42"/>
        <v>43992</v>
      </c>
      <c r="X251" s="43" t="str">
        <f t="shared" ca="1" si="47"/>
        <v>Bill Process</v>
      </c>
      <c r="Y251" s="37">
        <f t="shared" ca="1" si="43"/>
        <v>-2199</v>
      </c>
      <c r="Z251" s="44">
        <v>7641</v>
      </c>
      <c r="AA251" s="44">
        <f t="shared" ca="1" si="44"/>
        <v>2199</v>
      </c>
      <c r="AB251" s="48">
        <v>8</v>
      </c>
      <c r="AC251" s="67">
        <f t="shared" si="45"/>
        <v>0.51361273504141669</v>
      </c>
      <c r="AD251" s="52">
        <f t="shared" ca="1" si="48"/>
        <v>2191</v>
      </c>
      <c r="AE251" s="83"/>
      <c r="AF251" s="74">
        <v>0</v>
      </c>
      <c r="AG251" s="75">
        <v>0</v>
      </c>
      <c r="AH251" s="76">
        <v>45656</v>
      </c>
      <c r="AI251" s="77">
        <v>45826</v>
      </c>
      <c r="AJ251" s="50">
        <f t="shared" si="46"/>
        <v>-170</v>
      </c>
      <c r="AK251" s="48" t="s">
        <v>47</v>
      </c>
    </row>
    <row r="252" spans="1:37">
      <c r="A252" s="86" t="s">
        <v>503</v>
      </c>
      <c r="B252" s="44">
        <v>463</v>
      </c>
      <c r="C252" s="44">
        <v>12653887</v>
      </c>
      <c r="D252" s="86" t="s">
        <v>143</v>
      </c>
      <c r="E252" s="86" t="s">
        <v>83</v>
      </c>
      <c r="F252" s="44">
        <v>34</v>
      </c>
      <c r="G252" s="44">
        <v>3486303</v>
      </c>
      <c r="H252" s="46">
        <v>0.81</v>
      </c>
      <c r="I252" s="21">
        <v>61.238307575425125</v>
      </c>
      <c r="J252" s="86" t="s">
        <v>230</v>
      </c>
      <c r="K252" s="66">
        <v>0.13300000000000001</v>
      </c>
      <c r="L252" s="45">
        <v>2482</v>
      </c>
      <c r="M252" s="82">
        <v>44923</v>
      </c>
      <c r="N252" s="44">
        <v>74450</v>
      </c>
      <c r="O252" s="36">
        <f t="shared" si="37"/>
        <v>4559191.9989904007</v>
      </c>
      <c r="P252" s="36">
        <f t="shared" si="38"/>
        <v>5165565</v>
      </c>
      <c r="Q252" s="44">
        <v>12109</v>
      </c>
      <c r="R252" s="30">
        <v>74450</v>
      </c>
      <c r="S252" s="30">
        <f t="shared" si="39"/>
        <v>62341</v>
      </c>
      <c r="T252" s="36">
        <f t="shared" si="40"/>
        <v>840159</v>
      </c>
      <c r="U252" s="30">
        <f t="shared" si="41"/>
        <v>4325406</v>
      </c>
      <c r="V252" s="44">
        <v>62</v>
      </c>
      <c r="W252" s="33">
        <f t="shared" si="42"/>
        <v>44985</v>
      </c>
      <c r="X252" s="43" t="str">
        <f t="shared" ca="1" si="47"/>
        <v>Bill Process</v>
      </c>
      <c r="Y252" s="37">
        <f t="shared" ca="1" si="43"/>
        <v>-1206</v>
      </c>
      <c r="Z252" s="44">
        <v>3208</v>
      </c>
      <c r="AA252" s="44">
        <f t="shared" ca="1" si="44"/>
        <v>1206</v>
      </c>
      <c r="AB252" s="48">
        <v>6</v>
      </c>
      <c r="AC252" s="67">
        <f t="shared" si="45"/>
        <v>0.16264607118871727</v>
      </c>
      <c r="AD252" s="52">
        <f t="shared" ca="1" si="48"/>
        <v>1200</v>
      </c>
      <c r="AE252" s="83"/>
      <c r="AF252" s="74">
        <v>0</v>
      </c>
      <c r="AG252" s="75">
        <v>0</v>
      </c>
      <c r="AH252" s="76">
        <v>45658</v>
      </c>
      <c r="AI252" s="77">
        <v>45734</v>
      </c>
      <c r="AJ252" s="50">
        <f t="shared" si="46"/>
        <v>-76</v>
      </c>
      <c r="AK252" s="48" t="s">
        <v>47</v>
      </c>
    </row>
    <row r="253" spans="1:37">
      <c r="A253" s="86" t="s">
        <v>504</v>
      </c>
      <c r="B253" s="44">
        <v>941</v>
      </c>
      <c r="C253" s="44">
        <v>69150656</v>
      </c>
      <c r="D253" s="86" t="s">
        <v>275</v>
      </c>
      <c r="E253" s="86" t="s">
        <v>147</v>
      </c>
      <c r="F253" s="44">
        <v>20</v>
      </c>
      <c r="G253" s="44">
        <v>4747543</v>
      </c>
      <c r="H253" s="46">
        <v>0.95</v>
      </c>
      <c r="I253" s="21">
        <v>99.277395845077478</v>
      </c>
      <c r="J253" s="86" t="s">
        <v>176</v>
      </c>
      <c r="K253" s="66">
        <v>0.11</v>
      </c>
      <c r="L253" s="45">
        <v>1840</v>
      </c>
      <c r="M253" s="82">
        <v>45589</v>
      </c>
      <c r="N253" s="44">
        <v>14267</v>
      </c>
      <c r="O253" s="36">
        <f t="shared" si="37"/>
        <v>1416390.6065217203</v>
      </c>
      <c r="P253" s="36">
        <f t="shared" si="38"/>
        <v>1572194</v>
      </c>
      <c r="Q253" s="44">
        <v>14267</v>
      </c>
      <c r="R253" s="30">
        <v>14267</v>
      </c>
      <c r="S253" s="30">
        <f t="shared" si="39"/>
        <v>0</v>
      </c>
      <c r="T253" s="36">
        <f t="shared" si="40"/>
        <v>1572194</v>
      </c>
      <c r="U253" s="30">
        <f t="shared" si="41"/>
        <v>0</v>
      </c>
      <c r="V253" s="44">
        <v>103</v>
      </c>
      <c r="W253" s="33">
        <f t="shared" si="42"/>
        <v>45692</v>
      </c>
      <c r="X253" s="43" t="str">
        <f t="shared" ca="1" si="47"/>
        <v>P O Closed</v>
      </c>
      <c r="Y253" s="37">
        <f t="shared" ca="1" si="43"/>
        <v>-499</v>
      </c>
      <c r="Z253" s="44">
        <v>3409</v>
      </c>
      <c r="AA253" s="44">
        <f t="shared" ca="1" si="44"/>
        <v>499</v>
      </c>
      <c r="AB253" s="48">
        <v>7</v>
      </c>
      <c r="AC253" s="67">
        <f t="shared" si="45"/>
        <v>1</v>
      </c>
      <c r="AD253" s="52">
        <f t="shared" ca="1" si="48"/>
        <v>492</v>
      </c>
      <c r="AE253" s="83"/>
      <c r="AF253" s="74">
        <v>0</v>
      </c>
      <c r="AG253" s="75">
        <v>0</v>
      </c>
      <c r="AH253" s="76">
        <v>45856</v>
      </c>
      <c r="AI253" s="77">
        <v>45973</v>
      </c>
      <c r="AJ253" s="50">
        <f t="shared" si="46"/>
        <v>-117</v>
      </c>
      <c r="AK253" s="48" t="s">
        <v>60</v>
      </c>
    </row>
    <row r="254" spans="1:37">
      <c r="A254" s="86" t="s">
        <v>505</v>
      </c>
      <c r="B254" s="44">
        <v>695</v>
      </c>
      <c r="C254" s="44">
        <v>56240318</v>
      </c>
      <c r="D254" s="86" t="s">
        <v>297</v>
      </c>
      <c r="E254" s="86" t="s">
        <v>79</v>
      </c>
      <c r="F254" s="44">
        <v>48</v>
      </c>
      <c r="G254" s="44">
        <v>5199685</v>
      </c>
      <c r="H254" s="46">
        <v>0.89</v>
      </c>
      <c r="I254" s="21">
        <v>61.815495290951304</v>
      </c>
      <c r="J254" s="86" t="s">
        <v>115</v>
      </c>
      <c r="K254" s="66">
        <v>0.10100000000000001</v>
      </c>
      <c r="L254" s="45">
        <v>3841</v>
      </c>
      <c r="M254" s="82">
        <v>44511</v>
      </c>
      <c r="N254" s="44">
        <v>79812</v>
      </c>
      <c r="O254" s="36">
        <f t="shared" si="37"/>
        <v>4933618.3101614052</v>
      </c>
      <c r="P254" s="36">
        <f t="shared" si="38"/>
        <v>5431914</v>
      </c>
      <c r="Q254" s="44">
        <v>36945</v>
      </c>
      <c r="R254" s="30">
        <v>79812</v>
      </c>
      <c r="S254" s="30">
        <f t="shared" si="39"/>
        <v>42867</v>
      </c>
      <c r="T254" s="36">
        <f t="shared" si="40"/>
        <v>2514435</v>
      </c>
      <c r="U254" s="30">
        <f t="shared" si="41"/>
        <v>2917479</v>
      </c>
      <c r="V254" s="44">
        <v>61</v>
      </c>
      <c r="W254" s="33">
        <f t="shared" si="42"/>
        <v>44572</v>
      </c>
      <c r="X254" s="43" t="str">
        <f t="shared" ca="1" si="47"/>
        <v>Bill Process</v>
      </c>
      <c r="Y254" s="37">
        <f t="shared" ca="1" si="43"/>
        <v>-1619</v>
      </c>
      <c r="Z254" s="44">
        <v>2109</v>
      </c>
      <c r="AA254" s="44">
        <f t="shared" ca="1" si="44"/>
        <v>1619</v>
      </c>
      <c r="AB254" s="48">
        <v>1</v>
      </c>
      <c r="AC254" s="67">
        <f t="shared" si="45"/>
        <v>0.4629003157419937</v>
      </c>
      <c r="AD254" s="52">
        <f t="shared" ca="1" si="48"/>
        <v>1618</v>
      </c>
      <c r="AE254" s="83"/>
      <c r="AF254" s="74">
        <v>0</v>
      </c>
      <c r="AG254" s="75">
        <v>0</v>
      </c>
      <c r="AH254" s="76">
        <v>45803</v>
      </c>
      <c r="AI254" s="77">
        <v>45878</v>
      </c>
      <c r="AJ254" s="50">
        <f t="shared" si="46"/>
        <v>-75</v>
      </c>
      <c r="AK254" s="48" t="s">
        <v>60</v>
      </c>
    </row>
    <row r="255" spans="1:37">
      <c r="A255" s="86" t="s">
        <v>506</v>
      </c>
      <c r="B255" s="44">
        <v>147</v>
      </c>
      <c r="C255" s="44">
        <v>64926303</v>
      </c>
      <c r="D255" s="86" t="s">
        <v>507</v>
      </c>
      <c r="E255" s="86" t="s">
        <v>63</v>
      </c>
      <c r="F255" s="44">
        <v>21</v>
      </c>
      <c r="G255" s="44">
        <v>633249</v>
      </c>
      <c r="H255" s="46">
        <v>0.89</v>
      </c>
      <c r="I255" s="21">
        <v>75.927684069592317</v>
      </c>
      <c r="J255" s="86" t="s">
        <v>272</v>
      </c>
      <c r="K255" s="66">
        <v>0.111</v>
      </c>
      <c r="L255" s="45">
        <v>8014</v>
      </c>
      <c r="M255" s="82">
        <v>45929</v>
      </c>
      <c r="N255" s="44">
        <v>56571</v>
      </c>
      <c r="O255" s="36">
        <f t="shared" si="37"/>
        <v>4295305.0155009069</v>
      </c>
      <c r="P255" s="36">
        <f t="shared" si="38"/>
        <v>4772084</v>
      </c>
      <c r="Q255" s="44">
        <v>50494</v>
      </c>
      <c r="R255" s="30">
        <v>56571</v>
      </c>
      <c r="S255" s="30">
        <f t="shared" si="39"/>
        <v>6077</v>
      </c>
      <c r="T255" s="36">
        <f t="shared" si="40"/>
        <v>4259455</v>
      </c>
      <c r="U255" s="30">
        <f t="shared" si="41"/>
        <v>512629</v>
      </c>
      <c r="V255" s="44">
        <v>80</v>
      </c>
      <c r="W255" s="33">
        <f t="shared" si="42"/>
        <v>46009</v>
      </c>
      <c r="X255" s="43" t="str">
        <f t="shared" ca="1" si="47"/>
        <v>Bill Process</v>
      </c>
      <c r="Y255" s="37">
        <f t="shared" ca="1" si="43"/>
        <v>-182</v>
      </c>
      <c r="Z255" s="44">
        <v>2922</v>
      </c>
      <c r="AA255" s="44">
        <f t="shared" ca="1" si="44"/>
        <v>182</v>
      </c>
      <c r="AB255" s="48">
        <v>0</v>
      </c>
      <c r="AC255" s="67">
        <f t="shared" si="45"/>
        <v>0.89257746902122992</v>
      </c>
      <c r="AD255" s="52">
        <f t="shared" ca="1" si="48"/>
        <v>182</v>
      </c>
      <c r="AE255" s="83"/>
      <c r="AF255" s="74">
        <v>0</v>
      </c>
      <c r="AG255" s="75">
        <v>0</v>
      </c>
      <c r="AH255" s="76">
        <v>46213</v>
      </c>
      <c r="AI255" s="77">
        <v>46307</v>
      </c>
      <c r="AJ255" s="50">
        <f t="shared" si="46"/>
        <v>-94</v>
      </c>
      <c r="AK255" s="48" t="s">
        <v>47</v>
      </c>
    </row>
    <row r="256" spans="1:37">
      <c r="A256" s="86" t="s">
        <v>508</v>
      </c>
      <c r="B256" s="44">
        <v>487</v>
      </c>
      <c r="C256" s="44">
        <v>53959535</v>
      </c>
      <c r="D256" s="86" t="s">
        <v>509</v>
      </c>
      <c r="E256" s="86" t="s">
        <v>58</v>
      </c>
      <c r="F256" s="44">
        <v>44</v>
      </c>
      <c r="G256" s="44">
        <v>7847307</v>
      </c>
      <c r="H256" s="46">
        <v>0.88</v>
      </c>
      <c r="I256" s="21">
        <v>56.348664093235229</v>
      </c>
      <c r="J256" s="86" t="s">
        <v>272</v>
      </c>
      <c r="K256" s="66">
        <v>0.13100000000000001</v>
      </c>
      <c r="L256" s="45">
        <v>4152</v>
      </c>
      <c r="M256" s="82">
        <v>44580</v>
      </c>
      <c r="N256" s="44">
        <v>55685</v>
      </c>
      <c r="O256" s="36">
        <f t="shared" si="37"/>
        <v>3137775.3600318036</v>
      </c>
      <c r="P256" s="36">
        <f t="shared" si="38"/>
        <v>3548824</v>
      </c>
      <c r="Q256" s="44">
        <v>41493</v>
      </c>
      <c r="R256" s="30">
        <v>55685</v>
      </c>
      <c r="S256" s="30">
        <f t="shared" si="39"/>
        <v>14192</v>
      </c>
      <c r="T256" s="36">
        <f t="shared" si="40"/>
        <v>2644363</v>
      </c>
      <c r="U256" s="30">
        <f t="shared" si="41"/>
        <v>904461</v>
      </c>
      <c r="V256" s="44">
        <v>167</v>
      </c>
      <c r="W256" s="33">
        <f t="shared" si="42"/>
        <v>44747</v>
      </c>
      <c r="X256" s="43" t="str">
        <f t="shared" ca="1" si="47"/>
        <v>Bill Process</v>
      </c>
      <c r="Y256" s="37">
        <f t="shared" ca="1" si="43"/>
        <v>-1444</v>
      </c>
      <c r="Z256" s="44">
        <v>9345</v>
      </c>
      <c r="AA256" s="44">
        <f t="shared" ca="1" si="44"/>
        <v>1444</v>
      </c>
      <c r="AB256" s="48">
        <v>9</v>
      </c>
      <c r="AC256" s="67">
        <f t="shared" si="45"/>
        <v>0.74513782885875912</v>
      </c>
      <c r="AD256" s="52">
        <f t="shared" ca="1" si="48"/>
        <v>1435</v>
      </c>
      <c r="AE256" s="83"/>
      <c r="AF256" s="74">
        <v>0</v>
      </c>
      <c r="AG256" s="75">
        <v>0</v>
      </c>
      <c r="AH256" s="76">
        <v>46110</v>
      </c>
      <c r="AI256" s="77">
        <v>46291</v>
      </c>
      <c r="AJ256" s="50">
        <f t="shared" si="46"/>
        <v>-181</v>
      </c>
      <c r="AK256" s="48" t="s">
        <v>47</v>
      </c>
    </row>
    <row r="257" spans="1:37">
      <c r="A257" s="86" t="s">
        <v>510</v>
      </c>
      <c r="B257" s="44">
        <v>250</v>
      </c>
      <c r="C257" s="44">
        <v>53616255</v>
      </c>
      <c r="D257" s="86" t="s">
        <v>511</v>
      </c>
      <c r="E257" s="86" t="s">
        <v>79</v>
      </c>
      <c r="F257" s="44">
        <v>19</v>
      </c>
      <c r="G257" s="44">
        <v>4652553</v>
      </c>
      <c r="H257" s="46">
        <v>0.94</v>
      </c>
      <c r="I257" s="21">
        <v>85.419637971595435</v>
      </c>
      <c r="J257" s="86" t="s">
        <v>239</v>
      </c>
      <c r="K257" s="66">
        <v>0.14199999999999999</v>
      </c>
      <c r="L257" s="45">
        <v>8428</v>
      </c>
      <c r="M257" s="82">
        <v>45111</v>
      </c>
      <c r="N257" s="44">
        <v>14146</v>
      </c>
      <c r="O257" s="36">
        <f t="shared" si="37"/>
        <v>1208346.198746189</v>
      </c>
      <c r="P257" s="36">
        <f t="shared" si="38"/>
        <v>1379931</v>
      </c>
      <c r="Q257" s="44">
        <v>9822</v>
      </c>
      <c r="R257" s="30">
        <v>14146</v>
      </c>
      <c r="S257" s="30">
        <f t="shared" si="39"/>
        <v>4324</v>
      </c>
      <c r="T257" s="36">
        <f t="shared" si="40"/>
        <v>958129</v>
      </c>
      <c r="U257" s="30">
        <f t="shared" si="41"/>
        <v>421802</v>
      </c>
      <c r="V257" s="44">
        <v>154</v>
      </c>
      <c r="W257" s="33">
        <f t="shared" si="42"/>
        <v>45265</v>
      </c>
      <c r="X257" s="43" t="str">
        <f t="shared" ca="1" si="47"/>
        <v>Bill Process</v>
      </c>
      <c r="Y257" s="37">
        <f t="shared" ca="1" si="43"/>
        <v>-926</v>
      </c>
      <c r="Z257" s="44">
        <v>6464</v>
      </c>
      <c r="AA257" s="44">
        <f t="shared" ca="1" si="44"/>
        <v>926</v>
      </c>
      <c r="AB257" s="48">
        <v>6</v>
      </c>
      <c r="AC257" s="67">
        <f t="shared" si="45"/>
        <v>0.69433055280644707</v>
      </c>
      <c r="AD257" s="52">
        <f t="shared" ca="1" si="48"/>
        <v>920</v>
      </c>
      <c r="AE257" s="83"/>
      <c r="AF257" s="74">
        <v>0</v>
      </c>
      <c r="AG257" s="75">
        <v>0</v>
      </c>
      <c r="AH257" s="76">
        <v>46066</v>
      </c>
      <c r="AI257" s="77">
        <v>46234</v>
      </c>
      <c r="AJ257" s="50">
        <f t="shared" si="46"/>
        <v>-168</v>
      </c>
      <c r="AK257" s="48" t="s">
        <v>47</v>
      </c>
    </row>
    <row r="258" spans="1:37">
      <c r="A258" s="86" t="s">
        <v>512</v>
      </c>
      <c r="B258" s="44">
        <v>669</v>
      </c>
      <c r="C258" s="44">
        <v>87590000</v>
      </c>
      <c r="D258" s="86" t="s">
        <v>206</v>
      </c>
      <c r="E258" s="86" t="s">
        <v>207</v>
      </c>
      <c r="F258" s="44">
        <v>45</v>
      </c>
      <c r="G258" s="44">
        <v>1969884</v>
      </c>
      <c r="H258" s="46">
        <v>0.93</v>
      </c>
      <c r="I258" s="21">
        <v>85.696427285632154</v>
      </c>
      <c r="J258" s="86" t="s">
        <v>352</v>
      </c>
      <c r="K258" s="66">
        <v>0.114</v>
      </c>
      <c r="L258" s="45">
        <v>7718</v>
      </c>
      <c r="M258" s="82">
        <v>44528</v>
      </c>
      <c r="N258" s="44">
        <v>76138</v>
      </c>
      <c r="O258" s="36">
        <f t="shared" si="37"/>
        <v>6524754.5806734608</v>
      </c>
      <c r="P258" s="36">
        <f t="shared" si="38"/>
        <v>7268577</v>
      </c>
      <c r="Q258" s="44">
        <v>46062</v>
      </c>
      <c r="R258" s="30">
        <v>76138</v>
      </c>
      <c r="S258" s="30">
        <f t="shared" si="39"/>
        <v>30076</v>
      </c>
      <c r="T258" s="36">
        <f t="shared" si="40"/>
        <v>4397347</v>
      </c>
      <c r="U258" s="30">
        <f t="shared" si="41"/>
        <v>2871230</v>
      </c>
      <c r="V258" s="44">
        <v>75</v>
      </c>
      <c r="W258" s="33">
        <f t="shared" si="42"/>
        <v>44603</v>
      </c>
      <c r="X258" s="43" t="str">
        <f t="shared" ca="1" si="47"/>
        <v>Bill Process</v>
      </c>
      <c r="Y258" s="37">
        <f t="shared" ca="1" si="43"/>
        <v>-1588</v>
      </c>
      <c r="Z258" s="44">
        <v>2822</v>
      </c>
      <c r="AA258" s="44">
        <f t="shared" ca="1" si="44"/>
        <v>1588</v>
      </c>
      <c r="AB258" s="48">
        <v>0</v>
      </c>
      <c r="AC258" s="67">
        <f t="shared" si="45"/>
        <v>0.6049804302713494</v>
      </c>
      <c r="AD258" s="52">
        <f t="shared" ca="1" si="48"/>
        <v>1588</v>
      </c>
      <c r="AE258" s="83"/>
      <c r="AF258" s="74">
        <v>0</v>
      </c>
      <c r="AG258" s="75">
        <v>0</v>
      </c>
      <c r="AH258" s="76">
        <v>46336</v>
      </c>
      <c r="AI258" s="77">
        <v>46425</v>
      </c>
      <c r="AJ258" s="50">
        <f t="shared" si="46"/>
        <v>-89</v>
      </c>
      <c r="AK258" s="48" t="s">
        <v>47</v>
      </c>
    </row>
    <row r="259" spans="1:37">
      <c r="A259" s="86" t="s">
        <v>513</v>
      </c>
      <c r="B259" s="44">
        <v>258</v>
      </c>
      <c r="C259" s="44">
        <v>90760146</v>
      </c>
      <c r="D259" s="86" t="s">
        <v>161</v>
      </c>
      <c r="E259" s="86" t="s">
        <v>71</v>
      </c>
      <c r="F259" s="44">
        <v>29</v>
      </c>
      <c r="G259" s="44">
        <v>5202447</v>
      </c>
      <c r="H259" s="46">
        <v>0.99</v>
      </c>
      <c r="I259" s="21">
        <v>68.377342822106982</v>
      </c>
      <c r="J259" s="86" t="s">
        <v>84</v>
      </c>
      <c r="K259" s="66">
        <v>0.111</v>
      </c>
      <c r="L259" s="45">
        <v>5923</v>
      </c>
      <c r="M259" s="82">
        <v>44415</v>
      </c>
      <c r="N259" s="44">
        <v>28236</v>
      </c>
      <c r="O259" s="36">
        <f t="shared" ref="O259:O322" si="49">I259*N259</f>
        <v>1930702.6519250127</v>
      </c>
      <c r="P259" s="36">
        <f t="shared" ref="P259:P322" si="50">ROUND((SUM(I259*K259+I259)*N259),0)</f>
        <v>2145011</v>
      </c>
      <c r="Q259" s="44">
        <v>26283</v>
      </c>
      <c r="R259" s="30">
        <v>28236</v>
      </c>
      <c r="S259" s="30">
        <f t="shared" ref="S259:S322" si="51">+N259-Q259</f>
        <v>1953</v>
      </c>
      <c r="T259" s="36">
        <f t="shared" ref="T259:T322" si="52">ROUND((SUM(I259*K259+I259)*Q259),0)</f>
        <v>1996647</v>
      </c>
      <c r="U259" s="30">
        <f t="shared" ref="U259:U322" si="53">+P259-T259</f>
        <v>148364</v>
      </c>
      <c r="V259" s="44">
        <v>90</v>
      </c>
      <c r="W259" s="33">
        <f t="shared" ref="W259:W322" si="54">V259+M259</f>
        <v>44505</v>
      </c>
      <c r="X259" s="43" t="str">
        <f t="shared" ca="1" si="47"/>
        <v>Bill Process</v>
      </c>
      <c r="Y259" s="37">
        <f t="shared" ref="Y259:Y322" ca="1" si="55">+W259-TODAY()</f>
        <v>-1686</v>
      </c>
      <c r="Z259" s="44">
        <v>3256</v>
      </c>
      <c r="AA259" s="44">
        <f t="shared" ref="AA259:AA322" ca="1" si="56">IF(W259&lt;TODAY(),TODAY()-W259,0)</f>
        <v>1686</v>
      </c>
      <c r="AB259" s="48">
        <v>8</v>
      </c>
      <c r="AC259" s="67">
        <f t="shared" ref="AC259:AC322" si="57">+Q259/N259</f>
        <v>0.93083297917552066</v>
      </c>
      <c r="AD259" s="52">
        <f t="shared" ca="1" si="48"/>
        <v>1678</v>
      </c>
      <c r="AE259" s="83"/>
      <c r="AF259" s="74">
        <v>0</v>
      </c>
      <c r="AG259" s="75">
        <v>0</v>
      </c>
      <c r="AH259" s="76">
        <v>45653</v>
      </c>
      <c r="AI259" s="77">
        <v>45757</v>
      </c>
      <c r="AJ259" s="50">
        <f t="shared" ref="AJ259:AJ322" si="58">AH259-AI259</f>
        <v>-104</v>
      </c>
      <c r="AK259" s="48" t="s">
        <v>60</v>
      </c>
    </row>
    <row r="260" spans="1:37">
      <c r="A260" s="86" t="s">
        <v>514</v>
      </c>
      <c r="B260" s="44">
        <v>482</v>
      </c>
      <c r="C260" s="44">
        <v>32557614</v>
      </c>
      <c r="D260" s="86" t="s">
        <v>111</v>
      </c>
      <c r="E260" s="86" t="s">
        <v>79</v>
      </c>
      <c r="F260" s="44">
        <v>17</v>
      </c>
      <c r="G260" s="44">
        <v>5575289</v>
      </c>
      <c r="H260" s="46">
        <v>0.91</v>
      </c>
      <c r="I260" s="21">
        <v>53.924126156177593</v>
      </c>
      <c r="J260" s="86" t="s">
        <v>115</v>
      </c>
      <c r="K260" s="66">
        <v>0.121</v>
      </c>
      <c r="L260" s="45">
        <v>3571</v>
      </c>
      <c r="M260" s="82">
        <v>45184</v>
      </c>
      <c r="N260" s="44">
        <v>18335</v>
      </c>
      <c r="O260" s="36">
        <f t="shared" si="49"/>
        <v>988698.85307351616</v>
      </c>
      <c r="P260" s="36">
        <f t="shared" si="50"/>
        <v>1108331</v>
      </c>
      <c r="Q260" s="44">
        <v>10207</v>
      </c>
      <c r="R260" s="30">
        <v>18335</v>
      </c>
      <c r="S260" s="30">
        <f t="shared" si="51"/>
        <v>8128</v>
      </c>
      <c r="T260" s="36">
        <f t="shared" si="52"/>
        <v>617002</v>
      </c>
      <c r="U260" s="30">
        <f t="shared" si="53"/>
        <v>491329</v>
      </c>
      <c r="V260" s="44">
        <v>178</v>
      </c>
      <c r="W260" s="33">
        <f t="shared" si="54"/>
        <v>45362</v>
      </c>
      <c r="X260" s="43" t="str">
        <f t="shared" ref="X260:X323" ca="1" si="59">IF(Q260=0,"Bill Submit",IF(Q260&lt;N260,"Bill Process",IF(W260&gt;=TODAY(),"L D 0%",IF(W260+V260/4&gt;=TODAY(),"L D 2.5%",IF(W260+V260/2&gt;=TODAY(),"L D 5.0%",IF(W260+V260*3/4&gt;=TODAY(),"L D 7.5%",IF(W260+V260&gt;=TODAY(),"L D 10%","P O Closed")))))))</f>
        <v>Bill Process</v>
      </c>
      <c r="Y260" s="37">
        <f t="shared" ca="1" si="55"/>
        <v>-829</v>
      </c>
      <c r="Z260" s="44">
        <v>2669</v>
      </c>
      <c r="AA260" s="44">
        <f t="shared" ca="1" si="56"/>
        <v>829</v>
      </c>
      <c r="AB260" s="48">
        <v>4</v>
      </c>
      <c r="AC260" s="67">
        <f t="shared" si="57"/>
        <v>0.55669484592309793</v>
      </c>
      <c r="AD260" s="52">
        <f t="shared" ca="1" si="48"/>
        <v>825</v>
      </c>
      <c r="AE260" s="83"/>
      <c r="AF260" s="74">
        <v>0</v>
      </c>
      <c r="AG260" s="75">
        <v>0</v>
      </c>
      <c r="AH260" s="76">
        <v>46056</v>
      </c>
      <c r="AI260" s="77">
        <v>46248</v>
      </c>
      <c r="AJ260" s="50">
        <f t="shared" si="58"/>
        <v>-192</v>
      </c>
      <c r="AK260" s="48" t="s">
        <v>60</v>
      </c>
    </row>
    <row r="261" spans="1:37">
      <c r="A261" s="86" t="s">
        <v>515</v>
      </c>
      <c r="B261" s="44">
        <v>672</v>
      </c>
      <c r="C261" s="44">
        <v>16026193</v>
      </c>
      <c r="D261" s="86" t="s">
        <v>218</v>
      </c>
      <c r="E261" s="86" t="s">
        <v>107</v>
      </c>
      <c r="F261" s="44">
        <v>34</v>
      </c>
      <c r="G261" s="44">
        <v>7146221</v>
      </c>
      <c r="H261" s="46">
        <v>0.93</v>
      </c>
      <c r="I261" s="21">
        <v>74.66134381553077</v>
      </c>
      <c r="J261" s="86" t="s">
        <v>187</v>
      </c>
      <c r="K261" s="66">
        <v>0.127</v>
      </c>
      <c r="L261" s="45">
        <v>1930</v>
      </c>
      <c r="M261" s="82">
        <v>44324</v>
      </c>
      <c r="N261" s="44">
        <v>29924</v>
      </c>
      <c r="O261" s="36">
        <f t="shared" si="49"/>
        <v>2234166.0523359426</v>
      </c>
      <c r="P261" s="36">
        <f t="shared" si="50"/>
        <v>2517905</v>
      </c>
      <c r="Q261" s="44">
        <v>21387</v>
      </c>
      <c r="R261" s="30">
        <v>29924</v>
      </c>
      <c r="S261" s="30">
        <f t="shared" si="51"/>
        <v>8537</v>
      </c>
      <c r="T261" s="36">
        <f t="shared" si="52"/>
        <v>1799573</v>
      </c>
      <c r="U261" s="30">
        <f t="shared" si="53"/>
        <v>718332</v>
      </c>
      <c r="V261" s="44">
        <v>99</v>
      </c>
      <c r="W261" s="33">
        <f t="shared" si="54"/>
        <v>44423</v>
      </c>
      <c r="X261" s="43" t="str">
        <f t="shared" ca="1" si="59"/>
        <v>Bill Process</v>
      </c>
      <c r="Y261" s="37">
        <f t="shared" ca="1" si="55"/>
        <v>-1768</v>
      </c>
      <c r="Z261" s="44">
        <v>3197</v>
      </c>
      <c r="AA261" s="44">
        <f t="shared" ca="1" si="56"/>
        <v>1768</v>
      </c>
      <c r="AB261" s="48">
        <v>1</v>
      </c>
      <c r="AC261" s="67">
        <f t="shared" si="57"/>
        <v>0.71471060018714072</v>
      </c>
      <c r="AD261" s="52">
        <f t="shared" ca="1" si="48"/>
        <v>1767</v>
      </c>
      <c r="AE261" s="83"/>
      <c r="AF261" s="74">
        <v>0</v>
      </c>
      <c r="AG261" s="75">
        <v>0</v>
      </c>
      <c r="AH261" s="76">
        <v>45644</v>
      </c>
      <c r="AI261" s="77">
        <v>45757</v>
      </c>
      <c r="AJ261" s="50">
        <f t="shared" si="58"/>
        <v>-113</v>
      </c>
      <c r="AK261" s="48" t="s">
        <v>47</v>
      </c>
    </row>
    <row r="262" spans="1:37">
      <c r="A262" s="86" t="s">
        <v>516</v>
      </c>
      <c r="B262" s="44">
        <v>225</v>
      </c>
      <c r="C262" s="44">
        <v>17774463</v>
      </c>
      <c r="D262" s="86" t="s">
        <v>62</v>
      </c>
      <c r="E262" s="86" t="s">
        <v>63</v>
      </c>
      <c r="F262" s="44">
        <v>20</v>
      </c>
      <c r="G262" s="44">
        <v>5697515</v>
      </c>
      <c r="H262" s="46">
        <v>0.9</v>
      </c>
      <c r="I262" s="21">
        <v>71.906662269995707</v>
      </c>
      <c r="J262" s="86" t="s">
        <v>236</v>
      </c>
      <c r="K262" s="66">
        <v>0.113</v>
      </c>
      <c r="L262" s="45">
        <v>2253</v>
      </c>
      <c r="M262" s="82">
        <v>43913</v>
      </c>
      <c r="N262" s="44">
        <v>85457</v>
      </c>
      <c r="O262" s="36">
        <f t="shared" si="49"/>
        <v>6144927.6376070231</v>
      </c>
      <c r="P262" s="36">
        <f t="shared" si="50"/>
        <v>6839304</v>
      </c>
      <c r="Q262" s="44">
        <v>14735</v>
      </c>
      <c r="R262" s="30">
        <v>85457</v>
      </c>
      <c r="S262" s="30">
        <f t="shared" si="51"/>
        <v>70722</v>
      </c>
      <c r="T262" s="36">
        <f t="shared" si="52"/>
        <v>1179273</v>
      </c>
      <c r="U262" s="30">
        <f t="shared" si="53"/>
        <v>5660031</v>
      </c>
      <c r="V262" s="44">
        <v>98</v>
      </c>
      <c r="W262" s="33">
        <f t="shared" si="54"/>
        <v>44011</v>
      </c>
      <c r="X262" s="43" t="str">
        <f t="shared" ca="1" si="59"/>
        <v>Bill Process</v>
      </c>
      <c r="Y262" s="37">
        <f t="shared" ca="1" si="55"/>
        <v>-2180</v>
      </c>
      <c r="Z262" s="44">
        <v>3191</v>
      </c>
      <c r="AA262" s="44">
        <f t="shared" ca="1" si="56"/>
        <v>2180</v>
      </c>
      <c r="AB262" s="48">
        <v>7</v>
      </c>
      <c r="AC262" s="67">
        <f t="shared" si="57"/>
        <v>0.17242589840504582</v>
      </c>
      <c r="AD262" s="52">
        <f t="shared" ca="1" si="48"/>
        <v>2173</v>
      </c>
      <c r="AE262" s="83"/>
      <c r="AF262" s="74">
        <v>0</v>
      </c>
      <c r="AG262" s="75">
        <v>0</v>
      </c>
      <c r="AH262" s="76">
        <v>45809</v>
      </c>
      <c r="AI262" s="77">
        <v>45921</v>
      </c>
      <c r="AJ262" s="50">
        <f t="shared" si="58"/>
        <v>-112</v>
      </c>
      <c r="AK262" s="48" t="s">
        <v>47</v>
      </c>
    </row>
    <row r="263" spans="1:37">
      <c r="A263" s="86" t="s">
        <v>517</v>
      </c>
      <c r="B263" s="44">
        <v>300</v>
      </c>
      <c r="C263" s="44">
        <v>53885847</v>
      </c>
      <c r="D263" s="86" t="s">
        <v>430</v>
      </c>
      <c r="E263" s="86" t="s">
        <v>75</v>
      </c>
      <c r="F263" s="44">
        <v>44</v>
      </c>
      <c r="G263" s="44">
        <v>749265</v>
      </c>
      <c r="H263" s="46">
        <v>0.78</v>
      </c>
      <c r="I263" s="21">
        <v>63.7448793351044</v>
      </c>
      <c r="J263" s="86" t="s">
        <v>208</v>
      </c>
      <c r="K263" s="66">
        <v>0.14199999999999999</v>
      </c>
      <c r="L263" s="45">
        <v>2035</v>
      </c>
      <c r="M263" s="82">
        <v>45014</v>
      </c>
      <c r="N263" s="44">
        <v>87509</v>
      </c>
      <c r="O263" s="36">
        <f t="shared" si="49"/>
        <v>5578250.6457356513</v>
      </c>
      <c r="P263" s="36">
        <f t="shared" si="50"/>
        <v>6370362</v>
      </c>
      <c r="Q263" s="44">
        <v>75902</v>
      </c>
      <c r="R263" s="30">
        <v>87509</v>
      </c>
      <c r="S263" s="30">
        <f t="shared" si="51"/>
        <v>11607</v>
      </c>
      <c r="T263" s="36">
        <f t="shared" si="52"/>
        <v>5525411</v>
      </c>
      <c r="U263" s="30">
        <f t="shared" si="53"/>
        <v>844951</v>
      </c>
      <c r="V263" s="44">
        <v>87</v>
      </c>
      <c r="W263" s="33">
        <f t="shared" si="54"/>
        <v>45101</v>
      </c>
      <c r="X263" s="43" t="str">
        <f t="shared" ca="1" si="59"/>
        <v>Bill Process</v>
      </c>
      <c r="Y263" s="37">
        <f t="shared" ca="1" si="55"/>
        <v>-1090</v>
      </c>
      <c r="Z263" s="44">
        <v>4785</v>
      </c>
      <c r="AA263" s="44">
        <f t="shared" ca="1" si="56"/>
        <v>1090</v>
      </c>
      <c r="AB263" s="48">
        <v>8</v>
      </c>
      <c r="AC263" s="67">
        <f t="shared" si="57"/>
        <v>0.86736221417225656</v>
      </c>
      <c r="AD263" s="52">
        <f t="shared" ca="1" si="48"/>
        <v>1082</v>
      </c>
      <c r="AE263" s="83"/>
      <c r="AF263" s="74">
        <v>0</v>
      </c>
      <c r="AG263" s="75">
        <v>0</v>
      </c>
      <c r="AH263" s="76">
        <v>45951</v>
      </c>
      <c r="AI263" s="77">
        <v>46052</v>
      </c>
      <c r="AJ263" s="50">
        <f t="shared" si="58"/>
        <v>-101</v>
      </c>
      <c r="AK263" s="48" t="s">
        <v>47</v>
      </c>
    </row>
    <row r="264" spans="1:37">
      <c r="A264" s="86" t="s">
        <v>518</v>
      </c>
      <c r="B264" s="44">
        <v>130</v>
      </c>
      <c r="C264" s="44">
        <v>67338281</v>
      </c>
      <c r="D264" s="86" t="s">
        <v>519</v>
      </c>
      <c r="E264" s="86" t="s">
        <v>67</v>
      </c>
      <c r="F264" s="44">
        <v>46</v>
      </c>
      <c r="G264" s="44">
        <v>8011504</v>
      </c>
      <c r="H264" s="46">
        <v>0.8</v>
      </c>
      <c r="I264" s="21">
        <v>88.551082735295168</v>
      </c>
      <c r="J264" s="86" t="s">
        <v>90</v>
      </c>
      <c r="K264" s="66">
        <v>0.13800000000000001</v>
      </c>
      <c r="L264" s="45">
        <v>8035</v>
      </c>
      <c r="M264" s="82">
        <v>44895</v>
      </c>
      <c r="N264" s="44">
        <v>49423</v>
      </c>
      <c r="O264" s="36">
        <f t="shared" si="49"/>
        <v>4376460.1620264929</v>
      </c>
      <c r="P264" s="36">
        <f t="shared" si="50"/>
        <v>4980412</v>
      </c>
      <c r="Q264" s="44">
        <v>35333</v>
      </c>
      <c r="R264" s="30">
        <v>49423</v>
      </c>
      <c r="S264" s="30">
        <f t="shared" si="51"/>
        <v>14090</v>
      </c>
      <c r="T264" s="36">
        <f t="shared" si="52"/>
        <v>3560546</v>
      </c>
      <c r="U264" s="30">
        <f t="shared" si="53"/>
        <v>1419866</v>
      </c>
      <c r="V264" s="44">
        <v>143</v>
      </c>
      <c r="W264" s="33">
        <f t="shared" si="54"/>
        <v>45038</v>
      </c>
      <c r="X264" s="43" t="str">
        <f t="shared" ca="1" si="59"/>
        <v>Bill Process</v>
      </c>
      <c r="Y264" s="37">
        <f t="shared" ca="1" si="55"/>
        <v>-1153</v>
      </c>
      <c r="Z264" s="44">
        <v>5039</v>
      </c>
      <c r="AA264" s="44">
        <f t="shared" ca="1" si="56"/>
        <v>1153</v>
      </c>
      <c r="AB264" s="48">
        <v>3</v>
      </c>
      <c r="AC264" s="67">
        <f t="shared" si="57"/>
        <v>0.71491006211682817</v>
      </c>
      <c r="AD264" s="52">
        <f t="shared" ca="1" si="48"/>
        <v>1150</v>
      </c>
      <c r="AE264" s="83"/>
      <c r="AF264" s="74">
        <v>0</v>
      </c>
      <c r="AG264" s="75">
        <v>0</v>
      </c>
      <c r="AH264" s="76">
        <v>45989</v>
      </c>
      <c r="AI264" s="77">
        <v>46146</v>
      </c>
      <c r="AJ264" s="50">
        <f t="shared" si="58"/>
        <v>-157</v>
      </c>
      <c r="AK264" s="48" t="s">
        <v>47</v>
      </c>
    </row>
    <row r="265" spans="1:37">
      <c r="A265" s="86" t="s">
        <v>520</v>
      </c>
      <c r="B265" s="44">
        <v>858</v>
      </c>
      <c r="C265" s="44">
        <v>32636120</v>
      </c>
      <c r="D265" s="86" t="s">
        <v>408</v>
      </c>
      <c r="E265" s="86" t="s">
        <v>147</v>
      </c>
      <c r="F265" s="44">
        <v>35</v>
      </c>
      <c r="G265" s="44">
        <v>5743821</v>
      </c>
      <c r="H265" s="46">
        <v>0.94</v>
      </c>
      <c r="I265" s="21">
        <v>97.388623325071293</v>
      </c>
      <c r="J265" s="86" t="s">
        <v>521</v>
      </c>
      <c r="K265" s="66">
        <v>0.11</v>
      </c>
      <c r="L265" s="45">
        <v>5657</v>
      </c>
      <c r="M265" s="82">
        <v>44925</v>
      </c>
      <c r="N265" s="44">
        <v>14176</v>
      </c>
      <c r="O265" s="36">
        <f t="shared" si="49"/>
        <v>1380581.1242562106</v>
      </c>
      <c r="P265" s="36">
        <f t="shared" si="50"/>
        <v>1532445</v>
      </c>
      <c r="Q265" s="44">
        <v>13268</v>
      </c>
      <c r="R265" s="30">
        <v>14176</v>
      </c>
      <c r="S265" s="30">
        <f t="shared" si="51"/>
        <v>908</v>
      </c>
      <c r="T265" s="36">
        <f t="shared" si="52"/>
        <v>1434289</v>
      </c>
      <c r="U265" s="30">
        <f t="shared" si="53"/>
        <v>98156</v>
      </c>
      <c r="V265" s="44">
        <v>94</v>
      </c>
      <c r="W265" s="33">
        <f t="shared" si="54"/>
        <v>45019</v>
      </c>
      <c r="X265" s="43" t="str">
        <f t="shared" ca="1" si="59"/>
        <v>Bill Process</v>
      </c>
      <c r="Y265" s="37">
        <f t="shared" ca="1" si="55"/>
        <v>-1172</v>
      </c>
      <c r="Z265" s="44">
        <v>8917</v>
      </c>
      <c r="AA265" s="44">
        <f t="shared" ca="1" si="56"/>
        <v>1172</v>
      </c>
      <c r="AB265" s="48">
        <v>0</v>
      </c>
      <c r="AC265" s="67">
        <f t="shared" si="57"/>
        <v>0.93594808126410833</v>
      </c>
      <c r="AD265" s="52">
        <f t="shared" ca="1" si="48"/>
        <v>1172</v>
      </c>
      <c r="AE265" s="83"/>
      <c r="AF265" s="74">
        <v>0</v>
      </c>
      <c r="AG265" s="75">
        <v>0</v>
      </c>
      <c r="AH265" s="76">
        <v>46316</v>
      </c>
      <c r="AI265" s="77">
        <v>46424</v>
      </c>
      <c r="AJ265" s="50">
        <f t="shared" si="58"/>
        <v>-108</v>
      </c>
      <c r="AK265" s="48" t="s">
        <v>60</v>
      </c>
    </row>
    <row r="266" spans="1:37">
      <c r="A266" s="86" t="s">
        <v>522</v>
      </c>
      <c r="B266" s="44">
        <v>123</v>
      </c>
      <c r="C266" s="44">
        <v>22768365</v>
      </c>
      <c r="D266" s="86" t="s">
        <v>151</v>
      </c>
      <c r="E266" s="86" t="s">
        <v>97</v>
      </c>
      <c r="F266" s="44">
        <v>6</v>
      </c>
      <c r="G266" s="44">
        <v>7774501</v>
      </c>
      <c r="H266" s="46">
        <v>0.81</v>
      </c>
      <c r="I266" s="21">
        <v>74.58234210889799</v>
      </c>
      <c r="J266" s="86" t="s">
        <v>221</v>
      </c>
      <c r="K266" s="66">
        <v>0.111</v>
      </c>
      <c r="L266" s="45">
        <v>7271</v>
      </c>
      <c r="M266" s="82">
        <v>45903</v>
      </c>
      <c r="N266" s="44">
        <v>77708</v>
      </c>
      <c r="O266" s="36">
        <f t="shared" si="49"/>
        <v>5795644.640598245</v>
      </c>
      <c r="P266" s="36">
        <f t="shared" si="50"/>
        <v>6438961</v>
      </c>
      <c r="Q266" s="44">
        <v>2287</v>
      </c>
      <c r="R266" s="30">
        <v>77708</v>
      </c>
      <c r="S266" s="30">
        <f t="shared" si="51"/>
        <v>75421</v>
      </c>
      <c r="T266" s="36">
        <f t="shared" si="52"/>
        <v>189503</v>
      </c>
      <c r="U266" s="30">
        <f t="shared" si="53"/>
        <v>6249458</v>
      </c>
      <c r="V266" s="44">
        <v>155</v>
      </c>
      <c r="W266" s="33">
        <f t="shared" si="54"/>
        <v>46058</v>
      </c>
      <c r="X266" s="43" t="str">
        <f t="shared" ca="1" si="59"/>
        <v>Bill Process</v>
      </c>
      <c r="Y266" s="37">
        <f t="shared" ca="1" si="55"/>
        <v>-133</v>
      </c>
      <c r="Z266" s="44">
        <v>9434</v>
      </c>
      <c r="AA266" s="44">
        <f t="shared" ca="1" si="56"/>
        <v>133</v>
      </c>
      <c r="AB266" s="48">
        <v>9</v>
      </c>
      <c r="AC266" s="67">
        <f t="shared" si="57"/>
        <v>2.9430689246924383E-2</v>
      </c>
      <c r="AD266" s="52">
        <f t="shared" ca="1" si="48"/>
        <v>124</v>
      </c>
      <c r="AE266" s="83"/>
      <c r="AF266" s="74">
        <v>0</v>
      </c>
      <c r="AG266" s="75">
        <v>0</v>
      </c>
      <c r="AH266" s="76">
        <v>45965</v>
      </c>
      <c r="AI266" s="77">
        <v>46134</v>
      </c>
      <c r="AJ266" s="50">
        <f t="shared" si="58"/>
        <v>-169</v>
      </c>
      <c r="AK266" s="48" t="s">
        <v>60</v>
      </c>
    </row>
    <row r="267" spans="1:37">
      <c r="A267" s="86" t="s">
        <v>523</v>
      </c>
      <c r="B267" s="44">
        <v>142</v>
      </c>
      <c r="C267" s="44">
        <v>41289128</v>
      </c>
      <c r="D267" s="86" t="s">
        <v>299</v>
      </c>
      <c r="E267" s="86" t="s">
        <v>83</v>
      </c>
      <c r="F267" s="44">
        <v>14</v>
      </c>
      <c r="G267" s="44">
        <v>747123</v>
      </c>
      <c r="H267" s="46">
        <v>0.78</v>
      </c>
      <c r="I267" s="21">
        <v>59.946432936672906</v>
      </c>
      <c r="J267" s="86" t="s">
        <v>137</v>
      </c>
      <c r="K267" s="66">
        <v>0.10199999999999999</v>
      </c>
      <c r="L267" s="45">
        <v>3218</v>
      </c>
      <c r="M267" s="82">
        <v>44727</v>
      </c>
      <c r="N267" s="44">
        <v>36109</v>
      </c>
      <c r="O267" s="36">
        <f t="shared" si="49"/>
        <v>2164605.746910322</v>
      </c>
      <c r="P267" s="36">
        <f t="shared" si="50"/>
        <v>2385396</v>
      </c>
      <c r="Q267" s="44">
        <v>21520</v>
      </c>
      <c r="R267" s="30">
        <v>36109</v>
      </c>
      <c r="S267" s="30">
        <f t="shared" si="51"/>
        <v>14589</v>
      </c>
      <c r="T267" s="36">
        <f t="shared" si="52"/>
        <v>1421632</v>
      </c>
      <c r="U267" s="30">
        <f t="shared" si="53"/>
        <v>963764</v>
      </c>
      <c r="V267" s="44">
        <v>59</v>
      </c>
      <c r="W267" s="33">
        <f t="shared" si="54"/>
        <v>44786</v>
      </c>
      <c r="X267" s="43" t="str">
        <f t="shared" ca="1" si="59"/>
        <v>Bill Process</v>
      </c>
      <c r="Y267" s="37">
        <f t="shared" ca="1" si="55"/>
        <v>-1405</v>
      </c>
      <c r="Z267" s="44">
        <v>2931</v>
      </c>
      <c r="AA267" s="44">
        <f t="shared" ca="1" si="56"/>
        <v>1405</v>
      </c>
      <c r="AB267" s="48">
        <v>5</v>
      </c>
      <c r="AC267" s="67">
        <f t="shared" si="57"/>
        <v>0.59597330305464014</v>
      </c>
      <c r="AD267" s="52">
        <f t="shared" ca="1" si="48"/>
        <v>1400</v>
      </c>
      <c r="AE267" s="83"/>
      <c r="AF267" s="74">
        <v>0</v>
      </c>
      <c r="AG267" s="75">
        <v>0</v>
      </c>
      <c r="AH267" s="76">
        <v>45693</v>
      </c>
      <c r="AI267" s="77">
        <v>45766</v>
      </c>
      <c r="AJ267" s="50">
        <f t="shared" si="58"/>
        <v>-73</v>
      </c>
      <c r="AK267" s="48" t="s">
        <v>60</v>
      </c>
    </row>
    <row r="268" spans="1:37">
      <c r="A268" s="86" t="s">
        <v>524</v>
      </c>
      <c r="B268" s="44">
        <v>402</v>
      </c>
      <c r="C268" s="44">
        <v>94427559</v>
      </c>
      <c r="D268" s="86" t="s">
        <v>525</v>
      </c>
      <c r="E268" s="86" t="s">
        <v>211</v>
      </c>
      <c r="F268" s="44">
        <v>35</v>
      </c>
      <c r="G268" s="44">
        <v>3262246</v>
      </c>
      <c r="H268" s="46">
        <v>0.99</v>
      </c>
      <c r="I268" s="21">
        <v>86.107282657437281</v>
      </c>
      <c r="J268" s="86" t="s">
        <v>276</v>
      </c>
      <c r="K268" s="66">
        <v>0.124</v>
      </c>
      <c r="L268" s="45">
        <v>5627</v>
      </c>
      <c r="M268" s="82">
        <v>44169</v>
      </c>
      <c r="N268" s="44">
        <v>68082</v>
      </c>
      <c r="O268" s="36">
        <f t="shared" si="49"/>
        <v>5862356.0178836454</v>
      </c>
      <c r="P268" s="36">
        <f t="shared" si="50"/>
        <v>6589288</v>
      </c>
      <c r="Q268" s="44">
        <v>14584</v>
      </c>
      <c r="R268" s="30">
        <v>68082</v>
      </c>
      <c r="S268" s="30">
        <f t="shared" si="51"/>
        <v>53498</v>
      </c>
      <c r="T268" s="36">
        <f t="shared" si="52"/>
        <v>1411506</v>
      </c>
      <c r="U268" s="30">
        <f t="shared" si="53"/>
        <v>5177782</v>
      </c>
      <c r="V268" s="44">
        <v>108</v>
      </c>
      <c r="W268" s="33">
        <f t="shared" si="54"/>
        <v>44277</v>
      </c>
      <c r="X268" s="43" t="str">
        <f t="shared" ca="1" si="59"/>
        <v>Bill Process</v>
      </c>
      <c r="Y268" s="37">
        <f t="shared" ca="1" si="55"/>
        <v>-1914</v>
      </c>
      <c r="Z268" s="44">
        <v>5971</v>
      </c>
      <c r="AA268" s="44">
        <f t="shared" ca="1" si="56"/>
        <v>1914</v>
      </c>
      <c r="AB268" s="48">
        <v>4</v>
      </c>
      <c r="AC268" s="67">
        <f t="shared" si="57"/>
        <v>0.21421227343497548</v>
      </c>
      <c r="AD268" s="52">
        <f t="shared" ca="1" si="48"/>
        <v>1910</v>
      </c>
      <c r="AE268" s="83"/>
      <c r="AF268" s="74">
        <v>0</v>
      </c>
      <c r="AG268" s="75">
        <v>0</v>
      </c>
      <c r="AH268" s="76">
        <v>46112</v>
      </c>
      <c r="AI268" s="77">
        <v>46234</v>
      </c>
      <c r="AJ268" s="50">
        <f t="shared" si="58"/>
        <v>-122</v>
      </c>
      <c r="AK268" s="48" t="s">
        <v>47</v>
      </c>
    </row>
    <row r="269" spans="1:37">
      <c r="A269" s="86" t="s">
        <v>526</v>
      </c>
      <c r="B269" s="44">
        <v>843</v>
      </c>
      <c r="C269" s="44">
        <v>20753043</v>
      </c>
      <c r="D269" s="86" t="s">
        <v>462</v>
      </c>
      <c r="E269" s="86" t="s">
        <v>58</v>
      </c>
      <c r="F269" s="44">
        <v>36</v>
      </c>
      <c r="G269" s="44">
        <v>9402057</v>
      </c>
      <c r="H269" s="46">
        <v>0.89</v>
      </c>
      <c r="I269" s="21">
        <v>94.433624674450542</v>
      </c>
      <c r="J269" s="86" t="s">
        <v>98</v>
      </c>
      <c r="K269" s="66">
        <v>0.1</v>
      </c>
      <c r="L269" s="45">
        <v>4036</v>
      </c>
      <c r="M269" s="82">
        <v>44746</v>
      </c>
      <c r="N269" s="44">
        <v>48606</v>
      </c>
      <c r="O269" s="36">
        <f t="shared" si="49"/>
        <v>4590040.7609263426</v>
      </c>
      <c r="P269" s="36">
        <f t="shared" si="50"/>
        <v>5049045</v>
      </c>
      <c r="Q269" s="44">
        <v>26262</v>
      </c>
      <c r="R269" s="30">
        <v>48606</v>
      </c>
      <c r="S269" s="30">
        <f t="shared" si="51"/>
        <v>22344</v>
      </c>
      <c r="T269" s="36">
        <f t="shared" si="52"/>
        <v>2728017</v>
      </c>
      <c r="U269" s="30">
        <f t="shared" si="53"/>
        <v>2321028</v>
      </c>
      <c r="V269" s="44">
        <v>81</v>
      </c>
      <c r="W269" s="33">
        <f t="shared" si="54"/>
        <v>44827</v>
      </c>
      <c r="X269" s="43" t="str">
        <f t="shared" ca="1" si="59"/>
        <v>Bill Process</v>
      </c>
      <c r="Y269" s="37">
        <f t="shared" ca="1" si="55"/>
        <v>-1364</v>
      </c>
      <c r="Z269" s="44">
        <v>7083</v>
      </c>
      <c r="AA269" s="44">
        <f t="shared" ca="1" si="56"/>
        <v>1364</v>
      </c>
      <c r="AB269" s="48">
        <v>3</v>
      </c>
      <c r="AC269" s="67">
        <f t="shared" si="57"/>
        <v>0.54030366621404768</v>
      </c>
      <c r="AD269" s="52">
        <f t="shared" ca="1" si="48"/>
        <v>1361</v>
      </c>
      <c r="AE269" s="83"/>
      <c r="AF269" s="74">
        <v>0</v>
      </c>
      <c r="AG269" s="75">
        <v>0</v>
      </c>
      <c r="AH269" s="76">
        <v>46047</v>
      </c>
      <c r="AI269" s="77">
        <v>46142</v>
      </c>
      <c r="AJ269" s="50">
        <f t="shared" si="58"/>
        <v>-95</v>
      </c>
      <c r="AK269" s="48" t="s">
        <v>47</v>
      </c>
    </row>
    <row r="270" spans="1:37">
      <c r="A270" s="86" t="s">
        <v>527</v>
      </c>
      <c r="B270" s="44">
        <v>643</v>
      </c>
      <c r="C270" s="44">
        <v>50701755</v>
      </c>
      <c r="D270" s="86" t="s">
        <v>189</v>
      </c>
      <c r="E270" s="86" t="s">
        <v>93</v>
      </c>
      <c r="F270" s="44">
        <v>13</v>
      </c>
      <c r="G270" s="44">
        <v>4349040</v>
      </c>
      <c r="H270" s="46">
        <v>0.93</v>
      </c>
      <c r="I270" s="21">
        <v>66.248428160535497</v>
      </c>
      <c r="J270" s="86" t="s">
        <v>184</v>
      </c>
      <c r="K270" s="66">
        <v>0.14799999999999999</v>
      </c>
      <c r="L270" s="45">
        <v>1307</v>
      </c>
      <c r="M270" s="82">
        <v>44173</v>
      </c>
      <c r="N270" s="44">
        <v>82021</v>
      </c>
      <c r="O270" s="36">
        <f t="shared" si="49"/>
        <v>5433762.3261552816</v>
      </c>
      <c r="P270" s="36">
        <f t="shared" si="50"/>
        <v>6237959</v>
      </c>
      <c r="Q270" s="44">
        <v>1018</v>
      </c>
      <c r="R270" s="30">
        <v>82021</v>
      </c>
      <c r="S270" s="30">
        <f t="shared" si="51"/>
        <v>81003</v>
      </c>
      <c r="T270" s="36">
        <f t="shared" si="52"/>
        <v>77422</v>
      </c>
      <c r="U270" s="30">
        <f t="shared" si="53"/>
        <v>6160537</v>
      </c>
      <c r="V270" s="44">
        <v>50</v>
      </c>
      <c r="W270" s="33">
        <f t="shared" si="54"/>
        <v>44223</v>
      </c>
      <c r="X270" s="43" t="str">
        <f t="shared" ca="1" si="59"/>
        <v>Bill Process</v>
      </c>
      <c r="Y270" s="37">
        <f t="shared" ca="1" si="55"/>
        <v>-1968</v>
      </c>
      <c r="Z270" s="44">
        <v>2674</v>
      </c>
      <c r="AA270" s="44">
        <f t="shared" ca="1" si="56"/>
        <v>1968</v>
      </c>
      <c r="AB270" s="48">
        <v>4</v>
      </c>
      <c r="AC270" s="67">
        <f t="shared" si="57"/>
        <v>1.241145560283342E-2</v>
      </c>
      <c r="AD270" s="52">
        <f t="shared" ca="1" si="48"/>
        <v>1964</v>
      </c>
      <c r="AE270" s="83"/>
      <c r="AF270" s="74">
        <v>0</v>
      </c>
      <c r="AG270" s="75">
        <v>0</v>
      </c>
      <c r="AH270" s="76">
        <v>45851</v>
      </c>
      <c r="AI270" s="77">
        <v>45915</v>
      </c>
      <c r="AJ270" s="50">
        <f t="shared" si="58"/>
        <v>-64</v>
      </c>
      <c r="AK270" s="48" t="s">
        <v>60</v>
      </c>
    </row>
    <row r="271" spans="1:37">
      <c r="A271" s="86" t="s">
        <v>528</v>
      </c>
      <c r="B271" s="44">
        <v>220</v>
      </c>
      <c r="C271" s="44">
        <v>49567192</v>
      </c>
      <c r="D271" s="86" t="s">
        <v>529</v>
      </c>
      <c r="E271" s="86" t="s">
        <v>211</v>
      </c>
      <c r="F271" s="44">
        <v>17</v>
      </c>
      <c r="G271" s="44">
        <v>8576006</v>
      </c>
      <c r="H271" s="46">
        <v>0.91</v>
      </c>
      <c r="I271" s="21">
        <v>80.760030590087183</v>
      </c>
      <c r="J271" s="86" t="s">
        <v>232</v>
      </c>
      <c r="K271" s="66">
        <v>0.10100000000000001</v>
      </c>
      <c r="L271" s="45">
        <v>1838</v>
      </c>
      <c r="M271" s="82">
        <v>44949</v>
      </c>
      <c r="N271" s="44">
        <v>70552</v>
      </c>
      <c r="O271" s="36">
        <f t="shared" si="49"/>
        <v>5697781.6781918313</v>
      </c>
      <c r="P271" s="36">
        <f t="shared" si="50"/>
        <v>6273258</v>
      </c>
      <c r="Q271" s="44">
        <v>42128</v>
      </c>
      <c r="R271" s="30">
        <v>70552</v>
      </c>
      <c r="S271" s="30">
        <f t="shared" si="51"/>
        <v>28424</v>
      </c>
      <c r="T271" s="36">
        <f t="shared" si="52"/>
        <v>3745887</v>
      </c>
      <c r="U271" s="30">
        <f t="shared" si="53"/>
        <v>2527371</v>
      </c>
      <c r="V271" s="44">
        <v>152</v>
      </c>
      <c r="W271" s="33">
        <f t="shared" si="54"/>
        <v>45101</v>
      </c>
      <c r="X271" s="43" t="str">
        <f t="shared" ca="1" si="59"/>
        <v>Bill Process</v>
      </c>
      <c r="Y271" s="37">
        <f t="shared" ca="1" si="55"/>
        <v>-1090</v>
      </c>
      <c r="Z271" s="44">
        <v>5517</v>
      </c>
      <c r="AA271" s="44">
        <f t="shared" ca="1" si="56"/>
        <v>1090</v>
      </c>
      <c r="AB271" s="48">
        <v>0</v>
      </c>
      <c r="AC271" s="67">
        <f t="shared" si="57"/>
        <v>0.59711985485882757</v>
      </c>
      <c r="AD271" s="52">
        <f t="shared" ca="1" si="48"/>
        <v>1090</v>
      </c>
      <c r="AE271" s="83"/>
      <c r="AF271" s="74">
        <v>0</v>
      </c>
      <c r="AG271" s="75">
        <v>0</v>
      </c>
      <c r="AH271" s="76">
        <v>46325</v>
      </c>
      <c r="AI271" s="77">
        <v>46491</v>
      </c>
      <c r="AJ271" s="50">
        <f t="shared" si="58"/>
        <v>-166</v>
      </c>
      <c r="AK271" s="48" t="s">
        <v>60</v>
      </c>
    </row>
    <row r="272" spans="1:37">
      <c r="A272" s="86" t="s">
        <v>530</v>
      </c>
      <c r="B272" s="44">
        <v>700</v>
      </c>
      <c r="C272" s="44">
        <v>25408330</v>
      </c>
      <c r="D272" s="86" t="s">
        <v>62</v>
      </c>
      <c r="E272" s="86" t="s">
        <v>63</v>
      </c>
      <c r="F272" s="44">
        <v>12</v>
      </c>
      <c r="G272" s="44">
        <v>3893694</v>
      </c>
      <c r="H272" s="46">
        <v>0.92</v>
      </c>
      <c r="I272" s="21">
        <v>54.122416401076791</v>
      </c>
      <c r="J272" s="86" t="s">
        <v>90</v>
      </c>
      <c r="K272" s="66">
        <v>0.14799999999999999</v>
      </c>
      <c r="L272" s="45">
        <v>6381</v>
      </c>
      <c r="M272" s="82">
        <v>45405</v>
      </c>
      <c r="N272" s="44">
        <v>27546</v>
      </c>
      <c r="O272" s="36">
        <f t="shared" si="49"/>
        <v>1490856.0821840612</v>
      </c>
      <c r="P272" s="36">
        <f t="shared" si="50"/>
        <v>1711503</v>
      </c>
      <c r="Q272" s="44">
        <v>3813</v>
      </c>
      <c r="R272" s="30">
        <v>27546</v>
      </c>
      <c r="S272" s="30">
        <f t="shared" si="51"/>
        <v>23733</v>
      </c>
      <c r="T272" s="36">
        <f t="shared" si="52"/>
        <v>236911</v>
      </c>
      <c r="U272" s="30">
        <f t="shared" si="53"/>
        <v>1474592</v>
      </c>
      <c r="V272" s="44">
        <v>86</v>
      </c>
      <c r="W272" s="33">
        <f t="shared" si="54"/>
        <v>45491</v>
      </c>
      <c r="X272" s="43" t="str">
        <f t="shared" ca="1" si="59"/>
        <v>Bill Process</v>
      </c>
      <c r="Y272" s="37">
        <f t="shared" ca="1" si="55"/>
        <v>-700</v>
      </c>
      <c r="Z272" s="44">
        <v>7174</v>
      </c>
      <c r="AA272" s="44">
        <f t="shared" ca="1" si="56"/>
        <v>700</v>
      </c>
      <c r="AB272" s="48">
        <v>2</v>
      </c>
      <c r="AC272" s="67">
        <f t="shared" si="57"/>
        <v>0.13842300152472228</v>
      </c>
      <c r="AD272" s="52">
        <f t="shared" ca="1" si="48"/>
        <v>698</v>
      </c>
      <c r="AE272" s="83"/>
      <c r="AF272" s="74">
        <v>0</v>
      </c>
      <c r="AG272" s="75">
        <v>0</v>
      </c>
      <c r="AH272" s="76">
        <v>45802</v>
      </c>
      <c r="AI272" s="77">
        <v>45902</v>
      </c>
      <c r="AJ272" s="50">
        <f t="shared" si="58"/>
        <v>-100</v>
      </c>
      <c r="AK272" s="48" t="s">
        <v>47</v>
      </c>
    </row>
    <row r="273" spans="1:37">
      <c r="A273" s="86" t="s">
        <v>531</v>
      </c>
      <c r="B273" s="44">
        <v>873</v>
      </c>
      <c r="C273" s="44">
        <v>88778411</v>
      </c>
      <c r="D273" s="86" t="s">
        <v>96</v>
      </c>
      <c r="E273" s="86" t="s">
        <v>97</v>
      </c>
      <c r="F273" s="44">
        <v>8</v>
      </c>
      <c r="G273" s="44">
        <v>6759794</v>
      </c>
      <c r="H273" s="46">
        <v>0.89</v>
      </c>
      <c r="I273" s="21">
        <v>86.248289422587845</v>
      </c>
      <c r="J273" s="86" t="s">
        <v>197</v>
      </c>
      <c r="K273" s="66">
        <v>0.13400000000000001</v>
      </c>
      <c r="L273" s="45">
        <v>4251</v>
      </c>
      <c r="M273" s="82">
        <v>45760</v>
      </c>
      <c r="N273" s="44">
        <v>70763</v>
      </c>
      <c r="O273" s="36">
        <f t="shared" si="49"/>
        <v>6103187.7044105837</v>
      </c>
      <c r="P273" s="36">
        <f t="shared" si="50"/>
        <v>6921015</v>
      </c>
      <c r="Q273" s="44">
        <v>70763</v>
      </c>
      <c r="R273" s="30">
        <v>70763</v>
      </c>
      <c r="S273" s="30">
        <f t="shared" si="51"/>
        <v>0</v>
      </c>
      <c r="T273" s="36">
        <f t="shared" si="52"/>
        <v>6921015</v>
      </c>
      <c r="U273" s="30">
        <f t="shared" si="53"/>
        <v>0</v>
      </c>
      <c r="V273" s="44">
        <v>171</v>
      </c>
      <c r="W273" s="33">
        <f t="shared" si="54"/>
        <v>45931</v>
      </c>
      <c r="X273" s="43" t="str">
        <f t="shared" ca="1" si="59"/>
        <v>P O Closed</v>
      </c>
      <c r="Y273" s="37">
        <f t="shared" ca="1" si="55"/>
        <v>-260</v>
      </c>
      <c r="Z273" s="44">
        <v>7626</v>
      </c>
      <c r="AA273" s="44">
        <f t="shared" ca="1" si="56"/>
        <v>260</v>
      </c>
      <c r="AB273" s="48">
        <v>7</v>
      </c>
      <c r="AC273" s="67">
        <f t="shared" si="57"/>
        <v>1</v>
      </c>
      <c r="AD273" s="52">
        <f t="shared" ca="1" si="48"/>
        <v>253</v>
      </c>
      <c r="AE273" s="83"/>
      <c r="AF273" s="74">
        <v>0</v>
      </c>
      <c r="AG273" s="75">
        <v>0</v>
      </c>
      <c r="AH273" s="76">
        <v>45766</v>
      </c>
      <c r="AI273" s="77">
        <v>45951</v>
      </c>
      <c r="AJ273" s="50">
        <f t="shared" si="58"/>
        <v>-185</v>
      </c>
      <c r="AK273" s="48" t="s">
        <v>47</v>
      </c>
    </row>
    <row r="274" spans="1:37">
      <c r="A274" s="86" t="s">
        <v>532</v>
      </c>
      <c r="B274" s="44">
        <v>194</v>
      </c>
      <c r="C274" s="44">
        <v>65521978</v>
      </c>
      <c r="D274" s="86" t="s">
        <v>78</v>
      </c>
      <c r="E274" s="86" t="s">
        <v>79</v>
      </c>
      <c r="F274" s="44">
        <v>18</v>
      </c>
      <c r="G274" s="44">
        <v>1354094</v>
      </c>
      <c r="H274" s="46">
        <v>0.75</v>
      </c>
      <c r="I274" s="21">
        <v>77.175412632162832</v>
      </c>
      <c r="J274" s="86" t="s">
        <v>115</v>
      </c>
      <c r="K274" s="66">
        <v>0.13500000000000001</v>
      </c>
      <c r="L274" s="45">
        <v>5514</v>
      </c>
      <c r="M274" s="82">
        <v>45466</v>
      </c>
      <c r="N274" s="44">
        <v>29573</v>
      </c>
      <c r="O274" s="36">
        <f t="shared" si="49"/>
        <v>2282308.4777709516</v>
      </c>
      <c r="P274" s="36">
        <f t="shared" si="50"/>
        <v>2590420</v>
      </c>
      <c r="Q274" s="44">
        <v>4755</v>
      </c>
      <c r="R274" s="30">
        <v>29573</v>
      </c>
      <c r="S274" s="30">
        <f t="shared" si="51"/>
        <v>24818</v>
      </c>
      <c r="T274" s="36">
        <f t="shared" si="52"/>
        <v>416510</v>
      </c>
      <c r="U274" s="30">
        <f t="shared" si="53"/>
        <v>2173910</v>
      </c>
      <c r="V274" s="44">
        <v>66</v>
      </c>
      <c r="W274" s="33">
        <f t="shared" si="54"/>
        <v>45532</v>
      </c>
      <c r="X274" s="43" t="str">
        <f t="shared" ca="1" si="59"/>
        <v>Bill Process</v>
      </c>
      <c r="Y274" s="37">
        <f t="shared" ca="1" si="55"/>
        <v>-659</v>
      </c>
      <c r="Z274" s="44">
        <v>8809</v>
      </c>
      <c r="AA274" s="44">
        <f t="shared" ca="1" si="56"/>
        <v>659</v>
      </c>
      <c r="AB274" s="48">
        <v>0</v>
      </c>
      <c r="AC274" s="67">
        <f t="shared" si="57"/>
        <v>0.16078855712981435</v>
      </c>
      <c r="AD274" s="52">
        <f t="shared" ref="AD274:AD337" ca="1" si="60">+AA274-AB274</f>
        <v>659</v>
      </c>
      <c r="AE274" s="83"/>
      <c r="AF274" s="74">
        <v>0</v>
      </c>
      <c r="AG274" s="75">
        <v>0</v>
      </c>
      <c r="AH274" s="76">
        <v>46199</v>
      </c>
      <c r="AI274" s="77">
        <v>46279</v>
      </c>
      <c r="AJ274" s="50">
        <f t="shared" si="58"/>
        <v>-80</v>
      </c>
      <c r="AK274" s="48" t="s">
        <v>60</v>
      </c>
    </row>
    <row r="275" spans="1:37">
      <c r="A275" s="86" t="s">
        <v>533</v>
      </c>
      <c r="B275" s="44">
        <v>234</v>
      </c>
      <c r="C275" s="44">
        <v>60881806</v>
      </c>
      <c r="D275" s="86" t="s">
        <v>297</v>
      </c>
      <c r="E275" s="86" t="s">
        <v>79</v>
      </c>
      <c r="F275" s="44">
        <v>25</v>
      </c>
      <c r="G275" s="44">
        <v>848901</v>
      </c>
      <c r="H275" s="46">
        <v>0.89</v>
      </c>
      <c r="I275" s="21">
        <v>75.136939027880928</v>
      </c>
      <c r="J275" s="86" t="s">
        <v>202</v>
      </c>
      <c r="K275" s="66">
        <v>0.123</v>
      </c>
      <c r="L275" s="45">
        <v>9844</v>
      </c>
      <c r="M275" s="82">
        <v>43886</v>
      </c>
      <c r="N275" s="44">
        <v>77903</v>
      </c>
      <c r="O275" s="36">
        <f t="shared" si="49"/>
        <v>5853392.9610890076</v>
      </c>
      <c r="P275" s="36">
        <f t="shared" si="50"/>
        <v>6573360</v>
      </c>
      <c r="Q275" s="44">
        <v>25947</v>
      </c>
      <c r="R275" s="30">
        <v>77903</v>
      </c>
      <c r="S275" s="30">
        <f t="shared" si="51"/>
        <v>51956</v>
      </c>
      <c r="T275" s="36">
        <f t="shared" si="52"/>
        <v>2189376</v>
      </c>
      <c r="U275" s="30">
        <f t="shared" si="53"/>
        <v>4383984</v>
      </c>
      <c r="V275" s="44">
        <v>118</v>
      </c>
      <c r="W275" s="33">
        <f t="shared" si="54"/>
        <v>44004</v>
      </c>
      <c r="X275" s="43" t="str">
        <f t="shared" ca="1" si="59"/>
        <v>Bill Process</v>
      </c>
      <c r="Y275" s="37">
        <f t="shared" ca="1" si="55"/>
        <v>-2187</v>
      </c>
      <c r="Z275" s="44">
        <v>3830</v>
      </c>
      <c r="AA275" s="44">
        <f t="shared" ca="1" si="56"/>
        <v>2187</v>
      </c>
      <c r="AB275" s="48">
        <v>3</v>
      </c>
      <c r="AC275" s="67">
        <f t="shared" si="57"/>
        <v>0.33306804615996816</v>
      </c>
      <c r="AD275" s="52">
        <f t="shared" ca="1" si="60"/>
        <v>2184</v>
      </c>
      <c r="AE275" s="83"/>
      <c r="AF275" s="74">
        <v>0</v>
      </c>
      <c r="AG275" s="75">
        <v>0</v>
      </c>
      <c r="AH275" s="76">
        <v>45790</v>
      </c>
      <c r="AI275" s="77">
        <v>45922</v>
      </c>
      <c r="AJ275" s="50">
        <f t="shared" si="58"/>
        <v>-132</v>
      </c>
      <c r="AK275" s="48" t="s">
        <v>60</v>
      </c>
    </row>
    <row r="276" spans="1:37">
      <c r="A276" s="86" t="s">
        <v>534</v>
      </c>
      <c r="B276" s="44">
        <v>223</v>
      </c>
      <c r="C276" s="44">
        <v>20803487</v>
      </c>
      <c r="D276" s="86" t="s">
        <v>473</v>
      </c>
      <c r="E276" s="86" t="s">
        <v>67</v>
      </c>
      <c r="F276" s="44">
        <v>11</v>
      </c>
      <c r="G276" s="44">
        <v>815767</v>
      </c>
      <c r="H276" s="46">
        <v>0.82</v>
      </c>
      <c r="I276" s="21">
        <v>64.43014875963425</v>
      </c>
      <c r="J276" s="86" t="s">
        <v>194</v>
      </c>
      <c r="K276" s="66">
        <v>0.13700000000000001</v>
      </c>
      <c r="L276" s="45">
        <v>7227</v>
      </c>
      <c r="M276" s="82">
        <v>44092</v>
      </c>
      <c r="N276" s="44">
        <v>26126</v>
      </c>
      <c r="O276" s="36">
        <f t="shared" si="49"/>
        <v>1683302.0664942043</v>
      </c>
      <c r="P276" s="36">
        <f t="shared" si="50"/>
        <v>1913914</v>
      </c>
      <c r="Q276" s="44">
        <v>3920</v>
      </c>
      <c r="R276" s="30">
        <v>26126</v>
      </c>
      <c r="S276" s="30">
        <f t="shared" si="51"/>
        <v>22206</v>
      </c>
      <c r="T276" s="36">
        <f t="shared" si="52"/>
        <v>287168</v>
      </c>
      <c r="U276" s="30">
        <f t="shared" si="53"/>
        <v>1626746</v>
      </c>
      <c r="V276" s="44">
        <v>112</v>
      </c>
      <c r="W276" s="33">
        <f t="shared" si="54"/>
        <v>44204</v>
      </c>
      <c r="X276" s="43" t="str">
        <f t="shared" ca="1" si="59"/>
        <v>Bill Process</v>
      </c>
      <c r="Y276" s="37">
        <f t="shared" ca="1" si="55"/>
        <v>-1987</v>
      </c>
      <c r="Z276" s="44">
        <v>2190</v>
      </c>
      <c r="AA276" s="44">
        <f t="shared" ca="1" si="56"/>
        <v>1987</v>
      </c>
      <c r="AB276" s="48">
        <v>9</v>
      </c>
      <c r="AC276" s="67">
        <f t="shared" si="57"/>
        <v>0.15004210365153486</v>
      </c>
      <c r="AD276" s="52">
        <f t="shared" ca="1" si="60"/>
        <v>1978</v>
      </c>
      <c r="AE276" s="83"/>
      <c r="AF276" s="74">
        <v>0</v>
      </c>
      <c r="AG276" s="75">
        <v>0</v>
      </c>
      <c r="AH276" s="76">
        <v>45929</v>
      </c>
      <c r="AI276" s="77">
        <v>46055</v>
      </c>
      <c r="AJ276" s="50">
        <f t="shared" si="58"/>
        <v>-126</v>
      </c>
      <c r="AK276" s="48" t="s">
        <v>47</v>
      </c>
    </row>
    <row r="277" spans="1:37">
      <c r="A277" s="86" t="s">
        <v>535</v>
      </c>
      <c r="B277" s="44">
        <v>665</v>
      </c>
      <c r="C277" s="44">
        <v>31704101</v>
      </c>
      <c r="D277" s="86" t="s">
        <v>536</v>
      </c>
      <c r="E277" s="86" t="s">
        <v>93</v>
      </c>
      <c r="F277" s="44">
        <v>33</v>
      </c>
      <c r="G277" s="44">
        <v>9844880</v>
      </c>
      <c r="H277" s="46">
        <v>0.94</v>
      </c>
      <c r="I277" s="21">
        <v>74.008572600654048</v>
      </c>
      <c r="J277" s="86" t="s">
        <v>306</v>
      </c>
      <c r="K277" s="66">
        <v>0.127</v>
      </c>
      <c r="L277" s="45">
        <v>8019</v>
      </c>
      <c r="M277" s="82">
        <v>45793</v>
      </c>
      <c r="N277" s="44">
        <v>50323</v>
      </c>
      <c r="O277" s="36">
        <f t="shared" si="49"/>
        <v>3724333.3989827135</v>
      </c>
      <c r="P277" s="36">
        <f t="shared" si="50"/>
        <v>4197324</v>
      </c>
      <c r="Q277" s="44">
        <v>18732</v>
      </c>
      <c r="R277" s="30">
        <v>50323</v>
      </c>
      <c r="S277" s="30">
        <f t="shared" si="51"/>
        <v>31591</v>
      </c>
      <c r="T277" s="36">
        <f t="shared" si="52"/>
        <v>1562392</v>
      </c>
      <c r="U277" s="30">
        <f t="shared" si="53"/>
        <v>2634932</v>
      </c>
      <c r="V277" s="44">
        <v>134</v>
      </c>
      <c r="W277" s="33">
        <f t="shared" si="54"/>
        <v>45927</v>
      </c>
      <c r="X277" s="43" t="str">
        <f t="shared" ca="1" si="59"/>
        <v>Bill Process</v>
      </c>
      <c r="Y277" s="37">
        <f t="shared" ca="1" si="55"/>
        <v>-264</v>
      </c>
      <c r="Z277" s="44">
        <v>5757</v>
      </c>
      <c r="AA277" s="44">
        <f t="shared" ca="1" si="56"/>
        <v>264</v>
      </c>
      <c r="AB277" s="48">
        <v>0</v>
      </c>
      <c r="AC277" s="67">
        <f t="shared" si="57"/>
        <v>0.37223535957713172</v>
      </c>
      <c r="AD277" s="52">
        <f t="shared" ca="1" si="60"/>
        <v>264</v>
      </c>
      <c r="AE277" s="83"/>
      <c r="AF277" s="74">
        <v>0</v>
      </c>
      <c r="AG277" s="75">
        <v>0</v>
      </c>
      <c r="AH277" s="76">
        <v>46184</v>
      </c>
      <c r="AI277" s="77">
        <v>46332</v>
      </c>
      <c r="AJ277" s="50">
        <f t="shared" si="58"/>
        <v>-148</v>
      </c>
      <c r="AK277" s="48" t="s">
        <v>60</v>
      </c>
    </row>
    <row r="278" spans="1:37">
      <c r="A278" s="86" t="s">
        <v>537</v>
      </c>
      <c r="B278" s="44">
        <v>923</v>
      </c>
      <c r="C278" s="44">
        <v>89981371</v>
      </c>
      <c r="D278" s="86" t="s">
        <v>538</v>
      </c>
      <c r="E278" s="86" t="s">
        <v>211</v>
      </c>
      <c r="F278" s="44">
        <v>25</v>
      </c>
      <c r="G278" s="44">
        <v>9747266</v>
      </c>
      <c r="H278" s="46">
        <v>0.88</v>
      </c>
      <c r="I278" s="21">
        <v>62.685776603741957</v>
      </c>
      <c r="J278" s="86" t="s">
        <v>159</v>
      </c>
      <c r="K278" s="66">
        <v>0.126</v>
      </c>
      <c r="L278" s="45">
        <v>9251</v>
      </c>
      <c r="M278" s="82">
        <v>45813</v>
      </c>
      <c r="N278" s="44">
        <v>38342</v>
      </c>
      <c r="O278" s="36">
        <f t="shared" si="49"/>
        <v>2403498.0465406743</v>
      </c>
      <c r="P278" s="36">
        <f t="shared" si="50"/>
        <v>2706339</v>
      </c>
      <c r="Q278" s="44">
        <v>27751</v>
      </c>
      <c r="R278" s="30">
        <v>38342</v>
      </c>
      <c r="S278" s="30">
        <f t="shared" si="51"/>
        <v>10591</v>
      </c>
      <c r="T278" s="36">
        <f t="shared" si="52"/>
        <v>1958782</v>
      </c>
      <c r="U278" s="30">
        <f t="shared" si="53"/>
        <v>747557</v>
      </c>
      <c r="V278" s="44">
        <v>159</v>
      </c>
      <c r="W278" s="33">
        <f t="shared" si="54"/>
        <v>45972</v>
      </c>
      <c r="X278" s="43" t="str">
        <f t="shared" ca="1" si="59"/>
        <v>Bill Process</v>
      </c>
      <c r="Y278" s="37">
        <f t="shared" ca="1" si="55"/>
        <v>-219</v>
      </c>
      <c r="Z278" s="44">
        <v>6036</v>
      </c>
      <c r="AA278" s="44">
        <f t="shared" ca="1" si="56"/>
        <v>219</v>
      </c>
      <c r="AB278" s="48">
        <v>4</v>
      </c>
      <c r="AC278" s="67">
        <f t="shared" si="57"/>
        <v>0.72377549423608578</v>
      </c>
      <c r="AD278" s="52">
        <f t="shared" ca="1" si="60"/>
        <v>215</v>
      </c>
      <c r="AE278" s="83"/>
      <c r="AF278" s="74">
        <v>0</v>
      </c>
      <c r="AG278" s="75">
        <v>0</v>
      </c>
      <c r="AH278" s="76">
        <v>45647</v>
      </c>
      <c r="AI278" s="77">
        <v>45820</v>
      </c>
      <c r="AJ278" s="50">
        <f t="shared" si="58"/>
        <v>-173</v>
      </c>
      <c r="AK278" s="48" t="s">
        <v>47</v>
      </c>
    </row>
    <row r="279" spans="1:37">
      <c r="A279" s="86" t="s">
        <v>539</v>
      </c>
      <c r="B279" s="44">
        <v>839</v>
      </c>
      <c r="C279" s="44">
        <v>49419231</v>
      </c>
      <c r="D279" s="86" t="s">
        <v>74</v>
      </c>
      <c r="E279" s="86" t="s">
        <v>75</v>
      </c>
      <c r="F279" s="44">
        <v>36</v>
      </c>
      <c r="G279" s="44">
        <v>8490277</v>
      </c>
      <c r="H279" s="46">
        <v>0.93</v>
      </c>
      <c r="I279" s="21">
        <v>99.308477663342217</v>
      </c>
      <c r="J279" s="86" t="s">
        <v>521</v>
      </c>
      <c r="K279" s="66">
        <v>0.15</v>
      </c>
      <c r="L279" s="45">
        <v>3170</v>
      </c>
      <c r="M279" s="82">
        <v>45539</v>
      </c>
      <c r="N279" s="44">
        <v>17881</v>
      </c>
      <c r="O279" s="36">
        <f t="shared" si="49"/>
        <v>1775734.8890982221</v>
      </c>
      <c r="P279" s="36">
        <f t="shared" si="50"/>
        <v>2042095</v>
      </c>
      <c r="Q279" s="44">
        <v>8133</v>
      </c>
      <c r="R279" s="30">
        <v>17881</v>
      </c>
      <c r="S279" s="30">
        <f t="shared" si="51"/>
        <v>9748</v>
      </c>
      <c r="T279" s="36">
        <f t="shared" si="52"/>
        <v>928827</v>
      </c>
      <c r="U279" s="30">
        <f t="shared" si="53"/>
        <v>1113268</v>
      </c>
      <c r="V279" s="44">
        <v>172</v>
      </c>
      <c r="W279" s="33">
        <f t="shared" si="54"/>
        <v>45711</v>
      </c>
      <c r="X279" s="43" t="str">
        <f t="shared" ca="1" si="59"/>
        <v>Bill Process</v>
      </c>
      <c r="Y279" s="37">
        <f t="shared" ca="1" si="55"/>
        <v>-480</v>
      </c>
      <c r="Z279" s="44">
        <v>1536</v>
      </c>
      <c r="AA279" s="44">
        <f t="shared" ca="1" si="56"/>
        <v>480</v>
      </c>
      <c r="AB279" s="48">
        <v>8</v>
      </c>
      <c r="AC279" s="67">
        <f t="shared" si="57"/>
        <v>0.45484033331469159</v>
      </c>
      <c r="AD279" s="52">
        <f t="shared" ca="1" si="60"/>
        <v>472</v>
      </c>
      <c r="AE279" s="83"/>
      <c r="AF279" s="74">
        <v>0</v>
      </c>
      <c r="AG279" s="75">
        <v>0</v>
      </c>
      <c r="AH279" s="76">
        <v>45654</v>
      </c>
      <c r="AI279" s="77">
        <v>45840</v>
      </c>
      <c r="AJ279" s="50">
        <f t="shared" si="58"/>
        <v>-186</v>
      </c>
      <c r="AK279" s="48" t="s">
        <v>60</v>
      </c>
    </row>
    <row r="280" spans="1:37">
      <c r="A280" s="86" t="s">
        <v>540</v>
      </c>
      <c r="B280" s="44">
        <v>845</v>
      </c>
      <c r="C280" s="44">
        <v>23467223</v>
      </c>
      <c r="D280" s="86" t="s">
        <v>114</v>
      </c>
      <c r="E280" s="86" t="s">
        <v>54</v>
      </c>
      <c r="F280" s="44">
        <v>35</v>
      </c>
      <c r="G280" s="44">
        <v>9358533</v>
      </c>
      <c r="H280" s="46">
        <v>0.98</v>
      </c>
      <c r="I280" s="21">
        <v>57.200872444107674</v>
      </c>
      <c r="J280" s="86" t="s">
        <v>55</v>
      </c>
      <c r="K280" s="66">
        <v>0.14299999999999999</v>
      </c>
      <c r="L280" s="45">
        <v>9140</v>
      </c>
      <c r="M280" s="82">
        <v>45800</v>
      </c>
      <c r="N280" s="44">
        <v>67102</v>
      </c>
      <c r="O280" s="36">
        <f t="shared" si="49"/>
        <v>3838292.942744513</v>
      </c>
      <c r="P280" s="36">
        <f t="shared" si="50"/>
        <v>4387169</v>
      </c>
      <c r="Q280" s="44">
        <v>58220</v>
      </c>
      <c r="R280" s="30">
        <v>67102</v>
      </c>
      <c r="S280" s="30">
        <f t="shared" si="51"/>
        <v>8882</v>
      </c>
      <c r="T280" s="36">
        <f t="shared" si="52"/>
        <v>3806458</v>
      </c>
      <c r="U280" s="30">
        <f t="shared" si="53"/>
        <v>580711</v>
      </c>
      <c r="V280" s="44">
        <v>100</v>
      </c>
      <c r="W280" s="33">
        <f t="shared" si="54"/>
        <v>45900</v>
      </c>
      <c r="X280" s="43" t="str">
        <f t="shared" ca="1" si="59"/>
        <v>Bill Process</v>
      </c>
      <c r="Y280" s="37">
        <f t="shared" ca="1" si="55"/>
        <v>-291</v>
      </c>
      <c r="Z280" s="44">
        <v>1959</v>
      </c>
      <c r="AA280" s="44">
        <f t="shared" ca="1" si="56"/>
        <v>291</v>
      </c>
      <c r="AB280" s="48">
        <v>5</v>
      </c>
      <c r="AC280" s="67">
        <f t="shared" si="57"/>
        <v>0.86763434770945724</v>
      </c>
      <c r="AD280" s="52">
        <f t="shared" ca="1" si="60"/>
        <v>286</v>
      </c>
      <c r="AE280" s="83"/>
      <c r="AF280" s="74">
        <v>0</v>
      </c>
      <c r="AG280" s="75">
        <v>0</v>
      </c>
      <c r="AH280" s="76">
        <v>45836</v>
      </c>
      <c r="AI280" s="77">
        <v>45950</v>
      </c>
      <c r="AJ280" s="50">
        <f t="shared" si="58"/>
        <v>-114</v>
      </c>
      <c r="AK280" s="48" t="s">
        <v>47</v>
      </c>
    </row>
    <row r="281" spans="1:37">
      <c r="A281" s="86" t="s">
        <v>541</v>
      </c>
      <c r="B281" s="44">
        <v>390</v>
      </c>
      <c r="C281" s="44">
        <v>17591434</v>
      </c>
      <c r="D281" s="86" t="s">
        <v>269</v>
      </c>
      <c r="E281" s="86" t="s">
        <v>97</v>
      </c>
      <c r="F281" s="44">
        <v>17</v>
      </c>
      <c r="G281" s="44">
        <v>4565412</v>
      </c>
      <c r="H281" s="46">
        <v>0.84</v>
      </c>
      <c r="I281" s="21">
        <v>72.846338625715106</v>
      </c>
      <c r="J281" s="86" t="s">
        <v>115</v>
      </c>
      <c r="K281" s="66">
        <v>0.13500000000000001</v>
      </c>
      <c r="L281" s="45">
        <v>4871</v>
      </c>
      <c r="M281" s="82">
        <v>44862</v>
      </c>
      <c r="N281" s="44">
        <v>20967</v>
      </c>
      <c r="O281" s="36">
        <f t="shared" si="49"/>
        <v>1527369.1819653686</v>
      </c>
      <c r="P281" s="36">
        <f t="shared" si="50"/>
        <v>1733564</v>
      </c>
      <c r="Q281" s="44">
        <v>20967</v>
      </c>
      <c r="R281" s="30">
        <v>20967</v>
      </c>
      <c r="S281" s="30">
        <f t="shared" si="51"/>
        <v>0</v>
      </c>
      <c r="T281" s="36">
        <f t="shared" si="52"/>
        <v>1733564</v>
      </c>
      <c r="U281" s="30">
        <f t="shared" si="53"/>
        <v>0</v>
      </c>
      <c r="V281" s="44">
        <v>145</v>
      </c>
      <c r="W281" s="33">
        <f t="shared" si="54"/>
        <v>45007</v>
      </c>
      <c r="X281" s="43" t="str">
        <f t="shared" ca="1" si="59"/>
        <v>P O Closed</v>
      </c>
      <c r="Y281" s="37">
        <f t="shared" ca="1" si="55"/>
        <v>-1184</v>
      </c>
      <c r="Z281" s="44">
        <v>5113</v>
      </c>
      <c r="AA281" s="44">
        <f t="shared" ca="1" si="56"/>
        <v>1184</v>
      </c>
      <c r="AB281" s="48">
        <v>2</v>
      </c>
      <c r="AC281" s="67">
        <f t="shared" si="57"/>
        <v>1</v>
      </c>
      <c r="AD281" s="52">
        <f t="shared" ca="1" si="60"/>
        <v>1182</v>
      </c>
      <c r="AE281" s="83"/>
      <c r="AF281" s="74">
        <v>0</v>
      </c>
      <c r="AG281" s="75">
        <v>0</v>
      </c>
      <c r="AH281" s="76">
        <v>46022</v>
      </c>
      <c r="AI281" s="77">
        <v>46181</v>
      </c>
      <c r="AJ281" s="50">
        <f t="shared" si="58"/>
        <v>-159</v>
      </c>
      <c r="AK281" s="48" t="s">
        <v>60</v>
      </c>
    </row>
    <row r="282" spans="1:37">
      <c r="A282" s="86" t="s">
        <v>542</v>
      </c>
      <c r="B282" s="44">
        <v>932</v>
      </c>
      <c r="C282" s="44">
        <v>21097932</v>
      </c>
      <c r="D282" s="86" t="s">
        <v>229</v>
      </c>
      <c r="E282" s="86" t="s">
        <v>125</v>
      </c>
      <c r="F282" s="44">
        <v>8</v>
      </c>
      <c r="G282" s="44">
        <v>1267540</v>
      </c>
      <c r="H282" s="46">
        <v>0.79</v>
      </c>
      <c r="I282" s="21">
        <v>82.829570872566507</v>
      </c>
      <c r="J282" s="86" t="s">
        <v>236</v>
      </c>
      <c r="K282" s="66">
        <v>0.13800000000000001</v>
      </c>
      <c r="L282" s="45">
        <v>3346</v>
      </c>
      <c r="M282" s="82">
        <v>44725</v>
      </c>
      <c r="N282" s="44">
        <v>50521</v>
      </c>
      <c r="O282" s="36">
        <f t="shared" si="49"/>
        <v>4184632.7500529326</v>
      </c>
      <c r="P282" s="36">
        <f t="shared" si="50"/>
        <v>4762112</v>
      </c>
      <c r="Q282" s="44">
        <v>35436</v>
      </c>
      <c r="R282" s="30">
        <v>50521</v>
      </c>
      <c r="S282" s="30">
        <f t="shared" si="51"/>
        <v>15085</v>
      </c>
      <c r="T282" s="36">
        <f t="shared" si="52"/>
        <v>3340199</v>
      </c>
      <c r="U282" s="30">
        <f t="shared" si="53"/>
        <v>1421913</v>
      </c>
      <c r="V282" s="44">
        <v>148</v>
      </c>
      <c r="W282" s="33">
        <f t="shared" si="54"/>
        <v>44873</v>
      </c>
      <c r="X282" s="43" t="str">
        <f t="shared" ca="1" si="59"/>
        <v>Bill Process</v>
      </c>
      <c r="Y282" s="37">
        <f t="shared" ca="1" si="55"/>
        <v>-1318</v>
      </c>
      <c r="Z282" s="44">
        <v>6427</v>
      </c>
      <c r="AA282" s="44">
        <f t="shared" ca="1" si="56"/>
        <v>1318</v>
      </c>
      <c r="AB282" s="48">
        <v>0</v>
      </c>
      <c r="AC282" s="67">
        <f t="shared" si="57"/>
        <v>0.70141129431325588</v>
      </c>
      <c r="AD282" s="52">
        <f t="shared" ca="1" si="60"/>
        <v>1318</v>
      </c>
      <c r="AE282" s="83"/>
      <c r="AF282" s="74">
        <v>0</v>
      </c>
      <c r="AG282" s="75">
        <v>0</v>
      </c>
      <c r="AH282" s="76">
        <v>46294</v>
      </c>
      <c r="AI282" s="77">
        <v>46456</v>
      </c>
      <c r="AJ282" s="50">
        <f t="shared" si="58"/>
        <v>-162</v>
      </c>
      <c r="AK282" s="48" t="s">
        <v>47</v>
      </c>
    </row>
    <row r="283" spans="1:37">
      <c r="A283" s="86" t="s">
        <v>543</v>
      </c>
      <c r="B283" s="44">
        <v>205</v>
      </c>
      <c r="C283" s="44">
        <v>76980256</v>
      </c>
      <c r="D283" s="86" t="s">
        <v>78</v>
      </c>
      <c r="E283" s="86" t="s">
        <v>79</v>
      </c>
      <c r="F283" s="44">
        <v>34</v>
      </c>
      <c r="G283" s="44">
        <v>7853207</v>
      </c>
      <c r="H283" s="46">
        <v>0.85</v>
      </c>
      <c r="I283" s="21">
        <v>86.279649286583307</v>
      </c>
      <c r="J283" s="86" t="s">
        <v>68</v>
      </c>
      <c r="K283" s="66">
        <v>0.10100000000000001</v>
      </c>
      <c r="L283" s="45">
        <v>3219</v>
      </c>
      <c r="M283" s="82">
        <v>44843</v>
      </c>
      <c r="N283" s="44">
        <v>29150</v>
      </c>
      <c r="O283" s="36">
        <f t="shared" si="49"/>
        <v>2515051.7767039035</v>
      </c>
      <c r="P283" s="36">
        <f t="shared" si="50"/>
        <v>2769072</v>
      </c>
      <c r="Q283" s="44">
        <v>9359</v>
      </c>
      <c r="R283" s="30">
        <v>29150</v>
      </c>
      <c r="S283" s="30">
        <f t="shared" si="51"/>
        <v>19791</v>
      </c>
      <c r="T283" s="36">
        <f t="shared" si="52"/>
        <v>889048</v>
      </c>
      <c r="U283" s="30">
        <f t="shared" si="53"/>
        <v>1880024</v>
      </c>
      <c r="V283" s="44">
        <v>143</v>
      </c>
      <c r="W283" s="33">
        <f t="shared" si="54"/>
        <v>44986</v>
      </c>
      <c r="X283" s="43" t="str">
        <f t="shared" ca="1" si="59"/>
        <v>Bill Process</v>
      </c>
      <c r="Y283" s="37">
        <f t="shared" ca="1" si="55"/>
        <v>-1205</v>
      </c>
      <c r="Z283" s="44">
        <v>6932</v>
      </c>
      <c r="AA283" s="44">
        <f t="shared" ca="1" si="56"/>
        <v>1205</v>
      </c>
      <c r="AB283" s="48">
        <v>5</v>
      </c>
      <c r="AC283" s="67">
        <f t="shared" si="57"/>
        <v>0.32106346483704973</v>
      </c>
      <c r="AD283" s="52">
        <f t="shared" ca="1" si="60"/>
        <v>1200</v>
      </c>
      <c r="AE283" s="83"/>
      <c r="AF283" s="74">
        <v>0</v>
      </c>
      <c r="AG283" s="75">
        <v>0</v>
      </c>
      <c r="AH283" s="76">
        <v>45769</v>
      </c>
      <c r="AI283" s="77">
        <v>45926</v>
      </c>
      <c r="AJ283" s="50">
        <f t="shared" si="58"/>
        <v>-157</v>
      </c>
      <c r="AK283" s="48" t="s">
        <v>47</v>
      </c>
    </row>
    <row r="284" spans="1:37">
      <c r="A284" s="86" t="s">
        <v>544</v>
      </c>
      <c r="B284" s="44">
        <v>518</v>
      </c>
      <c r="C284" s="44">
        <v>55189740</v>
      </c>
      <c r="D284" s="86" t="s">
        <v>545</v>
      </c>
      <c r="E284" s="86" t="s">
        <v>107</v>
      </c>
      <c r="F284" s="44">
        <v>11</v>
      </c>
      <c r="G284" s="44">
        <v>4402672</v>
      </c>
      <c r="H284" s="46">
        <v>0.76</v>
      </c>
      <c r="I284" s="21">
        <v>69.593444159145378</v>
      </c>
      <c r="J284" s="86" t="s">
        <v>272</v>
      </c>
      <c r="K284" s="66">
        <v>0.13900000000000001</v>
      </c>
      <c r="L284" s="45">
        <v>8418</v>
      </c>
      <c r="M284" s="82">
        <v>44676</v>
      </c>
      <c r="N284" s="44">
        <v>80421</v>
      </c>
      <c r="O284" s="36">
        <f t="shared" si="49"/>
        <v>5596774.3727226304</v>
      </c>
      <c r="P284" s="36">
        <f t="shared" si="50"/>
        <v>6374726</v>
      </c>
      <c r="Q284" s="44">
        <v>60423</v>
      </c>
      <c r="R284" s="30">
        <v>80421</v>
      </c>
      <c r="S284" s="30">
        <f t="shared" si="51"/>
        <v>19998</v>
      </c>
      <c r="T284" s="36">
        <f t="shared" si="52"/>
        <v>4789546</v>
      </c>
      <c r="U284" s="30">
        <f t="shared" si="53"/>
        <v>1585180</v>
      </c>
      <c r="V284" s="44">
        <v>170</v>
      </c>
      <c r="W284" s="33">
        <f t="shared" si="54"/>
        <v>44846</v>
      </c>
      <c r="X284" s="43" t="str">
        <f t="shared" ca="1" si="59"/>
        <v>Bill Process</v>
      </c>
      <c r="Y284" s="37">
        <f t="shared" ca="1" si="55"/>
        <v>-1345</v>
      </c>
      <c r="Z284" s="44">
        <v>3985</v>
      </c>
      <c r="AA284" s="44">
        <f t="shared" ca="1" si="56"/>
        <v>1345</v>
      </c>
      <c r="AB284" s="48">
        <v>0</v>
      </c>
      <c r="AC284" s="67">
        <f t="shared" si="57"/>
        <v>0.75133360689372175</v>
      </c>
      <c r="AD284" s="52">
        <f t="shared" ca="1" si="60"/>
        <v>1345</v>
      </c>
      <c r="AE284" s="83"/>
      <c r="AF284" s="74">
        <v>0</v>
      </c>
      <c r="AG284" s="75">
        <v>0</v>
      </c>
      <c r="AH284" s="76">
        <v>46205</v>
      </c>
      <c r="AI284" s="77">
        <v>46389</v>
      </c>
      <c r="AJ284" s="50">
        <f t="shared" si="58"/>
        <v>-184</v>
      </c>
      <c r="AK284" s="48" t="s">
        <v>47</v>
      </c>
    </row>
    <row r="285" spans="1:37">
      <c r="A285" s="86" t="s">
        <v>546</v>
      </c>
      <c r="B285" s="44">
        <v>906</v>
      </c>
      <c r="C285" s="44">
        <v>42861515</v>
      </c>
      <c r="D285" s="86" t="s">
        <v>368</v>
      </c>
      <c r="E285" s="86" t="s">
        <v>125</v>
      </c>
      <c r="F285" s="44">
        <v>10</v>
      </c>
      <c r="G285" s="44">
        <v>9800400</v>
      </c>
      <c r="H285" s="46">
        <v>0.8</v>
      </c>
      <c r="I285" s="21">
        <v>66.777816908769353</v>
      </c>
      <c r="J285" s="86" t="s">
        <v>104</v>
      </c>
      <c r="K285" s="66">
        <v>0.14599999999999999</v>
      </c>
      <c r="L285" s="45">
        <v>3772</v>
      </c>
      <c r="M285" s="82">
        <v>44329</v>
      </c>
      <c r="N285" s="44">
        <v>87137</v>
      </c>
      <c r="O285" s="36">
        <f t="shared" si="49"/>
        <v>5818818.6319794348</v>
      </c>
      <c r="P285" s="36">
        <f t="shared" si="50"/>
        <v>6668366</v>
      </c>
      <c r="Q285" s="44">
        <v>73007</v>
      </c>
      <c r="R285" s="30">
        <v>87137</v>
      </c>
      <c r="S285" s="30">
        <f t="shared" si="51"/>
        <v>14130</v>
      </c>
      <c r="T285" s="36">
        <f t="shared" si="52"/>
        <v>5587034</v>
      </c>
      <c r="U285" s="30">
        <f t="shared" si="53"/>
        <v>1081332</v>
      </c>
      <c r="V285" s="44">
        <v>194</v>
      </c>
      <c r="W285" s="33">
        <f t="shared" si="54"/>
        <v>44523</v>
      </c>
      <c r="X285" s="43" t="str">
        <f t="shared" ca="1" si="59"/>
        <v>Bill Process</v>
      </c>
      <c r="Y285" s="37">
        <f t="shared" ca="1" si="55"/>
        <v>-1668</v>
      </c>
      <c r="Z285" s="44">
        <v>4854</v>
      </c>
      <c r="AA285" s="44">
        <f t="shared" ca="1" si="56"/>
        <v>1668</v>
      </c>
      <c r="AB285" s="48">
        <v>7</v>
      </c>
      <c r="AC285" s="67">
        <f t="shared" si="57"/>
        <v>0.83784155984254682</v>
      </c>
      <c r="AD285" s="52">
        <f t="shared" ca="1" si="60"/>
        <v>1661</v>
      </c>
      <c r="AE285" s="83"/>
      <c r="AF285" s="74">
        <v>0</v>
      </c>
      <c r="AG285" s="75">
        <v>0</v>
      </c>
      <c r="AH285" s="76">
        <v>45985</v>
      </c>
      <c r="AI285" s="77">
        <v>46193</v>
      </c>
      <c r="AJ285" s="50">
        <f t="shared" si="58"/>
        <v>-208</v>
      </c>
      <c r="AK285" s="48" t="s">
        <v>60</v>
      </c>
    </row>
    <row r="286" spans="1:37">
      <c r="A286" s="86" t="s">
        <v>547</v>
      </c>
      <c r="B286" s="44">
        <v>300</v>
      </c>
      <c r="C286" s="44">
        <v>40960804</v>
      </c>
      <c r="D286" s="86" t="s">
        <v>111</v>
      </c>
      <c r="E286" s="86" t="s">
        <v>79</v>
      </c>
      <c r="F286" s="44">
        <v>27</v>
      </c>
      <c r="G286" s="44">
        <v>8652974</v>
      </c>
      <c r="H286" s="46">
        <v>0.97</v>
      </c>
      <c r="I286" s="21">
        <v>54.430718416877681</v>
      </c>
      <c r="J286" s="86" t="s">
        <v>202</v>
      </c>
      <c r="K286" s="66">
        <v>0.111</v>
      </c>
      <c r="L286" s="45">
        <v>1415</v>
      </c>
      <c r="M286" s="82">
        <v>44766</v>
      </c>
      <c r="N286" s="44">
        <v>77104</v>
      </c>
      <c r="O286" s="36">
        <f t="shared" si="49"/>
        <v>4196826.1128149368</v>
      </c>
      <c r="P286" s="36">
        <f t="shared" si="50"/>
        <v>4662674</v>
      </c>
      <c r="Q286" s="44">
        <v>57026</v>
      </c>
      <c r="R286" s="30">
        <v>77104</v>
      </c>
      <c r="S286" s="30">
        <f t="shared" si="51"/>
        <v>20078</v>
      </c>
      <c r="T286" s="36">
        <f t="shared" si="52"/>
        <v>3448506</v>
      </c>
      <c r="U286" s="30">
        <f t="shared" si="53"/>
        <v>1214168</v>
      </c>
      <c r="V286" s="44">
        <v>61</v>
      </c>
      <c r="W286" s="33">
        <f t="shared" si="54"/>
        <v>44827</v>
      </c>
      <c r="X286" s="43" t="str">
        <f t="shared" ca="1" si="59"/>
        <v>Bill Process</v>
      </c>
      <c r="Y286" s="37">
        <f t="shared" ca="1" si="55"/>
        <v>-1364</v>
      </c>
      <c r="Z286" s="44">
        <v>9576</v>
      </c>
      <c r="AA286" s="44">
        <f t="shared" ca="1" si="56"/>
        <v>1364</v>
      </c>
      <c r="AB286" s="48">
        <v>9</v>
      </c>
      <c r="AC286" s="67">
        <f t="shared" si="57"/>
        <v>0.73959846441170363</v>
      </c>
      <c r="AD286" s="52">
        <f t="shared" ca="1" si="60"/>
        <v>1355</v>
      </c>
      <c r="AE286" s="83"/>
      <c r="AF286" s="74">
        <v>0</v>
      </c>
      <c r="AG286" s="75">
        <v>0</v>
      </c>
      <c r="AH286" s="76">
        <v>45698</v>
      </c>
      <c r="AI286" s="77">
        <v>45773</v>
      </c>
      <c r="AJ286" s="50">
        <f t="shared" si="58"/>
        <v>-75</v>
      </c>
      <c r="AK286" s="48" t="s">
        <v>60</v>
      </c>
    </row>
    <row r="287" spans="1:37">
      <c r="A287" s="86" t="s">
        <v>548</v>
      </c>
      <c r="B287" s="44">
        <v>315</v>
      </c>
      <c r="C287" s="44">
        <v>29940892</v>
      </c>
      <c r="D287" s="86" t="s">
        <v>545</v>
      </c>
      <c r="E287" s="86" t="s">
        <v>107</v>
      </c>
      <c r="F287" s="44">
        <v>29</v>
      </c>
      <c r="G287" s="44">
        <v>3903930</v>
      </c>
      <c r="H287" s="46">
        <v>0.94</v>
      </c>
      <c r="I287" s="21">
        <v>76.904748100829067</v>
      </c>
      <c r="J287" s="86" t="s">
        <v>232</v>
      </c>
      <c r="K287" s="66">
        <v>0.112</v>
      </c>
      <c r="L287" s="45">
        <v>1816</v>
      </c>
      <c r="M287" s="82">
        <v>44150</v>
      </c>
      <c r="N287" s="44">
        <v>75871</v>
      </c>
      <c r="O287" s="36">
        <f t="shared" si="49"/>
        <v>5834840.1431580018</v>
      </c>
      <c r="P287" s="36">
        <f t="shared" si="50"/>
        <v>6488342</v>
      </c>
      <c r="Q287" s="44">
        <v>35520</v>
      </c>
      <c r="R287" s="30">
        <v>75871</v>
      </c>
      <c r="S287" s="30">
        <f t="shared" si="51"/>
        <v>40351</v>
      </c>
      <c r="T287" s="36">
        <f t="shared" si="52"/>
        <v>3037602</v>
      </c>
      <c r="U287" s="30">
        <f t="shared" si="53"/>
        <v>3450740</v>
      </c>
      <c r="V287" s="44">
        <v>141</v>
      </c>
      <c r="W287" s="33">
        <f t="shared" si="54"/>
        <v>44291</v>
      </c>
      <c r="X287" s="43" t="str">
        <f t="shared" ca="1" si="59"/>
        <v>Bill Process</v>
      </c>
      <c r="Y287" s="37">
        <f t="shared" ca="1" si="55"/>
        <v>-1900</v>
      </c>
      <c r="Z287" s="44">
        <v>4266</v>
      </c>
      <c r="AA287" s="44">
        <f t="shared" ca="1" si="56"/>
        <v>1900</v>
      </c>
      <c r="AB287" s="48">
        <v>0</v>
      </c>
      <c r="AC287" s="67">
        <f t="shared" si="57"/>
        <v>0.46816306625719972</v>
      </c>
      <c r="AD287" s="52">
        <f t="shared" ca="1" si="60"/>
        <v>1900</v>
      </c>
      <c r="AE287" s="83"/>
      <c r="AF287" s="74">
        <v>0</v>
      </c>
      <c r="AG287" s="75">
        <v>0</v>
      </c>
      <c r="AH287" s="76">
        <v>46167</v>
      </c>
      <c r="AI287" s="77">
        <v>46322</v>
      </c>
      <c r="AJ287" s="50">
        <f t="shared" si="58"/>
        <v>-155</v>
      </c>
      <c r="AK287" s="48" t="s">
        <v>60</v>
      </c>
    </row>
    <row r="288" spans="1:37">
      <c r="A288" s="86" t="s">
        <v>549</v>
      </c>
      <c r="B288" s="44">
        <v>127</v>
      </c>
      <c r="C288" s="44">
        <v>11911090</v>
      </c>
      <c r="D288" s="86" t="s">
        <v>287</v>
      </c>
      <c r="E288" s="86" t="s">
        <v>207</v>
      </c>
      <c r="F288" s="44">
        <v>9</v>
      </c>
      <c r="G288" s="44">
        <v>5319965</v>
      </c>
      <c r="H288" s="46">
        <v>0.84</v>
      </c>
      <c r="I288" s="21">
        <v>99.5928492134842</v>
      </c>
      <c r="J288" s="86" t="s">
        <v>156</v>
      </c>
      <c r="K288" s="66">
        <v>0.12</v>
      </c>
      <c r="L288" s="45">
        <v>8646</v>
      </c>
      <c r="M288" s="82">
        <v>44394</v>
      </c>
      <c r="N288" s="44">
        <v>88566</v>
      </c>
      <c r="O288" s="36">
        <f t="shared" si="49"/>
        <v>8820540.2834414411</v>
      </c>
      <c r="P288" s="36">
        <f t="shared" si="50"/>
        <v>9879005</v>
      </c>
      <c r="Q288" s="44">
        <v>74630</v>
      </c>
      <c r="R288" s="30">
        <v>88566</v>
      </c>
      <c r="S288" s="30">
        <f t="shared" si="51"/>
        <v>13936</v>
      </c>
      <c r="T288" s="36">
        <f t="shared" si="52"/>
        <v>8324528</v>
      </c>
      <c r="U288" s="30">
        <f t="shared" si="53"/>
        <v>1554477</v>
      </c>
      <c r="V288" s="44">
        <v>188</v>
      </c>
      <c r="W288" s="33">
        <f t="shared" si="54"/>
        <v>44582</v>
      </c>
      <c r="X288" s="43" t="str">
        <f t="shared" ca="1" si="59"/>
        <v>Bill Process</v>
      </c>
      <c r="Y288" s="37">
        <f t="shared" ca="1" si="55"/>
        <v>-1609</v>
      </c>
      <c r="Z288" s="44">
        <v>8304</v>
      </c>
      <c r="AA288" s="44">
        <f t="shared" ca="1" si="56"/>
        <v>1609</v>
      </c>
      <c r="AB288" s="48">
        <v>2</v>
      </c>
      <c r="AC288" s="67">
        <f t="shared" si="57"/>
        <v>0.84264842038705601</v>
      </c>
      <c r="AD288" s="52">
        <f t="shared" ca="1" si="60"/>
        <v>1607</v>
      </c>
      <c r="AE288" s="83"/>
      <c r="AF288" s="74">
        <v>0</v>
      </c>
      <c r="AG288" s="75">
        <v>0</v>
      </c>
      <c r="AH288" s="76">
        <v>45736</v>
      </c>
      <c r="AI288" s="77">
        <v>45938</v>
      </c>
      <c r="AJ288" s="50">
        <f t="shared" si="58"/>
        <v>-202</v>
      </c>
      <c r="AK288" s="48" t="s">
        <v>60</v>
      </c>
    </row>
    <row r="289" spans="1:37">
      <c r="A289" s="86" t="s">
        <v>550</v>
      </c>
      <c r="B289" s="44">
        <v>841</v>
      </c>
      <c r="C289" s="44">
        <v>27239961</v>
      </c>
      <c r="D289" s="86" t="s">
        <v>153</v>
      </c>
      <c r="E289" s="86" t="s">
        <v>107</v>
      </c>
      <c r="F289" s="44">
        <v>42</v>
      </c>
      <c r="G289" s="44">
        <v>581835</v>
      </c>
      <c r="H289" s="46">
        <v>0.82</v>
      </c>
      <c r="I289" s="21">
        <v>73.291781426277197</v>
      </c>
      <c r="J289" s="86" t="s">
        <v>197</v>
      </c>
      <c r="K289" s="66">
        <v>0.112</v>
      </c>
      <c r="L289" s="45">
        <v>6613</v>
      </c>
      <c r="M289" s="82">
        <v>44997</v>
      </c>
      <c r="N289" s="44">
        <v>84715</v>
      </c>
      <c r="O289" s="36">
        <f t="shared" si="49"/>
        <v>6208913.263527073</v>
      </c>
      <c r="P289" s="36">
        <f t="shared" si="50"/>
        <v>6904312</v>
      </c>
      <c r="Q289" s="44">
        <v>81710</v>
      </c>
      <c r="R289" s="30">
        <v>84715</v>
      </c>
      <c r="S289" s="30">
        <f t="shared" si="51"/>
        <v>3005</v>
      </c>
      <c r="T289" s="36">
        <f t="shared" si="52"/>
        <v>6659403</v>
      </c>
      <c r="U289" s="30">
        <f t="shared" si="53"/>
        <v>244909</v>
      </c>
      <c r="V289" s="44">
        <v>193</v>
      </c>
      <c r="W289" s="33">
        <f t="shared" si="54"/>
        <v>45190</v>
      </c>
      <c r="X289" s="43" t="str">
        <f t="shared" ca="1" si="59"/>
        <v>Bill Process</v>
      </c>
      <c r="Y289" s="37">
        <f t="shared" ca="1" si="55"/>
        <v>-1001</v>
      </c>
      <c r="Z289" s="44">
        <v>1128</v>
      </c>
      <c r="AA289" s="44">
        <f t="shared" ca="1" si="56"/>
        <v>1001</v>
      </c>
      <c r="AB289" s="48">
        <v>5</v>
      </c>
      <c r="AC289" s="67">
        <f t="shared" si="57"/>
        <v>0.96452812370890628</v>
      </c>
      <c r="AD289" s="52">
        <f t="shared" ca="1" si="60"/>
        <v>996</v>
      </c>
      <c r="AE289" s="83"/>
      <c r="AF289" s="74">
        <v>0</v>
      </c>
      <c r="AG289" s="75">
        <v>0</v>
      </c>
      <c r="AH289" s="76">
        <v>46031</v>
      </c>
      <c r="AI289" s="77">
        <v>46238</v>
      </c>
      <c r="AJ289" s="50">
        <f t="shared" si="58"/>
        <v>-207</v>
      </c>
      <c r="AK289" s="48" t="s">
        <v>47</v>
      </c>
    </row>
    <row r="290" spans="1:37">
      <c r="A290" s="86" t="s">
        <v>551</v>
      </c>
      <c r="B290" s="44">
        <v>823</v>
      </c>
      <c r="C290" s="44">
        <v>71462847</v>
      </c>
      <c r="D290" s="86" t="s">
        <v>149</v>
      </c>
      <c r="E290" s="86" t="s">
        <v>75</v>
      </c>
      <c r="F290" s="44">
        <v>15</v>
      </c>
      <c r="G290" s="44">
        <v>7940657</v>
      </c>
      <c r="H290" s="46">
        <v>0.85</v>
      </c>
      <c r="I290" s="21">
        <v>88.200978731195661</v>
      </c>
      <c r="J290" s="86" t="s">
        <v>115</v>
      </c>
      <c r="K290" s="66">
        <v>0.11799999999999999</v>
      </c>
      <c r="L290" s="45">
        <v>1997</v>
      </c>
      <c r="M290" s="82">
        <v>44527</v>
      </c>
      <c r="N290" s="44">
        <v>34679</v>
      </c>
      <c r="O290" s="36">
        <f t="shared" si="49"/>
        <v>3058721.7414191342</v>
      </c>
      <c r="P290" s="36">
        <f t="shared" si="50"/>
        <v>3419651</v>
      </c>
      <c r="Q290" s="44">
        <v>34679</v>
      </c>
      <c r="R290" s="30">
        <v>34679</v>
      </c>
      <c r="S290" s="30">
        <f t="shared" si="51"/>
        <v>0</v>
      </c>
      <c r="T290" s="36">
        <f t="shared" si="52"/>
        <v>3419651</v>
      </c>
      <c r="U290" s="30">
        <f t="shared" si="53"/>
        <v>0</v>
      </c>
      <c r="V290" s="44">
        <v>60</v>
      </c>
      <c r="W290" s="33">
        <f t="shared" si="54"/>
        <v>44587</v>
      </c>
      <c r="X290" s="43" t="str">
        <f t="shared" ca="1" si="59"/>
        <v>P O Closed</v>
      </c>
      <c r="Y290" s="37">
        <f t="shared" ca="1" si="55"/>
        <v>-1604</v>
      </c>
      <c r="Z290" s="44">
        <v>3435</v>
      </c>
      <c r="AA290" s="44">
        <f t="shared" ca="1" si="56"/>
        <v>1604</v>
      </c>
      <c r="AB290" s="48">
        <v>1</v>
      </c>
      <c r="AC290" s="67">
        <f t="shared" si="57"/>
        <v>1</v>
      </c>
      <c r="AD290" s="52">
        <f t="shared" ca="1" si="60"/>
        <v>1603</v>
      </c>
      <c r="AE290" s="83"/>
      <c r="AF290" s="74">
        <v>0</v>
      </c>
      <c r="AG290" s="75">
        <v>0</v>
      </c>
      <c r="AH290" s="76">
        <v>45801</v>
      </c>
      <c r="AI290" s="77">
        <v>45875</v>
      </c>
      <c r="AJ290" s="50">
        <f t="shared" si="58"/>
        <v>-74</v>
      </c>
      <c r="AK290" s="48" t="s">
        <v>60</v>
      </c>
    </row>
    <row r="291" spans="1:37">
      <c r="A291" s="86" t="s">
        <v>552</v>
      </c>
      <c r="B291" s="44">
        <v>123</v>
      </c>
      <c r="C291" s="44">
        <v>76710273</v>
      </c>
      <c r="D291" s="86" t="s">
        <v>425</v>
      </c>
      <c r="E291" s="86" t="s">
        <v>71</v>
      </c>
      <c r="F291" s="44">
        <v>44</v>
      </c>
      <c r="G291" s="44">
        <v>3301041</v>
      </c>
      <c r="H291" s="46">
        <v>0.96</v>
      </c>
      <c r="I291" s="21">
        <v>68.753630423714839</v>
      </c>
      <c r="J291" s="86" t="s">
        <v>137</v>
      </c>
      <c r="K291" s="66">
        <v>0.14399999999999999</v>
      </c>
      <c r="L291" s="45">
        <v>7638</v>
      </c>
      <c r="M291" s="82">
        <v>45938</v>
      </c>
      <c r="N291" s="44">
        <v>53486</v>
      </c>
      <c r="O291" s="36">
        <f t="shared" si="49"/>
        <v>3677356.676842812</v>
      </c>
      <c r="P291" s="36">
        <f t="shared" si="50"/>
        <v>4206896</v>
      </c>
      <c r="Q291" s="44">
        <v>20238</v>
      </c>
      <c r="R291" s="30">
        <v>53486</v>
      </c>
      <c r="S291" s="30">
        <f t="shared" si="51"/>
        <v>33248</v>
      </c>
      <c r="T291" s="36">
        <f t="shared" si="52"/>
        <v>1591803</v>
      </c>
      <c r="U291" s="30">
        <f t="shared" si="53"/>
        <v>2615093</v>
      </c>
      <c r="V291" s="44">
        <v>85</v>
      </c>
      <c r="W291" s="33">
        <f t="shared" si="54"/>
        <v>46023</v>
      </c>
      <c r="X291" s="43" t="str">
        <f t="shared" ca="1" si="59"/>
        <v>Bill Process</v>
      </c>
      <c r="Y291" s="37">
        <f t="shared" ca="1" si="55"/>
        <v>-168</v>
      </c>
      <c r="Z291" s="44">
        <v>3611</v>
      </c>
      <c r="AA291" s="44">
        <f t="shared" ca="1" si="56"/>
        <v>168</v>
      </c>
      <c r="AB291" s="48">
        <v>0</v>
      </c>
      <c r="AC291" s="67">
        <f t="shared" si="57"/>
        <v>0.37837938899899037</v>
      </c>
      <c r="AD291" s="52">
        <f t="shared" ca="1" si="60"/>
        <v>168</v>
      </c>
      <c r="AE291" s="83"/>
      <c r="AF291" s="74">
        <v>0</v>
      </c>
      <c r="AG291" s="75">
        <v>0</v>
      </c>
      <c r="AH291" s="76">
        <v>46213</v>
      </c>
      <c r="AI291" s="77">
        <v>46312</v>
      </c>
      <c r="AJ291" s="50">
        <f t="shared" si="58"/>
        <v>-99</v>
      </c>
      <c r="AK291" s="48" t="s">
        <v>60</v>
      </c>
    </row>
    <row r="292" spans="1:37">
      <c r="A292" s="86" t="s">
        <v>553</v>
      </c>
      <c r="B292" s="44">
        <v>587</v>
      </c>
      <c r="C292" s="44">
        <v>54611011</v>
      </c>
      <c r="D292" s="86" t="s">
        <v>229</v>
      </c>
      <c r="E292" s="86" t="s">
        <v>125</v>
      </c>
      <c r="F292" s="44">
        <v>25</v>
      </c>
      <c r="G292" s="44">
        <v>6488604</v>
      </c>
      <c r="H292" s="46">
        <v>0.97</v>
      </c>
      <c r="I292" s="21">
        <v>94.837622460516883</v>
      </c>
      <c r="J292" s="86" t="s">
        <v>204</v>
      </c>
      <c r="K292" s="66">
        <v>0.111</v>
      </c>
      <c r="L292" s="45">
        <v>4851</v>
      </c>
      <c r="M292" s="82">
        <v>45471</v>
      </c>
      <c r="N292" s="44">
        <v>86918</v>
      </c>
      <c r="O292" s="36">
        <f t="shared" si="49"/>
        <v>8243096.4690232063</v>
      </c>
      <c r="P292" s="36">
        <f t="shared" si="50"/>
        <v>9158080</v>
      </c>
      <c r="Q292" s="44">
        <v>6182</v>
      </c>
      <c r="R292" s="30">
        <v>86918</v>
      </c>
      <c r="S292" s="30">
        <f t="shared" si="51"/>
        <v>80736</v>
      </c>
      <c r="T292" s="36">
        <f t="shared" si="52"/>
        <v>651364</v>
      </c>
      <c r="U292" s="30">
        <f t="shared" si="53"/>
        <v>8506716</v>
      </c>
      <c r="V292" s="44">
        <v>180</v>
      </c>
      <c r="W292" s="33">
        <f t="shared" si="54"/>
        <v>45651</v>
      </c>
      <c r="X292" s="43" t="str">
        <f t="shared" ca="1" si="59"/>
        <v>Bill Process</v>
      </c>
      <c r="Y292" s="37">
        <f t="shared" ca="1" si="55"/>
        <v>-540</v>
      </c>
      <c r="Z292" s="44">
        <v>3901</v>
      </c>
      <c r="AA292" s="44">
        <f t="shared" ca="1" si="56"/>
        <v>540</v>
      </c>
      <c r="AB292" s="48">
        <v>0</v>
      </c>
      <c r="AC292" s="67">
        <f t="shared" si="57"/>
        <v>7.1124508157113603E-2</v>
      </c>
      <c r="AD292" s="52">
        <f t="shared" ca="1" si="60"/>
        <v>540</v>
      </c>
      <c r="AE292" s="83"/>
      <c r="AF292" s="74">
        <v>0</v>
      </c>
      <c r="AG292" s="75">
        <v>0</v>
      </c>
      <c r="AH292" s="76">
        <v>46149</v>
      </c>
      <c r="AI292" s="77">
        <v>46343</v>
      </c>
      <c r="AJ292" s="50">
        <f t="shared" si="58"/>
        <v>-194</v>
      </c>
      <c r="AK292" s="48" t="s">
        <v>60</v>
      </c>
    </row>
    <row r="293" spans="1:37">
      <c r="A293" s="86" t="s">
        <v>554</v>
      </c>
      <c r="B293" s="44">
        <v>379</v>
      </c>
      <c r="C293" s="44">
        <v>54287367</v>
      </c>
      <c r="D293" s="86" t="s">
        <v>466</v>
      </c>
      <c r="E293" s="86" t="s">
        <v>147</v>
      </c>
      <c r="F293" s="44">
        <v>18</v>
      </c>
      <c r="G293" s="44">
        <v>3682217</v>
      </c>
      <c r="H293" s="46">
        <v>1</v>
      </c>
      <c r="I293" s="21">
        <v>71.348776768929497</v>
      </c>
      <c r="J293" s="86" t="s">
        <v>166</v>
      </c>
      <c r="K293" s="66">
        <v>0.14499999999999999</v>
      </c>
      <c r="L293" s="45">
        <v>9161</v>
      </c>
      <c r="M293" s="82">
        <v>45182</v>
      </c>
      <c r="N293" s="44">
        <v>69786</v>
      </c>
      <c r="O293" s="36">
        <f t="shared" si="49"/>
        <v>4979145.7355965143</v>
      </c>
      <c r="P293" s="36">
        <f t="shared" si="50"/>
        <v>5701122</v>
      </c>
      <c r="Q293" s="44">
        <v>29757</v>
      </c>
      <c r="R293" s="30">
        <v>69786</v>
      </c>
      <c r="S293" s="30">
        <f t="shared" si="51"/>
        <v>40029</v>
      </c>
      <c r="T293" s="36">
        <f t="shared" si="52"/>
        <v>2430979</v>
      </c>
      <c r="U293" s="30">
        <f t="shared" si="53"/>
        <v>3270143</v>
      </c>
      <c r="V293" s="44">
        <v>69</v>
      </c>
      <c r="W293" s="33">
        <f t="shared" si="54"/>
        <v>45251</v>
      </c>
      <c r="X293" s="43" t="str">
        <f t="shared" ca="1" si="59"/>
        <v>Bill Process</v>
      </c>
      <c r="Y293" s="37">
        <f t="shared" ca="1" si="55"/>
        <v>-940</v>
      </c>
      <c r="Z293" s="44">
        <v>2096</v>
      </c>
      <c r="AA293" s="44">
        <f t="shared" ca="1" si="56"/>
        <v>940</v>
      </c>
      <c r="AB293" s="48">
        <v>0</v>
      </c>
      <c r="AC293" s="67">
        <f t="shared" si="57"/>
        <v>0.42640357664861145</v>
      </c>
      <c r="AD293" s="52">
        <f t="shared" ca="1" si="60"/>
        <v>940</v>
      </c>
      <c r="AE293" s="83"/>
      <c r="AF293" s="74">
        <v>0</v>
      </c>
      <c r="AG293" s="75">
        <v>0</v>
      </c>
      <c r="AH293" s="76">
        <v>46282</v>
      </c>
      <c r="AI293" s="77">
        <v>46365</v>
      </c>
      <c r="AJ293" s="50">
        <f t="shared" si="58"/>
        <v>-83</v>
      </c>
      <c r="AK293" s="48" t="s">
        <v>47</v>
      </c>
    </row>
    <row r="294" spans="1:37">
      <c r="A294" s="86" t="s">
        <v>555</v>
      </c>
      <c r="B294" s="44">
        <v>320</v>
      </c>
      <c r="C294" s="44">
        <v>30211978</v>
      </c>
      <c r="D294" s="86" t="s">
        <v>473</v>
      </c>
      <c r="E294" s="86" t="s">
        <v>67</v>
      </c>
      <c r="F294" s="44">
        <v>17</v>
      </c>
      <c r="G294" s="44">
        <v>806641</v>
      </c>
      <c r="H294" s="46">
        <v>0.98</v>
      </c>
      <c r="I294" s="21">
        <v>54.665806876359937</v>
      </c>
      <c r="J294" s="86" t="s">
        <v>126</v>
      </c>
      <c r="K294" s="66">
        <v>0.14199999999999999</v>
      </c>
      <c r="L294" s="45">
        <v>7333</v>
      </c>
      <c r="M294" s="82">
        <v>44564</v>
      </c>
      <c r="N294" s="44">
        <v>17903</v>
      </c>
      <c r="O294" s="36">
        <f t="shared" si="49"/>
        <v>978681.94050747191</v>
      </c>
      <c r="P294" s="36">
        <f t="shared" si="50"/>
        <v>1117655</v>
      </c>
      <c r="Q294" s="44">
        <v>5014</v>
      </c>
      <c r="R294" s="30">
        <v>17903</v>
      </c>
      <c r="S294" s="30">
        <f t="shared" si="51"/>
        <v>12889</v>
      </c>
      <c r="T294" s="36">
        <f t="shared" si="52"/>
        <v>313016</v>
      </c>
      <c r="U294" s="30">
        <f t="shared" si="53"/>
        <v>804639</v>
      </c>
      <c r="V294" s="44">
        <v>51</v>
      </c>
      <c r="W294" s="33">
        <f t="shared" si="54"/>
        <v>44615</v>
      </c>
      <c r="X294" s="43" t="str">
        <f t="shared" ca="1" si="59"/>
        <v>Bill Process</v>
      </c>
      <c r="Y294" s="37">
        <f t="shared" ca="1" si="55"/>
        <v>-1576</v>
      </c>
      <c r="Z294" s="44">
        <v>2973</v>
      </c>
      <c r="AA294" s="44">
        <f t="shared" ca="1" si="56"/>
        <v>1576</v>
      </c>
      <c r="AB294" s="48">
        <v>9</v>
      </c>
      <c r="AC294" s="67">
        <f t="shared" si="57"/>
        <v>0.28006479361000952</v>
      </c>
      <c r="AD294" s="52">
        <f t="shared" ca="1" si="60"/>
        <v>1567</v>
      </c>
      <c r="AE294" s="83"/>
      <c r="AF294" s="74">
        <v>0</v>
      </c>
      <c r="AG294" s="75">
        <v>0</v>
      </c>
      <c r="AH294" s="76">
        <v>45805</v>
      </c>
      <c r="AI294" s="77">
        <v>45870</v>
      </c>
      <c r="AJ294" s="50">
        <f t="shared" si="58"/>
        <v>-65</v>
      </c>
      <c r="AK294" s="48" t="s">
        <v>47</v>
      </c>
    </row>
    <row r="295" spans="1:37">
      <c r="A295" s="86" t="s">
        <v>556</v>
      </c>
      <c r="B295" s="44">
        <v>644</v>
      </c>
      <c r="C295" s="44">
        <v>35324829</v>
      </c>
      <c r="D295" s="86" t="s">
        <v>299</v>
      </c>
      <c r="E295" s="86" t="s">
        <v>83</v>
      </c>
      <c r="F295" s="44">
        <v>11</v>
      </c>
      <c r="G295" s="44">
        <v>7547002</v>
      </c>
      <c r="H295" s="46">
        <v>0.96</v>
      </c>
      <c r="I295" s="21">
        <v>70.816966794512496</v>
      </c>
      <c r="J295" s="86" t="s">
        <v>115</v>
      </c>
      <c r="K295" s="66">
        <v>0.108</v>
      </c>
      <c r="L295" s="45">
        <v>4599</v>
      </c>
      <c r="M295" s="82">
        <v>45288</v>
      </c>
      <c r="N295" s="44">
        <v>64936</v>
      </c>
      <c r="O295" s="36">
        <f t="shared" si="49"/>
        <v>4598570.5557684638</v>
      </c>
      <c r="P295" s="36">
        <f t="shared" si="50"/>
        <v>5095216</v>
      </c>
      <c r="Q295" s="44">
        <v>30572</v>
      </c>
      <c r="R295" s="30">
        <v>64936</v>
      </c>
      <c r="S295" s="30">
        <f t="shared" si="51"/>
        <v>34364</v>
      </c>
      <c r="T295" s="36">
        <f t="shared" si="52"/>
        <v>2398838</v>
      </c>
      <c r="U295" s="30">
        <f t="shared" si="53"/>
        <v>2696378</v>
      </c>
      <c r="V295" s="44">
        <v>196</v>
      </c>
      <c r="W295" s="33">
        <f t="shared" si="54"/>
        <v>45484</v>
      </c>
      <c r="X295" s="43" t="str">
        <f t="shared" ca="1" si="59"/>
        <v>Bill Process</v>
      </c>
      <c r="Y295" s="37">
        <f t="shared" ca="1" si="55"/>
        <v>-707</v>
      </c>
      <c r="Z295" s="44">
        <v>5838</v>
      </c>
      <c r="AA295" s="44">
        <f t="shared" ca="1" si="56"/>
        <v>707</v>
      </c>
      <c r="AB295" s="48">
        <v>6</v>
      </c>
      <c r="AC295" s="67">
        <f t="shared" si="57"/>
        <v>0.47080202045090552</v>
      </c>
      <c r="AD295" s="52">
        <f t="shared" ca="1" si="60"/>
        <v>701</v>
      </c>
      <c r="AE295" s="83"/>
      <c r="AF295" s="74">
        <v>0</v>
      </c>
      <c r="AG295" s="75">
        <v>0</v>
      </c>
      <c r="AH295" s="76">
        <v>46013</v>
      </c>
      <c r="AI295" s="77">
        <v>46223</v>
      </c>
      <c r="AJ295" s="50">
        <f t="shared" si="58"/>
        <v>-210</v>
      </c>
      <c r="AK295" s="48" t="s">
        <v>60</v>
      </c>
    </row>
    <row r="296" spans="1:37">
      <c r="A296" s="86" t="s">
        <v>557</v>
      </c>
      <c r="B296" s="44">
        <v>608</v>
      </c>
      <c r="C296" s="44">
        <v>96502690</v>
      </c>
      <c r="D296" s="86" t="s">
        <v>206</v>
      </c>
      <c r="E296" s="86" t="s">
        <v>207</v>
      </c>
      <c r="F296" s="44">
        <v>27</v>
      </c>
      <c r="G296" s="44">
        <v>1745750</v>
      </c>
      <c r="H296" s="46">
        <v>0.9</v>
      </c>
      <c r="I296" s="21">
        <v>87.801225106594046</v>
      </c>
      <c r="J296" s="86" t="s">
        <v>112</v>
      </c>
      <c r="K296" s="66">
        <v>0.123</v>
      </c>
      <c r="L296" s="45">
        <v>5610</v>
      </c>
      <c r="M296" s="82">
        <v>44601</v>
      </c>
      <c r="N296" s="44">
        <v>82031</v>
      </c>
      <c r="O296" s="36">
        <f t="shared" si="49"/>
        <v>7202422.2967190165</v>
      </c>
      <c r="P296" s="36">
        <f t="shared" si="50"/>
        <v>8088320</v>
      </c>
      <c r="Q296" s="44">
        <v>2120</v>
      </c>
      <c r="R296" s="30">
        <v>82031</v>
      </c>
      <c r="S296" s="30">
        <f t="shared" si="51"/>
        <v>79911</v>
      </c>
      <c r="T296" s="36">
        <f t="shared" si="52"/>
        <v>209034</v>
      </c>
      <c r="U296" s="30">
        <f t="shared" si="53"/>
        <v>7879286</v>
      </c>
      <c r="V296" s="44">
        <v>117</v>
      </c>
      <c r="W296" s="33">
        <f t="shared" si="54"/>
        <v>44718</v>
      </c>
      <c r="X296" s="43" t="str">
        <f t="shared" ca="1" si="59"/>
        <v>Bill Process</v>
      </c>
      <c r="Y296" s="37">
        <f t="shared" ca="1" si="55"/>
        <v>-1473</v>
      </c>
      <c r="Z296" s="44">
        <v>5543</v>
      </c>
      <c r="AA296" s="44">
        <f t="shared" ca="1" si="56"/>
        <v>1473</v>
      </c>
      <c r="AB296" s="48">
        <v>3</v>
      </c>
      <c r="AC296" s="67">
        <f t="shared" si="57"/>
        <v>2.5843888286135729E-2</v>
      </c>
      <c r="AD296" s="52">
        <f t="shared" ca="1" si="60"/>
        <v>1470</v>
      </c>
      <c r="AE296" s="83"/>
      <c r="AF296" s="74">
        <v>0</v>
      </c>
      <c r="AG296" s="75">
        <v>0</v>
      </c>
      <c r="AH296" s="76">
        <v>45990</v>
      </c>
      <c r="AI296" s="77">
        <v>46121</v>
      </c>
      <c r="AJ296" s="50">
        <f t="shared" si="58"/>
        <v>-131</v>
      </c>
      <c r="AK296" s="48" t="s">
        <v>47</v>
      </c>
    </row>
    <row r="297" spans="1:37">
      <c r="A297" s="86" t="s">
        <v>558</v>
      </c>
      <c r="B297" s="44">
        <v>881</v>
      </c>
      <c r="C297" s="44">
        <v>24205466</v>
      </c>
      <c r="D297" s="86" t="s">
        <v>235</v>
      </c>
      <c r="E297" s="86" t="s">
        <v>83</v>
      </c>
      <c r="F297" s="44">
        <v>19</v>
      </c>
      <c r="G297" s="44">
        <v>8054464</v>
      </c>
      <c r="H297" s="46">
        <v>0.82</v>
      </c>
      <c r="I297" s="21">
        <v>95.797612610535012</v>
      </c>
      <c r="J297" s="86" t="s">
        <v>208</v>
      </c>
      <c r="K297" s="66">
        <v>0.14499999999999999</v>
      </c>
      <c r="L297" s="45">
        <v>4728</v>
      </c>
      <c r="M297" s="82">
        <v>44942</v>
      </c>
      <c r="N297" s="44">
        <v>29991</v>
      </c>
      <c r="O297" s="36">
        <f t="shared" si="49"/>
        <v>2873066.1998025556</v>
      </c>
      <c r="P297" s="36">
        <f t="shared" si="50"/>
        <v>3289661</v>
      </c>
      <c r="Q297" s="44">
        <v>12716</v>
      </c>
      <c r="R297" s="30">
        <v>29991</v>
      </c>
      <c r="S297" s="30">
        <f t="shared" si="51"/>
        <v>17275</v>
      </c>
      <c r="T297" s="36">
        <f t="shared" si="52"/>
        <v>1394796</v>
      </c>
      <c r="U297" s="30">
        <f t="shared" si="53"/>
        <v>1894865</v>
      </c>
      <c r="V297" s="44">
        <v>91</v>
      </c>
      <c r="W297" s="33">
        <f t="shared" si="54"/>
        <v>45033</v>
      </c>
      <c r="X297" s="43" t="str">
        <f t="shared" ca="1" si="59"/>
        <v>Bill Process</v>
      </c>
      <c r="Y297" s="37">
        <f t="shared" ca="1" si="55"/>
        <v>-1158</v>
      </c>
      <c r="Z297" s="44">
        <v>9664</v>
      </c>
      <c r="AA297" s="44">
        <f t="shared" ca="1" si="56"/>
        <v>1158</v>
      </c>
      <c r="AB297" s="48">
        <v>7</v>
      </c>
      <c r="AC297" s="67">
        <f t="shared" si="57"/>
        <v>0.42399386482611451</v>
      </c>
      <c r="AD297" s="52">
        <f t="shared" ca="1" si="60"/>
        <v>1151</v>
      </c>
      <c r="AE297" s="83"/>
      <c r="AF297" s="74">
        <v>0</v>
      </c>
      <c r="AG297" s="75">
        <v>0</v>
      </c>
      <c r="AH297" s="76">
        <v>46060</v>
      </c>
      <c r="AI297" s="77">
        <v>46165</v>
      </c>
      <c r="AJ297" s="50">
        <f t="shared" si="58"/>
        <v>-105</v>
      </c>
      <c r="AK297" s="48" t="s">
        <v>47</v>
      </c>
    </row>
    <row r="298" spans="1:37">
      <c r="A298" s="86" t="s">
        <v>559</v>
      </c>
      <c r="B298" s="44">
        <v>871</v>
      </c>
      <c r="C298" s="44">
        <v>68873076</v>
      </c>
      <c r="D298" s="86" t="s">
        <v>469</v>
      </c>
      <c r="E298" s="86" t="s">
        <v>58</v>
      </c>
      <c r="F298" s="44">
        <v>21</v>
      </c>
      <c r="G298" s="44">
        <v>9567999</v>
      </c>
      <c r="H298" s="46">
        <v>0.91</v>
      </c>
      <c r="I298" s="21">
        <v>89.106925132337665</v>
      </c>
      <c r="J298" s="86" t="s">
        <v>166</v>
      </c>
      <c r="K298" s="66">
        <v>0.11899999999999999</v>
      </c>
      <c r="L298" s="45">
        <v>7685</v>
      </c>
      <c r="M298" s="82">
        <v>45850</v>
      </c>
      <c r="N298" s="44">
        <v>66227</v>
      </c>
      <c r="O298" s="36">
        <f t="shared" si="49"/>
        <v>5901284.3307393268</v>
      </c>
      <c r="P298" s="36">
        <f t="shared" si="50"/>
        <v>6603537</v>
      </c>
      <c r="Q298" s="44">
        <v>36625</v>
      </c>
      <c r="R298" s="30">
        <v>66227</v>
      </c>
      <c r="S298" s="30">
        <f t="shared" si="51"/>
        <v>29602</v>
      </c>
      <c r="T298" s="36">
        <f t="shared" si="52"/>
        <v>3651903</v>
      </c>
      <c r="U298" s="30">
        <f t="shared" si="53"/>
        <v>2951634</v>
      </c>
      <c r="V298" s="44">
        <v>88</v>
      </c>
      <c r="W298" s="33">
        <f t="shared" si="54"/>
        <v>45938</v>
      </c>
      <c r="X298" s="43" t="str">
        <f t="shared" ca="1" si="59"/>
        <v>Bill Process</v>
      </c>
      <c r="Y298" s="37">
        <f t="shared" ca="1" si="55"/>
        <v>-253</v>
      </c>
      <c r="Z298" s="44">
        <v>3690</v>
      </c>
      <c r="AA298" s="44">
        <f t="shared" ca="1" si="56"/>
        <v>253</v>
      </c>
      <c r="AB298" s="48">
        <v>6</v>
      </c>
      <c r="AC298" s="67">
        <f t="shared" si="57"/>
        <v>0.55302218128557834</v>
      </c>
      <c r="AD298" s="52">
        <f t="shared" ca="1" si="60"/>
        <v>247</v>
      </c>
      <c r="AE298" s="83"/>
      <c r="AF298" s="74">
        <v>0</v>
      </c>
      <c r="AG298" s="75">
        <v>0</v>
      </c>
      <c r="AH298" s="76">
        <v>45933</v>
      </c>
      <c r="AI298" s="77">
        <v>46035</v>
      </c>
      <c r="AJ298" s="50">
        <f t="shared" si="58"/>
        <v>-102</v>
      </c>
      <c r="AK298" s="48" t="s">
        <v>47</v>
      </c>
    </row>
    <row r="299" spans="1:37">
      <c r="A299" s="86" t="s">
        <v>560</v>
      </c>
      <c r="B299" s="44">
        <v>210</v>
      </c>
      <c r="C299" s="44">
        <v>72745760</v>
      </c>
      <c r="D299" s="86" t="s">
        <v>168</v>
      </c>
      <c r="E299" s="86" t="s">
        <v>75</v>
      </c>
      <c r="F299" s="44">
        <v>20</v>
      </c>
      <c r="G299" s="44">
        <v>8490938</v>
      </c>
      <c r="H299" s="46">
        <v>0.96</v>
      </c>
      <c r="I299" s="21">
        <v>80.692586404085034</v>
      </c>
      <c r="J299" s="86" t="s">
        <v>87</v>
      </c>
      <c r="K299" s="66">
        <v>0.14099999999999999</v>
      </c>
      <c r="L299" s="45">
        <v>3809</v>
      </c>
      <c r="M299" s="82">
        <v>44916</v>
      </c>
      <c r="N299" s="44">
        <v>81628</v>
      </c>
      <c r="O299" s="36">
        <f t="shared" si="49"/>
        <v>6586774.4429926528</v>
      </c>
      <c r="P299" s="36">
        <f t="shared" si="50"/>
        <v>7515510</v>
      </c>
      <c r="Q299" s="44">
        <v>9769</v>
      </c>
      <c r="R299" s="30">
        <v>81628</v>
      </c>
      <c r="S299" s="30">
        <f t="shared" si="51"/>
        <v>71859</v>
      </c>
      <c r="T299" s="36">
        <f t="shared" si="52"/>
        <v>899434</v>
      </c>
      <c r="U299" s="30">
        <f t="shared" si="53"/>
        <v>6616076</v>
      </c>
      <c r="V299" s="44">
        <v>86</v>
      </c>
      <c r="W299" s="33">
        <f t="shared" si="54"/>
        <v>45002</v>
      </c>
      <c r="X299" s="43" t="str">
        <f t="shared" ca="1" si="59"/>
        <v>Bill Process</v>
      </c>
      <c r="Y299" s="37">
        <f t="shared" ca="1" si="55"/>
        <v>-1189</v>
      </c>
      <c r="Z299" s="44">
        <v>5802</v>
      </c>
      <c r="AA299" s="44">
        <f t="shared" ca="1" si="56"/>
        <v>1189</v>
      </c>
      <c r="AB299" s="48">
        <v>0</v>
      </c>
      <c r="AC299" s="67">
        <f t="shared" si="57"/>
        <v>0.1196770715930808</v>
      </c>
      <c r="AD299" s="52">
        <f t="shared" ca="1" si="60"/>
        <v>1189</v>
      </c>
      <c r="AE299" s="83"/>
      <c r="AF299" s="74">
        <v>0</v>
      </c>
      <c r="AG299" s="75">
        <v>0</v>
      </c>
      <c r="AH299" s="76">
        <v>46142</v>
      </c>
      <c r="AI299" s="77">
        <v>46242</v>
      </c>
      <c r="AJ299" s="50">
        <f t="shared" si="58"/>
        <v>-100</v>
      </c>
      <c r="AK299" s="48" t="s">
        <v>60</v>
      </c>
    </row>
    <row r="300" spans="1:37">
      <c r="A300" s="86" t="s">
        <v>561</v>
      </c>
      <c r="B300" s="44">
        <v>264</v>
      </c>
      <c r="C300" s="44">
        <v>68179793</v>
      </c>
      <c r="D300" s="86" t="s">
        <v>525</v>
      </c>
      <c r="E300" s="86" t="s">
        <v>211</v>
      </c>
      <c r="F300" s="44">
        <v>49</v>
      </c>
      <c r="G300" s="44">
        <v>1016743</v>
      </c>
      <c r="H300" s="46">
        <v>0.76</v>
      </c>
      <c r="I300" s="21">
        <v>96.394931403807632</v>
      </c>
      <c r="J300" s="86" t="s">
        <v>156</v>
      </c>
      <c r="K300" s="66">
        <v>0.13100000000000001</v>
      </c>
      <c r="L300" s="45">
        <v>5059</v>
      </c>
      <c r="M300" s="82">
        <v>43931</v>
      </c>
      <c r="N300" s="44">
        <v>52600</v>
      </c>
      <c r="O300" s="36">
        <f t="shared" si="49"/>
        <v>5070373.3918402819</v>
      </c>
      <c r="P300" s="36">
        <f t="shared" si="50"/>
        <v>5734592</v>
      </c>
      <c r="Q300" s="44">
        <v>39045</v>
      </c>
      <c r="R300" s="30">
        <v>52600</v>
      </c>
      <c r="S300" s="30">
        <f t="shared" si="51"/>
        <v>13555</v>
      </c>
      <c r="T300" s="36">
        <f t="shared" si="52"/>
        <v>4256790</v>
      </c>
      <c r="U300" s="30">
        <f t="shared" si="53"/>
        <v>1477802</v>
      </c>
      <c r="V300" s="44">
        <v>50</v>
      </c>
      <c r="W300" s="33">
        <f t="shared" si="54"/>
        <v>43981</v>
      </c>
      <c r="X300" s="43" t="str">
        <f t="shared" ca="1" si="59"/>
        <v>Bill Process</v>
      </c>
      <c r="Y300" s="37">
        <f t="shared" ca="1" si="55"/>
        <v>-2210</v>
      </c>
      <c r="Z300" s="44">
        <v>9792</v>
      </c>
      <c r="AA300" s="44">
        <f t="shared" ca="1" si="56"/>
        <v>2210</v>
      </c>
      <c r="AB300" s="48">
        <v>8</v>
      </c>
      <c r="AC300" s="67">
        <f t="shared" si="57"/>
        <v>0.74230038022813694</v>
      </c>
      <c r="AD300" s="52">
        <f t="shared" ca="1" si="60"/>
        <v>2202</v>
      </c>
      <c r="AE300" s="83"/>
      <c r="AF300" s="74">
        <v>0</v>
      </c>
      <c r="AG300" s="75">
        <v>0</v>
      </c>
      <c r="AH300" s="76">
        <v>45746</v>
      </c>
      <c r="AI300" s="77">
        <v>45810</v>
      </c>
      <c r="AJ300" s="50">
        <f t="shared" si="58"/>
        <v>-64</v>
      </c>
      <c r="AK300" s="48" t="s">
        <v>60</v>
      </c>
    </row>
    <row r="301" spans="1:37">
      <c r="A301" s="86" t="s">
        <v>562</v>
      </c>
      <c r="B301" s="44">
        <v>147</v>
      </c>
      <c r="C301" s="44">
        <v>27626494</v>
      </c>
      <c r="D301" s="86" t="s">
        <v>114</v>
      </c>
      <c r="E301" s="86" t="s">
        <v>54</v>
      </c>
      <c r="F301" s="44">
        <v>20</v>
      </c>
      <c r="G301" s="44">
        <v>9675078</v>
      </c>
      <c r="H301" s="46">
        <v>0.79</v>
      </c>
      <c r="I301" s="21">
        <v>65.859366352592474</v>
      </c>
      <c r="J301" s="86" t="s">
        <v>315</v>
      </c>
      <c r="K301" s="66">
        <v>0.124</v>
      </c>
      <c r="L301" s="45">
        <v>3489</v>
      </c>
      <c r="M301" s="82">
        <v>45354</v>
      </c>
      <c r="N301" s="44">
        <v>59432</v>
      </c>
      <c r="O301" s="36">
        <f t="shared" si="49"/>
        <v>3914153.861067276</v>
      </c>
      <c r="P301" s="36">
        <f t="shared" si="50"/>
        <v>4399509</v>
      </c>
      <c r="Q301" s="44">
        <v>7671</v>
      </c>
      <c r="R301" s="30">
        <v>59432</v>
      </c>
      <c r="S301" s="30">
        <f t="shared" si="51"/>
        <v>51761</v>
      </c>
      <c r="T301" s="36">
        <f t="shared" si="52"/>
        <v>567853</v>
      </c>
      <c r="U301" s="30">
        <f t="shared" si="53"/>
        <v>3831656</v>
      </c>
      <c r="V301" s="44">
        <v>102</v>
      </c>
      <c r="W301" s="33">
        <f t="shared" si="54"/>
        <v>45456</v>
      </c>
      <c r="X301" s="43" t="str">
        <f t="shared" ca="1" si="59"/>
        <v>Bill Process</v>
      </c>
      <c r="Y301" s="37">
        <f t="shared" ca="1" si="55"/>
        <v>-735</v>
      </c>
      <c r="Z301" s="44">
        <v>6905</v>
      </c>
      <c r="AA301" s="44">
        <f t="shared" ca="1" si="56"/>
        <v>735</v>
      </c>
      <c r="AB301" s="48">
        <v>0</v>
      </c>
      <c r="AC301" s="67">
        <f t="shared" si="57"/>
        <v>0.12907188046843451</v>
      </c>
      <c r="AD301" s="52">
        <f t="shared" ca="1" si="60"/>
        <v>735</v>
      </c>
      <c r="AE301" s="83"/>
      <c r="AF301" s="74">
        <v>0</v>
      </c>
      <c r="AG301" s="75">
        <v>0</v>
      </c>
      <c r="AH301" s="76">
        <v>46368</v>
      </c>
      <c r="AI301" s="77">
        <v>46484</v>
      </c>
      <c r="AJ301" s="50">
        <f t="shared" si="58"/>
        <v>-116</v>
      </c>
      <c r="AK301" s="48" t="s">
        <v>47</v>
      </c>
    </row>
    <row r="302" spans="1:37">
      <c r="A302" s="86" t="s">
        <v>563</v>
      </c>
      <c r="B302" s="44">
        <v>195</v>
      </c>
      <c r="C302" s="44">
        <v>24067293</v>
      </c>
      <c r="D302" s="86" t="s">
        <v>564</v>
      </c>
      <c r="E302" s="86" t="s">
        <v>97</v>
      </c>
      <c r="F302" s="44">
        <v>41</v>
      </c>
      <c r="G302" s="44">
        <v>1662617</v>
      </c>
      <c r="H302" s="46">
        <v>0.95</v>
      </c>
      <c r="I302" s="21">
        <v>86.723960958706385</v>
      </c>
      <c r="J302" s="86" t="s">
        <v>352</v>
      </c>
      <c r="K302" s="66">
        <v>0.124</v>
      </c>
      <c r="L302" s="45">
        <v>1562</v>
      </c>
      <c r="M302" s="82">
        <v>45396</v>
      </c>
      <c r="N302" s="44">
        <v>28327</v>
      </c>
      <c r="O302" s="36">
        <f t="shared" si="49"/>
        <v>2456629.6420772756</v>
      </c>
      <c r="P302" s="36">
        <f t="shared" si="50"/>
        <v>2761252</v>
      </c>
      <c r="Q302" s="44">
        <v>23500</v>
      </c>
      <c r="R302" s="30">
        <v>28327</v>
      </c>
      <c r="S302" s="30">
        <f t="shared" si="51"/>
        <v>4827</v>
      </c>
      <c r="T302" s="36">
        <f t="shared" si="52"/>
        <v>2290727</v>
      </c>
      <c r="U302" s="30">
        <f t="shared" si="53"/>
        <v>470525</v>
      </c>
      <c r="V302" s="44">
        <v>70</v>
      </c>
      <c r="W302" s="33">
        <f t="shared" si="54"/>
        <v>45466</v>
      </c>
      <c r="X302" s="43" t="str">
        <f t="shared" ca="1" si="59"/>
        <v>Bill Process</v>
      </c>
      <c r="Y302" s="37">
        <f t="shared" ca="1" si="55"/>
        <v>-725</v>
      </c>
      <c r="Z302" s="44">
        <v>9271</v>
      </c>
      <c r="AA302" s="44">
        <f t="shared" ca="1" si="56"/>
        <v>725</v>
      </c>
      <c r="AB302" s="48">
        <v>7</v>
      </c>
      <c r="AC302" s="67">
        <f t="shared" si="57"/>
        <v>0.8295972040809122</v>
      </c>
      <c r="AD302" s="52">
        <f t="shared" ca="1" si="60"/>
        <v>718</v>
      </c>
      <c r="AE302" s="83"/>
      <c r="AF302" s="74">
        <v>0</v>
      </c>
      <c r="AG302" s="75">
        <v>0</v>
      </c>
      <c r="AH302" s="76">
        <v>45826</v>
      </c>
      <c r="AI302" s="77">
        <v>45910</v>
      </c>
      <c r="AJ302" s="50">
        <f t="shared" si="58"/>
        <v>-84</v>
      </c>
      <c r="AK302" s="48" t="s">
        <v>47</v>
      </c>
    </row>
    <row r="303" spans="1:37">
      <c r="A303" s="86" t="s">
        <v>565</v>
      </c>
      <c r="B303" s="44">
        <v>862</v>
      </c>
      <c r="C303" s="44">
        <v>22607889</v>
      </c>
      <c r="D303" s="86" t="s">
        <v>74</v>
      </c>
      <c r="E303" s="86" t="s">
        <v>75</v>
      </c>
      <c r="F303" s="44">
        <v>22</v>
      </c>
      <c r="G303" s="44">
        <v>429478</v>
      </c>
      <c r="H303" s="46">
        <v>0.92</v>
      </c>
      <c r="I303" s="21">
        <v>93.458136103763323</v>
      </c>
      <c r="J303" s="86" t="s">
        <v>232</v>
      </c>
      <c r="K303" s="66">
        <v>0.112</v>
      </c>
      <c r="L303" s="45">
        <v>3233</v>
      </c>
      <c r="M303" s="82">
        <v>45232</v>
      </c>
      <c r="N303" s="44">
        <v>16422</v>
      </c>
      <c r="O303" s="36">
        <f t="shared" si="49"/>
        <v>1534769.5110960014</v>
      </c>
      <c r="P303" s="36">
        <f t="shared" si="50"/>
        <v>1706664</v>
      </c>
      <c r="Q303" s="44">
        <v>20</v>
      </c>
      <c r="R303" s="30">
        <v>16422</v>
      </c>
      <c r="S303" s="30">
        <f t="shared" si="51"/>
        <v>16402</v>
      </c>
      <c r="T303" s="36">
        <f t="shared" si="52"/>
        <v>2079</v>
      </c>
      <c r="U303" s="30">
        <f t="shared" si="53"/>
        <v>1704585</v>
      </c>
      <c r="V303" s="44">
        <v>186</v>
      </c>
      <c r="W303" s="33">
        <f t="shared" si="54"/>
        <v>45418</v>
      </c>
      <c r="X303" s="43" t="str">
        <f t="shared" ca="1" si="59"/>
        <v>Bill Process</v>
      </c>
      <c r="Y303" s="37">
        <f t="shared" ca="1" si="55"/>
        <v>-773</v>
      </c>
      <c r="Z303" s="44">
        <v>2194</v>
      </c>
      <c r="AA303" s="44">
        <f t="shared" ca="1" si="56"/>
        <v>773</v>
      </c>
      <c r="AB303" s="48">
        <v>9</v>
      </c>
      <c r="AC303" s="67">
        <f t="shared" si="57"/>
        <v>1.2178784557301181E-3</v>
      </c>
      <c r="AD303" s="52">
        <f t="shared" ca="1" si="60"/>
        <v>764</v>
      </c>
      <c r="AE303" s="83"/>
      <c r="AF303" s="74">
        <v>0</v>
      </c>
      <c r="AG303" s="75">
        <v>0</v>
      </c>
      <c r="AH303" s="76">
        <v>45699</v>
      </c>
      <c r="AI303" s="77">
        <v>45899</v>
      </c>
      <c r="AJ303" s="50">
        <f t="shared" si="58"/>
        <v>-200</v>
      </c>
      <c r="AK303" s="48" t="s">
        <v>60</v>
      </c>
    </row>
    <row r="304" spans="1:37">
      <c r="A304" s="86" t="s">
        <v>566</v>
      </c>
      <c r="B304" s="44">
        <v>686</v>
      </c>
      <c r="C304" s="44">
        <v>80192549</v>
      </c>
      <c r="D304" s="86" t="s">
        <v>49</v>
      </c>
      <c r="E304" s="86" t="s">
        <v>50</v>
      </c>
      <c r="F304" s="44">
        <v>50</v>
      </c>
      <c r="G304" s="44">
        <v>5328711</v>
      </c>
      <c r="H304" s="46">
        <v>0.88</v>
      </c>
      <c r="I304" s="21">
        <v>61.185173259699269</v>
      </c>
      <c r="J304" s="86" t="s">
        <v>68</v>
      </c>
      <c r="K304" s="66">
        <v>0.13600000000000001</v>
      </c>
      <c r="L304" s="45">
        <v>3030</v>
      </c>
      <c r="M304" s="82">
        <v>45667</v>
      </c>
      <c r="N304" s="44">
        <v>84923</v>
      </c>
      <c r="O304" s="36">
        <f t="shared" si="49"/>
        <v>5196028.4687334411</v>
      </c>
      <c r="P304" s="36">
        <f t="shared" si="50"/>
        <v>5902688</v>
      </c>
      <c r="Q304" s="44">
        <v>46558</v>
      </c>
      <c r="R304" s="30">
        <v>84923</v>
      </c>
      <c r="S304" s="30">
        <f t="shared" si="51"/>
        <v>38365</v>
      </c>
      <c r="T304" s="36">
        <f t="shared" si="52"/>
        <v>3236077</v>
      </c>
      <c r="U304" s="30">
        <f t="shared" si="53"/>
        <v>2666611</v>
      </c>
      <c r="V304" s="44">
        <v>62</v>
      </c>
      <c r="W304" s="33">
        <f t="shared" si="54"/>
        <v>45729</v>
      </c>
      <c r="X304" s="43" t="str">
        <f t="shared" ca="1" si="59"/>
        <v>Bill Process</v>
      </c>
      <c r="Y304" s="37">
        <f t="shared" ca="1" si="55"/>
        <v>-462</v>
      </c>
      <c r="Z304" s="44">
        <v>6596</v>
      </c>
      <c r="AA304" s="44">
        <f t="shared" ca="1" si="56"/>
        <v>462</v>
      </c>
      <c r="AB304" s="48">
        <v>0</v>
      </c>
      <c r="AC304" s="67">
        <f t="shared" si="57"/>
        <v>0.54823781543280381</v>
      </c>
      <c r="AD304" s="52">
        <f t="shared" ca="1" si="60"/>
        <v>462</v>
      </c>
      <c r="AE304" s="83"/>
      <c r="AF304" s="74">
        <v>0</v>
      </c>
      <c r="AG304" s="75">
        <v>0</v>
      </c>
      <c r="AH304" s="76">
        <v>46335</v>
      </c>
      <c r="AI304" s="77">
        <v>46411</v>
      </c>
      <c r="AJ304" s="50">
        <f t="shared" si="58"/>
        <v>-76</v>
      </c>
      <c r="AK304" s="48" t="s">
        <v>47</v>
      </c>
    </row>
    <row r="305" spans="1:37">
      <c r="A305" s="86" t="s">
        <v>567</v>
      </c>
      <c r="B305" s="44">
        <v>537</v>
      </c>
      <c r="C305" s="44">
        <v>31340950</v>
      </c>
      <c r="D305" s="86" t="s">
        <v>568</v>
      </c>
      <c r="E305" s="86" t="s">
        <v>67</v>
      </c>
      <c r="F305" s="44">
        <v>33</v>
      </c>
      <c r="G305" s="44">
        <v>8458175</v>
      </c>
      <c r="H305" s="46">
        <v>0.84</v>
      </c>
      <c r="I305" s="21">
        <v>96.590737684279688</v>
      </c>
      <c r="J305" s="86" t="s">
        <v>59</v>
      </c>
      <c r="K305" s="66">
        <v>0.13800000000000001</v>
      </c>
      <c r="L305" s="45">
        <v>3395</v>
      </c>
      <c r="M305" s="82">
        <v>46007</v>
      </c>
      <c r="N305" s="44">
        <v>88024</v>
      </c>
      <c r="O305" s="36">
        <f t="shared" si="49"/>
        <v>8502303.0939210355</v>
      </c>
      <c r="P305" s="36">
        <f t="shared" si="50"/>
        <v>9675621</v>
      </c>
      <c r="Q305" s="44">
        <v>14290</v>
      </c>
      <c r="R305" s="30">
        <v>88024</v>
      </c>
      <c r="S305" s="30">
        <f t="shared" si="51"/>
        <v>73734</v>
      </c>
      <c r="T305" s="36">
        <f t="shared" si="52"/>
        <v>1570761</v>
      </c>
      <c r="U305" s="30">
        <f t="shared" si="53"/>
        <v>8104860</v>
      </c>
      <c r="V305" s="44">
        <v>180</v>
      </c>
      <c r="W305" s="33">
        <f t="shared" si="54"/>
        <v>46187</v>
      </c>
      <c r="X305" s="43" t="str">
        <f t="shared" ca="1" si="59"/>
        <v>Bill Process</v>
      </c>
      <c r="Y305" s="37">
        <f t="shared" ca="1" si="55"/>
        <v>-4</v>
      </c>
      <c r="Z305" s="44">
        <v>8556</v>
      </c>
      <c r="AA305" s="44">
        <f t="shared" ca="1" si="56"/>
        <v>4</v>
      </c>
      <c r="AB305" s="48">
        <v>0</v>
      </c>
      <c r="AC305" s="67">
        <f t="shared" si="57"/>
        <v>0.16234208852131238</v>
      </c>
      <c r="AD305" s="52">
        <f t="shared" ca="1" si="60"/>
        <v>4</v>
      </c>
      <c r="AE305" s="83"/>
      <c r="AF305" s="74">
        <v>0</v>
      </c>
      <c r="AG305" s="75">
        <v>0</v>
      </c>
      <c r="AH305" s="76">
        <v>46237</v>
      </c>
      <c r="AI305" s="77">
        <v>46431</v>
      </c>
      <c r="AJ305" s="50">
        <f t="shared" si="58"/>
        <v>-194</v>
      </c>
      <c r="AK305" s="48" t="s">
        <v>60</v>
      </c>
    </row>
    <row r="306" spans="1:37">
      <c r="A306" s="86" t="s">
        <v>569</v>
      </c>
      <c r="B306" s="44">
        <v>313</v>
      </c>
      <c r="C306" s="44">
        <v>89250112</v>
      </c>
      <c r="D306" s="86" t="s">
        <v>163</v>
      </c>
      <c r="E306" s="86" t="s">
        <v>83</v>
      </c>
      <c r="F306" s="44">
        <v>31</v>
      </c>
      <c r="G306" s="44">
        <v>1140714</v>
      </c>
      <c r="H306" s="46">
        <v>0.87</v>
      </c>
      <c r="I306" s="21">
        <v>85.297666290692447</v>
      </c>
      <c r="J306" s="86" t="s">
        <v>190</v>
      </c>
      <c r="K306" s="66">
        <v>0.114</v>
      </c>
      <c r="L306" s="45">
        <v>6044</v>
      </c>
      <c r="M306" s="82">
        <v>44412</v>
      </c>
      <c r="N306" s="44">
        <v>19393</v>
      </c>
      <c r="O306" s="36">
        <f t="shared" si="49"/>
        <v>1654177.6423753987</v>
      </c>
      <c r="P306" s="36">
        <f t="shared" si="50"/>
        <v>1842754</v>
      </c>
      <c r="Q306" s="44">
        <v>9547</v>
      </c>
      <c r="R306" s="30">
        <v>19393</v>
      </c>
      <c r="S306" s="30">
        <f t="shared" si="51"/>
        <v>9846</v>
      </c>
      <c r="T306" s="36">
        <f t="shared" si="52"/>
        <v>907171</v>
      </c>
      <c r="U306" s="30">
        <f t="shared" si="53"/>
        <v>935583</v>
      </c>
      <c r="V306" s="44">
        <v>196</v>
      </c>
      <c r="W306" s="33">
        <f t="shared" si="54"/>
        <v>44608</v>
      </c>
      <c r="X306" s="43" t="str">
        <f t="shared" ca="1" si="59"/>
        <v>Bill Process</v>
      </c>
      <c r="Y306" s="37">
        <f t="shared" ca="1" si="55"/>
        <v>-1583</v>
      </c>
      <c r="Z306" s="44">
        <v>8128</v>
      </c>
      <c r="AA306" s="44">
        <f t="shared" ca="1" si="56"/>
        <v>1583</v>
      </c>
      <c r="AB306" s="48">
        <v>4</v>
      </c>
      <c r="AC306" s="67">
        <f t="shared" si="57"/>
        <v>0.49229103284690351</v>
      </c>
      <c r="AD306" s="52">
        <f t="shared" ca="1" si="60"/>
        <v>1579</v>
      </c>
      <c r="AE306" s="83"/>
      <c r="AF306" s="74">
        <v>0</v>
      </c>
      <c r="AG306" s="75">
        <v>0</v>
      </c>
      <c r="AH306" s="76">
        <v>45643</v>
      </c>
      <c r="AI306" s="77">
        <v>45853</v>
      </c>
      <c r="AJ306" s="50">
        <f t="shared" si="58"/>
        <v>-210</v>
      </c>
      <c r="AK306" s="48" t="s">
        <v>47</v>
      </c>
    </row>
    <row r="307" spans="1:37">
      <c r="A307" s="86" t="s">
        <v>570</v>
      </c>
      <c r="B307" s="44">
        <v>564</v>
      </c>
      <c r="C307" s="44">
        <v>72398007</v>
      </c>
      <c r="D307" s="86" t="s">
        <v>485</v>
      </c>
      <c r="E307" s="86" t="s">
        <v>207</v>
      </c>
      <c r="F307" s="44">
        <v>20</v>
      </c>
      <c r="G307" s="44">
        <v>4233700</v>
      </c>
      <c r="H307" s="46">
        <v>0.99</v>
      </c>
      <c r="I307" s="21">
        <v>95.385769409955742</v>
      </c>
      <c r="J307" s="86" t="s">
        <v>204</v>
      </c>
      <c r="K307" s="66">
        <v>0.123</v>
      </c>
      <c r="L307" s="45">
        <v>5407</v>
      </c>
      <c r="M307" s="82">
        <v>44161</v>
      </c>
      <c r="N307" s="44">
        <v>90656</v>
      </c>
      <c r="O307" s="36">
        <f t="shared" si="49"/>
        <v>8647292.311628947</v>
      </c>
      <c r="P307" s="36">
        <f t="shared" si="50"/>
        <v>9710909</v>
      </c>
      <c r="Q307" s="44">
        <v>23383</v>
      </c>
      <c r="R307" s="30">
        <v>90656</v>
      </c>
      <c r="S307" s="30">
        <f t="shared" si="51"/>
        <v>67273</v>
      </c>
      <c r="T307" s="36">
        <f t="shared" si="52"/>
        <v>2504745</v>
      </c>
      <c r="U307" s="30">
        <f t="shared" si="53"/>
        <v>7206164</v>
      </c>
      <c r="V307" s="44">
        <v>74</v>
      </c>
      <c r="W307" s="33">
        <f t="shared" si="54"/>
        <v>44235</v>
      </c>
      <c r="X307" s="43" t="str">
        <f t="shared" ca="1" si="59"/>
        <v>Bill Process</v>
      </c>
      <c r="Y307" s="37">
        <f t="shared" ca="1" si="55"/>
        <v>-1956</v>
      </c>
      <c r="Z307" s="44">
        <v>5734</v>
      </c>
      <c r="AA307" s="44">
        <f t="shared" ca="1" si="56"/>
        <v>1956</v>
      </c>
      <c r="AB307" s="48">
        <v>0</v>
      </c>
      <c r="AC307" s="67">
        <f t="shared" si="57"/>
        <v>0.25793108012707378</v>
      </c>
      <c r="AD307" s="52">
        <f t="shared" ca="1" si="60"/>
        <v>1956</v>
      </c>
      <c r="AE307" s="83"/>
      <c r="AF307" s="74">
        <v>0</v>
      </c>
      <c r="AG307" s="75">
        <v>0</v>
      </c>
      <c r="AH307" s="76">
        <v>46289</v>
      </c>
      <c r="AI307" s="77">
        <v>46377</v>
      </c>
      <c r="AJ307" s="50">
        <f t="shared" si="58"/>
        <v>-88</v>
      </c>
      <c r="AK307" s="48" t="s">
        <v>60</v>
      </c>
    </row>
    <row r="308" spans="1:37">
      <c r="A308" s="86" t="s">
        <v>571</v>
      </c>
      <c r="B308" s="44">
        <v>885</v>
      </c>
      <c r="C308" s="44">
        <v>59283011</v>
      </c>
      <c r="D308" s="86" t="s">
        <v>106</v>
      </c>
      <c r="E308" s="86" t="s">
        <v>107</v>
      </c>
      <c r="F308" s="44">
        <v>23</v>
      </c>
      <c r="G308" s="44">
        <v>8164250</v>
      </c>
      <c r="H308" s="46">
        <v>0.98</v>
      </c>
      <c r="I308" s="21">
        <v>82.487756230148207</v>
      </c>
      <c r="J308" s="86" t="s">
        <v>51</v>
      </c>
      <c r="K308" s="66">
        <v>0.128</v>
      </c>
      <c r="L308" s="45">
        <v>9015</v>
      </c>
      <c r="M308" s="82">
        <v>44214</v>
      </c>
      <c r="N308" s="44">
        <v>15811</v>
      </c>
      <c r="O308" s="36">
        <f t="shared" si="49"/>
        <v>1304213.9137548732</v>
      </c>
      <c r="P308" s="36">
        <f t="shared" si="50"/>
        <v>1471153</v>
      </c>
      <c r="Q308" s="44">
        <v>5067</v>
      </c>
      <c r="R308" s="30">
        <v>15811</v>
      </c>
      <c r="S308" s="30">
        <f t="shared" si="51"/>
        <v>10744</v>
      </c>
      <c r="T308" s="36">
        <f t="shared" si="52"/>
        <v>471465</v>
      </c>
      <c r="U308" s="30">
        <f t="shared" si="53"/>
        <v>999688</v>
      </c>
      <c r="V308" s="44">
        <v>66</v>
      </c>
      <c r="W308" s="33">
        <f t="shared" si="54"/>
        <v>44280</v>
      </c>
      <c r="X308" s="43" t="str">
        <f t="shared" ca="1" si="59"/>
        <v>Bill Process</v>
      </c>
      <c r="Y308" s="37">
        <f t="shared" ca="1" si="55"/>
        <v>-1911</v>
      </c>
      <c r="Z308" s="44">
        <v>4481</v>
      </c>
      <c r="AA308" s="44">
        <f t="shared" ca="1" si="56"/>
        <v>1911</v>
      </c>
      <c r="AB308" s="48">
        <v>1</v>
      </c>
      <c r="AC308" s="67">
        <f t="shared" si="57"/>
        <v>0.32047308835620769</v>
      </c>
      <c r="AD308" s="52">
        <f t="shared" ca="1" si="60"/>
        <v>1910</v>
      </c>
      <c r="AE308" s="83"/>
      <c r="AF308" s="74">
        <v>0</v>
      </c>
      <c r="AG308" s="75">
        <v>0</v>
      </c>
      <c r="AH308" s="76">
        <v>46034</v>
      </c>
      <c r="AI308" s="77">
        <v>46114</v>
      </c>
      <c r="AJ308" s="50">
        <f t="shared" si="58"/>
        <v>-80</v>
      </c>
      <c r="AK308" s="48" t="s">
        <v>47</v>
      </c>
    </row>
    <row r="309" spans="1:37">
      <c r="A309" s="86" t="s">
        <v>572</v>
      </c>
      <c r="B309" s="44">
        <v>626</v>
      </c>
      <c r="C309" s="44">
        <v>81471125</v>
      </c>
      <c r="D309" s="86" t="s">
        <v>372</v>
      </c>
      <c r="E309" s="86" t="s">
        <v>54</v>
      </c>
      <c r="F309" s="44">
        <v>13</v>
      </c>
      <c r="G309" s="44">
        <v>4816548</v>
      </c>
      <c r="H309" s="46">
        <v>0.84</v>
      </c>
      <c r="I309" s="21">
        <v>81.847319522601154</v>
      </c>
      <c r="J309" s="86" t="s">
        <v>137</v>
      </c>
      <c r="K309" s="66">
        <v>0.10299999999999999</v>
      </c>
      <c r="L309" s="45">
        <v>2973</v>
      </c>
      <c r="M309" s="82">
        <v>45398</v>
      </c>
      <c r="N309" s="44">
        <v>60367</v>
      </c>
      <c r="O309" s="36">
        <f t="shared" si="49"/>
        <v>4940877.1376208635</v>
      </c>
      <c r="P309" s="36">
        <f t="shared" si="50"/>
        <v>5449787</v>
      </c>
      <c r="Q309" s="44">
        <v>2099</v>
      </c>
      <c r="R309" s="30">
        <v>60367</v>
      </c>
      <c r="S309" s="30">
        <f t="shared" si="51"/>
        <v>58268</v>
      </c>
      <c r="T309" s="36">
        <f t="shared" si="52"/>
        <v>189493</v>
      </c>
      <c r="U309" s="30">
        <f t="shared" si="53"/>
        <v>5260294</v>
      </c>
      <c r="V309" s="44">
        <v>63</v>
      </c>
      <c r="W309" s="33">
        <f t="shared" si="54"/>
        <v>45461</v>
      </c>
      <c r="X309" s="43" t="str">
        <f t="shared" ca="1" si="59"/>
        <v>Bill Process</v>
      </c>
      <c r="Y309" s="37">
        <f t="shared" ca="1" si="55"/>
        <v>-730</v>
      </c>
      <c r="Z309" s="44">
        <v>1401</v>
      </c>
      <c r="AA309" s="44">
        <f t="shared" ca="1" si="56"/>
        <v>730</v>
      </c>
      <c r="AB309" s="48">
        <v>1</v>
      </c>
      <c r="AC309" s="67">
        <f t="shared" si="57"/>
        <v>3.4770652840127883E-2</v>
      </c>
      <c r="AD309" s="52">
        <f t="shared" ca="1" si="60"/>
        <v>729</v>
      </c>
      <c r="AE309" s="83"/>
      <c r="AF309" s="74">
        <v>0</v>
      </c>
      <c r="AG309" s="75">
        <v>0</v>
      </c>
      <c r="AH309" s="76">
        <v>45656</v>
      </c>
      <c r="AI309" s="77">
        <v>45733</v>
      </c>
      <c r="AJ309" s="50">
        <f t="shared" si="58"/>
        <v>-77</v>
      </c>
      <c r="AK309" s="48" t="s">
        <v>60</v>
      </c>
    </row>
    <row r="310" spans="1:37">
      <c r="A310" s="86" t="s">
        <v>573</v>
      </c>
      <c r="B310" s="44">
        <v>750</v>
      </c>
      <c r="C310" s="44">
        <v>32572460</v>
      </c>
      <c r="D310" s="86" t="s">
        <v>458</v>
      </c>
      <c r="E310" s="86" t="s">
        <v>97</v>
      </c>
      <c r="F310" s="44">
        <v>23</v>
      </c>
      <c r="G310" s="44">
        <v>2408793</v>
      </c>
      <c r="H310" s="46">
        <v>0.87</v>
      </c>
      <c r="I310" s="21">
        <v>95.233611741676896</v>
      </c>
      <c r="J310" s="86" t="s">
        <v>265</v>
      </c>
      <c r="K310" s="66">
        <v>0.127</v>
      </c>
      <c r="L310" s="45">
        <v>6771</v>
      </c>
      <c r="M310" s="82">
        <v>45798</v>
      </c>
      <c r="N310" s="44">
        <v>76605</v>
      </c>
      <c r="O310" s="36">
        <f t="shared" si="49"/>
        <v>7295370.8274711585</v>
      </c>
      <c r="P310" s="36">
        <f t="shared" si="50"/>
        <v>8221883</v>
      </c>
      <c r="Q310" s="44">
        <v>56251</v>
      </c>
      <c r="R310" s="30">
        <v>76605</v>
      </c>
      <c r="S310" s="30">
        <f t="shared" si="51"/>
        <v>20354</v>
      </c>
      <c r="T310" s="36">
        <f t="shared" si="52"/>
        <v>6037323</v>
      </c>
      <c r="U310" s="30">
        <f t="shared" si="53"/>
        <v>2184560</v>
      </c>
      <c r="V310" s="44">
        <v>65</v>
      </c>
      <c r="W310" s="33">
        <f t="shared" si="54"/>
        <v>45863</v>
      </c>
      <c r="X310" s="43" t="str">
        <f t="shared" ca="1" si="59"/>
        <v>Bill Process</v>
      </c>
      <c r="Y310" s="37">
        <f t="shared" ca="1" si="55"/>
        <v>-328</v>
      </c>
      <c r="Z310" s="44">
        <v>3941</v>
      </c>
      <c r="AA310" s="44">
        <f t="shared" ca="1" si="56"/>
        <v>328</v>
      </c>
      <c r="AB310" s="48">
        <v>5</v>
      </c>
      <c r="AC310" s="67">
        <f t="shared" si="57"/>
        <v>0.73429932772012274</v>
      </c>
      <c r="AD310" s="52">
        <f t="shared" ca="1" si="60"/>
        <v>323</v>
      </c>
      <c r="AE310" s="83"/>
      <c r="AF310" s="74">
        <v>0</v>
      </c>
      <c r="AG310" s="75">
        <v>0</v>
      </c>
      <c r="AH310" s="76">
        <v>46020</v>
      </c>
      <c r="AI310" s="77">
        <v>46099</v>
      </c>
      <c r="AJ310" s="50">
        <f t="shared" si="58"/>
        <v>-79</v>
      </c>
      <c r="AK310" s="48" t="s">
        <v>47</v>
      </c>
    </row>
    <row r="311" spans="1:37">
      <c r="A311" s="86" t="s">
        <v>574</v>
      </c>
      <c r="B311" s="44">
        <v>124</v>
      </c>
      <c r="C311" s="44">
        <v>14801224</v>
      </c>
      <c r="D311" s="86" t="s">
        <v>163</v>
      </c>
      <c r="E311" s="86" t="s">
        <v>83</v>
      </c>
      <c r="F311" s="44">
        <v>30</v>
      </c>
      <c r="G311" s="44">
        <v>2305046</v>
      </c>
      <c r="H311" s="46">
        <v>0.78</v>
      </c>
      <c r="I311" s="21">
        <v>95.010265482014674</v>
      </c>
      <c r="J311" s="86" t="s">
        <v>173</v>
      </c>
      <c r="K311" s="66">
        <v>0.10299999999999999</v>
      </c>
      <c r="L311" s="45">
        <v>6176</v>
      </c>
      <c r="M311" s="82">
        <v>44026</v>
      </c>
      <c r="N311" s="44">
        <v>34813</v>
      </c>
      <c r="O311" s="36">
        <f t="shared" si="49"/>
        <v>3307592.3722253768</v>
      </c>
      <c r="P311" s="36">
        <f t="shared" si="50"/>
        <v>3648274</v>
      </c>
      <c r="Q311" s="44">
        <v>9225</v>
      </c>
      <c r="R311" s="30">
        <v>34813</v>
      </c>
      <c r="S311" s="30">
        <f t="shared" si="51"/>
        <v>25588</v>
      </c>
      <c r="T311" s="36">
        <f t="shared" si="52"/>
        <v>966746</v>
      </c>
      <c r="U311" s="30">
        <f t="shared" si="53"/>
        <v>2681528</v>
      </c>
      <c r="V311" s="44">
        <v>114</v>
      </c>
      <c r="W311" s="33">
        <f t="shared" si="54"/>
        <v>44140</v>
      </c>
      <c r="X311" s="43" t="str">
        <f t="shared" ca="1" si="59"/>
        <v>Bill Process</v>
      </c>
      <c r="Y311" s="37">
        <f t="shared" ca="1" si="55"/>
        <v>-2051</v>
      </c>
      <c r="Z311" s="44">
        <v>4611</v>
      </c>
      <c r="AA311" s="44">
        <f t="shared" ca="1" si="56"/>
        <v>2051</v>
      </c>
      <c r="AB311" s="48">
        <v>0</v>
      </c>
      <c r="AC311" s="67">
        <f t="shared" si="57"/>
        <v>0.26498721741878034</v>
      </c>
      <c r="AD311" s="52">
        <f t="shared" ca="1" si="60"/>
        <v>2051</v>
      </c>
      <c r="AE311" s="83"/>
      <c r="AF311" s="74">
        <v>0</v>
      </c>
      <c r="AG311" s="75">
        <v>0</v>
      </c>
      <c r="AH311" s="76">
        <v>46241</v>
      </c>
      <c r="AI311" s="77">
        <v>46369</v>
      </c>
      <c r="AJ311" s="50">
        <f t="shared" si="58"/>
        <v>-128</v>
      </c>
      <c r="AK311" s="48" t="s">
        <v>47</v>
      </c>
    </row>
    <row r="312" spans="1:37">
      <c r="A312" s="86" t="s">
        <v>575</v>
      </c>
      <c r="B312" s="44">
        <v>575</v>
      </c>
      <c r="C312" s="44">
        <v>76931956</v>
      </c>
      <c r="D312" s="86" t="s">
        <v>405</v>
      </c>
      <c r="E312" s="86" t="s">
        <v>107</v>
      </c>
      <c r="F312" s="44">
        <v>34</v>
      </c>
      <c r="G312" s="44">
        <v>6124854</v>
      </c>
      <c r="H312" s="46">
        <v>0.86</v>
      </c>
      <c r="I312" s="21">
        <v>93.717722471260217</v>
      </c>
      <c r="J312" s="86" t="s">
        <v>68</v>
      </c>
      <c r="K312" s="66">
        <v>0.13100000000000001</v>
      </c>
      <c r="L312" s="45">
        <v>4903</v>
      </c>
      <c r="M312" s="82">
        <v>44388</v>
      </c>
      <c r="N312" s="44">
        <v>71768</v>
      </c>
      <c r="O312" s="36">
        <f t="shared" si="49"/>
        <v>6725933.5063174032</v>
      </c>
      <c r="P312" s="36">
        <f t="shared" si="50"/>
        <v>7607031</v>
      </c>
      <c r="Q312" s="44">
        <v>71386</v>
      </c>
      <c r="R312" s="30">
        <v>71768</v>
      </c>
      <c r="S312" s="30">
        <f t="shared" si="51"/>
        <v>382</v>
      </c>
      <c r="T312" s="36">
        <f t="shared" si="52"/>
        <v>7566541</v>
      </c>
      <c r="U312" s="30">
        <f t="shared" si="53"/>
        <v>40490</v>
      </c>
      <c r="V312" s="44">
        <v>184</v>
      </c>
      <c r="W312" s="33">
        <f t="shared" si="54"/>
        <v>44572</v>
      </c>
      <c r="X312" s="43" t="str">
        <f t="shared" ca="1" si="59"/>
        <v>Bill Process</v>
      </c>
      <c r="Y312" s="37">
        <f t="shared" ca="1" si="55"/>
        <v>-1619</v>
      </c>
      <c r="Z312" s="44">
        <v>8857</v>
      </c>
      <c r="AA312" s="44">
        <f t="shared" ca="1" si="56"/>
        <v>1619</v>
      </c>
      <c r="AB312" s="48">
        <v>0</v>
      </c>
      <c r="AC312" s="67">
        <f t="shared" si="57"/>
        <v>0.99467729350128187</v>
      </c>
      <c r="AD312" s="52">
        <f t="shared" ca="1" si="60"/>
        <v>1619</v>
      </c>
      <c r="AE312" s="83"/>
      <c r="AF312" s="74">
        <v>0</v>
      </c>
      <c r="AG312" s="75">
        <v>0</v>
      </c>
      <c r="AH312" s="76">
        <v>46326</v>
      </c>
      <c r="AI312" s="77">
        <v>46524</v>
      </c>
      <c r="AJ312" s="50">
        <f t="shared" si="58"/>
        <v>-198</v>
      </c>
      <c r="AK312" s="48" t="s">
        <v>47</v>
      </c>
    </row>
    <row r="313" spans="1:37">
      <c r="A313" s="86" t="s">
        <v>576</v>
      </c>
      <c r="B313" s="44">
        <v>864</v>
      </c>
      <c r="C313" s="44">
        <v>46091686</v>
      </c>
      <c r="D313" s="86" t="s">
        <v>336</v>
      </c>
      <c r="E313" s="86" t="s">
        <v>58</v>
      </c>
      <c r="F313" s="44">
        <v>28</v>
      </c>
      <c r="G313" s="44">
        <v>3187287</v>
      </c>
      <c r="H313" s="46">
        <v>0.97</v>
      </c>
      <c r="I313" s="21">
        <v>61.561697611455855</v>
      </c>
      <c r="J313" s="86" t="s">
        <v>166</v>
      </c>
      <c r="K313" s="66">
        <v>0.13600000000000001</v>
      </c>
      <c r="L313" s="45">
        <v>5473</v>
      </c>
      <c r="M313" s="82">
        <v>45310</v>
      </c>
      <c r="N313" s="44">
        <v>25909</v>
      </c>
      <c r="O313" s="36">
        <f t="shared" si="49"/>
        <v>1595002.0234152097</v>
      </c>
      <c r="P313" s="36">
        <f t="shared" si="50"/>
        <v>1811922</v>
      </c>
      <c r="Q313" s="44">
        <v>10257</v>
      </c>
      <c r="R313" s="30">
        <v>25909</v>
      </c>
      <c r="S313" s="30">
        <f t="shared" si="51"/>
        <v>15652</v>
      </c>
      <c r="T313" s="36">
        <f t="shared" si="52"/>
        <v>717314</v>
      </c>
      <c r="U313" s="30">
        <f t="shared" si="53"/>
        <v>1094608</v>
      </c>
      <c r="V313" s="44">
        <v>70</v>
      </c>
      <c r="W313" s="33">
        <f t="shared" si="54"/>
        <v>45380</v>
      </c>
      <c r="X313" s="43" t="str">
        <f t="shared" ca="1" si="59"/>
        <v>Bill Process</v>
      </c>
      <c r="Y313" s="37">
        <f t="shared" ca="1" si="55"/>
        <v>-811</v>
      </c>
      <c r="Z313" s="44">
        <v>6068</v>
      </c>
      <c r="AA313" s="44">
        <f t="shared" ca="1" si="56"/>
        <v>811</v>
      </c>
      <c r="AB313" s="48">
        <v>2</v>
      </c>
      <c r="AC313" s="67">
        <f t="shared" si="57"/>
        <v>0.39588559959859509</v>
      </c>
      <c r="AD313" s="52">
        <f t="shared" ca="1" si="60"/>
        <v>809</v>
      </c>
      <c r="AE313" s="83"/>
      <c r="AF313" s="74">
        <v>0</v>
      </c>
      <c r="AG313" s="75">
        <v>0</v>
      </c>
      <c r="AH313" s="76">
        <v>46130</v>
      </c>
      <c r="AI313" s="77">
        <v>46214</v>
      </c>
      <c r="AJ313" s="50">
        <f t="shared" si="58"/>
        <v>-84</v>
      </c>
      <c r="AK313" s="48" t="s">
        <v>47</v>
      </c>
    </row>
    <row r="314" spans="1:37">
      <c r="A314" s="86" t="s">
        <v>577</v>
      </c>
      <c r="B314" s="44">
        <v>599</v>
      </c>
      <c r="C314" s="44">
        <v>45540895</v>
      </c>
      <c r="D314" s="86" t="s">
        <v>529</v>
      </c>
      <c r="E314" s="86" t="s">
        <v>211</v>
      </c>
      <c r="F314" s="44">
        <v>26</v>
      </c>
      <c r="G314" s="44">
        <v>5181168</v>
      </c>
      <c r="H314" s="46">
        <v>0.86</v>
      </c>
      <c r="I314" s="21">
        <v>63.414323991715264</v>
      </c>
      <c r="J314" s="86" t="s">
        <v>352</v>
      </c>
      <c r="K314" s="66">
        <v>0.104</v>
      </c>
      <c r="L314" s="45">
        <v>2230</v>
      </c>
      <c r="M314" s="82">
        <v>44377</v>
      </c>
      <c r="N314" s="44">
        <v>67078</v>
      </c>
      <c r="O314" s="36">
        <f t="shared" si="49"/>
        <v>4253706.0247162767</v>
      </c>
      <c r="P314" s="36">
        <f t="shared" si="50"/>
        <v>4696091</v>
      </c>
      <c r="Q314" s="44">
        <v>67078</v>
      </c>
      <c r="R314" s="30">
        <v>67078</v>
      </c>
      <c r="S314" s="30">
        <f t="shared" si="51"/>
        <v>0</v>
      </c>
      <c r="T314" s="36">
        <f t="shared" si="52"/>
        <v>4696091</v>
      </c>
      <c r="U314" s="30">
        <f t="shared" si="53"/>
        <v>0</v>
      </c>
      <c r="V314" s="44">
        <v>53</v>
      </c>
      <c r="W314" s="33">
        <f t="shared" si="54"/>
        <v>44430</v>
      </c>
      <c r="X314" s="43" t="str">
        <f t="shared" ca="1" si="59"/>
        <v>P O Closed</v>
      </c>
      <c r="Y314" s="37">
        <f t="shared" ca="1" si="55"/>
        <v>-1761</v>
      </c>
      <c r="Z314" s="44">
        <v>1947</v>
      </c>
      <c r="AA314" s="44">
        <f t="shared" ca="1" si="56"/>
        <v>1761</v>
      </c>
      <c r="AB314" s="48">
        <v>5</v>
      </c>
      <c r="AC314" s="67">
        <f t="shared" si="57"/>
        <v>1</v>
      </c>
      <c r="AD314" s="52">
        <f t="shared" ca="1" si="60"/>
        <v>1756</v>
      </c>
      <c r="AE314" s="83"/>
      <c r="AF314" s="74">
        <v>0</v>
      </c>
      <c r="AG314" s="75">
        <v>0</v>
      </c>
      <c r="AH314" s="76">
        <v>45934</v>
      </c>
      <c r="AI314" s="77">
        <v>46001</v>
      </c>
      <c r="AJ314" s="50">
        <f t="shared" si="58"/>
        <v>-67</v>
      </c>
      <c r="AK314" s="48" t="s">
        <v>47</v>
      </c>
    </row>
    <row r="315" spans="1:37">
      <c r="A315" s="86" t="s">
        <v>578</v>
      </c>
      <c r="B315" s="44">
        <v>116</v>
      </c>
      <c r="C315" s="44">
        <v>23994031</v>
      </c>
      <c r="D315" s="86" t="s">
        <v>214</v>
      </c>
      <c r="E315" s="86" t="s">
        <v>75</v>
      </c>
      <c r="F315" s="44">
        <v>24</v>
      </c>
      <c r="G315" s="44">
        <v>1125759</v>
      </c>
      <c r="H315" s="46">
        <v>0.75</v>
      </c>
      <c r="I315" s="21">
        <v>78.556237790674942</v>
      </c>
      <c r="J315" s="86" t="s">
        <v>521</v>
      </c>
      <c r="K315" s="66">
        <v>0.13300000000000001</v>
      </c>
      <c r="L315" s="45">
        <v>5945</v>
      </c>
      <c r="M315" s="82">
        <v>45716</v>
      </c>
      <c r="N315" s="44">
        <v>82792</v>
      </c>
      <c r="O315" s="36">
        <f t="shared" si="49"/>
        <v>6503828.0391655602</v>
      </c>
      <c r="P315" s="36">
        <f t="shared" si="50"/>
        <v>7368837</v>
      </c>
      <c r="Q315" s="44">
        <v>41625</v>
      </c>
      <c r="R315" s="30">
        <v>82792</v>
      </c>
      <c r="S315" s="30">
        <f t="shared" si="51"/>
        <v>41167</v>
      </c>
      <c r="T315" s="36">
        <f t="shared" si="52"/>
        <v>3704801</v>
      </c>
      <c r="U315" s="30">
        <f t="shared" si="53"/>
        <v>3664036</v>
      </c>
      <c r="V315" s="44">
        <v>122</v>
      </c>
      <c r="W315" s="33">
        <f t="shared" si="54"/>
        <v>45838</v>
      </c>
      <c r="X315" s="43" t="str">
        <f t="shared" ca="1" si="59"/>
        <v>Bill Process</v>
      </c>
      <c r="Y315" s="37">
        <f t="shared" ca="1" si="55"/>
        <v>-353</v>
      </c>
      <c r="Z315" s="44">
        <v>1726</v>
      </c>
      <c r="AA315" s="44">
        <f t="shared" ca="1" si="56"/>
        <v>353</v>
      </c>
      <c r="AB315" s="48">
        <v>7</v>
      </c>
      <c r="AC315" s="67">
        <f t="shared" si="57"/>
        <v>0.5027659677263504</v>
      </c>
      <c r="AD315" s="52">
        <f t="shared" ca="1" si="60"/>
        <v>346</v>
      </c>
      <c r="AE315" s="83"/>
      <c r="AF315" s="74">
        <v>0</v>
      </c>
      <c r="AG315" s="75">
        <v>0</v>
      </c>
      <c r="AH315" s="76">
        <v>45960</v>
      </c>
      <c r="AI315" s="77">
        <v>46096</v>
      </c>
      <c r="AJ315" s="50">
        <f t="shared" si="58"/>
        <v>-136</v>
      </c>
      <c r="AK315" s="48" t="s">
        <v>60</v>
      </c>
    </row>
    <row r="316" spans="1:37">
      <c r="A316" s="86" t="s">
        <v>579</v>
      </c>
      <c r="B316" s="44">
        <v>262</v>
      </c>
      <c r="C316" s="44">
        <v>35191778</v>
      </c>
      <c r="D316" s="86" t="s">
        <v>121</v>
      </c>
      <c r="E316" s="86" t="s">
        <v>93</v>
      </c>
      <c r="F316" s="44">
        <v>15</v>
      </c>
      <c r="G316" s="44">
        <v>2804972</v>
      </c>
      <c r="H316" s="46">
        <v>0.91</v>
      </c>
      <c r="I316" s="21">
        <v>67.537100032023517</v>
      </c>
      <c r="J316" s="86" t="s">
        <v>377</v>
      </c>
      <c r="K316" s="66">
        <v>0.11</v>
      </c>
      <c r="L316" s="45">
        <v>2406</v>
      </c>
      <c r="M316" s="82">
        <v>44449</v>
      </c>
      <c r="N316" s="44">
        <v>27206</v>
      </c>
      <c r="O316" s="36">
        <f t="shared" si="49"/>
        <v>1837414.3434712319</v>
      </c>
      <c r="P316" s="36">
        <f t="shared" si="50"/>
        <v>2039530</v>
      </c>
      <c r="Q316" s="44">
        <v>26372</v>
      </c>
      <c r="R316" s="30">
        <v>27206</v>
      </c>
      <c r="S316" s="30">
        <f t="shared" si="51"/>
        <v>834</v>
      </c>
      <c r="T316" s="36">
        <f t="shared" si="52"/>
        <v>1977008</v>
      </c>
      <c r="U316" s="30">
        <f t="shared" si="53"/>
        <v>62522</v>
      </c>
      <c r="V316" s="44">
        <v>186</v>
      </c>
      <c r="W316" s="33">
        <f t="shared" si="54"/>
        <v>44635</v>
      </c>
      <c r="X316" s="43" t="str">
        <f t="shared" ca="1" si="59"/>
        <v>Bill Process</v>
      </c>
      <c r="Y316" s="37">
        <f t="shared" ca="1" si="55"/>
        <v>-1556</v>
      </c>
      <c r="Z316" s="44">
        <v>2567</v>
      </c>
      <c r="AA316" s="44">
        <f t="shared" ca="1" si="56"/>
        <v>1556</v>
      </c>
      <c r="AB316" s="48">
        <v>8</v>
      </c>
      <c r="AC316" s="67">
        <f t="shared" si="57"/>
        <v>0.96934499742703817</v>
      </c>
      <c r="AD316" s="52">
        <f t="shared" ca="1" si="60"/>
        <v>1548</v>
      </c>
      <c r="AE316" s="83"/>
      <c r="AF316" s="74">
        <v>0</v>
      </c>
      <c r="AG316" s="75">
        <v>0</v>
      </c>
      <c r="AH316" s="76">
        <v>46050</v>
      </c>
      <c r="AI316" s="77">
        <v>46250</v>
      </c>
      <c r="AJ316" s="50">
        <f t="shared" si="58"/>
        <v>-200</v>
      </c>
      <c r="AK316" s="48" t="s">
        <v>47</v>
      </c>
    </row>
    <row r="317" spans="1:37">
      <c r="A317" s="86" t="s">
        <v>580</v>
      </c>
      <c r="B317" s="44">
        <v>653</v>
      </c>
      <c r="C317" s="44">
        <v>95615402</v>
      </c>
      <c r="D317" s="86" t="s">
        <v>581</v>
      </c>
      <c r="E317" s="86" t="s">
        <v>75</v>
      </c>
      <c r="F317" s="44">
        <v>16</v>
      </c>
      <c r="G317" s="44">
        <v>6444727</v>
      </c>
      <c r="H317" s="46">
        <v>0.81</v>
      </c>
      <c r="I317" s="21">
        <v>85.035304547045428</v>
      </c>
      <c r="J317" s="86" t="s">
        <v>115</v>
      </c>
      <c r="K317" s="66">
        <v>0.10100000000000001</v>
      </c>
      <c r="L317" s="45">
        <v>6253</v>
      </c>
      <c r="M317" s="82">
        <v>44198</v>
      </c>
      <c r="N317" s="44">
        <v>71226</v>
      </c>
      <c r="O317" s="36">
        <f t="shared" si="49"/>
        <v>6056724.6016678577</v>
      </c>
      <c r="P317" s="36">
        <f t="shared" si="50"/>
        <v>6668454</v>
      </c>
      <c r="Q317" s="44">
        <v>38388</v>
      </c>
      <c r="R317" s="30">
        <v>71226</v>
      </c>
      <c r="S317" s="30">
        <f t="shared" si="51"/>
        <v>32838</v>
      </c>
      <c r="T317" s="36">
        <f t="shared" si="52"/>
        <v>3594033</v>
      </c>
      <c r="U317" s="30">
        <f t="shared" si="53"/>
        <v>3074421</v>
      </c>
      <c r="V317" s="44">
        <v>135</v>
      </c>
      <c r="W317" s="33">
        <f t="shared" si="54"/>
        <v>44333</v>
      </c>
      <c r="X317" s="43" t="str">
        <f t="shared" ca="1" si="59"/>
        <v>Bill Process</v>
      </c>
      <c r="Y317" s="37">
        <f t="shared" ca="1" si="55"/>
        <v>-1858</v>
      </c>
      <c r="Z317" s="44">
        <v>6722</v>
      </c>
      <c r="AA317" s="44">
        <f t="shared" ca="1" si="56"/>
        <v>1858</v>
      </c>
      <c r="AB317" s="48">
        <v>0</v>
      </c>
      <c r="AC317" s="67">
        <f t="shared" si="57"/>
        <v>0.53896049195518492</v>
      </c>
      <c r="AD317" s="52">
        <f t="shared" ca="1" si="60"/>
        <v>1858</v>
      </c>
      <c r="AE317" s="83"/>
      <c r="AF317" s="74">
        <v>0</v>
      </c>
      <c r="AG317" s="75">
        <v>0</v>
      </c>
      <c r="AH317" s="76">
        <v>46317</v>
      </c>
      <c r="AI317" s="77">
        <v>46466</v>
      </c>
      <c r="AJ317" s="50">
        <f t="shared" si="58"/>
        <v>-149</v>
      </c>
      <c r="AK317" s="48" t="s">
        <v>60</v>
      </c>
    </row>
    <row r="318" spans="1:37">
      <c r="A318" s="86" t="s">
        <v>582</v>
      </c>
      <c r="B318" s="44">
        <v>974</v>
      </c>
      <c r="C318" s="44">
        <v>14832839</v>
      </c>
      <c r="D318" s="86" t="s">
        <v>583</v>
      </c>
      <c r="E318" s="86" t="s">
        <v>125</v>
      </c>
      <c r="F318" s="44">
        <v>27</v>
      </c>
      <c r="G318" s="44">
        <v>2944931</v>
      </c>
      <c r="H318" s="46">
        <v>0.76</v>
      </c>
      <c r="I318" s="21">
        <v>69.863494706971011</v>
      </c>
      <c r="J318" s="86" t="s">
        <v>230</v>
      </c>
      <c r="K318" s="66">
        <v>0.111</v>
      </c>
      <c r="L318" s="45">
        <v>9170</v>
      </c>
      <c r="M318" s="82">
        <v>45997</v>
      </c>
      <c r="N318" s="44">
        <v>13060</v>
      </c>
      <c r="O318" s="36">
        <f t="shared" si="49"/>
        <v>912417.24087304145</v>
      </c>
      <c r="P318" s="36">
        <f t="shared" si="50"/>
        <v>1013696</v>
      </c>
      <c r="Q318" s="44">
        <v>5803</v>
      </c>
      <c r="R318" s="30">
        <v>13060</v>
      </c>
      <c r="S318" s="30">
        <f t="shared" si="51"/>
        <v>7257</v>
      </c>
      <c r="T318" s="36">
        <f t="shared" si="52"/>
        <v>450419</v>
      </c>
      <c r="U318" s="30">
        <f t="shared" si="53"/>
        <v>563277</v>
      </c>
      <c r="V318" s="44">
        <v>121</v>
      </c>
      <c r="W318" s="33">
        <f t="shared" si="54"/>
        <v>46118</v>
      </c>
      <c r="X318" s="43" t="str">
        <f t="shared" ca="1" si="59"/>
        <v>Bill Process</v>
      </c>
      <c r="Y318" s="37">
        <f t="shared" ca="1" si="55"/>
        <v>-73</v>
      </c>
      <c r="Z318" s="44">
        <v>7415</v>
      </c>
      <c r="AA318" s="44">
        <f t="shared" ca="1" si="56"/>
        <v>73</v>
      </c>
      <c r="AB318" s="48">
        <v>7</v>
      </c>
      <c r="AC318" s="67">
        <f t="shared" si="57"/>
        <v>0.44433384379785607</v>
      </c>
      <c r="AD318" s="52">
        <f t="shared" ca="1" si="60"/>
        <v>66</v>
      </c>
      <c r="AE318" s="83"/>
      <c r="AF318" s="74">
        <v>0</v>
      </c>
      <c r="AG318" s="75">
        <v>0</v>
      </c>
      <c r="AH318" s="76">
        <v>45684</v>
      </c>
      <c r="AI318" s="77">
        <v>45819</v>
      </c>
      <c r="AJ318" s="50">
        <f t="shared" si="58"/>
        <v>-135</v>
      </c>
      <c r="AK318" s="48" t="s">
        <v>47</v>
      </c>
    </row>
    <row r="319" spans="1:37">
      <c r="A319" s="86" t="s">
        <v>584</v>
      </c>
      <c r="B319" s="44">
        <v>465</v>
      </c>
      <c r="C319" s="44">
        <v>97229000</v>
      </c>
      <c r="D319" s="86" t="s">
        <v>538</v>
      </c>
      <c r="E319" s="86" t="s">
        <v>211</v>
      </c>
      <c r="F319" s="44">
        <v>49</v>
      </c>
      <c r="G319" s="44">
        <v>3726348</v>
      </c>
      <c r="H319" s="46">
        <v>1</v>
      </c>
      <c r="I319" s="21">
        <v>55.656031641163395</v>
      </c>
      <c r="J319" s="86" t="s">
        <v>232</v>
      </c>
      <c r="K319" s="66">
        <v>0.13100000000000001</v>
      </c>
      <c r="L319" s="45">
        <v>4129</v>
      </c>
      <c r="M319" s="82">
        <v>44011</v>
      </c>
      <c r="N319" s="44">
        <v>29445</v>
      </c>
      <c r="O319" s="36">
        <f t="shared" si="49"/>
        <v>1638791.8516740561</v>
      </c>
      <c r="P319" s="36">
        <f t="shared" si="50"/>
        <v>1853474</v>
      </c>
      <c r="Q319" s="44">
        <v>7601</v>
      </c>
      <c r="R319" s="30">
        <v>29445</v>
      </c>
      <c r="S319" s="30">
        <f t="shared" si="51"/>
        <v>21844</v>
      </c>
      <c r="T319" s="36">
        <f t="shared" si="52"/>
        <v>478460</v>
      </c>
      <c r="U319" s="30">
        <f t="shared" si="53"/>
        <v>1375014</v>
      </c>
      <c r="V319" s="44">
        <v>167</v>
      </c>
      <c r="W319" s="33">
        <f t="shared" si="54"/>
        <v>44178</v>
      </c>
      <c r="X319" s="43" t="str">
        <f t="shared" ca="1" si="59"/>
        <v>Bill Process</v>
      </c>
      <c r="Y319" s="37">
        <f t="shared" ca="1" si="55"/>
        <v>-2013</v>
      </c>
      <c r="Z319" s="44">
        <v>7093</v>
      </c>
      <c r="AA319" s="44">
        <f t="shared" ca="1" si="56"/>
        <v>2013</v>
      </c>
      <c r="AB319" s="48">
        <v>8</v>
      </c>
      <c r="AC319" s="67">
        <f t="shared" si="57"/>
        <v>0.25814229920190185</v>
      </c>
      <c r="AD319" s="52">
        <f t="shared" ca="1" si="60"/>
        <v>2005</v>
      </c>
      <c r="AE319" s="83"/>
      <c r="AF319" s="74">
        <v>0</v>
      </c>
      <c r="AG319" s="75">
        <v>0</v>
      </c>
      <c r="AH319" s="76">
        <v>45943</v>
      </c>
      <c r="AI319" s="77">
        <v>46124</v>
      </c>
      <c r="AJ319" s="50">
        <f t="shared" si="58"/>
        <v>-181</v>
      </c>
      <c r="AK319" s="48" t="s">
        <v>60</v>
      </c>
    </row>
    <row r="320" spans="1:37">
      <c r="A320" s="86" t="s">
        <v>585</v>
      </c>
      <c r="B320" s="44">
        <v>523</v>
      </c>
      <c r="C320" s="44">
        <v>36078360</v>
      </c>
      <c r="D320" s="86" t="s">
        <v>460</v>
      </c>
      <c r="E320" s="86" t="s">
        <v>125</v>
      </c>
      <c r="F320" s="44">
        <v>31</v>
      </c>
      <c r="G320" s="44">
        <v>1037623</v>
      </c>
      <c r="H320" s="46">
        <v>0.87</v>
      </c>
      <c r="I320" s="21">
        <v>71.537007137879414</v>
      </c>
      <c r="J320" s="86" t="s">
        <v>137</v>
      </c>
      <c r="K320" s="66">
        <v>0.14199999999999999</v>
      </c>
      <c r="L320" s="45">
        <v>4631</v>
      </c>
      <c r="M320" s="82">
        <v>44236</v>
      </c>
      <c r="N320" s="44">
        <v>64892</v>
      </c>
      <c r="O320" s="36">
        <f t="shared" si="49"/>
        <v>4642179.4671912706</v>
      </c>
      <c r="P320" s="36">
        <f t="shared" si="50"/>
        <v>5301369</v>
      </c>
      <c r="Q320" s="44">
        <v>11240</v>
      </c>
      <c r="R320" s="30">
        <v>64892</v>
      </c>
      <c r="S320" s="30">
        <f t="shared" si="51"/>
        <v>53652</v>
      </c>
      <c r="T320" s="36">
        <f t="shared" si="52"/>
        <v>918255</v>
      </c>
      <c r="U320" s="30">
        <f t="shared" si="53"/>
        <v>4383114</v>
      </c>
      <c r="V320" s="44">
        <v>200</v>
      </c>
      <c r="W320" s="33">
        <f t="shared" si="54"/>
        <v>44436</v>
      </c>
      <c r="X320" s="43" t="str">
        <f t="shared" ca="1" si="59"/>
        <v>Bill Process</v>
      </c>
      <c r="Y320" s="37">
        <f t="shared" ca="1" si="55"/>
        <v>-1755</v>
      </c>
      <c r="Z320" s="44">
        <v>9387</v>
      </c>
      <c r="AA320" s="44">
        <f t="shared" ca="1" si="56"/>
        <v>1755</v>
      </c>
      <c r="AB320" s="48">
        <v>3</v>
      </c>
      <c r="AC320" s="67">
        <f t="shared" si="57"/>
        <v>0.1732108734512729</v>
      </c>
      <c r="AD320" s="52">
        <f t="shared" ca="1" si="60"/>
        <v>1752</v>
      </c>
      <c r="AE320" s="83"/>
      <c r="AF320" s="74">
        <v>0</v>
      </c>
      <c r="AG320" s="75">
        <v>0</v>
      </c>
      <c r="AH320" s="76">
        <v>46022</v>
      </c>
      <c r="AI320" s="77">
        <v>46236</v>
      </c>
      <c r="AJ320" s="50">
        <f t="shared" si="58"/>
        <v>-214</v>
      </c>
      <c r="AK320" s="48" t="s">
        <v>60</v>
      </c>
    </row>
    <row r="321" spans="1:37">
      <c r="A321" s="86" t="s">
        <v>586</v>
      </c>
      <c r="B321" s="44">
        <v>688</v>
      </c>
      <c r="C321" s="44">
        <v>34033495</v>
      </c>
      <c r="D321" s="86" t="s">
        <v>114</v>
      </c>
      <c r="E321" s="86" t="s">
        <v>54</v>
      </c>
      <c r="F321" s="44">
        <v>35</v>
      </c>
      <c r="G321" s="44">
        <v>7693929</v>
      </c>
      <c r="H321" s="46">
        <v>0.77</v>
      </c>
      <c r="I321" s="21">
        <v>65.157008200006501</v>
      </c>
      <c r="J321" s="86" t="s">
        <v>72</v>
      </c>
      <c r="K321" s="66">
        <v>0.114</v>
      </c>
      <c r="L321" s="45">
        <v>7491</v>
      </c>
      <c r="M321" s="82">
        <v>45346</v>
      </c>
      <c r="N321" s="44">
        <v>76275</v>
      </c>
      <c r="O321" s="36">
        <f t="shared" si="49"/>
        <v>4969850.8004554957</v>
      </c>
      <c r="P321" s="36">
        <f t="shared" si="50"/>
        <v>5536414</v>
      </c>
      <c r="Q321" s="44">
        <v>37696</v>
      </c>
      <c r="R321" s="30">
        <v>76275</v>
      </c>
      <c r="S321" s="30">
        <f t="shared" si="51"/>
        <v>38579</v>
      </c>
      <c r="T321" s="36">
        <f t="shared" si="52"/>
        <v>2736161</v>
      </c>
      <c r="U321" s="30">
        <f t="shared" si="53"/>
        <v>2800253</v>
      </c>
      <c r="V321" s="44">
        <v>87</v>
      </c>
      <c r="W321" s="33">
        <f t="shared" si="54"/>
        <v>45433</v>
      </c>
      <c r="X321" s="43" t="str">
        <f t="shared" ca="1" si="59"/>
        <v>Bill Process</v>
      </c>
      <c r="Y321" s="37">
        <f t="shared" ca="1" si="55"/>
        <v>-758</v>
      </c>
      <c r="Z321" s="44">
        <v>3480</v>
      </c>
      <c r="AA321" s="44">
        <f t="shared" ca="1" si="56"/>
        <v>758</v>
      </c>
      <c r="AB321" s="48">
        <v>2</v>
      </c>
      <c r="AC321" s="67">
        <f t="shared" si="57"/>
        <v>0.49421173385775158</v>
      </c>
      <c r="AD321" s="52">
        <f t="shared" ca="1" si="60"/>
        <v>756</v>
      </c>
      <c r="AE321" s="83"/>
      <c r="AF321" s="74">
        <v>0</v>
      </c>
      <c r="AG321" s="75">
        <v>0</v>
      </c>
      <c r="AH321" s="76">
        <v>45865</v>
      </c>
      <c r="AI321" s="77">
        <v>45966</v>
      </c>
      <c r="AJ321" s="50">
        <f t="shared" si="58"/>
        <v>-101</v>
      </c>
      <c r="AK321" s="48" t="s">
        <v>47</v>
      </c>
    </row>
    <row r="322" spans="1:37">
      <c r="A322" s="86" t="s">
        <v>587</v>
      </c>
      <c r="B322" s="44">
        <v>957</v>
      </c>
      <c r="C322" s="44">
        <v>46860311</v>
      </c>
      <c r="D322" s="86" t="s">
        <v>326</v>
      </c>
      <c r="E322" s="86" t="s">
        <v>79</v>
      </c>
      <c r="F322" s="44">
        <v>41</v>
      </c>
      <c r="G322" s="44">
        <v>768006</v>
      </c>
      <c r="H322" s="46">
        <v>0.84</v>
      </c>
      <c r="I322" s="21">
        <v>76.021783222404707</v>
      </c>
      <c r="J322" s="86" t="s">
        <v>80</v>
      </c>
      <c r="K322" s="66">
        <v>0.111</v>
      </c>
      <c r="L322" s="45">
        <v>1608</v>
      </c>
      <c r="M322" s="82">
        <v>43899</v>
      </c>
      <c r="N322" s="44">
        <v>42033</v>
      </c>
      <c r="O322" s="36">
        <f t="shared" si="49"/>
        <v>3195423.614187337</v>
      </c>
      <c r="P322" s="36">
        <f t="shared" si="50"/>
        <v>3550116</v>
      </c>
      <c r="Q322" s="44">
        <v>14168</v>
      </c>
      <c r="R322" s="30">
        <v>42033</v>
      </c>
      <c r="S322" s="30">
        <f t="shared" si="51"/>
        <v>27865</v>
      </c>
      <c r="T322" s="36">
        <f t="shared" si="52"/>
        <v>1196632</v>
      </c>
      <c r="U322" s="30">
        <f t="shared" si="53"/>
        <v>2353484</v>
      </c>
      <c r="V322" s="44">
        <v>186</v>
      </c>
      <c r="W322" s="33">
        <f t="shared" si="54"/>
        <v>44085</v>
      </c>
      <c r="X322" s="43" t="str">
        <f t="shared" ca="1" si="59"/>
        <v>Bill Process</v>
      </c>
      <c r="Y322" s="37">
        <f t="shared" ca="1" si="55"/>
        <v>-2106</v>
      </c>
      <c r="Z322" s="44">
        <v>9840</v>
      </c>
      <c r="AA322" s="44">
        <f t="shared" ca="1" si="56"/>
        <v>2106</v>
      </c>
      <c r="AB322" s="48">
        <v>0</v>
      </c>
      <c r="AC322" s="67">
        <f t="shared" si="57"/>
        <v>0.33706849380248854</v>
      </c>
      <c r="AD322" s="52">
        <f t="shared" ca="1" si="60"/>
        <v>2106</v>
      </c>
      <c r="AE322" s="83"/>
      <c r="AF322" s="74">
        <v>0</v>
      </c>
      <c r="AG322" s="75">
        <v>0</v>
      </c>
      <c r="AH322" s="76">
        <v>46166</v>
      </c>
      <c r="AI322" s="77">
        <v>46366</v>
      </c>
      <c r="AJ322" s="50">
        <f t="shared" si="58"/>
        <v>-200</v>
      </c>
      <c r="AK322" s="48" t="s">
        <v>47</v>
      </c>
    </row>
    <row r="323" spans="1:37">
      <c r="A323" s="86" t="s">
        <v>588</v>
      </c>
      <c r="B323" s="44">
        <v>727</v>
      </c>
      <c r="C323" s="44">
        <v>79830902</v>
      </c>
      <c r="D323" s="86" t="s">
        <v>139</v>
      </c>
      <c r="E323" s="86" t="s">
        <v>67</v>
      </c>
      <c r="F323" s="44">
        <v>31</v>
      </c>
      <c r="G323" s="44">
        <v>3910666</v>
      </c>
      <c r="H323" s="46">
        <v>0.99</v>
      </c>
      <c r="I323" s="21">
        <v>51.561088679891142</v>
      </c>
      <c r="J323" s="86" t="s">
        <v>166</v>
      </c>
      <c r="K323" s="66">
        <v>0.121</v>
      </c>
      <c r="L323" s="45">
        <v>8746</v>
      </c>
      <c r="M323" s="82">
        <v>44283</v>
      </c>
      <c r="N323" s="44">
        <v>45218</v>
      </c>
      <c r="O323" s="36">
        <f t="shared" ref="O323:O386" si="61">I323*N323</f>
        <v>2331489.3079273175</v>
      </c>
      <c r="P323" s="36">
        <f t="shared" ref="P323:P386" si="62">ROUND((SUM(I323*K323+I323)*N323),0)</f>
        <v>2613600</v>
      </c>
      <c r="Q323" s="44">
        <v>20718</v>
      </c>
      <c r="R323" s="30">
        <v>45218</v>
      </c>
      <c r="S323" s="30">
        <f t="shared" ref="S323:S386" si="63">+N323-Q323</f>
        <v>24500</v>
      </c>
      <c r="T323" s="36">
        <f t="shared" ref="T323:T386" si="64">ROUND((SUM(I323*K323+I323)*Q323),0)</f>
        <v>1197500</v>
      </c>
      <c r="U323" s="30">
        <f t="shared" ref="U323:U386" si="65">+P323-T323</f>
        <v>1416100</v>
      </c>
      <c r="V323" s="44">
        <v>113</v>
      </c>
      <c r="W323" s="33">
        <f t="shared" ref="W323:W386" si="66">V323+M323</f>
        <v>44396</v>
      </c>
      <c r="X323" s="43" t="str">
        <f t="shared" ca="1" si="59"/>
        <v>Bill Process</v>
      </c>
      <c r="Y323" s="37">
        <f t="shared" ref="Y323:Y386" ca="1" si="67">+W323-TODAY()</f>
        <v>-1795</v>
      </c>
      <c r="Z323" s="44">
        <v>5888</v>
      </c>
      <c r="AA323" s="44">
        <f t="shared" ref="AA323:AA386" ca="1" si="68">IF(W323&lt;TODAY(),TODAY()-W323,0)</f>
        <v>1795</v>
      </c>
      <c r="AB323" s="48">
        <v>9</v>
      </c>
      <c r="AC323" s="67">
        <f t="shared" ref="AC323:AC386" si="69">+Q323/N323</f>
        <v>0.45818037064885664</v>
      </c>
      <c r="AD323" s="52">
        <f t="shared" ca="1" si="60"/>
        <v>1786</v>
      </c>
      <c r="AE323" s="83"/>
      <c r="AF323" s="74">
        <v>0</v>
      </c>
      <c r="AG323" s="75">
        <v>0</v>
      </c>
      <c r="AH323" s="76">
        <v>45663</v>
      </c>
      <c r="AI323" s="77">
        <v>45790</v>
      </c>
      <c r="AJ323" s="50">
        <f t="shared" ref="AJ323:AJ386" si="70">AH323-AI323</f>
        <v>-127</v>
      </c>
      <c r="AK323" s="48" t="s">
        <v>47</v>
      </c>
    </row>
    <row r="324" spans="1:37">
      <c r="A324" s="86" t="s">
        <v>589</v>
      </c>
      <c r="B324" s="44">
        <v>284</v>
      </c>
      <c r="C324" s="44">
        <v>80623451</v>
      </c>
      <c r="D324" s="86" t="s">
        <v>82</v>
      </c>
      <c r="E324" s="86" t="s">
        <v>83</v>
      </c>
      <c r="F324" s="44">
        <v>28</v>
      </c>
      <c r="G324" s="44">
        <v>8314872</v>
      </c>
      <c r="H324" s="46">
        <v>0.83</v>
      </c>
      <c r="I324" s="21">
        <v>78.046998420765675</v>
      </c>
      <c r="J324" s="86" t="s">
        <v>204</v>
      </c>
      <c r="K324" s="66">
        <v>0.127</v>
      </c>
      <c r="L324" s="45">
        <v>6460</v>
      </c>
      <c r="M324" s="82">
        <v>44662</v>
      </c>
      <c r="N324" s="44">
        <v>79795</v>
      </c>
      <c r="O324" s="36">
        <f t="shared" si="61"/>
        <v>6227760.2389849974</v>
      </c>
      <c r="P324" s="36">
        <f t="shared" si="62"/>
        <v>7018686</v>
      </c>
      <c r="Q324" s="44">
        <v>18569</v>
      </c>
      <c r="R324" s="30">
        <v>79795</v>
      </c>
      <c r="S324" s="30">
        <f t="shared" si="63"/>
        <v>61226</v>
      </c>
      <c r="T324" s="36">
        <f t="shared" si="64"/>
        <v>1633310</v>
      </c>
      <c r="U324" s="30">
        <f t="shared" si="65"/>
        <v>5385376</v>
      </c>
      <c r="V324" s="44">
        <v>179</v>
      </c>
      <c r="W324" s="33">
        <f t="shared" si="66"/>
        <v>44841</v>
      </c>
      <c r="X324" s="43" t="str">
        <f t="shared" ref="X324:X387" ca="1" si="71">IF(Q324=0,"Bill Submit",IF(Q324&lt;N324,"Bill Process",IF(W324&gt;=TODAY(),"L D 0%",IF(W324+V324/4&gt;=TODAY(),"L D 2.5%",IF(W324+V324/2&gt;=TODAY(),"L D 5.0%",IF(W324+V324*3/4&gt;=TODAY(),"L D 7.5%",IF(W324+V324&gt;=TODAY(),"L D 10%","P O Closed")))))))</f>
        <v>Bill Process</v>
      </c>
      <c r="Y324" s="37">
        <f t="shared" ca="1" si="67"/>
        <v>-1350</v>
      </c>
      <c r="Z324" s="44">
        <v>9447</v>
      </c>
      <c r="AA324" s="44">
        <f t="shared" ca="1" si="68"/>
        <v>1350</v>
      </c>
      <c r="AB324" s="48">
        <v>1</v>
      </c>
      <c r="AC324" s="67">
        <f t="shared" si="69"/>
        <v>0.23270881634187607</v>
      </c>
      <c r="AD324" s="52">
        <f t="shared" ca="1" si="60"/>
        <v>1349</v>
      </c>
      <c r="AE324" s="83"/>
      <c r="AF324" s="74">
        <v>0</v>
      </c>
      <c r="AG324" s="75">
        <v>0</v>
      </c>
      <c r="AH324" s="76">
        <v>45828</v>
      </c>
      <c r="AI324" s="77">
        <v>46021</v>
      </c>
      <c r="AJ324" s="50">
        <f t="shared" si="70"/>
        <v>-193</v>
      </c>
      <c r="AK324" s="48" t="s">
        <v>60</v>
      </c>
    </row>
    <row r="325" spans="1:37">
      <c r="A325" s="86" t="s">
        <v>590</v>
      </c>
      <c r="B325" s="44">
        <v>379</v>
      </c>
      <c r="C325" s="44">
        <v>88668948</v>
      </c>
      <c r="D325" s="86" t="s">
        <v>57</v>
      </c>
      <c r="E325" s="86" t="s">
        <v>58</v>
      </c>
      <c r="F325" s="44">
        <v>29</v>
      </c>
      <c r="G325" s="44">
        <v>2309747</v>
      </c>
      <c r="H325" s="46">
        <v>0.84</v>
      </c>
      <c r="I325" s="21">
        <v>59.08885448161125</v>
      </c>
      <c r="J325" s="86" t="s">
        <v>76</v>
      </c>
      <c r="K325" s="66">
        <v>0.113</v>
      </c>
      <c r="L325" s="45">
        <v>2549</v>
      </c>
      <c r="M325" s="82">
        <v>45097</v>
      </c>
      <c r="N325" s="44">
        <v>29799</v>
      </c>
      <c r="O325" s="36">
        <f t="shared" si="61"/>
        <v>1760788.7746975336</v>
      </c>
      <c r="P325" s="36">
        <f t="shared" si="62"/>
        <v>1959758</v>
      </c>
      <c r="Q325" s="44">
        <v>26585</v>
      </c>
      <c r="R325" s="30">
        <v>29799</v>
      </c>
      <c r="S325" s="30">
        <f t="shared" si="63"/>
        <v>3214</v>
      </c>
      <c r="T325" s="36">
        <f t="shared" si="64"/>
        <v>1748386</v>
      </c>
      <c r="U325" s="30">
        <f t="shared" si="65"/>
        <v>211372</v>
      </c>
      <c r="V325" s="44">
        <v>53</v>
      </c>
      <c r="W325" s="33">
        <f t="shared" si="66"/>
        <v>45150</v>
      </c>
      <c r="X325" s="43" t="str">
        <f t="shared" ca="1" si="71"/>
        <v>Bill Process</v>
      </c>
      <c r="Y325" s="37">
        <f t="shared" ca="1" si="67"/>
        <v>-1041</v>
      </c>
      <c r="Z325" s="44">
        <v>4808</v>
      </c>
      <c r="AA325" s="44">
        <f t="shared" ca="1" si="68"/>
        <v>1041</v>
      </c>
      <c r="AB325" s="48">
        <v>0</v>
      </c>
      <c r="AC325" s="67">
        <f t="shared" si="69"/>
        <v>0.89214403167891543</v>
      </c>
      <c r="AD325" s="52">
        <f t="shared" ca="1" si="60"/>
        <v>1041</v>
      </c>
      <c r="AE325" s="83"/>
      <c r="AF325" s="74">
        <v>0</v>
      </c>
      <c r="AG325" s="75">
        <v>0</v>
      </c>
      <c r="AH325" s="76">
        <v>46230</v>
      </c>
      <c r="AI325" s="77">
        <v>46297</v>
      </c>
      <c r="AJ325" s="50">
        <f t="shared" si="70"/>
        <v>-67</v>
      </c>
      <c r="AK325" s="48" t="s">
        <v>47</v>
      </c>
    </row>
    <row r="326" spans="1:37">
      <c r="A326" s="86" t="s">
        <v>591</v>
      </c>
      <c r="B326" s="44">
        <v>781</v>
      </c>
      <c r="C326" s="44">
        <v>28874678</v>
      </c>
      <c r="D326" s="86" t="s">
        <v>592</v>
      </c>
      <c r="E326" s="86" t="s">
        <v>79</v>
      </c>
      <c r="F326" s="44">
        <v>20</v>
      </c>
      <c r="G326" s="44">
        <v>5439159</v>
      </c>
      <c r="H326" s="46">
        <v>0.93</v>
      </c>
      <c r="I326" s="21">
        <v>82.8547841862718</v>
      </c>
      <c r="J326" s="86" t="s">
        <v>236</v>
      </c>
      <c r="K326" s="66">
        <v>0.14199999999999999</v>
      </c>
      <c r="L326" s="45">
        <v>4831</v>
      </c>
      <c r="M326" s="82">
        <v>44659</v>
      </c>
      <c r="N326" s="44">
        <v>22690</v>
      </c>
      <c r="O326" s="36">
        <f t="shared" si="61"/>
        <v>1879975.0531865072</v>
      </c>
      <c r="P326" s="36">
        <f t="shared" si="62"/>
        <v>2146932</v>
      </c>
      <c r="Q326" s="44">
        <v>22258</v>
      </c>
      <c r="R326" s="30">
        <v>22690</v>
      </c>
      <c r="S326" s="30">
        <f t="shared" si="63"/>
        <v>432</v>
      </c>
      <c r="T326" s="36">
        <f t="shared" si="64"/>
        <v>2106056</v>
      </c>
      <c r="U326" s="30">
        <f t="shared" si="65"/>
        <v>40876</v>
      </c>
      <c r="V326" s="44">
        <v>178</v>
      </c>
      <c r="W326" s="33">
        <f t="shared" si="66"/>
        <v>44837</v>
      </c>
      <c r="X326" s="43" t="str">
        <f t="shared" ca="1" si="71"/>
        <v>Bill Process</v>
      </c>
      <c r="Y326" s="37">
        <f t="shared" ca="1" si="67"/>
        <v>-1354</v>
      </c>
      <c r="Z326" s="44">
        <v>7326</v>
      </c>
      <c r="AA326" s="44">
        <f t="shared" ca="1" si="68"/>
        <v>1354</v>
      </c>
      <c r="AB326" s="48">
        <v>0</v>
      </c>
      <c r="AC326" s="67">
        <f t="shared" si="69"/>
        <v>0.98096077567210227</v>
      </c>
      <c r="AD326" s="52">
        <f t="shared" ca="1" si="60"/>
        <v>1354</v>
      </c>
      <c r="AE326" s="83"/>
      <c r="AF326" s="74">
        <v>0</v>
      </c>
      <c r="AG326" s="75">
        <v>0</v>
      </c>
      <c r="AH326" s="76">
        <v>46204</v>
      </c>
      <c r="AI326" s="77">
        <v>46396</v>
      </c>
      <c r="AJ326" s="50">
        <f t="shared" si="70"/>
        <v>-192</v>
      </c>
      <c r="AK326" s="48" t="s">
        <v>47</v>
      </c>
    </row>
    <row r="327" spans="1:37">
      <c r="A327" s="86" t="s">
        <v>593</v>
      </c>
      <c r="B327" s="44">
        <v>934</v>
      </c>
      <c r="C327" s="44">
        <v>63261274</v>
      </c>
      <c r="D327" s="86" t="s">
        <v>124</v>
      </c>
      <c r="E327" s="86" t="s">
        <v>125</v>
      </c>
      <c r="F327" s="44">
        <v>7</v>
      </c>
      <c r="G327" s="44">
        <v>5430972</v>
      </c>
      <c r="H327" s="46">
        <v>0.89</v>
      </c>
      <c r="I327" s="21">
        <v>91.345633577329821</v>
      </c>
      <c r="J327" s="86" t="s">
        <v>232</v>
      </c>
      <c r="K327" s="66">
        <v>0.13800000000000001</v>
      </c>
      <c r="L327" s="45">
        <v>4075</v>
      </c>
      <c r="M327" s="82">
        <v>43995</v>
      </c>
      <c r="N327" s="44">
        <v>19961</v>
      </c>
      <c r="O327" s="36">
        <f t="shared" si="61"/>
        <v>1823350.1918370805</v>
      </c>
      <c r="P327" s="36">
        <f t="shared" si="62"/>
        <v>2074973</v>
      </c>
      <c r="Q327" s="44">
        <v>3900</v>
      </c>
      <c r="R327" s="30">
        <v>19961</v>
      </c>
      <c r="S327" s="30">
        <f t="shared" si="63"/>
        <v>16061</v>
      </c>
      <c r="T327" s="36">
        <f t="shared" si="64"/>
        <v>405410</v>
      </c>
      <c r="U327" s="30">
        <f t="shared" si="65"/>
        <v>1669563</v>
      </c>
      <c r="V327" s="44">
        <v>120</v>
      </c>
      <c r="W327" s="33">
        <f t="shared" si="66"/>
        <v>44115</v>
      </c>
      <c r="X327" s="43" t="str">
        <f t="shared" ca="1" si="71"/>
        <v>Bill Process</v>
      </c>
      <c r="Y327" s="37">
        <f t="shared" ca="1" si="67"/>
        <v>-2076</v>
      </c>
      <c r="Z327" s="44">
        <v>6144</v>
      </c>
      <c r="AA327" s="44">
        <f t="shared" ca="1" si="68"/>
        <v>2076</v>
      </c>
      <c r="AB327" s="48">
        <v>0</v>
      </c>
      <c r="AC327" s="67">
        <f t="shared" si="69"/>
        <v>0.19538099293622563</v>
      </c>
      <c r="AD327" s="52">
        <f t="shared" ca="1" si="60"/>
        <v>2076</v>
      </c>
      <c r="AE327" s="83"/>
      <c r="AF327" s="74">
        <v>0</v>
      </c>
      <c r="AG327" s="75">
        <v>0</v>
      </c>
      <c r="AH327" s="76">
        <v>46353</v>
      </c>
      <c r="AI327" s="77">
        <v>46487</v>
      </c>
      <c r="AJ327" s="50">
        <f t="shared" si="70"/>
        <v>-134</v>
      </c>
      <c r="AK327" s="48" t="s">
        <v>60</v>
      </c>
    </row>
    <row r="328" spans="1:37">
      <c r="A328" s="86" t="s">
        <v>594</v>
      </c>
      <c r="B328" s="44">
        <v>623</v>
      </c>
      <c r="C328" s="44">
        <v>16061559</v>
      </c>
      <c r="D328" s="86" t="s">
        <v>139</v>
      </c>
      <c r="E328" s="86" t="s">
        <v>67</v>
      </c>
      <c r="F328" s="44">
        <v>9</v>
      </c>
      <c r="G328" s="44">
        <v>8566576</v>
      </c>
      <c r="H328" s="46">
        <v>0.83</v>
      </c>
      <c r="I328" s="21">
        <v>82.509476544858316</v>
      </c>
      <c r="J328" s="86" t="s">
        <v>276</v>
      </c>
      <c r="K328" s="66">
        <v>0.11</v>
      </c>
      <c r="L328" s="45">
        <v>4230</v>
      </c>
      <c r="M328" s="82">
        <v>44825</v>
      </c>
      <c r="N328" s="44">
        <v>18814</v>
      </c>
      <c r="O328" s="36">
        <f t="shared" si="61"/>
        <v>1552333.2917149644</v>
      </c>
      <c r="P328" s="36">
        <f t="shared" si="62"/>
        <v>1723090</v>
      </c>
      <c r="Q328" s="44">
        <v>17995</v>
      </c>
      <c r="R328" s="30">
        <v>18814</v>
      </c>
      <c r="S328" s="30">
        <f t="shared" si="63"/>
        <v>819</v>
      </c>
      <c r="T328" s="36">
        <f t="shared" si="64"/>
        <v>1648081</v>
      </c>
      <c r="U328" s="30">
        <f t="shared" si="65"/>
        <v>75009</v>
      </c>
      <c r="V328" s="44">
        <v>173</v>
      </c>
      <c r="W328" s="33">
        <f t="shared" si="66"/>
        <v>44998</v>
      </c>
      <c r="X328" s="43" t="str">
        <f t="shared" ca="1" si="71"/>
        <v>Bill Process</v>
      </c>
      <c r="Y328" s="37">
        <f t="shared" ca="1" si="67"/>
        <v>-1193</v>
      </c>
      <c r="Z328" s="44">
        <v>7758</v>
      </c>
      <c r="AA328" s="44">
        <f t="shared" ca="1" si="68"/>
        <v>1193</v>
      </c>
      <c r="AB328" s="48">
        <v>9</v>
      </c>
      <c r="AC328" s="67">
        <f t="shared" si="69"/>
        <v>0.95646858722228123</v>
      </c>
      <c r="AD328" s="52">
        <f t="shared" ca="1" si="60"/>
        <v>1184</v>
      </c>
      <c r="AE328" s="83"/>
      <c r="AF328" s="74">
        <v>0</v>
      </c>
      <c r="AG328" s="75">
        <v>0</v>
      </c>
      <c r="AH328" s="76">
        <v>45766</v>
      </c>
      <c r="AI328" s="77">
        <v>45953</v>
      </c>
      <c r="AJ328" s="50">
        <f t="shared" si="70"/>
        <v>-187</v>
      </c>
      <c r="AK328" s="48" t="s">
        <v>47</v>
      </c>
    </row>
    <row r="329" spans="1:37">
      <c r="A329" s="86" t="s">
        <v>595</v>
      </c>
      <c r="B329" s="44">
        <v>252</v>
      </c>
      <c r="C329" s="44">
        <v>39142344</v>
      </c>
      <c r="D329" s="86" t="s">
        <v>100</v>
      </c>
      <c r="E329" s="86" t="s">
        <v>63</v>
      </c>
      <c r="F329" s="44">
        <v>32</v>
      </c>
      <c r="G329" s="44">
        <v>8752519</v>
      </c>
      <c r="H329" s="46">
        <v>0.85</v>
      </c>
      <c r="I329" s="21">
        <v>84.701741096970693</v>
      </c>
      <c r="J329" s="86" t="s">
        <v>236</v>
      </c>
      <c r="K329" s="66">
        <v>0.111</v>
      </c>
      <c r="L329" s="45">
        <v>3628</v>
      </c>
      <c r="M329" s="82">
        <v>44174</v>
      </c>
      <c r="N329" s="44">
        <v>78698</v>
      </c>
      <c r="O329" s="36">
        <f t="shared" si="61"/>
        <v>6665857.6208493998</v>
      </c>
      <c r="P329" s="36">
        <f t="shared" si="62"/>
        <v>7405768</v>
      </c>
      <c r="Q329" s="44">
        <v>59425</v>
      </c>
      <c r="R329" s="30">
        <v>78698</v>
      </c>
      <c r="S329" s="30">
        <f t="shared" si="63"/>
        <v>19273</v>
      </c>
      <c r="T329" s="36">
        <f t="shared" si="64"/>
        <v>5592108</v>
      </c>
      <c r="U329" s="30">
        <f t="shared" si="65"/>
        <v>1813660</v>
      </c>
      <c r="V329" s="44">
        <v>134</v>
      </c>
      <c r="W329" s="33">
        <f t="shared" si="66"/>
        <v>44308</v>
      </c>
      <c r="X329" s="43" t="str">
        <f t="shared" ca="1" si="71"/>
        <v>Bill Process</v>
      </c>
      <c r="Y329" s="37">
        <f t="shared" ca="1" si="67"/>
        <v>-1883</v>
      </c>
      <c r="Z329" s="44">
        <v>4201</v>
      </c>
      <c r="AA329" s="44">
        <f t="shared" ca="1" si="68"/>
        <v>1883</v>
      </c>
      <c r="AB329" s="48">
        <v>6</v>
      </c>
      <c r="AC329" s="67">
        <f t="shared" si="69"/>
        <v>0.7551017814938118</v>
      </c>
      <c r="AD329" s="52">
        <f t="shared" ca="1" si="60"/>
        <v>1877</v>
      </c>
      <c r="AE329" s="83"/>
      <c r="AF329" s="74">
        <v>0</v>
      </c>
      <c r="AG329" s="75">
        <v>0</v>
      </c>
      <c r="AH329" s="76">
        <v>46029</v>
      </c>
      <c r="AI329" s="77">
        <v>46177</v>
      </c>
      <c r="AJ329" s="50">
        <f t="shared" si="70"/>
        <v>-148</v>
      </c>
      <c r="AK329" s="48" t="s">
        <v>47</v>
      </c>
    </row>
    <row r="330" spans="1:37">
      <c r="A330" s="86" t="s">
        <v>596</v>
      </c>
      <c r="B330" s="44">
        <v>952</v>
      </c>
      <c r="C330" s="44">
        <v>94954776</v>
      </c>
      <c r="D330" s="86" t="s">
        <v>70</v>
      </c>
      <c r="E330" s="86" t="s">
        <v>71</v>
      </c>
      <c r="F330" s="44">
        <v>38</v>
      </c>
      <c r="G330" s="44">
        <v>6014536</v>
      </c>
      <c r="H330" s="46">
        <v>0.95</v>
      </c>
      <c r="I330" s="21">
        <v>85.479814427388035</v>
      </c>
      <c r="J330" s="86" t="s">
        <v>76</v>
      </c>
      <c r="K330" s="66">
        <v>0.10199999999999999</v>
      </c>
      <c r="L330" s="45">
        <v>3343</v>
      </c>
      <c r="M330" s="82">
        <v>45366</v>
      </c>
      <c r="N330" s="44">
        <v>60705</v>
      </c>
      <c r="O330" s="36">
        <f t="shared" si="61"/>
        <v>5189052.1348145911</v>
      </c>
      <c r="P330" s="36">
        <f t="shared" si="62"/>
        <v>5718335</v>
      </c>
      <c r="Q330" s="44">
        <v>41825</v>
      </c>
      <c r="R330" s="30">
        <v>60705</v>
      </c>
      <c r="S330" s="30">
        <f t="shared" si="63"/>
        <v>18880</v>
      </c>
      <c r="T330" s="36">
        <f t="shared" si="64"/>
        <v>3939863</v>
      </c>
      <c r="U330" s="30">
        <f t="shared" si="65"/>
        <v>1778472</v>
      </c>
      <c r="V330" s="44">
        <v>136</v>
      </c>
      <c r="W330" s="33">
        <f t="shared" si="66"/>
        <v>45502</v>
      </c>
      <c r="X330" s="43" t="str">
        <f t="shared" ca="1" si="71"/>
        <v>Bill Process</v>
      </c>
      <c r="Y330" s="37">
        <f t="shared" ca="1" si="67"/>
        <v>-689</v>
      </c>
      <c r="Z330" s="44">
        <v>8857</v>
      </c>
      <c r="AA330" s="44">
        <f t="shared" ca="1" si="68"/>
        <v>689</v>
      </c>
      <c r="AB330" s="48">
        <v>2</v>
      </c>
      <c r="AC330" s="67">
        <f t="shared" si="69"/>
        <v>0.68898772753479942</v>
      </c>
      <c r="AD330" s="52">
        <f t="shared" ca="1" si="60"/>
        <v>687</v>
      </c>
      <c r="AE330" s="83"/>
      <c r="AF330" s="74">
        <v>0</v>
      </c>
      <c r="AG330" s="75">
        <v>0</v>
      </c>
      <c r="AH330" s="76">
        <v>46064</v>
      </c>
      <c r="AI330" s="77">
        <v>46214</v>
      </c>
      <c r="AJ330" s="50">
        <f t="shared" si="70"/>
        <v>-150</v>
      </c>
      <c r="AK330" s="48" t="s">
        <v>47</v>
      </c>
    </row>
    <row r="331" spans="1:37">
      <c r="A331" s="86" t="s">
        <v>597</v>
      </c>
      <c r="B331" s="44">
        <v>644</v>
      </c>
      <c r="C331" s="44">
        <v>57893492</v>
      </c>
      <c r="D331" s="86" t="s">
        <v>210</v>
      </c>
      <c r="E331" s="86" t="s">
        <v>211</v>
      </c>
      <c r="F331" s="44">
        <v>26</v>
      </c>
      <c r="G331" s="44">
        <v>5220180</v>
      </c>
      <c r="H331" s="46">
        <v>0.92</v>
      </c>
      <c r="I331" s="21">
        <v>89.25304728533078</v>
      </c>
      <c r="J331" s="86" t="s">
        <v>315</v>
      </c>
      <c r="K331" s="66">
        <v>0.124</v>
      </c>
      <c r="L331" s="45">
        <v>3742</v>
      </c>
      <c r="M331" s="82">
        <v>45203</v>
      </c>
      <c r="N331" s="44">
        <v>19825</v>
      </c>
      <c r="O331" s="36">
        <f t="shared" si="61"/>
        <v>1769441.6624316827</v>
      </c>
      <c r="P331" s="36">
        <f t="shared" si="62"/>
        <v>1988852</v>
      </c>
      <c r="Q331" s="44">
        <v>13725</v>
      </c>
      <c r="R331" s="30">
        <v>19825</v>
      </c>
      <c r="S331" s="30">
        <f t="shared" si="63"/>
        <v>6100</v>
      </c>
      <c r="T331" s="36">
        <f t="shared" si="64"/>
        <v>1376898</v>
      </c>
      <c r="U331" s="30">
        <f t="shared" si="65"/>
        <v>611954</v>
      </c>
      <c r="V331" s="44">
        <v>74</v>
      </c>
      <c r="W331" s="33">
        <f t="shared" si="66"/>
        <v>45277</v>
      </c>
      <c r="X331" s="43" t="str">
        <f t="shared" ca="1" si="71"/>
        <v>Bill Process</v>
      </c>
      <c r="Y331" s="37">
        <f t="shared" ca="1" si="67"/>
        <v>-914</v>
      </c>
      <c r="Z331" s="44">
        <v>5830</v>
      </c>
      <c r="AA331" s="44">
        <f t="shared" ca="1" si="68"/>
        <v>914</v>
      </c>
      <c r="AB331" s="48">
        <v>0</v>
      </c>
      <c r="AC331" s="67">
        <f t="shared" si="69"/>
        <v>0.69230769230769229</v>
      </c>
      <c r="AD331" s="52">
        <f t="shared" ca="1" si="60"/>
        <v>914</v>
      </c>
      <c r="AE331" s="83"/>
      <c r="AF331" s="74">
        <v>0</v>
      </c>
      <c r="AG331" s="75">
        <v>0</v>
      </c>
      <c r="AH331" s="76">
        <v>46223</v>
      </c>
      <c r="AI331" s="77">
        <v>46311</v>
      </c>
      <c r="AJ331" s="50">
        <f t="shared" si="70"/>
        <v>-88</v>
      </c>
      <c r="AK331" s="48" t="s">
        <v>47</v>
      </c>
    </row>
    <row r="332" spans="1:37">
      <c r="A332" s="86" t="s">
        <v>598</v>
      </c>
      <c r="B332" s="44">
        <v>845</v>
      </c>
      <c r="C332" s="44">
        <v>76268656</v>
      </c>
      <c r="D332" s="86" t="s">
        <v>599</v>
      </c>
      <c r="E332" s="86" t="s">
        <v>67</v>
      </c>
      <c r="F332" s="44">
        <v>6</v>
      </c>
      <c r="G332" s="44">
        <v>5444256</v>
      </c>
      <c r="H332" s="46">
        <v>0.92</v>
      </c>
      <c r="I332" s="21">
        <v>60.518436812141374</v>
      </c>
      <c r="J332" s="86" t="s">
        <v>126</v>
      </c>
      <c r="K332" s="66">
        <v>0.1</v>
      </c>
      <c r="L332" s="45">
        <v>5406</v>
      </c>
      <c r="M332" s="82">
        <v>45851</v>
      </c>
      <c r="N332" s="44">
        <v>50343</v>
      </c>
      <c r="O332" s="36">
        <f t="shared" si="61"/>
        <v>3046679.664433633</v>
      </c>
      <c r="P332" s="36">
        <f t="shared" si="62"/>
        <v>3351348</v>
      </c>
      <c r="Q332" s="44">
        <v>9621</v>
      </c>
      <c r="R332" s="30">
        <v>50343</v>
      </c>
      <c r="S332" s="30">
        <f t="shared" si="63"/>
        <v>40722</v>
      </c>
      <c r="T332" s="36">
        <f t="shared" si="64"/>
        <v>640473</v>
      </c>
      <c r="U332" s="30">
        <f t="shared" si="65"/>
        <v>2710875</v>
      </c>
      <c r="V332" s="44">
        <v>105</v>
      </c>
      <c r="W332" s="33">
        <f t="shared" si="66"/>
        <v>45956</v>
      </c>
      <c r="X332" s="43" t="str">
        <f t="shared" ca="1" si="71"/>
        <v>Bill Process</v>
      </c>
      <c r="Y332" s="37">
        <f t="shared" ca="1" si="67"/>
        <v>-235</v>
      </c>
      <c r="Z332" s="44">
        <v>4746</v>
      </c>
      <c r="AA332" s="44">
        <f t="shared" ca="1" si="68"/>
        <v>235</v>
      </c>
      <c r="AB332" s="48">
        <v>8</v>
      </c>
      <c r="AC332" s="67">
        <f t="shared" si="69"/>
        <v>0.19110899231273465</v>
      </c>
      <c r="AD332" s="52">
        <f t="shared" ca="1" si="60"/>
        <v>227</v>
      </c>
      <c r="AE332" s="83"/>
      <c r="AF332" s="74">
        <v>0</v>
      </c>
      <c r="AG332" s="75">
        <v>0</v>
      </c>
      <c r="AH332" s="76">
        <v>45770</v>
      </c>
      <c r="AI332" s="77">
        <v>45889</v>
      </c>
      <c r="AJ332" s="50">
        <f t="shared" si="70"/>
        <v>-119</v>
      </c>
      <c r="AK332" s="48" t="s">
        <v>47</v>
      </c>
    </row>
    <row r="333" spans="1:37">
      <c r="A333" s="86" t="s">
        <v>600</v>
      </c>
      <c r="B333" s="44">
        <v>626</v>
      </c>
      <c r="C333" s="44">
        <v>97599726</v>
      </c>
      <c r="D333" s="86" t="s">
        <v>259</v>
      </c>
      <c r="E333" s="86" t="s">
        <v>63</v>
      </c>
      <c r="F333" s="44">
        <v>37</v>
      </c>
      <c r="G333" s="44">
        <v>5150174</v>
      </c>
      <c r="H333" s="46">
        <v>0.79</v>
      </c>
      <c r="I333" s="21">
        <v>68.125608678026353</v>
      </c>
      <c r="J333" s="86" t="s">
        <v>137</v>
      </c>
      <c r="K333" s="66">
        <v>0.14799999999999999</v>
      </c>
      <c r="L333" s="45">
        <v>5289</v>
      </c>
      <c r="M333" s="82">
        <v>45792</v>
      </c>
      <c r="N333" s="44">
        <v>41572</v>
      </c>
      <c r="O333" s="36">
        <f t="shared" si="61"/>
        <v>2832117.8039629115</v>
      </c>
      <c r="P333" s="36">
        <f t="shared" si="62"/>
        <v>3251271</v>
      </c>
      <c r="Q333" s="44">
        <v>41572</v>
      </c>
      <c r="R333" s="30">
        <v>41572</v>
      </c>
      <c r="S333" s="30">
        <f t="shared" si="63"/>
        <v>0</v>
      </c>
      <c r="T333" s="36">
        <f t="shared" si="64"/>
        <v>3251271</v>
      </c>
      <c r="U333" s="30">
        <f t="shared" si="65"/>
        <v>0</v>
      </c>
      <c r="V333" s="44">
        <v>176</v>
      </c>
      <c r="W333" s="33">
        <f t="shared" si="66"/>
        <v>45968</v>
      </c>
      <c r="X333" s="43" t="str">
        <f t="shared" ca="1" si="71"/>
        <v>P O Closed</v>
      </c>
      <c r="Y333" s="37">
        <f t="shared" ca="1" si="67"/>
        <v>-223</v>
      </c>
      <c r="Z333" s="44">
        <v>5162</v>
      </c>
      <c r="AA333" s="44">
        <f t="shared" ca="1" si="68"/>
        <v>223</v>
      </c>
      <c r="AB333" s="48">
        <v>0</v>
      </c>
      <c r="AC333" s="67">
        <f t="shared" si="69"/>
        <v>1</v>
      </c>
      <c r="AD333" s="52">
        <f t="shared" ca="1" si="60"/>
        <v>223</v>
      </c>
      <c r="AE333" s="83"/>
      <c r="AF333" s="74">
        <v>0</v>
      </c>
      <c r="AG333" s="75">
        <v>0</v>
      </c>
      <c r="AH333" s="76">
        <v>46359</v>
      </c>
      <c r="AI333" s="77">
        <v>46549</v>
      </c>
      <c r="AJ333" s="50">
        <f t="shared" si="70"/>
        <v>-190</v>
      </c>
      <c r="AK333" s="48" t="s">
        <v>60</v>
      </c>
    </row>
    <row r="334" spans="1:37">
      <c r="A334" s="86" t="s">
        <v>601</v>
      </c>
      <c r="B334" s="44">
        <v>363</v>
      </c>
      <c r="C334" s="44">
        <v>87350349</v>
      </c>
      <c r="D334" s="86" t="s">
        <v>602</v>
      </c>
      <c r="E334" s="86" t="s">
        <v>125</v>
      </c>
      <c r="F334" s="44">
        <v>6</v>
      </c>
      <c r="G334" s="44">
        <v>8194916</v>
      </c>
      <c r="H334" s="46">
        <v>0.88</v>
      </c>
      <c r="I334" s="21">
        <v>64.336259202689533</v>
      </c>
      <c r="J334" s="86" t="s">
        <v>156</v>
      </c>
      <c r="K334" s="66">
        <v>0.10100000000000001</v>
      </c>
      <c r="L334" s="45">
        <v>8336</v>
      </c>
      <c r="M334" s="82">
        <v>45493</v>
      </c>
      <c r="N334" s="44">
        <v>83310</v>
      </c>
      <c r="O334" s="36">
        <f t="shared" si="61"/>
        <v>5359853.7541760653</v>
      </c>
      <c r="P334" s="36">
        <f t="shared" si="62"/>
        <v>5901199</v>
      </c>
      <c r="Q334" s="44">
        <v>13142</v>
      </c>
      <c r="R334" s="30">
        <v>83310</v>
      </c>
      <c r="S334" s="30">
        <f t="shared" si="63"/>
        <v>70168</v>
      </c>
      <c r="T334" s="36">
        <f t="shared" si="64"/>
        <v>930903</v>
      </c>
      <c r="U334" s="30">
        <f t="shared" si="65"/>
        <v>4970296</v>
      </c>
      <c r="V334" s="44">
        <v>56</v>
      </c>
      <c r="W334" s="33">
        <f t="shared" si="66"/>
        <v>45549</v>
      </c>
      <c r="X334" s="43" t="str">
        <f t="shared" ca="1" si="71"/>
        <v>Bill Process</v>
      </c>
      <c r="Y334" s="37">
        <f t="shared" ca="1" si="67"/>
        <v>-642</v>
      </c>
      <c r="Z334" s="44">
        <v>6512</v>
      </c>
      <c r="AA334" s="44">
        <f t="shared" ca="1" si="68"/>
        <v>642</v>
      </c>
      <c r="AB334" s="48">
        <v>0</v>
      </c>
      <c r="AC334" s="67">
        <f t="shared" si="69"/>
        <v>0.15774816948745649</v>
      </c>
      <c r="AD334" s="52">
        <f t="shared" ca="1" si="60"/>
        <v>642</v>
      </c>
      <c r="AE334" s="83"/>
      <c r="AF334" s="74">
        <v>0</v>
      </c>
      <c r="AG334" s="75">
        <v>0</v>
      </c>
      <c r="AH334" s="76">
        <v>46304</v>
      </c>
      <c r="AI334" s="77">
        <v>46374</v>
      </c>
      <c r="AJ334" s="50">
        <f t="shared" si="70"/>
        <v>-70</v>
      </c>
      <c r="AK334" s="48" t="s">
        <v>60</v>
      </c>
    </row>
    <row r="335" spans="1:37">
      <c r="A335" s="86" t="s">
        <v>603</v>
      </c>
      <c r="B335" s="44">
        <v>767</v>
      </c>
      <c r="C335" s="44">
        <v>68800382</v>
      </c>
      <c r="D335" s="86" t="s">
        <v>604</v>
      </c>
      <c r="E335" s="86" t="s">
        <v>125</v>
      </c>
      <c r="F335" s="44">
        <v>46</v>
      </c>
      <c r="G335" s="44">
        <v>7856637</v>
      </c>
      <c r="H335" s="46">
        <v>0.79</v>
      </c>
      <c r="I335" s="21">
        <v>86.204302766702781</v>
      </c>
      <c r="J335" s="86" t="s">
        <v>190</v>
      </c>
      <c r="K335" s="66">
        <v>0.14799999999999999</v>
      </c>
      <c r="L335" s="45">
        <v>1596</v>
      </c>
      <c r="M335" s="82">
        <v>44617</v>
      </c>
      <c r="N335" s="44">
        <v>17621</v>
      </c>
      <c r="O335" s="36">
        <f t="shared" si="61"/>
        <v>1519006.0190520696</v>
      </c>
      <c r="P335" s="36">
        <f t="shared" si="62"/>
        <v>1743819</v>
      </c>
      <c r="Q335" s="44">
        <v>14101</v>
      </c>
      <c r="R335" s="30">
        <v>17621</v>
      </c>
      <c r="S335" s="30">
        <f t="shared" si="63"/>
        <v>3520</v>
      </c>
      <c r="T335" s="36">
        <f t="shared" si="64"/>
        <v>1395471</v>
      </c>
      <c r="U335" s="30">
        <f t="shared" si="65"/>
        <v>348348</v>
      </c>
      <c r="V335" s="44">
        <v>165</v>
      </c>
      <c r="W335" s="33">
        <f t="shared" si="66"/>
        <v>44782</v>
      </c>
      <c r="X335" s="43" t="str">
        <f t="shared" ca="1" si="71"/>
        <v>Bill Process</v>
      </c>
      <c r="Y335" s="37">
        <f t="shared" ca="1" si="67"/>
        <v>-1409</v>
      </c>
      <c r="Z335" s="44">
        <v>5064</v>
      </c>
      <c r="AA335" s="44">
        <f t="shared" ca="1" si="68"/>
        <v>1409</v>
      </c>
      <c r="AB335" s="48">
        <v>0</v>
      </c>
      <c r="AC335" s="67">
        <f t="shared" si="69"/>
        <v>0.80023835196640369</v>
      </c>
      <c r="AD335" s="52">
        <f t="shared" ca="1" si="60"/>
        <v>1409</v>
      </c>
      <c r="AE335" s="83"/>
      <c r="AF335" s="74">
        <v>0</v>
      </c>
      <c r="AG335" s="75">
        <v>0</v>
      </c>
      <c r="AH335" s="76">
        <v>46223</v>
      </c>
      <c r="AI335" s="77">
        <v>46402</v>
      </c>
      <c r="AJ335" s="50">
        <f t="shared" si="70"/>
        <v>-179</v>
      </c>
      <c r="AK335" s="48" t="s">
        <v>47</v>
      </c>
    </row>
    <row r="336" spans="1:37">
      <c r="A336" s="86" t="s">
        <v>605</v>
      </c>
      <c r="B336" s="44">
        <v>137</v>
      </c>
      <c r="C336" s="44">
        <v>26580210</v>
      </c>
      <c r="D336" s="86" t="s">
        <v>599</v>
      </c>
      <c r="E336" s="86" t="s">
        <v>67</v>
      </c>
      <c r="F336" s="44">
        <v>39</v>
      </c>
      <c r="G336" s="44">
        <v>5082324</v>
      </c>
      <c r="H336" s="46">
        <v>0.99</v>
      </c>
      <c r="I336" s="21">
        <v>70.66127362973711</v>
      </c>
      <c r="J336" s="86" t="s">
        <v>315</v>
      </c>
      <c r="K336" s="66">
        <v>0.13400000000000001</v>
      </c>
      <c r="L336" s="45">
        <v>7395</v>
      </c>
      <c r="M336" s="82">
        <v>44618</v>
      </c>
      <c r="N336" s="44">
        <v>70575</v>
      </c>
      <c r="O336" s="36">
        <f t="shared" si="61"/>
        <v>4986919.3864186965</v>
      </c>
      <c r="P336" s="36">
        <f t="shared" si="62"/>
        <v>5655167</v>
      </c>
      <c r="Q336" s="44">
        <v>16631</v>
      </c>
      <c r="R336" s="30">
        <v>70575</v>
      </c>
      <c r="S336" s="30">
        <f t="shared" si="63"/>
        <v>53944</v>
      </c>
      <c r="T336" s="36">
        <f t="shared" si="64"/>
        <v>1332640</v>
      </c>
      <c r="U336" s="30">
        <f t="shared" si="65"/>
        <v>4322527</v>
      </c>
      <c r="V336" s="44">
        <v>88</v>
      </c>
      <c r="W336" s="33">
        <f t="shared" si="66"/>
        <v>44706</v>
      </c>
      <c r="X336" s="43" t="str">
        <f t="shared" ca="1" si="71"/>
        <v>Bill Process</v>
      </c>
      <c r="Y336" s="37">
        <f t="shared" ca="1" si="67"/>
        <v>-1485</v>
      </c>
      <c r="Z336" s="44">
        <v>5753</v>
      </c>
      <c r="AA336" s="44">
        <f t="shared" ca="1" si="68"/>
        <v>1485</v>
      </c>
      <c r="AB336" s="48">
        <v>1</v>
      </c>
      <c r="AC336" s="67">
        <f t="shared" si="69"/>
        <v>0.23565001771165428</v>
      </c>
      <c r="AD336" s="52">
        <f t="shared" ca="1" si="60"/>
        <v>1484</v>
      </c>
      <c r="AE336" s="83"/>
      <c r="AF336" s="74">
        <v>0</v>
      </c>
      <c r="AG336" s="75">
        <v>0</v>
      </c>
      <c r="AH336" s="76">
        <v>45878</v>
      </c>
      <c r="AI336" s="77">
        <v>45980</v>
      </c>
      <c r="AJ336" s="50">
        <f t="shared" si="70"/>
        <v>-102</v>
      </c>
      <c r="AK336" s="48" t="s">
        <v>47</v>
      </c>
    </row>
    <row r="337" spans="1:37">
      <c r="A337" s="86" t="s">
        <v>606</v>
      </c>
      <c r="B337" s="44">
        <v>477</v>
      </c>
      <c r="C337" s="44">
        <v>46299470</v>
      </c>
      <c r="D337" s="86" t="s">
        <v>536</v>
      </c>
      <c r="E337" s="86" t="s">
        <v>93</v>
      </c>
      <c r="F337" s="44">
        <v>43</v>
      </c>
      <c r="G337" s="44">
        <v>3887768</v>
      </c>
      <c r="H337" s="46">
        <v>0.94</v>
      </c>
      <c r="I337" s="21">
        <v>75.723124158848123</v>
      </c>
      <c r="J337" s="86" t="s">
        <v>352</v>
      </c>
      <c r="K337" s="66">
        <v>0.13500000000000001</v>
      </c>
      <c r="L337" s="45">
        <v>8334</v>
      </c>
      <c r="M337" s="82">
        <v>44879</v>
      </c>
      <c r="N337" s="44">
        <v>18652</v>
      </c>
      <c r="O337" s="36">
        <f t="shared" si="61"/>
        <v>1412387.7118108352</v>
      </c>
      <c r="P337" s="36">
        <f t="shared" si="62"/>
        <v>1603060</v>
      </c>
      <c r="Q337" s="44">
        <v>6887</v>
      </c>
      <c r="R337" s="30">
        <v>18652</v>
      </c>
      <c r="S337" s="30">
        <f t="shared" si="63"/>
        <v>11765</v>
      </c>
      <c r="T337" s="36">
        <f t="shared" si="64"/>
        <v>591908</v>
      </c>
      <c r="U337" s="30">
        <f t="shared" si="65"/>
        <v>1011152</v>
      </c>
      <c r="V337" s="44">
        <v>164</v>
      </c>
      <c r="W337" s="33">
        <f t="shared" si="66"/>
        <v>45043</v>
      </c>
      <c r="X337" s="43" t="str">
        <f t="shared" ca="1" si="71"/>
        <v>Bill Process</v>
      </c>
      <c r="Y337" s="37">
        <f t="shared" ca="1" si="67"/>
        <v>-1148</v>
      </c>
      <c r="Z337" s="44">
        <v>7366</v>
      </c>
      <c r="AA337" s="44">
        <f t="shared" ca="1" si="68"/>
        <v>1148</v>
      </c>
      <c r="AB337" s="48">
        <v>6</v>
      </c>
      <c r="AC337" s="67">
        <f t="shared" si="69"/>
        <v>0.36923654299806991</v>
      </c>
      <c r="AD337" s="52">
        <f t="shared" ca="1" si="60"/>
        <v>1142</v>
      </c>
      <c r="AE337" s="83"/>
      <c r="AF337" s="74">
        <v>0</v>
      </c>
      <c r="AG337" s="75">
        <v>0</v>
      </c>
      <c r="AH337" s="76">
        <v>45744</v>
      </c>
      <c r="AI337" s="77">
        <v>45922</v>
      </c>
      <c r="AJ337" s="50">
        <f t="shared" si="70"/>
        <v>-178</v>
      </c>
      <c r="AK337" s="48" t="s">
        <v>47</v>
      </c>
    </row>
    <row r="338" spans="1:37">
      <c r="A338" s="86" t="s">
        <v>607</v>
      </c>
      <c r="B338" s="44">
        <v>511</v>
      </c>
      <c r="C338" s="44">
        <v>87277030</v>
      </c>
      <c r="D338" s="86" t="s">
        <v>141</v>
      </c>
      <c r="E338" s="86" t="s">
        <v>93</v>
      </c>
      <c r="F338" s="44">
        <v>33</v>
      </c>
      <c r="G338" s="44">
        <v>2557725</v>
      </c>
      <c r="H338" s="46">
        <v>0.93</v>
      </c>
      <c r="I338" s="21">
        <v>79.883691738568146</v>
      </c>
      <c r="J338" s="86" t="s">
        <v>87</v>
      </c>
      <c r="K338" s="66">
        <v>0.123</v>
      </c>
      <c r="L338" s="45">
        <v>6482</v>
      </c>
      <c r="M338" s="82">
        <v>45297</v>
      </c>
      <c r="N338" s="44">
        <v>88080</v>
      </c>
      <c r="O338" s="36">
        <f t="shared" si="61"/>
        <v>7036155.5683330819</v>
      </c>
      <c r="P338" s="36">
        <f t="shared" si="62"/>
        <v>7901603</v>
      </c>
      <c r="Q338" s="44">
        <v>4381</v>
      </c>
      <c r="R338" s="30">
        <v>88080</v>
      </c>
      <c r="S338" s="30">
        <f t="shared" si="63"/>
        <v>83699</v>
      </c>
      <c r="T338" s="36">
        <f t="shared" si="64"/>
        <v>393017</v>
      </c>
      <c r="U338" s="30">
        <f t="shared" si="65"/>
        <v>7508586</v>
      </c>
      <c r="V338" s="44">
        <v>53</v>
      </c>
      <c r="W338" s="33">
        <f t="shared" si="66"/>
        <v>45350</v>
      </c>
      <c r="X338" s="43" t="str">
        <f t="shared" ca="1" si="71"/>
        <v>Bill Process</v>
      </c>
      <c r="Y338" s="37">
        <f t="shared" ca="1" si="67"/>
        <v>-841</v>
      </c>
      <c r="Z338" s="44">
        <v>7091</v>
      </c>
      <c r="AA338" s="44">
        <f t="shared" ca="1" si="68"/>
        <v>841</v>
      </c>
      <c r="AB338" s="48">
        <v>9</v>
      </c>
      <c r="AC338" s="67">
        <f t="shared" si="69"/>
        <v>4.973887375113533E-2</v>
      </c>
      <c r="AD338" s="52">
        <f t="shared" ref="AD338:AD401" ca="1" si="72">+AA338-AB338</f>
        <v>832</v>
      </c>
      <c r="AE338" s="83"/>
      <c r="AF338" s="74">
        <v>0</v>
      </c>
      <c r="AG338" s="75">
        <v>0</v>
      </c>
      <c r="AH338" s="76">
        <v>45808</v>
      </c>
      <c r="AI338" s="77">
        <v>45875</v>
      </c>
      <c r="AJ338" s="50">
        <f t="shared" si="70"/>
        <v>-67</v>
      </c>
      <c r="AK338" s="48" t="s">
        <v>60</v>
      </c>
    </row>
    <row r="339" spans="1:37">
      <c r="A339" s="86" t="s">
        <v>608</v>
      </c>
      <c r="B339" s="44">
        <v>643</v>
      </c>
      <c r="C339" s="44">
        <v>70327020</v>
      </c>
      <c r="D339" s="86" t="s">
        <v>70</v>
      </c>
      <c r="E339" s="86" t="s">
        <v>71</v>
      </c>
      <c r="F339" s="44">
        <v>46</v>
      </c>
      <c r="G339" s="44">
        <v>3684532</v>
      </c>
      <c r="H339" s="46">
        <v>0.83</v>
      </c>
      <c r="I339" s="21">
        <v>60.798256101104812</v>
      </c>
      <c r="J339" s="86" t="s">
        <v>68</v>
      </c>
      <c r="K339" s="66">
        <v>0.13700000000000001</v>
      </c>
      <c r="L339" s="45">
        <v>4811</v>
      </c>
      <c r="M339" s="82">
        <v>45867</v>
      </c>
      <c r="N339" s="44">
        <v>40973</v>
      </c>
      <c r="O339" s="36">
        <f t="shared" si="61"/>
        <v>2491086.9472305677</v>
      </c>
      <c r="P339" s="36">
        <f t="shared" si="62"/>
        <v>2832366</v>
      </c>
      <c r="Q339" s="44">
        <v>34546</v>
      </c>
      <c r="R339" s="30">
        <v>40973</v>
      </c>
      <c r="S339" s="30">
        <f t="shared" si="63"/>
        <v>6427</v>
      </c>
      <c r="T339" s="36">
        <f t="shared" si="64"/>
        <v>2388083</v>
      </c>
      <c r="U339" s="30">
        <f t="shared" si="65"/>
        <v>444283</v>
      </c>
      <c r="V339" s="44">
        <v>107</v>
      </c>
      <c r="W339" s="33">
        <f t="shared" si="66"/>
        <v>45974</v>
      </c>
      <c r="X339" s="43" t="str">
        <f t="shared" ca="1" si="71"/>
        <v>Bill Process</v>
      </c>
      <c r="Y339" s="37">
        <f t="shared" ca="1" si="67"/>
        <v>-217</v>
      </c>
      <c r="Z339" s="44">
        <v>4978</v>
      </c>
      <c r="AA339" s="44">
        <f t="shared" ca="1" si="68"/>
        <v>217</v>
      </c>
      <c r="AB339" s="48">
        <v>0</v>
      </c>
      <c r="AC339" s="67">
        <f t="shared" si="69"/>
        <v>0.84314060478851927</v>
      </c>
      <c r="AD339" s="52">
        <f t="shared" ca="1" si="72"/>
        <v>217</v>
      </c>
      <c r="AE339" s="83"/>
      <c r="AF339" s="74">
        <v>0</v>
      </c>
      <c r="AG339" s="75">
        <v>0</v>
      </c>
      <c r="AH339" s="76">
        <v>46213</v>
      </c>
      <c r="AI339" s="77">
        <v>46334</v>
      </c>
      <c r="AJ339" s="50">
        <f t="shared" si="70"/>
        <v>-121</v>
      </c>
      <c r="AK339" s="48" t="s">
        <v>47</v>
      </c>
    </row>
    <row r="340" spans="1:37">
      <c r="A340" s="86" t="s">
        <v>609</v>
      </c>
      <c r="B340" s="44">
        <v>803</v>
      </c>
      <c r="C340" s="44">
        <v>19583898</v>
      </c>
      <c r="D340" s="86" t="s">
        <v>610</v>
      </c>
      <c r="E340" s="86" t="s">
        <v>211</v>
      </c>
      <c r="F340" s="44">
        <v>32</v>
      </c>
      <c r="G340" s="44">
        <v>6945288</v>
      </c>
      <c r="H340" s="46">
        <v>0.99</v>
      </c>
      <c r="I340" s="21">
        <v>59.84513271735409</v>
      </c>
      <c r="J340" s="86" t="s">
        <v>55</v>
      </c>
      <c r="K340" s="66">
        <v>0.127</v>
      </c>
      <c r="L340" s="45">
        <v>1054</v>
      </c>
      <c r="M340" s="82">
        <v>44376</v>
      </c>
      <c r="N340" s="44">
        <v>65301</v>
      </c>
      <c r="O340" s="36">
        <f t="shared" si="61"/>
        <v>3907947.0115759396</v>
      </c>
      <c r="P340" s="36">
        <f t="shared" si="62"/>
        <v>4404256</v>
      </c>
      <c r="Q340" s="44">
        <v>48297</v>
      </c>
      <c r="R340" s="30">
        <v>65301</v>
      </c>
      <c r="S340" s="30">
        <f t="shared" si="63"/>
        <v>17004</v>
      </c>
      <c r="T340" s="36">
        <f t="shared" si="64"/>
        <v>3257414</v>
      </c>
      <c r="U340" s="30">
        <f t="shared" si="65"/>
        <v>1146842</v>
      </c>
      <c r="V340" s="44">
        <v>115</v>
      </c>
      <c r="W340" s="33">
        <f t="shared" si="66"/>
        <v>44491</v>
      </c>
      <c r="X340" s="43" t="str">
        <f t="shared" ca="1" si="71"/>
        <v>Bill Process</v>
      </c>
      <c r="Y340" s="37">
        <f t="shared" ca="1" si="67"/>
        <v>-1700</v>
      </c>
      <c r="Z340" s="44">
        <v>9298</v>
      </c>
      <c r="AA340" s="44">
        <f t="shared" ca="1" si="68"/>
        <v>1700</v>
      </c>
      <c r="AB340" s="48">
        <v>0</v>
      </c>
      <c r="AC340" s="67">
        <f t="shared" si="69"/>
        <v>0.73960582533192443</v>
      </c>
      <c r="AD340" s="52">
        <f t="shared" ca="1" si="72"/>
        <v>1700</v>
      </c>
      <c r="AE340" s="83"/>
      <c r="AF340" s="74">
        <v>0</v>
      </c>
      <c r="AG340" s="75">
        <v>0</v>
      </c>
      <c r="AH340" s="76">
        <v>46144</v>
      </c>
      <c r="AI340" s="77">
        <v>46273</v>
      </c>
      <c r="AJ340" s="50">
        <f t="shared" si="70"/>
        <v>-129</v>
      </c>
      <c r="AK340" s="48" t="s">
        <v>47</v>
      </c>
    </row>
    <row r="341" spans="1:37">
      <c r="A341" s="86" t="s">
        <v>611</v>
      </c>
      <c r="B341" s="44">
        <v>687</v>
      </c>
      <c r="C341" s="44">
        <v>88886330</v>
      </c>
      <c r="D341" s="86" t="s">
        <v>612</v>
      </c>
      <c r="E341" s="86" t="s">
        <v>71</v>
      </c>
      <c r="F341" s="44">
        <v>47</v>
      </c>
      <c r="G341" s="44">
        <v>3445855</v>
      </c>
      <c r="H341" s="46">
        <v>0.83</v>
      </c>
      <c r="I341" s="21">
        <v>63.985523241911764</v>
      </c>
      <c r="J341" s="86" t="s">
        <v>315</v>
      </c>
      <c r="K341" s="66">
        <v>0.126</v>
      </c>
      <c r="L341" s="45">
        <v>1746</v>
      </c>
      <c r="M341" s="82">
        <v>45436</v>
      </c>
      <c r="N341" s="44">
        <v>20699</v>
      </c>
      <c r="O341" s="36">
        <f t="shared" si="61"/>
        <v>1324436.3455843315</v>
      </c>
      <c r="P341" s="36">
        <f t="shared" si="62"/>
        <v>1491315</v>
      </c>
      <c r="Q341" s="44">
        <v>18623</v>
      </c>
      <c r="R341" s="30">
        <v>20699</v>
      </c>
      <c r="S341" s="30">
        <f t="shared" si="63"/>
        <v>2076</v>
      </c>
      <c r="T341" s="36">
        <f t="shared" si="64"/>
        <v>1341744</v>
      </c>
      <c r="U341" s="30">
        <f t="shared" si="65"/>
        <v>149571</v>
      </c>
      <c r="V341" s="44">
        <v>164</v>
      </c>
      <c r="W341" s="33">
        <f t="shared" si="66"/>
        <v>45600</v>
      </c>
      <c r="X341" s="43" t="str">
        <f t="shared" ca="1" si="71"/>
        <v>Bill Process</v>
      </c>
      <c r="Y341" s="37">
        <f t="shared" ca="1" si="67"/>
        <v>-591</v>
      </c>
      <c r="Z341" s="44">
        <v>5048</v>
      </c>
      <c r="AA341" s="44">
        <f t="shared" ca="1" si="68"/>
        <v>591</v>
      </c>
      <c r="AB341" s="48">
        <v>5</v>
      </c>
      <c r="AC341" s="67">
        <f t="shared" si="69"/>
        <v>0.8997052997729359</v>
      </c>
      <c r="AD341" s="52">
        <f t="shared" ca="1" si="72"/>
        <v>586</v>
      </c>
      <c r="AE341" s="83"/>
      <c r="AF341" s="74">
        <v>0</v>
      </c>
      <c r="AG341" s="75">
        <v>0</v>
      </c>
      <c r="AH341" s="76">
        <v>46046</v>
      </c>
      <c r="AI341" s="77">
        <v>46224</v>
      </c>
      <c r="AJ341" s="50">
        <f t="shared" si="70"/>
        <v>-178</v>
      </c>
      <c r="AK341" s="48" t="s">
        <v>47</v>
      </c>
    </row>
    <row r="342" spans="1:37">
      <c r="A342" s="86" t="s">
        <v>613</v>
      </c>
      <c r="B342" s="44">
        <v>196</v>
      </c>
      <c r="C342" s="44">
        <v>52889162</v>
      </c>
      <c r="D342" s="86" t="s">
        <v>259</v>
      </c>
      <c r="E342" s="86" t="s">
        <v>63</v>
      </c>
      <c r="F342" s="44">
        <v>29</v>
      </c>
      <c r="G342" s="44">
        <v>7952903</v>
      </c>
      <c r="H342" s="46">
        <v>0.88</v>
      </c>
      <c r="I342" s="21">
        <v>59.872888099437432</v>
      </c>
      <c r="J342" s="86" t="s">
        <v>115</v>
      </c>
      <c r="K342" s="66">
        <v>0.15</v>
      </c>
      <c r="L342" s="45">
        <v>7434</v>
      </c>
      <c r="M342" s="82">
        <v>44833</v>
      </c>
      <c r="N342" s="44">
        <v>60441</v>
      </c>
      <c r="O342" s="36">
        <f t="shared" si="61"/>
        <v>3618777.2296180977</v>
      </c>
      <c r="P342" s="36">
        <f t="shared" si="62"/>
        <v>4161594</v>
      </c>
      <c r="Q342" s="44">
        <v>14560</v>
      </c>
      <c r="R342" s="30">
        <v>60441</v>
      </c>
      <c r="S342" s="30">
        <f t="shared" si="63"/>
        <v>45881</v>
      </c>
      <c r="T342" s="36">
        <f t="shared" si="64"/>
        <v>1002512</v>
      </c>
      <c r="U342" s="30">
        <f t="shared" si="65"/>
        <v>3159082</v>
      </c>
      <c r="V342" s="44">
        <v>134</v>
      </c>
      <c r="W342" s="33">
        <f t="shared" si="66"/>
        <v>44967</v>
      </c>
      <c r="X342" s="43" t="str">
        <f t="shared" ca="1" si="71"/>
        <v>Bill Process</v>
      </c>
      <c r="Y342" s="37">
        <f t="shared" ca="1" si="67"/>
        <v>-1224</v>
      </c>
      <c r="Z342" s="44">
        <v>5991</v>
      </c>
      <c r="AA342" s="44">
        <f t="shared" ca="1" si="68"/>
        <v>1224</v>
      </c>
      <c r="AB342" s="48">
        <v>0</v>
      </c>
      <c r="AC342" s="67">
        <f t="shared" si="69"/>
        <v>0.24089608047517413</v>
      </c>
      <c r="AD342" s="52">
        <f t="shared" ca="1" si="72"/>
        <v>1224</v>
      </c>
      <c r="AE342" s="83"/>
      <c r="AF342" s="74">
        <v>0</v>
      </c>
      <c r="AG342" s="75">
        <v>0</v>
      </c>
      <c r="AH342" s="76">
        <v>46304</v>
      </c>
      <c r="AI342" s="77">
        <v>46452</v>
      </c>
      <c r="AJ342" s="50">
        <f t="shared" si="70"/>
        <v>-148</v>
      </c>
      <c r="AK342" s="48" t="s">
        <v>60</v>
      </c>
    </row>
    <row r="343" spans="1:37">
      <c r="A343" s="86" t="s">
        <v>614</v>
      </c>
      <c r="B343" s="44">
        <v>328</v>
      </c>
      <c r="C343" s="44">
        <v>88635246</v>
      </c>
      <c r="D343" s="86" t="s">
        <v>615</v>
      </c>
      <c r="E343" s="86" t="s">
        <v>79</v>
      </c>
      <c r="F343" s="44">
        <v>35</v>
      </c>
      <c r="G343" s="44">
        <v>7722975</v>
      </c>
      <c r="H343" s="46">
        <v>0.97</v>
      </c>
      <c r="I343" s="21">
        <v>97.395877977514516</v>
      </c>
      <c r="J343" s="86" t="s">
        <v>315</v>
      </c>
      <c r="K343" s="66">
        <v>0.114</v>
      </c>
      <c r="L343" s="45">
        <v>6646</v>
      </c>
      <c r="M343" s="82">
        <v>43927</v>
      </c>
      <c r="N343" s="44">
        <v>67358</v>
      </c>
      <c r="O343" s="36">
        <f t="shared" si="61"/>
        <v>6560391.5488094231</v>
      </c>
      <c r="P343" s="36">
        <f t="shared" si="62"/>
        <v>7308276</v>
      </c>
      <c r="Q343" s="44">
        <v>35398</v>
      </c>
      <c r="R343" s="30">
        <v>67358</v>
      </c>
      <c r="S343" s="30">
        <f t="shared" si="63"/>
        <v>31960</v>
      </c>
      <c r="T343" s="36">
        <f t="shared" si="64"/>
        <v>3840648</v>
      </c>
      <c r="U343" s="30">
        <f t="shared" si="65"/>
        <v>3467628</v>
      </c>
      <c r="V343" s="44">
        <v>176</v>
      </c>
      <c r="W343" s="33">
        <f t="shared" si="66"/>
        <v>44103</v>
      </c>
      <c r="X343" s="43" t="str">
        <f t="shared" ca="1" si="71"/>
        <v>Bill Process</v>
      </c>
      <c r="Y343" s="37">
        <f t="shared" ca="1" si="67"/>
        <v>-2088</v>
      </c>
      <c r="Z343" s="44">
        <v>3046</v>
      </c>
      <c r="AA343" s="44">
        <f t="shared" ca="1" si="68"/>
        <v>2088</v>
      </c>
      <c r="AB343" s="48">
        <v>6</v>
      </c>
      <c r="AC343" s="67">
        <f t="shared" si="69"/>
        <v>0.5255203539297485</v>
      </c>
      <c r="AD343" s="52">
        <f t="shared" ca="1" si="72"/>
        <v>2082</v>
      </c>
      <c r="AE343" s="83"/>
      <c r="AF343" s="74">
        <v>0</v>
      </c>
      <c r="AG343" s="75">
        <v>0</v>
      </c>
      <c r="AH343" s="76">
        <v>46022</v>
      </c>
      <c r="AI343" s="77">
        <v>46212</v>
      </c>
      <c r="AJ343" s="50">
        <f t="shared" si="70"/>
        <v>-190</v>
      </c>
      <c r="AK343" s="48" t="s">
        <v>47</v>
      </c>
    </row>
    <row r="344" spans="1:37">
      <c r="A344" s="86" t="s">
        <v>616</v>
      </c>
      <c r="B344" s="44">
        <v>987</v>
      </c>
      <c r="C344" s="44">
        <v>50084064</v>
      </c>
      <c r="D344" s="86" t="s">
        <v>96</v>
      </c>
      <c r="E344" s="86" t="s">
        <v>97</v>
      </c>
      <c r="F344" s="44">
        <v>13</v>
      </c>
      <c r="G344" s="44">
        <v>6332485</v>
      </c>
      <c r="H344" s="46">
        <v>0.78</v>
      </c>
      <c r="I344" s="21">
        <v>56.735967756949933</v>
      </c>
      <c r="J344" s="86" t="s">
        <v>242</v>
      </c>
      <c r="K344" s="66">
        <v>0.14099999999999999</v>
      </c>
      <c r="L344" s="45">
        <v>3713</v>
      </c>
      <c r="M344" s="82">
        <v>43965</v>
      </c>
      <c r="N344" s="44">
        <v>26808</v>
      </c>
      <c r="O344" s="36">
        <f t="shared" si="61"/>
        <v>1520977.8236283138</v>
      </c>
      <c r="P344" s="36">
        <f t="shared" si="62"/>
        <v>1735436</v>
      </c>
      <c r="Q344" s="44">
        <v>17172</v>
      </c>
      <c r="R344" s="30">
        <v>26808</v>
      </c>
      <c r="S344" s="30">
        <f t="shared" si="63"/>
        <v>9636</v>
      </c>
      <c r="T344" s="36">
        <f t="shared" si="64"/>
        <v>1111642</v>
      </c>
      <c r="U344" s="30">
        <f t="shared" si="65"/>
        <v>623794</v>
      </c>
      <c r="V344" s="44">
        <v>148</v>
      </c>
      <c r="W344" s="33">
        <f t="shared" si="66"/>
        <v>44113</v>
      </c>
      <c r="X344" s="43" t="str">
        <f t="shared" ca="1" si="71"/>
        <v>Bill Process</v>
      </c>
      <c r="Y344" s="37">
        <f t="shared" ca="1" si="67"/>
        <v>-2078</v>
      </c>
      <c r="Z344" s="44">
        <v>8015</v>
      </c>
      <c r="AA344" s="44">
        <f t="shared" ca="1" si="68"/>
        <v>2078</v>
      </c>
      <c r="AB344" s="48">
        <v>7</v>
      </c>
      <c r="AC344" s="67">
        <f t="shared" si="69"/>
        <v>0.64055505819158465</v>
      </c>
      <c r="AD344" s="52">
        <f t="shared" ca="1" si="72"/>
        <v>2071</v>
      </c>
      <c r="AE344" s="83"/>
      <c r="AF344" s="74">
        <v>0</v>
      </c>
      <c r="AG344" s="75">
        <v>0</v>
      </c>
      <c r="AH344" s="76">
        <v>46032</v>
      </c>
      <c r="AI344" s="77">
        <v>46194</v>
      </c>
      <c r="AJ344" s="50">
        <f t="shared" si="70"/>
        <v>-162</v>
      </c>
      <c r="AK344" s="48" t="s">
        <v>47</v>
      </c>
    </row>
    <row r="345" spans="1:37">
      <c r="A345" s="86" t="s">
        <v>617</v>
      </c>
      <c r="B345" s="44">
        <v>774</v>
      </c>
      <c r="C345" s="44">
        <v>18478922</v>
      </c>
      <c r="D345" s="86" t="s">
        <v>103</v>
      </c>
      <c r="E345" s="86" t="s">
        <v>58</v>
      </c>
      <c r="F345" s="44">
        <v>48</v>
      </c>
      <c r="G345" s="44">
        <v>7582997</v>
      </c>
      <c r="H345" s="46">
        <v>0.97</v>
      </c>
      <c r="I345" s="21">
        <v>65.371519335624953</v>
      </c>
      <c r="J345" s="86" t="s">
        <v>315</v>
      </c>
      <c r="K345" s="66">
        <v>0.12</v>
      </c>
      <c r="L345" s="45">
        <v>6970</v>
      </c>
      <c r="M345" s="82">
        <v>44701</v>
      </c>
      <c r="N345" s="44">
        <v>34732</v>
      </c>
      <c r="O345" s="36">
        <f t="shared" si="61"/>
        <v>2270483.609564926</v>
      </c>
      <c r="P345" s="36">
        <f t="shared" si="62"/>
        <v>2542942</v>
      </c>
      <c r="Q345" s="44">
        <v>25203</v>
      </c>
      <c r="R345" s="30">
        <v>34732</v>
      </c>
      <c r="S345" s="30">
        <f t="shared" si="63"/>
        <v>9529</v>
      </c>
      <c r="T345" s="36">
        <f t="shared" si="64"/>
        <v>1845265</v>
      </c>
      <c r="U345" s="30">
        <f t="shared" si="65"/>
        <v>697677</v>
      </c>
      <c r="V345" s="44">
        <v>111</v>
      </c>
      <c r="W345" s="33">
        <f t="shared" si="66"/>
        <v>44812</v>
      </c>
      <c r="X345" s="43" t="str">
        <f t="shared" ca="1" si="71"/>
        <v>Bill Process</v>
      </c>
      <c r="Y345" s="37">
        <f t="shared" ca="1" si="67"/>
        <v>-1379</v>
      </c>
      <c r="Z345" s="44">
        <v>2728</v>
      </c>
      <c r="AA345" s="44">
        <f t="shared" ca="1" si="68"/>
        <v>1379</v>
      </c>
      <c r="AB345" s="48">
        <v>9</v>
      </c>
      <c r="AC345" s="67">
        <f t="shared" si="69"/>
        <v>0.72564205919613034</v>
      </c>
      <c r="AD345" s="52">
        <f t="shared" ca="1" si="72"/>
        <v>1370</v>
      </c>
      <c r="AE345" s="83"/>
      <c r="AF345" s="74">
        <v>0</v>
      </c>
      <c r="AG345" s="75">
        <v>0</v>
      </c>
      <c r="AH345" s="76">
        <v>45648</v>
      </c>
      <c r="AI345" s="77">
        <v>45773</v>
      </c>
      <c r="AJ345" s="50">
        <f t="shared" si="70"/>
        <v>-125</v>
      </c>
      <c r="AK345" s="48" t="s">
        <v>47</v>
      </c>
    </row>
    <row r="346" spans="1:37">
      <c r="A346" s="86" t="s">
        <v>618</v>
      </c>
      <c r="B346" s="44">
        <v>233</v>
      </c>
      <c r="C346" s="44">
        <v>10401595</v>
      </c>
      <c r="D346" s="86" t="s">
        <v>619</v>
      </c>
      <c r="E346" s="86" t="s">
        <v>125</v>
      </c>
      <c r="F346" s="44">
        <v>42</v>
      </c>
      <c r="G346" s="44">
        <v>5305122</v>
      </c>
      <c r="H346" s="46">
        <v>0.99</v>
      </c>
      <c r="I346" s="21">
        <v>76.308825327049149</v>
      </c>
      <c r="J346" s="86" t="s">
        <v>55</v>
      </c>
      <c r="K346" s="66">
        <v>0.14299999999999999</v>
      </c>
      <c r="L346" s="45">
        <v>9597</v>
      </c>
      <c r="M346" s="82">
        <v>45621</v>
      </c>
      <c r="N346" s="44">
        <v>84198</v>
      </c>
      <c r="O346" s="36">
        <f t="shared" si="61"/>
        <v>6425050.474886884</v>
      </c>
      <c r="P346" s="36">
        <f t="shared" si="62"/>
        <v>7343833</v>
      </c>
      <c r="Q346" s="44">
        <v>78296</v>
      </c>
      <c r="R346" s="30">
        <v>84198</v>
      </c>
      <c r="S346" s="30">
        <f t="shared" si="63"/>
        <v>5902</v>
      </c>
      <c r="T346" s="36">
        <f t="shared" si="64"/>
        <v>6829054</v>
      </c>
      <c r="U346" s="30">
        <f t="shared" si="65"/>
        <v>514779</v>
      </c>
      <c r="V346" s="44">
        <v>141</v>
      </c>
      <c r="W346" s="33">
        <f t="shared" si="66"/>
        <v>45762</v>
      </c>
      <c r="X346" s="43" t="str">
        <f t="shared" ca="1" si="71"/>
        <v>Bill Process</v>
      </c>
      <c r="Y346" s="37">
        <f t="shared" ca="1" si="67"/>
        <v>-429</v>
      </c>
      <c r="Z346" s="44">
        <v>6708</v>
      </c>
      <c r="AA346" s="44">
        <f t="shared" ca="1" si="68"/>
        <v>429</v>
      </c>
      <c r="AB346" s="48">
        <v>1</v>
      </c>
      <c r="AC346" s="67">
        <f t="shared" si="69"/>
        <v>0.92990332311931401</v>
      </c>
      <c r="AD346" s="52">
        <f t="shared" ca="1" si="72"/>
        <v>428</v>
      </c>
      <c r="AE346" s="83"/>
      <c r="AF346" s="74">
        <v>0</v>
      </c>
      <c r="AG346" s="75">
        <v>0</v>
      </c>
      <c r="AH346" s="76">
        <v>46014</v>
      </c>
      <c r="AI346" s="77">
        <v>46169</v>
      </c>
      <c r="AJ346" s="50">
        <f t="shared" si="70"/>
        <v>-155</v>
      </c>
      <c r="AK346" s="48" t="s">
        <v>47</v>
      </c>
    </row>
    <row r="347" spans="1:37">
      <c r="A347" s="86" t="s">
        <v>620</v>
      </c>
      <c r="B347" s="44">
        <v>537</v>
      </c>
      <c r="C347" s="44">
        <v>28449419</v>
      </c>
      <c r="D347" s="86" t="s">
        <v>271</v>
      </c>
      <c r="E347" s="86" t="s">
        <v>54</v>
      </c>
      <c r="F347" s="44">
        <v>15</v>
      </c>
      <c r="G347" s="44">
        <v>2030254</v>
      </c>
      <c r="H347" s="46">
        <v>0.95</v>
      </c>
      <c r="I347" s="21">
        <v>84.641831612789076</v>
      </c>
      <c r="J347" s="86" t="s">
        <v>194</v>
      </c>
      <c r="K347" s="66">
        <v>0.13200000000000001</v>
      </c>
      <c r="L347" s="45">
        <v>1763</v>
      </c>
      <c r="M347" s="82">
        <v>44315</v>
      </c>
      <c r="N347" s="44">
        <v>55377</v>
      </c>
      <c r="O347" s="36">
        <f t="shared" si="61"/>
        <v>4687210.7092214208</v>
      </c>
      <c r="P347" s="36">
        <f t="shared" si="62"/>
        <v>5305923</v>
      </c>
      <c r="Q347" s="44">
        <v>51601</v>
      </c>
      <c r="R347" s="30">
        <v>55377</v>
      </c>
      <c r="S347" s="30">
        <f t="shared" si="63"/>
        <v>3776</v>
      </c>
      <c r="T347" s="36">
        <f t="shared" si="64"/>
        <v>4944127</v>
      </c>
      <c r="U347" s="30">
        <f t="shared" si="65"/>
        <v>361796</v>
      </c>
      <c r="V347" s="44">
        <v>84</v>
      </c>
      <c r="W347" s="33">
        <f t="shared" si="66"/>
        <v>44399</v>
      </c>
      <c r="X347" s="43" t="str">
        <f t="shared" ca="1" si="71"/>
        <v>Bill Process</v>
      </c>
      <c r="Y347" s="37">
        <f t="shared" ca="1" si="67"/>
        <v>-1792</v>
      </c>
      <c r="Z347" s="44">
        <v>4411</v>
      </c>
      <c r="AA347" s="44">
        <f t="shared" ca="1" si="68"/>
        <v>1792</v>
      </c>
      <c r="AB347" s="48">
        <v>0</v>
      </c>
      <c r="AC347" s="67">
        <f t="shared" si="69"/>
        <v>0.9318128464886144</v>
      </c>
      <c r="AD347" s="52">
        <f t="shared" ca="1" si="72"/>
        <v>1792</v>
      </c>
      <c r="AE347" s="83"/>
      <c r="AF347" s="74">
        <v>0</v>
      </c>
      <c r="AG347" s="75">
        <v>0</v>
      </c>
      <c r="AH347" s="76">
        <v>46171</v>
      </c>
      <c r="AI347" s="77">
        <v>46269</v>
      </c>
      <c r="AJ347" s="50">
        <f t="shared" si="70"/>
        <v>-98</v>
      </c>
      <c r="AK347" s="48" t="s">
        <v>47</v>
      </c>
    </row>
    <row r="348" spans="1:37">
      <c r="A348" s="86" t="s">
        <v>621</v>
      </c>
      <c r="B348" s="44">
        <v>112</v>
      </c>
      <c r="C348" s="44">
        <v>86697013</v>
      </c>
      <c r="D348" s="86" t="s">
        <v>361</v>
      </c>
      <c r="E348" s="86" t="s">
        <v>107</v>
      </c>
      <c r="F348" s="44">
        <v>39</v>
      </c>
      <c r="G348" s="44">
        <v>3415518</v>
      </c>
      <c r="H348" s="46">
        <v>0.89</v>
      </c>
      <c r="I348" s="21">
        <v>69.54264668488733</v>
      </c>
      <c r="J348" s="86" t="s">
        <v>64</v>
      </c>
      <c r="K348" s="66">
        <v>0.13200000000000001</v>
      </c>
      <c r="L348" s="45">
        <v>7572</v>
      </c>
      <c r="M348" s="82">
        <v>45459</v>
      </c>
      <c r="N348" s="44">
        <v>88486</v>
      </c>
      <c r="O348" s="36">
        <f t="shared" si="61"/>
        <v>6153550.6345589403</v>
      </c>
      <c r="P348" s="36">
        <f t="shared" si="62"/>
        <v>6965819</v>
      </c>
      <c r="Q348" s="44">
        <v>41168</v>
      </c>
      <c r="R348" s="30">
        <v>88486</v>
      </c>
      <c r="S348" s="30">
        <f t="shared" si="63"/>
        <v>47318</v>
      </c>
      <c r="T348" s="36">
        <f t="shared" si="64"/>
        <v>3240839</v>
      </c>
      <c r="U348" s="30">
        <f t="shared" si="65"/>
        <v>3724980</v>
      </c>
      <c r="V348" s="44">
        <v>120</v>
      </c>
      <c r="W348" s="33">
        <f t="shared" si="66"/>
        <v>45579</v>
      </c>
      <c r="X348" s="43" t="str">
        <f t="shared" ca="1" si="71"/>
        <v>Bill Process</v>
      </c>
      <c r="Y348" s="37">
        <f t="shared" ca="1" si="67"/>
        <v>-612</v>
      </c>
      <c r="Z348" s="44">
        <v>6536</v>
      </c>
      <c r="AA348" s="44">
        <f t="shared" ca="1" si="68"/>
        <v>612</v>
      </c>
      <c r="AB348" s="48">
        <v>0</v>
      </c>
      <c r="AC348" s="67">
        <f t="shared" si="69"/>
        <v>0.46524873991365867</v>
      </c>
      <c r="AD348" s="52">
        <f t="shared" ca="1" si="72"/>
        <v>612</v>
      </c>
      <c r="AE348" s="83"/>
      <c r="AF348" s="74">
        <v>0</v>
      </c>
      <c r="AG348" s="75">
        <v>0</v>
      </c>
      <c r="AH348" s="76">
        <v>46141</v>
      </c>
      <c r="AI348" s="77">
        <v>46275</v>
      </c>
      <c r="AJ348" s="50">
        <f t="shared" si="70"/>
        <v>-134</v>
      </c>
      <c r="AK348" s="48" t="s">
        <v>47</v>
      </c>
    </row>
    <row r="349" spans="1:37">
      <c r="A349" s="86" t="s">
        <v>622</v>
      </c>
      <c r="B349" s="44">
        <v>484</v>
      </c>
      <c r="C349" s="44">
        <v>99135907</v>
      </c>
      <c r="D349" s="86" t="s">
        <v>623</v>
      </c>
      <c r="E349" s="86" t="s">
        <v>211</v>
      </c>
      <c r="F349" s="44">
        <v>20</v>
      </c>
      <c r="G349" s="44">
        <v>3679195</v>
      </c>
      <c r="H349" s="46">
        <v>0.94</v>
      </c>
      <c r="I349" s="21">
        <v>58.208416058622575</v>
      </c>
      <c r="J349" s="86" t="s">
        <v>176</v>
      </c>
      <c r="K349" s="66">
        <v>0.13100000000000001</v>
      </c>
      <c r="L349" s="45">
        <v>2206</v>
      </c>
      <c r="M349" s="82">
        <v>45472</v>
      </c>
      <c r="N349" s="44">
        <v>26734</v>
      </c>
      <c r="O349" s="36">
        <f t="shared" si="61"/>
        <v>1556143.794911216</v>
      </c>
      <c r="P349" s="36">
        <f t="shared" si="62"/>
        <v>1759999</v>
      </c>
      <c r="Q349" s="44">
        <v>26734</v>
      </c>
      <c r="R349" s="30">
        <v>26734</v>
      </c>
      <c r="S349" s="30">
        <f t="shared" si="63"/>
        <v>0</v>
      </c>
      <c r="T349" s="36">
        <f t="shared" si="64"/>
        <v>1759999</v>
      </c>
      <c r="U349" s="30">
        <f t="shared" si="65"/>
        <v>0</v>
      </c>
      <c r="V349" s="44">
        <v>51</v>
      </c>
      <c r="W349" s="33">
        <f t="shared" si="66"/>
        <v>45523</v>
      </c>
      <c r="X349" s="43" t="str">
        <f t="shared" ca="1" si="71"/>
        <v>P O Closed</v>
      </c>
      <c r="Y349" s="37">
        <f t="shared" ca="1" si="67"/>
        <v>-668</v>
      </c>
      <c r="Z349" s="44">
        <v>1130</v>
      </c>
      <c r="AA349" s="44">
        <f t="shared" ca="1" si="68"/>
        <v>668</v>
      </c>
      <c r="AB349" s="48">
        <v>5</v>
      </c>
      <c r="AC349" s="67">
        <f t="shared" si="69"/>
        <v>1</v>
      </c>
      <c r="AD349" s="52">
        <f t="shared" ca="1" si="72"/>
        <v>663</v>
      </c>
      <c r="AE349" s="83"/>
      <c r="AF349" s="74">
        <v>0</v>
      </c>
      <c r="AG349" s="75">
        <v>0</v>
      </c>
      <c r="AH349" s="76">
        <v>45927</v>
      </c>
      <c r="AI349" s="77">
        <v>45992</v>
      </c>
      <c r="AJ349" s="50">
        <f t="shared" si="70"/>
        <v>-65</v>
      </c>
      <c r="AK349" s="48" t="s">
        <v>60</v>
      </c>
    </row>
    <row r="350" spans="1:37">
      <c r="A350" s="86" t="s">
        <v>624</v>
      </c>
      <c r="B350" s="44">
        <v>729</v>
      </c>
      <c r="C350" s="44">
        <v>20229495</v>
      </c>
      <c r="D350" s="86" t="s">
        <v>334</v>
      </c>
      <c r="E350" s="86" t="s">
        <v>107</v>
      </c>
      <c r="F350" s="44">
        <v>39</v>
      </c>
      <c r="G350" s="44">
        <v>6469675</v>
      </c>
      <c r="H350" s="46">
        <v>0.94</v>
      </c>
      <c r="I350" s="21">
        <v>91.382080660494225</v>
      </c>
      <c r="J350" s="86" t="s">
        <v>112</v>
      </c>
      <c r="K350" s="66">
        <v>0.13300000000000001</v>
      </c>
      <c r="L350" s="45">
        <v>6922</v>
      </c>
      <c r="M350" s="82">
        <v>44237</v>
      </c>
      <c r="N350" s="44">
        <v>78567</v>
      </c>
      <c r="O350" s="36">
        <f t="shared" si="61"/>
        <v>7179615.9312530495</v>
      </c>
      <c r="P350" s="36">
        <f t="shared" si="62"/>
        <v>8134505</v>
      </c>
      <c r="Q350" s="44">
        <v>51162</v>
      </c>
      <c r="R350" s="30">
        <v>78567</v>
      </c>
      <c r="S350" s="30">
        <f t="shared" si="63"/>
        <v>27405</v>
      </c>
      <c r="T350" s="36">
        <f t="shared" si="64"/>
        <v>5297104</v>
      </c>
      <c r="U350" s="30">
        <f t="shared" si="65"/>
        <v>2837401</v>
      </c>
      <c r="V350" s="44">
        <v>64</v>
      </c>
      <c r="W350" s="33">
        <f t="shared" si="66"/>
        <v>44301</v>
      </c>
      <c r="X350" s="43" t="str">
        <f t="shared" ca="1" si="71"/>
        <v>Bill Process</v>
      </c>
      <c r="Y350" s="37">
        <f t="shared" ca="1" si="67"/>
        <v>-1890</v>
      </c>
      <c r="Z350" s="44">
        <v>5803</v>
      </c>
      <c r="AA350" s="44">
        <f t="shared" ca="1" si="68"/>
        <v>1890</v>
      </c>
      <c r="AB350" s="48">
        <v>7</v>
      </c>
      <c r="AC350" s="67">
        <f t="shared" si="69"/>
        <v>0.65118943067700175</v>
      </c>
      <c r="AD350" s="52">
        <f t="shared" ca="1" si="72"/>
        <v>1883</v>
      </c>
      <c r="AE350" s="83"/>
      <c r="AF350" s="74">
        <v>0</v>
      </c>
      <c r="AG350" s="75">
        <v>0</v>
      </c>
      <c r="AH350" s="76">
        <v>46113</v>
      </c>
      <c r="AI350" s="77">
        <v>46191</v>
      </c>
      <c r="AJ350" s="50">
        <f t="shared" si="70"/>
        <v>-78</v>
      </c>
      <c r="AK350" s="48" t="s">
        <v>47</v>
      </c>
    </row>
    <row r="351" spans="1:37">
      <c r="A351" s="86" t="s">
        <v>625</v>
      </c>
      <c r="B351" s="44">
        <v>608</v>
      </c>
      <c r="C351" s="44">
        <v>77588465</v>
      </c>
      <c r="D351" s="86" t="s">
        <v>299</v>
      </c>
      <c r="E351" s="86" t="s">
        <v>83</v>
      </c>
      <c r="F351" s="44">
        <v>16</v>
      </c>
      <c r="G351" s="44">
        <v>7942247</v>
      </c>
      <c r="H351" s="46">
        <v>0.76</v>
      </c>
      <c r="I351" s="21">
        <v>51.366166654172261</v>
      </c>
      <c r="J351" s="86" t="s">
        <v>315</v>
      </c>
      <c r="K351" s="66">
        <v>0.11</v>
      </c>
      <c r="L351" s="45">
        <v>2442</v>
      </c>
      <c r="M351" s="82">
        <v>44155</v>
      </c>
      <c r="N351" s="44">
        <v>86764</v>
      </c>
      <c r="O351" s="36">
        <f t="shared" si="61"/>
        <v>4456734.0835826024</v>
      </c>
      <c r="P351" s="36">
        <f t="shared" si="62"/>
        <v>4946975</v>
      </c>
      <c r="Q351" s="44">
        <v>78144</v>
      </c>
      <c r="R351" s="30">
        <v>86764</v>
      </c>
      <c r="S351" s="30">
        <f t="shared" si="63"/>
        <v>8620</v>
      </c>
      <c r="T351" s="36">
        <f t="shared" si="64"/>
        <v>4455493</v>
      </c>
      <c r="U351" s="30">
        <f t="shared" si="65"/>
        <v>491482</v>
      </c>
      <c r="V351" s="44">
        <v>124</v>
      </c>
      <c r="W351" s="33">
        <f t="shared" si="66"/>
        <v>44279</v>
      </c>
      <c r="X351" s="43" t="str">
        <f t="shared" ca="1" si="71"/>
        <v>Bill Process</v>
      </c>
      <c r="Y351" s="37">
        <f t="shared" ca="1" si="67"/>
        <v>-1912</v>
      </c>
      <c r="Z351" s="44">
        <v>2237</v>
      </c>
      <c r="AA351" s="44">
        <f t="shared" ca="1" si="68"/>
        <v>1912</v>
      </c>
      <c r="AB351" s="48">
        <v>4</v>
      </c>
      <c r="AC351" s="67">
        <f t="shared" si="69"/>
        <v>0.90065003918675945</v>
      </c>
      <c r="AD351" s="52">
        <f t="shared" ca="1" si="72"/>
        <v>1908</v>
      </c>
      <c r="AE351" s="83"/>
      <c r="AF351" s="74">
        <v>0</v>
      </c>
      <c r="AG351" s="75">
        <v>0</v>
      </c>
      <c r="AH351" s="76">
        <v>45863</v>
      </c>
      <c r="AI351" s="77">
        <v>46001</v>
      </c>
      <c r="AJ351" s="50">
        <f t="shared" si="70"/>
        <v>-138</v>
      </c>
      <c r="AK351" s="48" t="s">
        <v>47</v>
      </c>
    </row>
    <row r="352" spans="1:37">
      <c r="A352" s="86" t="s">
        <v>626</v>
      </c>
      <c r="B352" s="44">
        <v>193</v>
      </c>
      <c r="C352" s="44">
        <v>89712357</v>
      </c>
      <c r="D352" s="86" t="s">
        <v>163</v>
      </c>
      <c r="E352" s="86" t="s">
        <v>83</v>
      </c>
      <c r="F352" s="44">
        <v>40</v>
      </c>
      <c r="G352" s="44">
        <v>5568706</v>
      </c>
      <c r="H352" s="46">
        <v>0.99</v>
      </c>
      <c r="I352" s="21">
        <v>63.100036843593401</v>
      </c>
      <c r="J352" s="86" t="s">
        <v>521</v>
      </c>
      <c r="K352" s="66">
        <v>0.13</v>
      </c>
      <c r="L352" s="45">
        <v>9575</v>
      </c>
      <c r="M352" s="82">
        <v>45359</v>
      </c>
      <c r="N352" s="44">
        <v>43881</v>
      </c>
      <c r="O352" s="36">
        <f t="shared" si="61"/>
        <v>2768892.716733722</v>
      </c>
      <c r="P352" s="36">
        <f t="shared" si="62"/>
        <v>3128849</v>
      </c>
      <c r="Q352" s="44">
        <v>2210</v>
      </c>
      <c r="R352" s="30">
        <v>43881</v>
      </c>
      <c r="S352" s="30">
        <f t="shared" si="63"/>
        <v>41671</v>
      </c>
      <c r="T352" s="36">
        <f t="shared" si="64"/>
        <v>157580</v>
      </c>
      <c r="U352" s="30">
        <f t="shared" si="65"/>
        <v>2971269</v>
      </c>
      <c r="V352" s="44">
        <v>125</v>
      </c>
      <c r="W352" s="33">
        <f t="shared" si="66"/>
        <v>45484</v>
      </c>
      <c r="X352" s="43" t="str">
        <f t="shared" ca="1" si="71"/>
        <v>Bill Process</v>
      </c>
      <c r="Y352" s="37">
        <f t="shared" ca="1" si="67"/>
        <v>-707</v>
      </c>
      <c r="Z352" s="44">
        <v>1395</v>
      </c>
      <c r="AA352" s="44">
        <f t="shared" ca="1" si="68"/>
        <v>707</v>
      </c>
      <c r="AB352" s="48">
        <v>5</v>
      </c>
      <c r="AC352" s="67">
        <f t="shared" si="69"/>
        <v>5.0363483056448125E-2</v>
      </c>
      <c r="AD352" s="52">
        <f t="shared" ca="1" si="72"/>
        <v>702</v>
      </c>
      <c r="AE352" s="83"/>
      <c r="AF352" s="74">
        <v>0</v>
      </c>
      <c r="AG352" s="75">
        <v>0</v>
      </c>
      <c r="AH352" s="76">
        <v>45655</v>
      </c>
      <c r="AI352" s="77">
        <v>45794</v>
      </c>
      <c r="AJ352" s="50">
        <f t="shared" si="70"/>
        <v>-139</v>
      </c>
      <c r="AK352" s="48" t="s">
        <v>60</v>
      </c>
    </row>
    <row r="353" spans="1:37">
      <c r="A353" s="86" t="s">
        <v>627</v>
      </c>
      <c r="B353" s="44">
        <v>525</v>
      </c>
      <c r="C353" s="44">
        <v>14366457</v>
      </c>
      <c r="D353" s="86" t="s">
        <v>628</v>
      </c>
      <c r="E353" s="86" t="s">
        <v>107</v>
      </c>
      <c r="F353" s="44">
        <v>31</v>
      </c>
      <c r="G353" s="44">
        <v>4505288</v>
      </c>
      <c r="H353" s="46">
        <v>0.89</v>
      </c>
      <c r="I353" s="21">
        <v>64.533389324329789</v>
      </c>
      <c r="J353" s="86" t="s">
        <v>232</v>
      </c>
      <c r="K353" s="66">
        <v>0.11799999999999999</v>
      </c>
      <c r="L353" s="45">
        <v>1570</v>
      </c>
      <c r="M353" s="82">
        <v>44789</v>
      </c>
      <c r="N353" s="44">
        <v>90859</v>
      </c>
      <c r="O353" s="36">
        <f t="shared" si="61"/>
        <v>5863439.2206192799</v>
      </c>
      <c r="P353" s="36">
        <f t="shared" si="62"/>
        <v>6555325</v>
      </c>
      <c r="Q353" s="44">
        <v>84781</v>
      </c>
      <c r="R353" s="30">
        <v>90859</v>
      </c>
      <c r="S353" s="30">
        <f t="shared" si="63"/>
        <v>6078</v>
      </c>
      <c r="T353" s="36">
        <f t="shared" si="64"/>
        <v>6116808</v>
      </c>
      <c r="U353" s="30">
        <f t="shared" si="65"/>
        <v>438517</v>
      </c>
      <c r="V353" s="44">
        <v>191</v>
      </c>
      <c r="W353" s="33">
        <f t="shared" si="66"/>
        <v>44980</v>
      </c>
      <c r="X353" s="43" t="str">
        <f t="shared" ca="1" si="71"/>
        <v>Bill Process</v>
      </c>
      <c r="Y353" s="37">
        <f t="shared" ca="1" si="67"/>
        <v>-1211</v>
      </c>
      <c r="Z353" s="44">
        <v>2030</v>
      </c>
      <c r="AA353" s="44">
        <f t="shared" ca="1" si="68"/>
        <v>1211</v>
      </c>
      <c r="AB353" s="48">
        <v>0</v>
      </c>
      <c r="AC353" s="67">
        <f t="shared" si="69"/>
        <v>0.93310514093265384</v>
      </c>
      <c r="AD353" s="52">
        <f t="shared" ca="1" si="72"/>
        <v>1211</v>
      </c>
      <c r="AE353" s="83"/>
      <c r="AF353" s="74">
        <v>0</v>
      </c>
      <c r="AG353" s="75">
        <v>0</v>
      </c>
      <c r="AH353" s="76">
        <v>46351</v>
      </c>
      <c r="AI353" s="77">
        <v>46556</v>
      </c>
      <c r="AJ353" s="50">
        <f t="shared" si="70"/>
        <v>-205</v>
      </c>
      <c r="AK353" s="48" t="s">
        <v>60</v>
      </c>
    </row>
    <row r="354" spans="1:37">
      <c r="A354" s="86" t="s">
        <v>629</v>
      </c>
      <c r="B354" s="44">
        <v>598</v>
      </c>
      <c r="C354" s="44">
        <v>79997482</v>
      </c>
      <c r="D354" s="86" t="s">
        <v>430</v>
      </c>
      <c r="E354" s="86" t="s">
        <v>75</v>
      </c>
      <c r="F354" s="44">
        <v>35</v>
      </c>
      <c r="G354" s="44">
        <v>6445281</v>
      </c>
      <c r="H354" s="46">
        <v>0.8</v>
      </c>
      <c r="I354" s="21">
        <v>94.804536042493766</v>
      </c>
      <c r="J354" s="86" t="s">
        <v>184</v>
      </c>
      <c r="K354" s="66">
        <v>0.105</v>
      </c>
      <c r="L354" s="45">
        <v>9789</v>
      </c>
      <c r="M354" s="82">
        <v>44889</v>
      </c>
      <c r="N354" s="44">
        <v>41562</v>
      </c>
      <c r="O354" s="36">
        <f t="shared" si="61"/>
        <v>3940266.126998126</v>
      </c>
      <c r="P354" s="36">
        <f t="shared" si="62"/>
        <v>4353994</v>
      </c>
      <c r="Q354" s="44">
        <v>10354</v>
      </c>
      <c r="R354" s="30">
        <v>41562</v>
      </c>
      <c r="S354" s="30">
        <f t="shared" si="63"/>
        <v>31208</v>
      </c>
      <c r="T354" s="36">
        <f t="shared" si="64"/>
        <v>1084675</v>
      </c>
      <c r="U354" s="30">
        <f t="shared" si="65"/>
        <v>3269319</v>
      </c>
      <c r="V354" s="44">
        <v>181</v>
      </c>
      <c r="W354" s="33">
        <f t="shared" si="66"/>
        <v>45070</v>
      </c>
      <c r="X354" s="43" t="str">
        <f t="shared" ca="1" si="71"/>
        <v>Bill Process</v>
      </c>
      <c r="Y354" s="37">
        <f t="shared" ca="1" si="67"/>
        <v>-1121</v>
      </c>
      <c r="Z354" s="44">
        <v>9588</v>
      </c>
      <c r="AA354" s="44">
        <f t="shared" ca="1" si="68"/>
        <v>1121</v>
      </c>
      <c r="AB354" s="48">
        <v>6</v>
      </c>
      <c r="AC354" s="67">
        <f t="shared" si="69"/>
        <v>0.24912179394639333</v>
      </c>
      <c r="AD354" s="52">
        <f t="shared" ca="1" si="72"/>
        <v>1115</v>
      </c>
      <c r="AE354" s="83"/>
      <c r="AF354" s="74">
        <v>0</v>
      </c>
      <c r="AG354" s="75">
        <v>0</v>
      </c>
      <c r="AH354" s="76">
        <v>46033</v>
      </c>
      <c r="AI354" s="77">
        <v>46228</v>
      </c>
      <c r="AJ354" s="50">
        <f t="shared" si="70"/>
        <v>-195</v>
      </c>
      <c r="AK354" s="48" t="s">
        <v>60</v>
      </c>
    </row>
    <row r="355" spans="1:37">
      <c r="A355" s="86" t="s">
        <v>630</v>
      </c>
      <c r="B355" s="44">
        <v>770</v>
      </c>
      <c r="C355" s="44">
        <v>58352936</v>
      </c>
      <c r="D355" s="86" t="s">
        <v>469</v>
      </c>
      <c r="E355" s="86" t="s">
        <v>58</v>
      </c>
      <c r="F355" s="44">
        <v>49</v>
      </c>
      <c r="G355" s="44">
        <v>1730462</v>
      </c>
      <c r="H355" s="46">
        <v>0.76</v>
      </c>
      <c r="I355" s="21">
        <v>87.188541915895769</v>
      </c>
      <c r="J355" s="86" t="s">
        <v>126</v>
      </c>
      <c r="K355" s="66">
        <v>0.13700000000000001</v>
      </c>
      <c r="L355" s="45">
        <v>1852</v>
      </c>
      <c r="M355" s="82">
        <v>45981</v>
      </c>
      <c r="N355" s="44">
        <v>83680</v>
      </c>
      <c r="O355" s="36">
        <f t="shared" si="61"/>
        <v>7295937.187522158</v>
      </c>
      <c r="P355" s="36">
        <f t="shared" si="62"/>
        <v>8295481</v>
      </c>
      <c r="Q355" s="44">
        <v>14981</v>
      </c>
      <c r="R355" s="30">
        <v>83680</v>
      </c>
      <c r="S355" s="30">
        <f t="shared" si="63"/>
        <v>68699</v>
      </c>
      <c r="T355" s="36">
        <f t="shared" si="64"/>
        <v>1485117</v>
      </c>
      <c r="U355" s="30">
        <f t="shared" si="65"/>
        <v>6810364</v>
      </c>
      <c r="V355" s="44">
        <v>134</v>
      </c>
      <c r="W355" s="33">
        <f t="shared" si="66"/>
        <v>46115</v>
      </c>
      <c r="X355" s="43" t="str">
        <f t="shared" ca="1" si="71"/>
        <v>Bill Process</v>
      </c>
      <c r="Y355" s="37">
        <f t="shared" ca="1" si="67"/>
        <v>-76</v>
      </c>
      <c r="Z355" s="44">
        <v>1610</v>
      </c>
      <c r="AA355" s="44">
        <f t="shared" ca="1" si="68"/>
        <v>76</v>
      </c>
      <c r="AB355" s="48">
        <v>0</v>
      </c>
      <c r="AC355" s="67">
        <f t="shared" si="69"/>
        <v>0.1790272466539197</v>
      </c>
      <c r="AD355" s="52">
        <f t="shared" ca="1" si="72"/>
        <v>76</v>
      </c>
      <c r="AE355" s="83"/>
      <c r="AF355" s="74">
        <v>0</v>
      </c>
      <c r="AG355" s="75">
        <v>0</v>
      </c>
      <c r="AH355" s="76">
        <v>46241</v>
      </c>
      <c r="AI355" s="77">
        <v>46389</v>
      </c>
      <c r="AJ355" s="50">
        <f t="shared" si="70"/>
        <v>-148</v>
      </c>
      <c r="AK355" s="48" t="s">
        <v>47</v>
      </c>
    </row>
    <row r="356" spans="1:37">
      <c r="A356" s="86" t="s">
        <v>631</v>
      </c>
      <c r="B356" s="44">
        <v>499</v>
      </c>
      <c r="C356" s="44">
        <v>49220433</v>
      </c>
      <c r="D356" s="86" t="s">
        <v>287</v>
      </c>
      <c r="E356" s="86" t="s">
        <v>207</v>
      </c>
      <c r="F356" s="44">
        <v>16</v>
      </c>
      <c r="G356" s="44">
        <v>7832224</v>
      </c>
      <c r="H356" s="46">
        <v>0.94</v>
      </c>
      <c r="I356" s="21">
        <v>95.256156524593266</v>
      </c>
      <c r="J356" s="86" t="s">
        <v>76</v>
      </c>
      <c r="K356" s="66">
        <v>0.10299999999999999</v>
      </c>
      <c r="L356" s="45">
        <v>5277</v>
      </c>
      <c r="M356" s="82">
        <v>45436</v>
      </c>
      <c r="N356" s="44">
        <v>90754</v>
      </c>
      <c r="O356" s="36">
        <f t="shared" si="61"/>
        <v>8644877.2292329371</v>
      </c>
      <c r="P356" s="36">
        <f t="shared" si="62"/>
        <v>9535300</v>
      </c>
      <c r="Q356" s="44">
        <v>7572</v>
      </c>
      <c r="R356" s="30">
        <v>90754</v>
      </c>
      <c r="S356" s="30">
        <f t="shared" si="63"/>
        <v>83182</v>
      </c>
      <c r="T356" s="36">
        <f t="shared" si="64"/>
        <v>795571</v>
      </c>
      <c r="U356" s="30">
        <f t="shared" si="65"/>
        <v>8739729</v>
      </c>
      <c r="V356" s="44">
        <v>99</v>
      </c>
      <c r="W356" s="33">
        <f t="shared" si="66"/>
        <v>45535</v>
      </c>
      <c r="X356" s="43" t="str">
        <f t="shared" ca="1" si="71"/>
        <v>Bill Process</v>
      </c>
      <c r="Y356" s="37">
        <f t="shared" ca="1" si="67"/>
        <v>-656</v>
      </c>
      <c r="Z356" s="44">
        <v>5749</v>
      </c>
      <c r="AA356" s="44">
        <f t="shared" ca="1" si="68"/>
        <v>656</v>
      </c>
      <c r="AB356" s="48">
        <v>3</v>
      </c>
      <c r="AC356" s="67">
        <f t="shared" si="69"/>
        <v>8.3434338982303805E-2</v>
      </c>
      <c r="AD356" s="52">
        <f t="shared" ca="1" si="72"/>
        <v>653</v>
      </c>
      <c r="AE356" s="83"/>
      <c r="AF356" s="74">
        <v>0</v>
      </c>
      <c r="AG356" s="75">
        <v>0</v>
      </c>
      <c r="AH356" s="76">
        <v>45769</v>
      </c>
      <c r="AI356" s="77">
        <v>45882</v>
      </c>
      <c r="AJ356" s="50">
        <f t="shared" si="70"/>
        <v>-113</v>
      </c>
      <c r="AK356" s="48" t="s">
        <v>47</v>
      </c>
    </row>
    <row r="357" spans="1:37">
      <c r="A357" s="86" t="s">
        <v>632</v>
      </c>
      <c r="B357" s="44">
        <v>931</v>
      </c>
      <c r="C357" s="44">
        <v>84232203</v>
      </c>
      <c r="D357" s="86" t="s">
        <v>351</v>
      </c>
      <c r="E357" s="86" t="s">
        <v>79</v>
      </c>
      <c r="F357" s="44">
        <v>28</v>
      </c>
      <c r="G357" s="44">
        <v>4720470</v>
      </c>
      <c r="H357" s="46">
        <v>0.81</v>
      </c>
      <c r="I357" s="21">
        <v>53.782613298425716</v>
      </c>
      <c r="J357" s="86" t="s">
        <v>197</v>
      </c>
      <c r="K357" s="66">
        <v>0.107</v>
      </c>
      <c r="L357" s="45">
        <v>1200</v>
      </c>
      <c r="M357" s="82">
        <v>45748</v>
      </c>
      <c r="N357" s="44">
        <v>20874</v>
      </c>
      <c r="O357" s="36">
        <f t="shared" si="61"/>
        <v>1122658.2699913385</v>
      </c>
      <c r="P357" s="36">
        <f t="shared" si="62"/>
        <v>1242783</v>
      </c>
      <c r="Q357" s="44">
        <v>15705</v>
      </c>
      <c r="R357" s="30">
        <v>20874</v>
      </c>
      <c r="S357" s="30">
        <f t="shared" si="63"/>
        <v>5169</v>
      </c>
      <c r="T357" s="36">
        <f t="shared" si="64"/>
        <v>935034</v>
      </c>
      <c r="U357" s="30">
        <f t="shared" si="65"/>
        <v>307749</v>
      </c>
      <c r="V357" s="44">
        <v>158</v>
      </c>
      <c r="W357" s="33">
        <f t="shared" si="66"/>
        <v>45906</v>
      </c>
      <c r="X357" s="43" t="str">
        <f t="shared" ca="1" si="71"/>
        <v>Bill Process</v>
      </c>
      <c r="Y357" s="37">
        <f t="shared" ca="1" si="67"/>
        <v>-285</v>
      </c>
      <c r="Z357" s="44">
        <v>1433</v>
      </c>
      <c r="AA357" s="44">
        <f t="shared" ca="1" si="68"/>
        <v>285</v>
      </c>
      <c r="AB357" s="48">
        <v>3</v>
      </c>
      <c r="AC357" s="67">
        <f t="shared" si="69"/>
        <v>0.75237137108364471</v>
      </c>
      <c r="AD357" s="52">
        <f t="shared" ca="1" si="72"/>
        <v>282</v>
      </c>
      <c r="AE357" s="83"/>
      <c r="AF357" s="74">
        <v>0</v>
      </c>
      <c r="AG357" s="75">
        <v>0</v>
      </c>
      <c r="AH357" s="76">
        <v>45807</v>
      </c>
      <c r="AI357" s="77">
        <v>45979</v>
      </c>
      <c r="AJ357" s="50">
        <f t="shared" si="70"/>
        <v>-172</v>
      </c>
      <c r="AK357" s="48" t="s">
        <v>47</v>
      </c>
    </row>
    <row r="358" spans="1:37">
      <c r="A358" s="86" t="s">
        <v>633</v>
      </c>
      <c r="B358" s="44">
        <v>890</v>
      </c>
      <c r="C358" s="44">
        <v>13267618</v>
      </c>
      <c r="D358" s="86" t="s">
        <v>462</v>
      </c>
      <c r="E358" s="86" t="s">
        <v>58</v>
      </c>
      <c r="F358" s="44">
        <v>24</v>
      </c>
      <c r="G358" s="44">
        <v>9096673</v>
      </c>
      <c r="H358" s="46">
        <v>0.8</v>
      </c>
      <c r="I358" s="21">
        <v>76.886768881099911</v>
      </c>
      <c r="J358" s="86" t="s">
        <v>126</v>
      </c>
      <c r="K358" s="66">
        <v>0.124</v>
      </c>
      <c r="L358" s="45">
        <v>6554</v>
      </c>
      <c r="M358" s="82">
        <v>45593</v>
      </c>
      <c r="N358" s="44">
        <v>28327</v>
      </c>
      <c r="O358" s="36">
        <f t="shared" si="61"/>
        <v>2177971.502094917</v>
      </c>
      <c r="P358" s="36">
        <f t="shared" si="62"/>
        <v>2448040</v>
      </c>
      <c r="Q358" s="44">
        <v>13136</v>
      </c>
      <c r="R358" s="30">
        <v>28327</v>
      </c>
      <c r="S358" s="30">
        <f t="shared" si="63"/>
        <v>15191</v>
      </c>
      <c r="T358" s="36">
        <f t="shared" si="64"/>
        <v>1135223</v>
      </c>
      <c r="U358" s="30">
        <f t="shared" si="65"/>
        <v>1312817</v>
      </c>
      <c r="V358" s="44">
        <v>155</v>
      </c>
      <c r="W358" s="33">
        <f t="shared" si="66"/>
        <v>45748</v>
      </c>
      <c r="X358" s="43" t="str">
        <f t="shared" ca="1" si="71"/>
        <v>Bill Process</v>
      </c>
      <c r="Y358" s="37">
        <f t="shared" ca="1" si="67"/>
        <v>-443</v>
      </c>
      <c r="Z358" s="44">
        <v>7757</v>
      </c>
      <c r="AA358" s="44">
        <f t="shared" ca="1" si="68"/>
        <v>443</v>
      </c>
      <c r="AB358" s="48">
        <v>3</v>
      </c>
      <c r="AC358" s="67">
        <f t="shared" si="69"/>
        <v>0.46372718607688779</v>
      </c>
      <c r="AD358" s="52">
        <f t="shared" ca="1" si="72"/>
        <v>440</v>
      </c>
      <c r="AE358" s="83"/>
      <c r="AF358" s="74">
        <v>0</v>
      </c>
      <c r="AG358" s="75">
        <v>0</v>
      </c>
      <c r="AH358" s="76">
        <v>45951</v>
      </c>
      <c r="AI358" s="77">
        <v>46120</v>
      </c>
      <c r="AJ358" s="50">
        <f t="shared" si="70"/>
        <v>-169</v>
      </c>
      <c r="AK358" s="48" t="s">
        <v>47</v>
      </c>
    </row>
    <row r="359" spans="1:37">
      <c r="A359" s="86" t="s">
        <v>634</v>
      </c>
      <c r="B359" s="44">
        <v>577</v>
      </c>
      <c r="C359" s="44">
        <v>86101954</v>
      </c>
      <c r="D359" s="86" t="s">
        <v>612</v>
      </c>
      <c r="E359" s="86" t="s">
        <v>71</v>
      </c>
      <c r="F359" s="44">
        <v>7</v>
      </c>
      <c r="G359" s="44">
        <v>8105107</v>
      </c>
      <c r="H359" s="46">
        <v>0.83</v>
      </c>
      <c r="I359" s="21">
        <v>75.401232678494765</v>
      </c>
      <c r="J359" s="86" t="s">
        <v>377</v>
      </c>
      <c r="K359" s="66">
        <v>0.10199999999999999</v>
      </c>
      <c r="L359" s="45">
        <v>3010</v>
      </c>
      <c r="M359" s="82">
        <v>45036</v>
      </c>
      <c r="N359" s="44">
        <v>68922</v>
      </c>
      <c r="O359" s="36">
        <f t="shared" si="61"/>
        <v>5196803.7586672157</v>
      </c>
      <c r="P359" s="36">
        <f t="shared" si="62"/>
        <v>5726878</v>
      </c>
      <c r="Q359" s="44">
        <v>62552</v>
      </c>
      <c r="R359" s="30">
        <v>68922</v>
      </c>
      <c r="S359" s="30">
        <f t="shared" si="63"/>
        <v>6370</v>
      </c>
      <c r="T359" s="36">
        <f t="shared" si="64"/>
        <v>5197581</v>
      </c>
      <c r="U359" s="30">
        <f t="shared" si="65"/>
        <v>529297</v>
      </c>
      <c r="V359" s="44">
        <v>132</v>
      </c>
      <c r="W359" s="33">
        <f t="shared" si="66"/>
        <v>45168</v>
      </c>
      <c r="X359" s="43" t="str">
        <f t="shared" ca="1" si="71"/>
        <v>Bill Process</v>
      </c>
      <c r="Y359" s="37">
        <f t="shared" ca="1" si="67"/>
        <v>-1023</v>
      </c>
      <c r="Z359" s="44">
        <v>3312</v>
      </c>
      <c r="AA359" s="44">
        <f t="shared" ca="1" si="68"/>
        <v>1023</v>
      </c>
      <c r="AB359" s="48">
        <v>3</v>
      </c>
      <c r="AC359" s="67">
        <f t="shared" si="69"/>
        <v>0.90757668088563881</v>
      </c>
      <c r="AD359" s="52">
        <f t="shared" ca="1" si="72"/>
        <v>1020</v>
      </c>
      <c r="AE359" s="83"/>
      <c r="AF359" s="74">
        <v>0</v>
      </c>
      <c r="AG359" s="75">
        <v>0</v>
      </c>
      <c r="AH359" s="76">
        <v>45932</v>
      </c>
      <c r="AI359" s="77">
        <v>46078</v>
      </c>
      <c r="AJ359" s="50">
        <f t="shared" si="70"/>
        <v>-146</v>
      </c>
      <c r="AK359" s="48" t="s">
        <v>47</v>
      </c>
    </row>
    <row r="360" spans="1:37">
      <c r="A360" s="86" t="s">
        <v>635</v>
      </c>
      <c r="B360" s="44">
        <v>469</v>
      </c>
      <c r="C360" s="44">
        <v>78267576</v>
      </c>
      <c r="D360" s="86" t="s">
        <v>291</v>
      </c>
      <c r="E360" s="86" t="s">
        <v>58</v>
      </c>
      <c r="F360" s="44">
        <v>23</v>
      </c>
      <c r="G360" s="44">
        <v>1521294</v>
      </c>
      <c r="H360" s="46">
        <v>1</v>
      </c>
      <c r="I360" s="21">
        <v>79.898728288343889</v>
      </c>
      <c r="J360" s="86" t="s">
        <v>59</v>
      </c>
      <c r="K360" s="66">
        <v>0.13800000000000001</v>
      </c>
      <c r="L360" s="45">
        <v>3667</v>
      </c>
      <c r="M360" s="82">
        <v>45596</v>
      </c>
      <c r="N360" s="44">
        <v>20205</v>
      </c>
      <c r="O360" s="36">
        <f t="shared" si="61"/>
        <v>1614353.8050659883</v>
      </c>
      <c r="P360" s="36">
        <f t="shared" si="62"/>
        <v>1837135</v>
      </c>
      <c r="Q360" s="44">
        <v>12740</v>
      </c>
      <c r="R360" s="30">
        <v>20205</v>
      </c>
      <c r="S360" s="30">
        <f t="shared" si="63"/>
        <v>7465</v>
      </c>
      <c r="T360" s="36">
        <f t="shared" si="64"/>
        <v>1158381</v>
      </c>
      <c r="U360" s="30">
        <f t="shared" si="65"/>
        <v>678754</v>
      </c>
      <c r="V360" s="44">
        <v>145</v>
      </c>
      <c r="W360" s="33">
        <f t="shared" si="66"/>
        <v>45741</v>
      </c>
      <c r="X360" s="43" t="str">
        <f t="shared" ca="1" si="71"/>
        <v>Bill Process</v>
      </c>
      <c r="Y360" s="37">
        <f t="shared" ca="1" si="67"/>
        <v>-450</v>
      </c>
      <c r="Z360" s="44">
        <v>1383</v>
      </c>
      <c r="AA360" s="44">
        <f t="shared" ca="1" si="68"/>
        <v>450</v>
      </c>
      <c r="AB360" s="48">
        <v>7</v>
      </c>
      <c r="AC360" s="67">
        <f t="shared" si="69"/>
        <v>0.6305369957931205</v>
      </c>
      <c r="AD360" s="52">
        <f t="shared" ca="1" si="72"/>
        <v>443</v>
      </c>
      <c r="AE360" s="83"/>
      <c r="AF360" s="74">
        <v>0</v>
      </c>
      <c r="AG360" s="75">
        <v>0</v>
      </c>
      <c r="AH360" s="76">
        <v>45759</v>
      </c>
      <c r="AI360" s="77">
        <v>45918</v>
      </c>
      <c r="AJ360" s="50">
        <f t="shared" si="70"/>
        <v>-159</v>
      </c>
      <c r="AK360" s="48" t="s">
        <v>60</v>
      </c>
    </row>
    <row r="361" spans="1:37">
      <c r="A361" s="86" t="s">
        <v>636</v>
      </c>
      <c r="B361" s="44">
        <v>938</v>
      </c>
      <c r="C361" s="44">
        <v>81407270</v>
      </c>
      <c r="D361" s="86" t="s">
        <v>637</v>
      </c>
      <c r="E361" s="86" t="s">
        <v>67</v>
      </c>
      <c r="F361" s="44">
        <v>7</v>
      </c>
      <c r="G361" s="44">
        <v>9370138</v>
      </c>
      <c r="H361" s="46">
        <v>0.93</v>
      </c>
      <c r="I361" s="21">
        <v>51.110002457483802</v>
      </c>
      <c r="J361" s="86" t="s">
        <v>159</v>
      </c>
      <c r="K361" s="66">
        <v>0.13</v>
      </c>
      <c r="L361" s="45">
        <v>6794</v>
      </c>
      <c r="M361" s="82">
        <v>44330</v>
      </c>
      <c r="N361" s="44">
        <v>20613</v>
      </c>
      <c r="O361" s="36">
        <f t="shared" si="61"/>
        <v>1053530.4806561137</v>
      </c>
      <c r="P361" s="36">
        <f t="shared" si="62"/>
        <v>1190489</v>
      </c>
      <c r="Q361" s="44">
        <v>12321</v>
      </c>
      <c r="R361" s="30">
        <v>20613</v>
      </c>
      <c r="S361" s="30">
        <f t="shared" si="63"/>
        <v>8292</v>
      </c>
      <c r="T361" s="36">
        <f t="shared" si="64"/>
        <v>711591</v>
      </c>
      <c r="U361" s="30">
        <f t="shared" si="65"/>
        <v>478898</v>
      </c>
      <c r="V361" s="44">
        <v>95</v>
      </c>
      <c r="W361" s="33">
        <f t="shared" si="66"/>
        <v>44425</v>
      </c>
      <c r="X361" s="43" t="str">
        <f t="shared" ca="1" si="71"/>
        <v>Bill Process</v>
      </c>
      <c r="Y361" s="37">
        <f t="shared" ca="1" si="67"/>
        <v>-1766</v>
      </c>
      <c r="Z361" s="44">
        <v>3952</v>
      </c>
      <c r="AA361" s="44">
        <f t="shared" ca="1" si="68"/>
        <v>1766</v>
      </c>
      <c r="AB361" s="48">
        <v>0</v>
      </c>
      <c r="AC361" s="67">
        <f t="shared" si="69"/>
        <v>0.59772958812399946</v>
      </c>
      <c r="AD361" s="52">
        <f t="shared" ca="1" si="72"/>
        <v>1766</v>
      </c>
      <c r="AE361" s="83"/>
      <c r="AF361" s="74">
        <v>0</v>
      </c>
      <c r="AG361" s="75">
        <v>0</v>
      </c>
      <c r="AH361" s="76">
        <v>46244</v>
      </c>
      <c r="AI361" s="77">
        <v>46353</v>
      </c>
      <c r="AJ361" s="50">
        <f t="shared" si="70"/>
        <v>-109</v>
      </c>
      <c r="AK361" s="48" t="s">
        <v>47</v>
      </c>
    </row>
    <row r="362" spans="1:37">
      <c r="A362" s="86" t="s">
        <v>638</v>
      </c>
      <c r="B362" s="44">
        <v>448</v>
      </c>
      <c r="C362" s="44">
        <v>39714650</v>
      </c>
      <c r="D362" s="86" t="s">
        <v>246</v>
      </c>
      <c r="E362" s="86" t="s">
        <v>50</v>
      </c>
      <c r="F362" s="44">
        <v>12</v>
      </c>
      <c r="G362" s="44">
        <v>1127701</v>
      </c>
      <c r="H362" s="46">
        <v>0.78</v>
      </c>
      <c r="I362" s="21">
        <v>92.568631025999153</v>
      </c>
      <c r="J362" s="86" t="s">
        <v>84</v>
      </c>
      <c r="K362" s="66">
        <v>0.14399999999999999</v>
      </c>
      <c r="L362" s="45">
        <v>6852</v>
      </c>
      <c r="M362" s="82">
        <v>44104</v>
      </c>
      <c r="N362" s="44">
        <v>17829</v>
      </c>
      <c r="O362" s="36">
        <f t="shared" si="61"/>
        <v>1650406.1225625388</v>
      </c>
      <c r="P362" s="36">
        <f t="shared" si="62"/>
        <v>1888065</v>
      </c>
      <c r="Q362" s="44">
        <v>17829</v>
      </c>
      <c r="R362" s="30">
        <v>17829</v>
      </c>
      <c r="S362" s="30">
        <f t="shared" si="63"/>
        <v>0</v>
      </c>
      <c r="T362" s="36">
        <f t="shared" si="64"/>
        <v>1888065</v>
      </c>
      <c r="U362" s="30">
        <f t="shared" si="65"/>
        <v>0</v>
      </c>
      <c r="V362" s="44">
        <v>179</v>
      </c>
      <c r="W362" s="33">
        <f t="shared" si="66"/>
        <v>44283</v>
      </c>
      <c r="X362" s="43" t="str">
        <f t="shared" ca="1" si="71"/>
        <v>P O Closed</v>
      </c>
      <c r="Y362" s="37">
        <f t="shared" ca="1" si="67"/>
        <v>-1908</v>
      </c>
      <c r="Z362" s="44">
        <v>7122</v>
      </c>
      <c r="AA362" s="44">
        <f t="shared" ca="1" si="68"/>
        <v>1908</v>
      </c>
      <c r="AB362" s="48">
        <v>2</v>
      </c>
      <c r="AC362" s="67">
        <f t="shared" si="69"/>
        <v>1</v>
      </c>
      <c r="AD362" s="52">
        <f t="shared" ca="1" si="72"/>
        <v>1906</v>
      </c>
      <c r="AE362" s="83"/>
      <c r="AF362" s="74">
        <v>0</v>
      </c>
      <c r="AG362" s="75">
        <v>0</v>
      </c>
      <c r="AH362" s="76">
        <v>46033</v>
      </c>
      <c r="AI362" s="77">
        <v>46226</v>
      </c>
      <c r="AJ362" s="50">
        <f t="shared" si="70"/>
        <v>-193</v>
      </c>
      <c r="AK362" s="48" t="s">
        <v>60</v>
      </c>
    </row>
    <row r="363" spans="1:37">
      <c r="A363" s="86" t="s">
        <v>639</v>
      </c>
      <c r="B363" s="44">
        <v>418</v>
      </c>
      <c r="C363" s="44">
        <v>89518580</v>
      </c>
      <c r="D363" s="86" t="s">
        <v>53</v>
      </c>
      <c r="E363" s="86" t="s">
        <v>54</v>
      </c>
      <c r="F363" s="44">
        <v>17</v>
      </c>
      <c r="G363" s="44">
        <v>4348546</v>
      </c>
      <c r="H363" s="46">
        <v>0.98</v>
      </c>
      <c r="I363" s="21">
        <v>57.088138564619882</v>
      </c>
      <c r="J363" s="86" t="s">
        <v>129</v>
      </c>
      <c r="K363" s="66">
        <v>0.126</v>
      </c>
      <c r="L363" s="45">
        <v>6830</v>
      </c>
      <c r="M363" s="82">
        <v>45988</v>
      </c>
      <c r="N363" s="44">
        <v>13108</v>
      </c>
      <c r="O363" s="36">
        <f t="shared" si="61"/>
        <v>748311.32030503743</v>
      </c>
      <c r="P363" s="36">
        <f t="shared" si="62"/>
        <v>842599</v>
      </c>
      <c r="Q363" s="44">
        <v>10360</v>
      </c>
      <c r="R363" s="30">
        <v>13108</v>
      </c>
      <c r="S363" s="30">
        <f t="shared" si="63"/>
        <v>2748</v>
      </c>
      <c r="T363" s="36">
        <f t="shared" si="64"/>
        <v>665954</v>
      </c>
      <c r="U363" s="30">
        <f t="shared" si="65"/>
        <v>176645</v>
      </c>
      <c r="V363" s="44">
        <v>57</v>
      </c>
      <c r="W363" s="33">
        <f t="shared" si="66"/>
        <v>46045</v>
      </c>
      <c r="X363" s="43" t="str">
        <f t="shared" ca="1" si="71"/>
        <v>Bill Process</v>
      </c>
      <c r="Y363" s="37">
        <f t="shared" ca="1" si="67"/>
        <v>-146</v>
      </c>
      <c r="Z363" s="44">
        <v>2198</v>
      </c>
      <c r="AA363" s="44">
        <f t="shared" ca="1" si="68"/>
        <v>146</v>
      </c>
      <c r="AB363" s="48">
        <v>2</v>
      </c>
      <c r="AC363" s="67">
        <f t="shared" si="69"/>
        <v>0.79035703387244427</v>
      </c>
      <c r="AD363" s="52">
        <f t="shared" ca="1" si="72"/>
        <v>144</v>
      </c>
      <c r="AE363" s="83"/>
      <c r="AF363" s="74">
        <v>0</v>
      </c>
      <c r="AG363" s="75">
        <v>0</v>
      </c>
      <c r="AH363" s="76">
        <v>45698</v>
      </c>
      <c r="AI363" s="77">
        <v>45769</v>
      </c>
      <c r="AJ363" s="50">
        <f t="shared" si="70"/>
        <v>-71</v>
      </c>
      <c r="AK363" s="48" t="s">
        <v>60</v>
      </c>
    </row>
    <row r="364" spans="1:37">
      <c r="A364" s="86" t="s">
        <v>640</v>
      </c>
      <c r="B364" s="44">
        <v>838</v>
      </c>
      <c r="C364" s="44">
        <v>78361241</v>
      </c>
      <c r="D364" s="86" t="s">
        <v>180</v>
      </c>
      <c r="E364" s="86" t="s">
        <v>93</v>
      </c>
      <c r="F364" s="44">
        <v>9</v>
      </c>
      <c r="G364" s="44">
        <v>4019549</v>
      </c>
      <c r="H364" s="46">
        <v>0.92</v>
      </c>
      <c r="I364" s="21">
        <v>50.545157808285353</v>
      </c>
      <c r="J364" s="86" t="s">
        <v>272</v>
      </c>
      <c r="K364" s="66">
        <v>0.11600000000000001</v>
      </c>
      <c r="L364" s="45">
        <v>2262</v>
      </c>
      <c r="M364" s="82">
        <v>44252</v>
      </c>
      <c r="N364" s="44">
        <v>33547</v>
      </c>
      <c r="O364" s="36">
        <f t="shared" si="61"/>
        <v>1695638.4089945487</v>
      </c>
      <c r="P364" s="36">
        <f t="shared" si="62"/>
        <v>1892332</v>
      </c>
      <c r="Q364" s="44">
        <v>24029</v>
      </c>
      <c r="R364" s="30">
        <v>33547</v>
      </c>
      <c r="S364" s="30">
        <f t="shared" si="63"/>
        <v>9518</v>
      </c>
      <c r="T364" s="36">
        <f t="shared" si="64"/>
        <v>1355437</v>
      </c>
      <c r="U364" s="30">
        <f t="shared" si="65"/>
        <v>536895</v>
      </c>
      <c r="V364" s="44">
        <v>116</v>
      </c>
      <c r="W364" s="33">
        <f t="shared" si="66"/>
        <v>44368</v>
      </c>
      <c r="X364" s="43" t="str">
        <f t="shared" ca="1" si="71"/>
        <v>Bill Process</v>
      </c>
      <c r="Y364" s="37">
        <f t="shared" ca="1" si="67"/>
        <v>-1823</v>
      </c>
      <c r="Z364" s="44">
        <v>2475</v>
      </c>
      <c r="AA364" s="44">
        <f t="shared" ca="1" si="68"/>
        <v>1823</v>
      </c>
      <c r="AB364" s="48">
        <v>7</v>
      </c>
      <c r="AC364" s="67">
        <f t="shared" si="69"/>
        <v>0.71627865382895639</v>
      </c>
      <c r="AD364" s="52">
        <f t="shared" ca="1" si="72"/>
        <v>1816</v>
      </c>
      <c r="AE364" s="83"/>
      <c r="AF364" s="74">
        <v>0</v>
      </c>
      <c r="AG364" s="75">
        <v>0</v>
      </c>
      <c r="AH364" s="76">
        <v>46102</v>
      </c>
      <c r="AI364" s="77">
        <v>46232</v>
      </c>
      <c r="AJ364" s="50">
        <f t="shared" si="70"/>
        <v>-130</v>
      </c>
      <c r="AK364" s="48" t="s">
        <v>47</v>
      </c>
    </row>
    <row r="365" spans="1:37">
      <c r="A365" s="86" t="s">
        <v>641</v>
      </c>
      <c r="B365" s="44">
        <v>934</v>
      </c>
      <c r="C365" s="44">
        <v>29361634</v>
      </c>
      <c r="D365" s="86" t="s">
        <v>439</v>
      </c>
      <c r="E365" s="86" t="s">
        <v>63</v>
      </c>
      <c r="F365" s="44">
        <v>30</v>
      </c>
      <c r="G365" s="44">
        <v>4534484</v>
      </c>
      <c r="H365" s="46">
        <v>0.85</v>
      </c>
      <c r="I365" s="21">
        <v>92.409871297851026</v>
      </c>
      <c r="J365" s="86" t="s">
        <v>87</v>
      </c>
      <c r="K365" s="66">
        <v>0.13500000000000001</v>
      </c>
      <c r="L365" s="45">
        <v>8016</v>
      </c>
      <c r="M365" s="82">
        <v>45674</v>
      </c>
      <c r="N365" s="44">
        <v>74844</v>
      </c>
      <c r="O365" s="36">
        <f t="shared" si="61"/>
        <v>6916324.4074163623</v>
      </c>
      <c r="P365" s="36">
        <f t="shared" si="62"/>
        <v>7850028</v>
      </c>
      <c r="Q365" s="44">
        <v>12811</v>
      </c>
      <c r="R365" s="30">
        <v>74844</v>
      </c>
      <c r="S365" s="30">
        <f t="shared" si="63"/>
        <v>62033</v>
      </c>
      <c r="T365" s="36">
        <f t="shared" si="64"/>
        <v>1343684</v>
      </c>
      <c r="U365" s="30">
        <f t="shared" si="65"/>
        <v>6506344</v>
      </c>
      <c r="V365" s="44">
        <v>174</v>
      </c>
      <c r="W365" s="33">
        <f t="shared" si="66"/>
        <v>45848</v>
      </c>
      <c r="X365" s="43" t="str">
        <f t="shared" ca="1" si="71"/>
        <v>Bill Process</v>
      </c>
      <c r="Y365" s="37">
        <f t="shared" ca="1" si="67"/>
        <v>-343</v>
      </c>
      <c r="Z365" s="44">
        <v>9584</v>
      </c>
      <c r="AA365" s="44">
        <f t="shared" ca="1" si="68"/>
        <v>343</v>
      </c>
      <c r="AB365" s="48">
        <v>6</v>
      </c>
      <c r="AC365" s="67">
        <f t="shared" si="69"/>
        <v>0.17116936561381005</v>
      </c>
      <c r="AD365" s="52">
        <f t="shared" ca="1" si="72"/>
        <v>337</v>
      </c>
      <c r="AE365" s="83"/>
      <c r="AF365" s="74">
        <v>0</v>
      </c>
      <c r="AG365" s="75">
        <v>0</v>
      </c>
      <c r="AH365" s="76">
        <v>45974</v>
      </c>
      <c r="AI365" s="77">
        <v>46162</v>
      </c>
      <c r="AJ365" s="50">
        <f t="shared" si="70"/>
        <v>-188</v>
      </c>
      <c r="AK365" s="48" t="s">
        <v>60</v>
      </c>
    </row>
    <row r="366" spans="1:37">
      <c r="A366" s="86" t="s">
        <v>642</v>
      </c>
      <c r="B366" s="44">
        <v>791</v>
      </c>
      <c r="C366" s="44">
        <v>74420271</v>
      </c>
      <c r="D366" s="86" t="s">
        <v>193</v>
      </c>
      <c r="E366" s="86" t="s">
        <v>54</v>
      </c>
      <c r="F366" s="44">
        <v>11</v>
      </c>
      <c r="G366" s="44">
        <v>467567</v>
      </c>
      <c r="H366" s="46">
        <v>0.88</v>
      </c>
      <c r="I366" s="21">
        <v>89.54091481844344</v>
      </c>
      <c r="J366" s="86" t="s">
        <v>76</v>
      </c>
      <c r="K366" s="66">
        <v>0.13700000000000001</v>
      </c>
      <c r="L366" s="45">
        <v>1260</v>
      </c>
      <c r="M366" s="82">
        <v>45733</v>
      </c>
      <c r="N366" s="44">
        <v>48129</v>
      </c>
      <c r="O366" s="36">
        <f t="shared" si="61"/>
        <v>4309514.689296864</v>
      </c>
      <c r="P366" s="36">
        <f t="shared" si="62"/>
        <v>4899918</v>
      </c>
      <c r="Q366" s="44">
        <v>1136</v>
      </c>
      <c r="R366" s="30">
        <v>48129</v>
      </c>
      <c r="S366" s="30">
        <f t="shared" si="63"/>
        <v>46993</v>
      </c>
      <c r="T366" s="36">
        <f t="shared" si="64"/>
        <v>115654</v>
      </c>
      <c r="U366" s="30">
        <f t="shared" si="65"/>
        <v>4784264</v>
      </c>
      <c r="V366" s="44">
        <v>69</v>
      </c>
      <c r="W366" s="33">
        <f t="shared" si="66"/>
        <v>45802</v>
      </c>
      <c r="X366" s="43" t="str">
        <f t="shared" ca="1" si="71"/>
        <v>Bill Process</v>
      </c>
      <c r="Y366" s="37">
        <f t="shared" ca="1" si="67"/>
        <v>-389</v>
      </c>
      <c r="Z366" s="44">
        <v>2967</v>
      </c>
      <c r="AA366" s="44">
        <f t="shared" ca="1" si="68"/>
        <v>389</v>
      </c>
      <c r="AB366" s="48">
        <v>6</v>
      </c>
      <c r="AC366" s="67">
        <f t="shared" si="69"/>
        <v>2.360323297803819E-2</v>
      </c>
      <c r="AD366" s="52">
        <f t="shared" ca="1" si="72"/>
        <v>383</v>
      </c>
      <c r="AE366" s="83"/>
      <c r="AF366" s="74">
        <v>0</v>
      </c>
      <c r="AG366" s="75">
        <v>0</v>
      </c>
      <c r="AH366" s="76">
        <v>45995</v>
      </c>
      <c r="AI366" s="77">
        <v>46078</v>
      </c>
      <c r="AJ366" s="50">
        <f t="shared" si="70"/>
        <v>-83</v>
      </c>
      <c r="AK366" s="48" t="s">
        <v>47</v>
      </c>
    </row>
    <row r="367" spans="1:37">
      <c r="A367" s="86" t="s">
        <v>643</v>
      </c>
      <c r="B367" s="44">
        <v>862</v>
      </c>
      <c r="C367" s="44">
        <v>32759904</v>
      </c>
      <c r="D367" s="86" t="s">
        <v>628</v>
      </c>
      <c r="E367" s="86" t="s">
        <v>107</v>
      </c>
      <c r="F367" s="44">
        <v>45</v>
      </c>
      <c r="G367" s="44">
        <v>1664464</v>
      </c>
      <c r="H367" s="46">
        <v>0.77</v>
      </c>
      <c r="I367" s="21">
        <v>92.227651468982842</v>
      </c>
      <c r="J367" s="86" t="s">
        <v>352</v>
      </c>
      <c r="K367" s="66">
        <v>0.14899999999999999</v>
      </c>
      <c r="L367" s="45">
        <v>8665</v>
      </c>
      <c r="M367" s="82">
        <v>44154</v>
      </c>
      <c r="N367" s="44">
        <v>34813</v>
      </c>
      <c r="O367" s="36">
        <f t="shared" si="61"/>
        <v>3210721.2305896995</v>
      </c>
      <c r="P367" s="36">
        <f t="shared" si="62"/>
        <v>3689119</v>
      </c>
      <c r="Q367" s="44">
        <v>17164</v>
      </c>
      <c r="R367" s="30">
        <v>34813</v>
      </c>
      <c r="S367" s="30">
        <f t="shared" si="63"/>
        <v>17649</v>
      </c>
      <c r="T367" s="36">
        <f t="shared" si="64"/>
        <v>1818862</v>
      </c>
      <c r="U367" s="30">
        <f t="shared" si="65"/>
        <v>1870257</v>
      </c>
      <c r="V367" s="44">
        <v>70</v>
      </c>
      <c r="W367" s="33">
        <f t="shared" si="66"/>
        <v>44224</v>
      </c>
      <c r="X367" s="43" t="str">
        <f t="shared" ca="1" si="71"/>
        <v>Bill Process</v>
      </c>
      <c r="Y367" s="37">
        <f t="shared" ca="1" si="67"/>
        <v>-1967</v>
      </c>
      <c r="Z367" s="44">
        <v>4986</v>
      </c>
      <c r="AA367" s="44">
        <f t="shared" ca="1" si="68"/>
        <v>1967</v>
      </c>
      <c r="AB367" s="48">
        <v>4</v>
      </c>
      <c r="AC367" s="67">
        <f t="shared" si="69"/>
        <v>0.4930342113578261</v>
      </c>
      <c r="AD367" s="52">
        <f t="shared" ca="1" si="72"/>
        <v>1963</v>
      </c>
      <c r="AE367" s="83"/>
      <c r="AF367" s="74">
        <v>0</v>
      </c>
      <c r="AG367" s="75">
        <v>0</v>
      </c>
      <c r="AH367" s="76">
        <v>46102</v>
      </c>
      <c r="AI367" s="77">
        <v>46186</v>
      </c>
      <c r="AJ367" s="50">
        <f t="shared" si="70"/>
        <v>-84</v>
      </c>
      <c r="AK367" s="48" t="s">
        <v>47</v>
      </c>
    </row>
    <row r="368" spans="1:37">
      <c r="A368" s="86" t="s">
        <v>644</v>
      </c>
      <c r="B368" s="44">
        <v>900</v>
      </c>
      <c r="C368" s="44">
        <v>32341848</v>
      </c>
      <c r="D368" s="86" t="s">
        <v>128</v>
      </c>
      <c r="E368" s="86" t="s">
        <v>50</v>
      </c>
      <c r="F368" s="44">
        <v>32</v>
      </c>
      <c r="G368" s="44">
        <v>6204523</v>
      </c>
      <c r="H368" s="46">
        <v>0.92</v>
      </c>
      <c r="I368" s="21">
        <v>52.362005936659898</v>
      </c>
      <c r="J368" s="86" t="s">
        <v>126</v>
      </c>
      <c r="K368" s="66">
        <v>0.14299999999999999</v>
      </c>
      <c r="L368" s="45">
        <v>9156</v>
      </c>
      <c r="M368" s="82">
        <v>44257</v>
      </c>
      <c r="N368" s="44">
        <v>32285</v>
      </c>
      <c r="O368" s="36">
        <f t="shared" si="61"/>
        <v>1690507.3616650647</v>
      </c>
      <c r="P368" s="36">
        <f t="shared" si="62"/>
        <v>1932250</v>
      </c>
      <c r="Q368" s="44">
        <v>3019</v>
      </c>
      <c r="R368" s="30">
        <v>32285</v>
      </c>
      <c r="S368" s="30">
        <f t="shared" si="63"/>
        <v>29266</v>
      </c>
      <c r="T368" s="36">
        <f t="shared" si="64"/>
        <v>180686</v>
      </c>
      <c r="U368" s="30">
        <f t="shared" si="65"/>
        <v>1751564</v>
      </c>
      <c r="V368" s="44">
        <v>86</v>
      </c>
      <c r="W368" s="33">
        <f t="shared" si="66"/>
        <v>44343</v>
      </c>
      <c r="X368" s="43" t="str">
        <f t="shared" ca="1" si="71"/>
        <v>Bill Process</v>
      </c>
      <c r="Y368" s="37">
        <f t="shared" ca="1" si="67"/>
        <v>-1848</v>
      </c>
      <c r="Z368" s="44">
        <v>2210</v>
      </c>
      <c r="AA368" s="44">
        <f t="shared" ca="1" si="68"/>
        <v>1848</v>
      </c>
      <c r="AB368" s="48">
        <v>4</v>
      </c>
      <c r="AC368" s="67">
        <f t="shared" si="69"/>
        <v>9.3510918383150066E-2</v>
      </c>
      <c r="AD368" s="52">
        <f t="shared" ca="1" si="72"/>
        <v>1844</v>
      </c>
      <c r="AE368" s="83"/>
      <c r="AF368" s="74">
        <v>0</v>
      </c>
      <c r="AG368" s="75">
        <v>0</v>
      </c>
      <c r="AH368" s="76">
        <v>45868</v>
      </c>
      <c r="AI368" s="77">
        <v>45968</v>
      </c>
      <c r="AJ368" s="50">
        <f t="shared" si="70"/>
        <v>-100</v>
      </c>
      <c r="AK368" s="48" t="s">
        <v>47</v>
      </c>
    </row>
    <row r="369" spans="1:37">
      <c r="A369" s="86" t="s">
        <v>645</v>
      </c>
      <c r="B369" s="44">
        <v>154</v>
      </c>
      <c r="C369" s="44">
        <v>56677470</v>
      </c>
      <c r="D369" s="86" t="s">
        <v>297</v>
      </c>
      <c r="E369" s="86" t="s">
        <v>79</v>
      </c>
      <c r="F369" s="44">
        <v>14</v>
      </c>
      <c r="G369" s="44">
        <v>2564487</v>
      </c>
      <c r="H369" s="46">
        <v>0.86</v>
      </c>
      <c r="I369" s="21">
        <v>52.310842717013827</v>
      </c>
      <c r="J369" s="86" t="s">
        <v>236</v>
      </c>
      <c r="K369" s="66">
        <v>0.126</v>
      </c>
      <c r="L369" s="45">
        <v>4049</v>
      </c>
      <c r="M369" s="82">
        <v>44086</v>
      </c>
      <c r="N369" s="44">
        <v>33228</v>
      </c>
      <c r="O369" s="36">
        <f t="shared" si="61"/>
        <v>1738184.6818009354</v>
      </c>
      <c r="P369" s="36">
        <f t="shared" si="62"/>
        <v>1957196</v>
      </c>
      <c r="Q369" s="44">
        <v>6094</v>
      </c>
      <c r="R369" s="30">
        <v>33228</v>
      </c>
      <c r="S369" s="30">
        <f t="shared" si="63"/>
        <v>27134</v>
      </c>
      <c r="T369" s="36">
        <f t="shared" si="64"/>
        <v>358949</v>
      </c>
      <c r="U369" s="30">
        <f t="shared" si="65"/>
        <v>1598247</v>
      </c>
      <c r="V369" s="44">
        <v>174</v>
      </c>
      <c r="W369" s="33">
        <f t="shared" si="66"/>
        <v>44260</v>
      </c>
      <c r="X369" s="43" t="str">
        <f t="shared" ca="1" si="71"/>
        <v>Bill Process</v>
      </c>
      <c r="Y369" s="37">
        <f t="shared" ca="1" si="67"/>
        <v>-1931</v>
      </c>
      <c r="Z369" s="44">
        <v>3456</v>
      </c>
      <c r="AA369" s="44">
        <f t="shared" ca="1" si="68"/>
        <v>1931</v>
      </c>
      <c r="AB369" s="48">
        <v>9</v>
      </c>
      <c r="AC369" s="67">
        <f t="shared" si="69"/>
        <v>0.18339954255447213</v>
      </c>
      <c r="AD369" s="52">
        <f t="shared" ca="1" si="72"/>
        <v>1922</v>
      </c>
      <c r="AE369" s="83"/>
      <c r="AF369" s="74">
        <v>0</v>
      </c>
      <c r="AG369" s="75">
        <v>0</v>
      </c>
      <c r="AH369" s="76">
        <v>45943</v>
      </c>
      <c r="AI369" s="77">
        <v>46131</v>
      </c>
      <c r="AJ369" s="50">
        <f t="shared" si="70"/>
        <v>-188</v>
      </c>
      <c r="AK369" s="48" t="s">
        <v>47</v>
      </c>
    </row>
    <row r="370" spans="1:37">
      <c r="A370" s="86" t="s">
        <v>646</v>
      </c>
      <c r="B370" s="44">
        <v>987</v>
      </c>
      <c r="C370" s="44">
        <v>80721550</v>
      </c>
      <c r="D370" s="86" t="s">
        <v>328</v>
      </c>
      <c r="E370" s="86" t="s">
        <v>125</v>
      </c>
      <c r="F370" s="44">
        <v>34</v>
      </c>
      <c r="G370" s="44">
        <v>5991221</v>
      </c>
      <c r="H370" s="46">
        <v>0.82</v>
      </c>
      <c r="I370" s="21">
        <v>97.172595692725253</v>
      </c>
      <c r="J370" s="86" t="s">
        <v>55</v>
      </c>
      <c r="K370" s="66">
        <v>0.11799999999999999</v>
      </c>
      <c r="L370" s="45">
        <v>2593</v>
      </c>
      <c r="M370" s="82">
        <v>44794</v>
      </c>
      <c r="N370" s="44">
        <v>92026</v>
      </c>
      <c r="O370" s="36">
        <f t="shared" si="61"/>
        <v>8942405.2912187334</v>
      </c>
      <c r="P370" s="36">
        <f t="shared" si="62"/>
        <v>9997609</v>
      </c>
      <c r="Q370" s="44">
        <v>63201</v>
      </c>
      <c r="R370" s="30">
        <v>92026</v>
      </c>
      <c r="S370" s="30">
        <f t="shared" si="63"/>
        <v>28825</v>
      </c>
      <c r="T370" s="36">
        <f t="shared" si="64"/>
        <v>6866091</v>
      </c>
      <c r="U370" s="30">
        <f t="shared" si="65"/>
        <v>3131518</v>
      </c>
      <c r="V370" s="44">
        <v>147</v>
      </c>
      <c r="W370" s="33">
        <f t="shared" si="66"/>
        <v>44941</v>
      </c>
      <c r="X370" s="43" t="str">
        <f t="shared" ca="1" si="71"/>
        <v>Bill Process</v>
      </c>
      <c r="Y370" s="37">
        <f t="shared" ca="1" si="67"/>
        <v>-1250</v>
      </c>
      <c r="Z370" s="44">
        <v>1806</v>
      </c>
      <c r="AA370" s="44">
        <f t="shared" ca="1" si="68"/>
        <v>1250</v>
      </c>
      <c r="AB370" s="48">
        <v>7</v>
      </c>
      <c r="AC370" s="67">
        <f t="shared" si="69"/>
        <v>0.68677330319692265</v>
      </c>
      <c r="AD370" s="52">
        <f t="shared" ca="1" si="72"/>
        <v>1243</v>
      </c>
      <c r="AE370" s="83"/>
      <c r="AF370" s="74">
        <v>0</v>
      </c>
      <c r="AG370" s="75">
        <v>0</v>
      </c>
      <c r="AH370" s="76">
        <v>45839</v>
      </c>
      <c r="AI370" s="77">
        <v>46000</v>
      </c>
      <c r="AJ370" s="50">
        <f t="shared" si="70"/>
        <v>-161</v>
      </c>
      <c r="AK370" s="48" t="s">
        <v>47</v>
      </c>
    </row>
    <row r="371" spans="1:37">
      <c r="A371" s="86" t="s">
        <v>647</v>
      </c>
      <c r="B371" s="44">
        <v>824</v>
      </c>
      <c r="C371" s="44">
        <v>10717085</v>
      </c>
      <c r="D371" s="86" t="s">
        <v>201</v>
      </c>
      <c r="E371" s="86" t="s">
        <v>83</v>
      </c>
      <c r="F371" s="44">
        <v>13</v>
      </c>
      <c r="G371" s="44">
        <v>394867</v>
      </c>
      <c r="H371" s="46">
        <v>0.88</v>
      </c>
      <c r="I371" s="21">
        <v>69.81525842184449</v>
      </c>
      <c r="J371" s="86" t="s">
        <v>221</v>
      </c>
      <c r="K371" s="66">
        <v>0.11799999999999999</v>
      </c>
      <c r="L371" s="45">
        <v>3613</v>
      </c>
      <c r="M371" s="82">
        <v>44394</v>
      </c>
      <c r="N371" s="44">
        <v>79253</v>
      </c>
      <c r="O371" s="36">
        <f t="shared" si="61"/>
        <v>5533068.6757064415</v>
      </c>
      <c r="P371" s="36">
        <f t="shared" si="62"/>
        <v>6185971</v>
      </c>
      <c r="Q371" s="44">
        <v>58267</v>
      </c>
      <c r="R371" s="30">
        <v>79253</v>
      </c>
      <c r="S371" s="30">
        <f t="shared" si="63"/>
        <v>20986</v>
      </c>
      <c r="T371" s="36">
        <f t="shared" si="64"/>
        <v>4547941</v>
      </c>
      <c r="U371" s="30">
        <f t="shared" si="65"/>
        <v>1638030</v>
      </c>
      <c r="V371" s="44">
        <v>188</v>
      </c>
      <c r="W371" s="33">
        <f t="shared" si="66"/>
        <v>44582</v>
      </c>
      <c r="X371" s="43" t="str">
        <f t="shared" ca="1" si="71"/>
        <v>Bill Process</v>
      </c>
      <c r="Y371" s="37">
        <f t="shared" ca="1" si="67"/>
        <v>-1609</v>
      </c>
      <c r="Z371" s="44">
        <v>6502</v>
      </c>
      <c r="AA371" s="44">
        <f t="shared" ca="1" si="68"/>
        <v>1609</v>
      </c>
      <c r="AB371" s="48">
        <v>2</v>
      </c>
      <c r="AC371" s="67">
        <f t="shared" si="69"/>
        <v>0.735202452903991</v>
      </c>
      <c r="AD371" s="52">
        <f t="shared" ca="1" si="72"/>
        <v>1607</v>
      </c>
      <c r="AE371" s="83"/>
      <c r="AF371" s="74">
        <v>0</v>
      </c>
      <c r="AG371" s="75">
        <v>0</v>
      </c>
      <c r="AH371" s="76">
        <v>45869</v>
      </c>
      <c r="AI371" s="77">
        <v>46071</v>
      </c>
      <c r="AJ371" s="50">
        <f t="shared" si="70"/>
        <v>-202</v>
      </c>
      <c r="AK371" s="48" t="s">
        <v>60</v>
      </c>
    </row>
    <row r="372" spans="1:37">
      <c r="A372" s="86" t="s">
        <v>648</v>
      </c>
      <c r="B372" s="44">
        <v>795</v>
      </c>
      <c r="C372" s="44">
        <v>61642372</v>
      </c>
      <c r="D372" s="86" t="s">
        <v>462</v>
      </c>
      <c r="E372" s="86" t="s">
        <v>58</v>
      </c>
      <c r="F372" s="44">
        <v>22</v>
      </c>
      <c r="G372" s="44">
        <v>9970613</v>
      </c>
      <c r="H372" s="46">
        <v>0.81</v>
      </c>
      <c r="I372" s="21">
        <v>77.116110761410368</v>
      </c>
      <c r="J372" s="86" t="s">
        <v>159</v>
      </c>
      <c r="K372" s="66">
        <v>0.125</v>
      </c>
      <c r="L372" s="45">
        <v>8356</v>
      </c>
      <c r="M372" s="82">
        <v>45838</v>
      </c>
      <c r="N372" s="44">
        <v>31034</v>
      </c>
      <c r="O372" s="36">
        <f t="shared" si="61"/>
        <v>2393221.3813696094</v>
      </c>
      <c r="P372" s="36">
        <f t="shared" si="62"/>
        <v>2692374</v>
      </c>
      <c r="Q372" s="44">
        <v>27225</v>
      </c>
      <c r="R372" s="30">
        <v>31034</v>
      </c>
      <c r="S372" s="30">
        <f t="shared" si="63"/>
        <v>3809</v>
      </c>
      <c r="T372" s="36">
        <f t="shared" si="64"/>
        <v>2361922</v>
      </c>
      <c r="U372" s="30">
        <f t="shared" si="65"/>
        <v>330452</v>
      </c>
      <c r="V372" s="44">
        <v>145</v>
      </c>
      <c r="W372" s="33">
        <f t="shared" si="66"/>
        <v>45983</v>
      </c>
      <c r="X372" s="43" t="str">
        <f t="shared" ca="1" si="71"/>
        <v>Bill Process</v>
      </c>
      <c r="Y372" s="37">
        <f t="shared" ca="1" si="67"/>
        <v>-208</v>
      </c>
      <c r="Z372" s="44">
        <v>5989</v>
      </c>
      <c r="AA372" s="44">
        <f t="shared" ca="1" si="68"/>
        <v>208</v>
      </c>
      <c r="AB372" s="48">
        <v>9</v>
      </c>
      <c r="AC372" s="67">
        <f t="shared" si="69"/>
        <v>0.87726364632338727</v>
      </c>
      <c r="AD372" s="52">
        <f t="shared" ca="1" si="72"/>
        <v>199</v>
      </c>
      <c r="AE372" s="83"/>
      <c r="AF372" s="74">
        <v>0</v>
      </c>
      <c r="AG372" s="75">
        <v>0</v>
      </c>
      <c r="AH372" s="76">
        <v>46064</v>
      </c>
      <c r="AI372" s="77">
        <v>46223</v>
      </c>
      <c r="AJ372" s="50">
        <f t="shared" si="70"/>
        <v>-159</v>
      </c>
      <c r="AK372" s="48" t="s">
        <v>47</v>
      </c>
    </row>
    <row r="373" spans="1:37">
      <c r="A373" s="86" t="s">
        <v>649</v>
      </c>
      <c r="B373" s="44">
        <v>285</v>
      </c>
      <c r="C373" s="44">
        <v>71270426</v>
      </c>
      <c r="D373" s="86" t="s">
        <v>489</v>
      </c>
      <c r="E373" s="86" t="s">
        <v>63</v>
      </c>
      <c r="F373" s="44">
        <v>45</v>
      </c>
      <c r="G373" s="44">
        <v>214353</v>
      </c>
      <c r="H373" s="46">
        <v>0.85</v>
      </c>
      <c r="I373" s="21">
        <v>91.149060594689843</v>
      </c>
      <c r="J373" s="86" t="s">
        <v>208</v>
      </c>
      <c r="K373" s="66">
        <v>0.122</v>
      </c>
      <c r="L373" s="45">
        <v>6162</v>
      </c>
      <c r="M373" s="82">
        <v>45877</v>
      </c>
      <c r="N373" s="44">
        <v>36801</v>
      </c>
      <c r="O373" s="36">
        <f t="shared" si="61"/>
        <v>3354376.5789451809</v>
      </c>
      <c r="P373" s="36">
        <f t="shared" si="62"/>
        <v>3763611</v>
      </c>
      <c r="Q373" s="44">
        <v>1642</v>
      </c>
      <c r="R373" s="30">
        <v>36801</v>
      </c>
      <c r="S373" s="30">
        <f t="shared" si="63"/>
        <v>35159</v>
      </c>
      <c r="T373" s="36">
        <f t="shared" si="64"/>
        <v>167926</v>
      </c>
      <c r="U373" s="30">
        <f t="shared" si="65"/>
        <v>3595685</v>
      </c>
      <c r="V373" s="44">
        <v>135</v>
      </c>
      <c r="W373" s="33">
        <f t="shared" si="66"/>
        <v>46012</v>
      </c>
      <c r="X373" s="43" t="str">
        <f t="shared" ca="1" si="71"/>
        <v>Bill Process</v>
      </c>
      <c r="Y373" s="37">
        <f t="shared" ca="1" si="67"/>
        <v>-179</v>
      </c>
      <c r="Z373" s="44">
        <v>4065</v>
      </c>
      <c r="AA373" s="44">
        <f t="shared" ca="1" si="68"/>
        <v>179</v>
      </c>
      <c r="AB373" s="48">
        <v>3</v>
      </c>
      <c r="AC373" s="67">
        <f t="shared" si="69"/>
        <v>4.4618352762153202E-2</v>
      </c>
      <c r="AD373" s="52">
        <f t="shared" ca="1" si="72"/>
        <v>176</v>
      </c>
      <c r="AE373" s="83"/>
      <c r="AF373" s="74">
        <v>0</v>
      </c>
      <c r="AG373" s="75">
        <v>0</v>
      </c>
      <c r="AH373" s="76">
        <v>45952</v>
      </c>
      <c r="AI373" s="77">
        <v>46101</v>
      </c>
      <c r="AJ373" s="50">
        <f t="shared" si="70"/>
        <v>-149</v>
      </c>
      <c r="AK373" s="48" t="s">
        <v>47</v>
      </c>
    </row>
    <row r="374" spans="1:37">
      <c r="A374" s="86" t="s">
        <v>650</v>
      </c>
      <c r="B374" s="44">
        <v>491</v>
      </c>
      <c r="C374" s="44">
        <v>75114989</v>
      </c>
      <c r="D374" s="86" t="s">
        <v>275</v>
      </c>
      <c r="E374" s="86" t="s">
        <v>147</v>
      </c>
      <c r="F374" s="44">
        <v>44</v>
      </c>
      <c r="G374" s="44">
        <v>5413671</v>
      </c>
      <c r="H374" s="46">
        <v>0.77</v>
      </c>
      <c r="I374" s="21">
        <v>59.235030016339223</v>
      </c>
      <c r="J374" s="86" t="s">
        <v>64</v>
      </c>
      <c r="K374" s="66">
        <v>0.11700000000000001</v>
      </c>
      <c r="L374" s="45">
        <v>1646</v>
      </c>
      <c r="M374" s="82">
        <v>44410</v>
      </c>
      <c r="N374" s="44">
        <v>29373</v>
      </c>
      <c r="O374" s="36">
        <f t="shared" si="61"/>
        <v>1739910.5366699321</v>
      </c>
      <c r="P374" s="36">
        <f t="shared" si="62"/>
        <v>1943480</v>
      </c>
      <c r="Q374" s="44">
        <v>18496</v>
      </c>
      <c r="R374" s="30">
        <v>29373</v>
      </c>
      <c r="S374" s="30">
        <f t="shared" si="63"/>
        <v>10877</v>
      </c>
      <c r="T374" s="36">
        <f t="shared" si="64"/>
        <v>1223798</v>
      </c>
      <c r="U374" s="30">
        <f t="shared" si="65"/>
        <v>719682</v>
      </c>
      <c r="V374" s="44">
        <v>96</v>
      </c>
      <c r="W374" s="33">
        <f t="shared" si="66"/>
        <v>44506</v>
      </c>
      <c r="X374" s="43" t="str">
        <f t="shared" ca="1" si="71"/>
        <v>Bill Process</v>
      </c>
      <c r="Y374" s="37">
        <f t="shared" ca="1" si="67"/>
        <v>-1685</v>
      </c>
      <c r="Z374" s="44">
        <v>7082</v>
      </c>
      <c r="AA374" s="44">
        <f t="shared" ca="1" si="68"/>
        <v>1685</v>
      </c>
      <c r="AB374" s="48">
        <v>0</v>
      </c>
      <c r="AC374" s="67">
        <f t="shared" si="69"/>
        <v>0.62969393660844997</v>
      </c>
      <c r="AD374" s="52">
        <f t="shared" ca="1" si="72"/>
        <v>1685</v>
      </c>
      <c r="AE374" s="83"/>
      <c r="AF374" s="74">
        <v>0</v>
      </c>
      <c r="AG374" s="75">
        <v>0</v>
      </c>
      <c r="AH374" s="76">
        <v>46178</v>
      </c>
      <c r="AI374" s="77">
        <v>46288</v>
      </c>
      <c r="AJ374" s="50">
        <f t="shared" si="70"/>
        <v>-110</v>
      </c>
      <c r="AK374" s="48" t="s">
        <v>47</v>
      </c>
    </row>
    <row r="375" spans="1:37">
      <c r="A375" s="86" t="s">
        <v>651</v>
      </c>
      <c r="B375" s="44">
        <v>971</v>
      </c>
      <c r="C375" s="44">
        <v>73043580</v>
      </c>
      <c r="D375" s="86" t="s">
        <v>652</v>
      </c>
      <c r="E375" s="86" t="s">
        <v>93</v>
      </c>
      <c r="F375" s="44">
        <v>41</v>
      </c>
      <c r="G375" s="44">
        <v>5765642</v>
      </c>
      <c r="H375" s="46">
        <v>0.78</v>
      </c>
      <c r="I375" s="21">
        <v>96.435911124127855</v>
      </c>
      <c r="J375" s="86" t="s">
        <v>68</v>
      </c>
      <c r="K375" s="66">
        <v>0.13700000000000001</v>
      </c>
      <c r="L375" s="45">
        <v>8110</v>
      </c>
      <c r="M375" s="82">
        <v>45264</v>
      </c>
      <c r="N375" s="44">
        <v>40482</v>
      </c>
      <c r="O375" s="36">
        <f t="shared" si="61"/>
        <v>3903918.5541269439</v>
      </c>
      <c r="P375" s="36">
        <f t="shared" si="62"/>
        <v>4438755</v>
      </c>
      <c r="Q375" s="44">
        <v>30646</v>
      </c>
      <c r="R375" s="30">
        <v>40482</v>
      </c>
      <c r="S375" s="30">
        <f t="shared" si="63"/>
        <v>9836</v>
      </c>
      <c r="T375" s="36">
        <f t="shared" si="64"/>
        <v>3360261</v>
      </c>
      <c r="U375" s="30">
        <f t="shared" si="65"/>
        <v>1078494</v>
      </c>
      <c r="V375" s="44">
        <v>133</v>
      </c>
      <c r="W375" s="33">
        <f t="shared" si="66"/>
        <v>45397</v>
      </c>
      <c r="X375" s="43" t="str">
        <f t="shared" ca="1" si="71"/>
        <v>Bill Process</v>
      </c>
      <c r="Y375" s="37">
        <f t="shared" ca="1" si="67"/>
        <v>-794</v>
      </c>
      <c r="Z375" s="44">
        <v>2972</v>
      </c>
      <c r="AA375" s="44">
        <f t="shared" ca="1" si="68"/>
        <v>794</v>
      </c>
      <c r="AB375" s="48">
        <v>3</v>
      </c>
      <c r="AC375" s="67">
        <f t="shared" si="69"/>
        <v>0.75702781483128301</v>
      </c>
      <c r="AD375" s="52">
        <f t="shared" ca="1" si="72"/>
        <v>791</v>
      </c>
      <c r="AE375" s="83"/>
      <c r="AF375" s="74">
        <v>0</v>
      </c>
      <c r="AG375" s="75">
        <v>0</v>
      </c>
      <c r="AH375" s="76">
        <v>45847</v>
      </c>
      <c r="AI375" s="77">
        <v>45994</v>
      </c>
      <c r="AJ375" s="50">
        <f t="shared" si="70"/>
        <v>-147</v>
      </c>
      <c r="AK375" s="48" t="s">
        <v>47</v>
      </c>
    </row>
    <row r="376" spans="1:37">
      <c r="A376" s="86" t="s">
        <v>653</v>
      </c>
      <c r="B376" s="44">
        <v>214</v>
      </c>
      <c r="C376" s="44">
        <v>28881534</v>
      </c>
      <c r="D376" s="86" t="s">
        <v>299</v>
      </c>
      <c r="E376" s="86" t="s">
        <v>83</v>
      </c>
      <c r="F376" s="44">
        <v>31</v>
      </c>
      <c r="G376" s="44">
        <v>9723133</v>
      </c>
      <c r="H376" s="46">
        <v>0.99</v>
      </c>
      <c r="I376" s="21">
        <v>91.749700881456306</v>
      </c>
      <c r="J376" s="86" t="s">
        <v>352</v>
      </c>
      <c r="K376" s="66">
        <v>0.122</v>
      </c>
      <c r="L376" s="45">
        <v>4826</v>
      </c>
      <c r="M376" s="82">
        <v>44566</v>
      </c>
      <c r="N376" s="44">
        <v>23532</v>
      </c>
      <c r="O376" s="36">
        <f t="shared" si="61"/>
        <v>2159053.9611424296</v>
      </c>
      <c r="P376" s="36">
        <f t="shared" si="62"/>
        <v>2422459</v>
      </c>
      <c r="Q376" s="44">
        <v>23532</v>
      </c>
      <c r="R376" s="30">
        <v>23532</v>
      </c>
      <c r="S376" s="30">
        <f t="shared" si="63"/>
        <v>0</v>
      </c>
      <c r="T376" s="36">
        <f t="shared" si="64"/>
        <v>2422459</v>
      </c>
      <c r="U376" s="30">
        <f t="shared" si="65"/>
        <v>0</v>
      </c>
      <c r="V376" s="44">
        <v>83</v>
      </c>
      <c r="W376" s="33">
        <f t="shared" si="66"/>
        <v>44649</v>
      </c>
      <c r="X376" s="43" t="str">
        <f t="shared" ca="1" si="71"/>
        <v>P O Closed</v>
      </c>
      <c r="Y376" s="37">
        <f t="shared" ca="1" si="67"/>
        <v>-1542</v>
      </c>
      <c r="Z376" s="44">
        <v>1709</v>
      </c>
      <c r="AA376" s="44">
        <f t="shared" ca="1" si="68"/>
        <v>1542</v>
      </c>
      <c r="AB376" s="48">
        <v>8</v>
      </c>
      <c r="AC376" s="67">
        <f t="shared" si="69"/>
        <v>1</v>
      </c>
      <c r="AD376" s="52">
        <f t="shared" ca="1" si="72"/>
        <v>1534</v>
      </c>
      <c r="AE376" s="83"/>
      <c r="AF376" s="74">
        <v>0</v>
      </c>
      <c r="AG376" s="75">
        <v>0</v>
      </c>
      <c r="AH376" s="76">
        <v>45739</v>
      </c>
      <c r="AI376" s="77">
        <v>45836</v>
      </c>
      <c r="AJ376" s="50">
        <f t="shared" si="70"/>
        <v>-97</v>
      </c>
      <c r="AK376" s="48" t="s">
        <v>47</v>
      </c>
    </row>
    <row r="377" spans="1:37">
      <c r="A377" s="86" t="s">
        <v>654</v>
      </c>
      <c r="B377" s="44">
        <v>756</v>
      </c>
      <c r="C377" s="44">
        <v>94956927</v>
      </c>
      <c r="D377" s="86" t="s">
        <v>66</v>
      </c>
      <c r="E377" s="86" t="s">
        <v>67</v>
      </c>
      <c r="F377" s="44">
        <v>25</v>
      </c>
      <c r="G377" s="44">
        <v>1030352</v>
      </c>
      <c r="H377" s="46">
        <v>1</v>
      </c>
      <c r="I377" s="21">
        <v>77.995150506546295</v>
      </c>
      <c r="J377" s="86" t="s">
        <v>80</v>
      </c>
      <c r="K377" s="66">
        <v>0.11799999999999999</v>
      </c>
      <c r="L377" s="45">
        <v>7065</v>
      </c>
      <c r="M377" s="82">
        <v>45908</v>
      </c>
      <c r="N377" s="44">
        <v>47316</v>
      </c>
      <c r="O377" s="36">
        <f t="shared" si="61"/>
        <v>3690418.5413677446</v>
      </c>
      <c r="P377" s="36">
        <f t="shared" si="62"/>
        <v>4125888</v>
      </c>
      <c r="Q377" s="44">
        <v>45856</v>
      </c>
      <c r="R377" s="30">
        <v>47316</v>
      </c>
      <c r="S377" s="30">
        <f t="shared" si="63"/>
        <v>1460</v>
      </c>
      <c r="T377" s="36">
        <f t="shared" si="64"/>
        <v>3998578</v>
      </c>
      <c r="U377" s="30">
        <f t="shared" si="65"/>
        <v>127310</v>
      </c>
      <c r="V377" s="44">
        <v>127</v>
      </c>
      <c r="W377" s="33">
        <f t="shared" si="66"/>
        <v>46035</v>
      </c>
      <c r="X377" s="43" t="str">
        <f t="shared" ca="1" si="71"/>
        <v>Bill Process</v>
      </c>
      <c r="Y377" s="37">
        <f t="shared" ca="1" si="67"/>
        <v>-156</v>
      </c>
      <c r="Z377" s="44">
        <v>2136</v>
      </c>
      <c r="AA377" s="44">
        <f t="shared" ca="1" si="68"/>
        <v>156</v>
      </c>
      <c r="AB377" s="48">
        <v>6</v>
      </c>
      <c r="AC377" s="67">
        <f t="shared" si="69"/>
        <v>0.96914363006171278</v>
      </c>
      <c r="AD377" s="52">
        <f t="shared" ca="1" si="72"/>
        <v>150</v>
      </c>
      <c r="AE377" s="83"/>
      <c r="AF377" s="74">
        <v>0</v>
      </c>
      <c r="AG377" s="75">
        <v>0</v>
      </c>
      <c r="AH377" s="76">
        <v>45652</v>
      </c>
      <c r="AI377" s="77">
        <v>45793</v>
      </c>
      <c r="AJ377" s="50">
        <f t="shared" si="70"/>
        <v>-141</v>
      </c>
      <c r="AK377" s="48" t="s">
        <v>47</v>
      </c>
    </row>
    <row r="378" spans="1:37">
      <c r="A378" s="86" t="s">
        <v>655</v>
      </c>
      <c r="B378" s="44">
        <v>929</v>
      </c>
      <c r="C378" s="44">
        <v>31567449</v>
      </c>
      <c r="D378" s="86" t="s">
        <v>62</v>
      </c>
      <c r="E378" s="86" t="s">
        <v>63</v>
      </c>
      <c r="F378" s="44">
        <v>16</v>
      </c>
      <c r="G378" s="44">
        <v>7372829</v>
      </c>
      <c r="H378" s="46">
        <v>0.92</v>
      </c>
      <c r="I378" s="21">
        <v>84.215757103809565</v>
      </c>
      <c r="J378" s="86" t="s">
        <v>272</v>
      </c>
      <c r="K378" s="66">
        <v>0.124</v>
      </c>
      <c r="L378" s="45">
        <v>1282</v>
      </c>
      <c r="M378" s="82">
        <v>44866</v>
      </c>
      <c r="N378" s="44">
        <v>32942</v>
      </c>
      <c r="O378" s="36">
        <f t="shared" si="61"/>
        <v>2774235.4705136949</v>
      </c>
      <c r="P378" s="36">
        <f t="shared" si="62"/>
        <v>3118241</v>
      </c>
      <c r="Q378" s="44">
        <v>1656</v>
      </c>
      <c r="R378" s="30">
        <v>32942</v>
      </c>
      <c r="S378" s="30">
        <f t="shared" si="63"/>
        <v>31286</v>
      </c>
      <c r="T378" s="36">
        <f t="shared" si="64"/>
        <v>156754</v>
      </c>
      <c r="U378" s="30">
        <f t="shared" si="65"/>
        <v>2961487</v>
      </c>
      <c r="V378" s="44">
        <v>87</v>
      </c>
      <c r="W378" s="33">
        <f t="shared" si="66"/>
        <v>44953</v>
      </c>
      <c r="X378" s="43" t="str">
        <f t="shared" ca="1" si="71"/>
        <v>Bill Process</v>
      </c>
      <c r="Y378" s="37">
        <f t="shared" ca="1" si="67"/>
        <v>-1238</v>
      </c>
      <c r="Z378" s="44">
        <v>2567</v>
      </c>
      <c r="AA378" s="44">
        <f t="shared" ca="1" si="68"/>
        <v>1238</v>
      </c>
      <c r="AB378" s="48">
        <v>4</v>
      </c>
      <c r="AC378" s="67">
        <f t="shared" si="69"/>
        <v>5.0270171817133141E-2</v>
      </c>
      <c r="AD378" s="52">
        <f t="shared" ca="1" si="72"/>
        <v>1234</v>
      </c>
      <c r="AE378" s="83"/>
      <c r="AF378" s="74">
        <v>0</v>
      </c>
      <c r="AG378" s="75">
        <v>0</v>
      </c>
      <c r="AH378" s="76">
        <v>45875</v>
      </c>
      <c r="AI378" s="77">
        <v>45976</v>
      </c>
      <c r="AJ378" s="50">
        <f t="shared" si="70"/>
        <v>-101</v>
      </c>
      <c r="AK378" s="48" t="s">
        <v>47</v>
      </c>
    </row>
    <row r="379" spans="1:37">
      <c r="A379" s="86" t="s">
        <v>656</v>
      </c>
      <c r="B379" s="44">
        <v>898</v>
      </c>
      <c r="C379" s="44">
        <v>19276682</v>
      </c>
      <c r="D379" s="86" t="s">
        <v>313</v>
      </c>
      <c r="E379" s="86" t="s">
        <v>67</v>
      </c>
      <c r="F379" s="44">
        <v>42</v>
      </c>
      <c r="G379" s="44">
        <v>1466005</v>
      </c>
      <c r="H379" s="46">
        <v>0.81</v>
      </c>
      <c r="I379" s="21">
        <v>87.000091952841515</v>
      </c>
      <c r="J379" s="86" t="s">
        <v>184</v>
      </c>
      <c r="K379" s="66">
        <v>0.13900000000000001</v>
      </c>
      <c r="L379" s="45">
        <v>5242</v>
      </c>
      <c r="M379" s="82">
        <v>45725</v>
      </c>
      <c r="N379" s="44">
        <v>48621</v>
      </c>
      <c r="O379" s="36">
        <f t="shared" si="61"/>
        <v>4230031.4708391074</v>
      </c>
      <c r="P379" s="36">
        <f t="shared" si="62"/>
        <v>4818006</v>
      </c>
      <c r="Q379" s="44">
        <v>23514</v>
      </c>
      <c r="R379" s="30">
        <v>48621</v>
      </c>
      <c r="S379" s="30">
        <f t="shared" si="63"/>
        <v>25107</v>
      </c>
      <c r="T379" s="36">
        <f t="shared" si="64"/>
        <v>2330075</v>
      </c>
      <c r="U379" s="30">
        <f t="shared" si="65"/>
        <v>2487931</v>
      </c>
      <c r="V379" s="44">
        <v>60</v>
      </c>
      <c r="W379" s="33">
        <f t="shared" si="66"/>
        <v>45785</v>
      </c>
      <c r="X379" s="43" t="str">
        <f t="shared" ca="1" si="71"/>
        <v>Bill Process</v>
      </c>
      <c r="Y379" s="37">
        <f t="shared" ca="1" si="67"/>
        <v>-406</v>
      </c>
      <c r="Z379" s="44">
        <v>7947</v>
      </c>
      <c r="AA379" s="44">
        <f t="shared" ca="1" si="68"/>
        <v>406</v>
      </c>
      <c r="AB379" s="48">
        <v>3</v>
      </c>
      <c r="AC379" s="67">
        <f t="shared" si="69"/>
        <v>0.48361818967112974</v>
      </c>
      <c r="AD379" s="52">
        <f t="shared" ca="1" si="72"/>
        <v>403</v>
      </c>
      <c r="AE379" s="83"/>
      <c r="AF379" s="74">
        <v>0</v>
      </c>
      <c r="AG379" s="75">
        <v>0</v>
      </c>
      <c r="AH379" s="76">
        <v>45654</v>
      </c>
      <c r="AI379" s="77">
        <v>45728</v>
      </c>
      <c r="AJ379" s="50">
        <f t="shared" si="70"/>
        <v>-74</v>
      </c>
      <c r="AK379" s="48" t="s">
        <v>60</v>
      </c>
    </row>
    <row r="380" spans="1:37">
      <c r="A380" s="86" t="s">
        <v>657</v>
      </c>
      <c r="B380" s="44">
        <v>917</v>
      </c>
      <c r="C380" s="44">
        <v>27382666</v>
      </c>
      <c r="D380" s="86" t="s">
        <v>226</v>
      </c>
      <c r="E380" s="86" t="s">
        <v>97</v>
      </c>
      <c r="F380" s="44">
        <v>20</v>
      </c>
      <c r="G380" s="44">
        <v>7134257</v>
      </c>
      <c r="H380" s="46">
        <v>0.91</v>
      </c>
      <c r="I380" s="21">
        <v>87.023871855243371</v>
      </c>
      <c r="J380" s="86" t="s">
        <v>84</v>
      </c>
      <c r="K380" s="66">
        <v>0.11799999999999999</v>
      </c>
      <c r="L380" s="45">
        <v>8148</v>
      </c>
      <c r="M380" s="82">
        <v>43836</v>
      </c>
      <c r="N380" s="44">
        <v>83321</v>
      </c>
      <c r="O380" s="36">
        <f t="shared" si="61"/>
        <v>7250916.026850733</v>
      </c>
      <c r="P380" s="36">
        <f t="shared" si="62"/>
        <v>8106524</v>
      </c>
      <c r="Q380" s="44">
        <v>83126</v>
      </c>
      <c r="R380" s="30">
        <v>83321</v>
      </c>
      <c r="S380" s="30">
        <f t="shared" si="63"/>
        <v>195</v>
      </c>
      <c r="T380" s="36">
        <f t="shared" si="64"/>
        <v>8087552</v>
      </c>
      <c r="U380" s="30">
        <f t="shared" si="65"/>
        <v>18972</v>
      </c>
      <c r="V380" s="44">
        <v>72</v>
      </c>
      <c r="W380" s="33">
        <f t="shared" si="66"/>
        <v>43908</v>
      </c>
      <c r="X380" s="43" t="str">
        <f t="shared" ca="1" si="71"/>
        <v>Bill Process</v>
      </c>
      <c r="Y380" s="37">
        <f t="shared" ca="1" si="67"/>
        <v>-2283</v>
      </c>
      <c r="Z380" s="44">
        <v>2233</v>
      </c>
      <c r="AA380" s="44">
        <f t="shared" ca="1" si="68"/>
        <v>2283</v>
      </c>
      <c r="AB380" s="48">
        <v>0</v>
      </c>
      <c r="AC380" s="67">
        <f t="shared" si="69"/>
        <v>0.9976596536287371</v>
      </c>
      <c r="AD380" s="52">
        <f t="shared" ca="1" si="72"/>
        <v>2283</v>
      </c>
      <c r="AE380" s="83"/>
      <c r="AF380" s="74">
        <v>0</v>
      </c>
      <c r="AG380" s="75">
        <v>0</v>
      </c>
      <c r="AH380" s="76">
        <v>46226</v>
      </c>
      <c r="AI380" s="77">
        <v>46312</v>
      </c>
      <c r="AJ380" s="50">
        <f t="shared" si="70"/>
        <v>-86</v>
      </c>
      <c r="AK380" s="48" t="s">
        <v>60</v>
      </c>
    </row>
    <row r="381" spans="1:37">
      <c r="A381" s="86" t="s">
        <v>658</v>
      </c>
      <c r="B381" s="44">
        <v>388</v>
      </c>
      <c r="C381" s="44">
        <v>68056552</v>
      </c>
      <c r="D381" s="86" t="s">
        <v>342</v>
      </c>
      <c r="E381" s="86" t="s">
        <v>75</v>
      </c>
      <c r="F381" s="44">
        <v>45</v>
      </c>
      <c r="G381" s="44">
        <v>7130819</v>
      </c>
      <c r="H381" s="46">
        <v>0.96</v>
      </c>
      <c r="I381" s="21">
        <v>76.511665411208298</v>
      </c>
      <c r="J381" s="86" t="s">
        <v>232</v>
      </c>
      <c r="K381" s="66">
        <v>0.14699999999999999</v>
      </c>
      <c r="L381" s="45">
        <v>3680</v>
      </c>
      <c r="M381" s="82">
        <v>45145</v>
      </c>
      <c r="N381" s="44">
        <v>67367</v>
      </c>
      <c r="O381" s="36">
        <f t="shared" si="61"/>
        <v>5154361.363756869</v>
      </c>
      <c r="P381" s="36">
        <f t="shared" si="62"/>
        <v>5912052</v>
      </c>
      <c r="Q381" s="44">
        <v>39489</v>
      </c>
      <c r="R381" s="30">
        <v>67367</v>
      </c>
      <c r="S381" s="30">
        <f t="shared" si="63"/>
        <v>27878</v>
      </c>
      <c r="T381" s="36">
        <f t="shared" si="64"/>
        <v>3465510</v>
      </c>
      <c r="U381" s="30">
        <f t="shared" si="65"/>
        <v>2446542</v>
      </c>
      <c r="V381" s="44">
        <v>125</v>
      </c>
      <c r="W381" s="33">
        <f t="shared" si="66"/>
        <v>45270</v>
      </c>
      <c r="X381" s="43" t="str">
        <f t="shared" ca="1" si="71"/>
        <v>Bill Process</v>
      </c>
      <c r="Y381" s="37">
        <f t="shared" ca="1" si="67"/>
        <v>-921</v>
      </c>
      <c r="Z381" s="44">
        <v>5132</v>
      </c>
      <c r="AA381" s="44">
        <f t="shared" ca="1" si="68"/>
        <v>921</v>
      </c>
      <c r="AB381" s="48">
        <v>7</v>
      </c>
      <c r="AC381" s="67">
        <f t="shared" si="69"/>
        <v>0.58617720842549026</v>
      </c>
      <c r="AD381" s="52">
        <f t="shared" ca="1" si="72"/>
        <v>914</v>
      </c>
      <c r="AE381" s="83"/>
      <c r="AF381" s="74">
        <v>0</v>
      </c>
      <c r="AG381" s="75">
        <v>0</v>
      </c>
      <c r="AH381" s="76">
        <v>45777</v>
      </c>
      <c r="AI381" s="77">
        <v>45916</v>
      </c>
      <c r="AJ381" s="50">
        <f t="shared" si="70"/>
        <v>-139</v>
      </c>
      <c r="AK381" s="48" t="s">
        <v>60</v>
      </c>
    </row>
    <row r="382" spans="1:37">
      <c r="A382" s="86" t="s">
        <v>659</v>
      </c>
      <c r="B382" s="44">
        <v>364</v>
      </c>
      <c r="C382" s="44">
        <v>68872840</v>
      </c>
      <c r="D382" s="86" t="s">
        <v>511</v>
      </c>
      <c r="E382" s="86" t="s">
        <v>79</v>
      </c>
      <c r="F382" s="44">
        <v>10</v>
      </c>
      <c r="G382" s="44">
        <v>1920022</v>
      </c>
      <c r="H382" s="46">
        <v>0.99</v>
      </c>
      <c r="I382" s="21">
        <v>71.906476510454596</v>
      </c>
      <c r="J382" s="86" t="s">
        <v>137</v>
      </c>
      <c r="K382" s="66">
        <v>0.14299999999999999</v>
      </c>
      <c r="L382" s="45">
        <v>6267</v>
      </c>
      <c r="M382" s="82">
        <v>45813</v>
      </c>
      <c r="N382" s="44">
        <v>86779</v>
      </c>
      <c r="O382" s="36">
        <f t="shared" si="61"/>
        <v>6239972.1251007393</v>
      </c>
      <c r="P382" s="36">
        <f t="shared" si="62"/>
        <v>7132288</v>
      </c>
      <c r="Q382" s="44">
        <v>80935</v>
      </c>
      <c r="R382" s="30">
        <v>86779</v>
      </c>
      <c r="S382" s="30">
        <f t="shared" si="63"/>
        <v>5844</v>
      </c>
      <c r="T382" s="36">
        <f t="shared" si="64"/>
        <v>6651975</v>
      </c>
      <c r="U382" s="30">
        <f t="shared" si="65"/>
        <v>480313</v>
      </c>
      <c r="V382" s="44">
        <v>59</v>
      </c>
      <c r="W382" s="33">
        <f t="shared" si="66"/>
        <v>45872</v>
      </c>
      <c r="X382" s="43" t="str">
        <f t="shared" ca="1" si="71"/>
        <v>Bill Process</v>
      </c>
      <c r="Y382" s="37">
        <f t="shared" ca="1" si="67"/>
        <v>-319</v>
      </c>
      <c r="Z382" s="44">
        <v>2541</v>
      </c>
      <c r="AA382" s="44">
        <f t="shared" ca="1" si="68"/>
        <v>319</v>
      </c>
      <c r="AB382" s="48">
        <v>5</v>
      </c>
      <c r="AC382" s="67">
        <f t="shared" si="69"/>
        <v>0.93265651828207286</v>
      </c>
      <c r="AD382" s="52">
        <f t="shared" ca="1" si="72"/>
        <v>314</v>
      </c>
      <c r="AE382" s="83"/>
      <c r="AF382" s="74">
        <v>0</v>
      </c>
      <c r="AG382" s="75">
        <v>0</v>
      </c>
      <c r="AH382" s="76">
        <v>45746</v>
      </c>
      <c r="AI382" s="77">
        <v>45819</v>
      </c>
      <c r="AJ382" s="50">
        <f t="shared" si="70"/>
        <v>-73</v>
      </c>
      <c r="AK382" s="48" t="s">
        <v>60</v>
      </c>
    </row>
    <row r="383" spans="1:37">
      <c r="A383" s="86" t="s">
        <v>660</v>
      </c>
      <c r="B383" s="44">
        <v>709</v>
      </c>
      <c r="C383" s="44">
        <v>25916802</v>
      </c>
      <c r="D383" s="86" t="s">
        <v>661</v>
      </c>
      <c r="E383" s="86" t="s">
        <v>125</v>
      </c>
      <c r="F383" s="44">
        <v>17</v>
      </c>
      <c r="G383" s="44">
        <v>5216956</v>
      </c>
      <c r="H383" s="46">
        <v>0.87</v>
      </c>
      <c r="I383" s="21">
        <v>91.286152245577611</v>
      </c>
      <c r="J383" s="86" t="s">
        <v>315</v>
      </c>
      <c r="K383" s="66">
        <v>0.13300000000000001</v>
      </c>
      <c r="L383" s="45">
        <v>9644</v>
      </c>
      <c r="M383" s="82">
        <v>43918</v>
      </c>
      <c r="N383" s="44">
        <v>53932</v>
      </c>
      <c r="O383" s="36">
        <f t="shared" si="61"/>
        <v>4923244.7629084913</v>
      </c>
      <c r="P383" s="36">
        <f t="shared" si="62"/>
        <v>5578036</v>
      </c>
      <c r="Q383" s="44">
        <v>53737</v>
      </c>
      <c r="R383" s="30">
        <v>53932</v>
      </c>
      <c r="S383" s="30">
        <f t="shared" si="63"/>
        <v>195</v>
      </c>
      <c r="T383" s="36">
        <f t="shared" si="64"/>
        <v>5557868</v>
      </c>
      <c r="U383" s="30">
        <f t="shared" si="65"/>
        <v>20168</v>
      </c>
      <c r="V383" s="44">
        <v>91</v>
      </c>
      <c r="W383" s="33">
        <f t="shared" si="66"/>
        <v>44009</v>
      </c>
      <c r="X383" s="43" t="str">
        <f t="shared" ca="1" si="71"/>
        <v>Bill Process</v>
      </c>
      <c r="Y383" s="37">
        <f t="shared" ca="1" si="67"/>
        <v>-2182</v>
      </c>
      <c r="Z383" s="44">
        <v>7609</v>
      </c>
      <c r="AA383" s="44">
        <f t="shared" ca="1" si="68"/>
        <v>2182</v>
      </c>
      <c r="AB383" s="48">
        <v>0</v>
      </c>
      <c r="AC383" s="67">
        <f t="shared" si="69"/>
        <v>0.99638433583030483</v>
      </c>
      <c r="AD383" s="52">
        <f t="shared" ca="1" si="72"/>
        <v>2182</v>
      </c>
      <c r="AE383" s="83"/>
      <c r="AF383" s="74">
        <v>0</v>
      </c>
      <c r="AG383" s="75">
        <v>0</v>
      </c>
      <c r="AH383" s="76">
        <v>46290</v>
      </c>
      <c r="AI383" s="77">
        <v>46395</v>
      </c>
      <c r="AJ383" s="50">
        <f t="shared" si="70"/>
        <v>-105</v>
      </c>
      <c r="AK383" s="48" t="s">
        <v>47</v>
      </c>
    </row>
    <row r="384" spans="1:37">
      <c r="A384" s="86" t="s">
        <v>662</v>
      </c>
      <c r="B384" s="44">
        <v>683</v>
      </c>
      <c r="C384" s="44">
        <v>78172584</v>
      </c>
      <c r="D384" s="86" t="s">
        <v>299</v>
      </c>
      <c r="E384" s="86" t="s">
        <v>83</v>
      </c>
      <c r="F384" s="44">
        <v>16</v>
      </c>
      <c r="G384" s="44">
        <v>7241432</v>
      </c>
      <c r="H384" s="46">
        <v>0.84</v>
      </c>
      <c r="I384" s="21">
        <v>59.45496025532232</v>
      </c>
      <c r="J384" s="86" t="s">
        <v>55</v>
      </c>
      <c r="K384" s="66">
        <v>0.13700000000000001</v>
      </c>
      <c r="L384" s="45">
        <v>3227</v>
      </c>
      <c r="M384" s="82">
        <v>45719</v>
      </c>
      <c r="N384" s="44">
        <v>39979</v>
      </c>
      <c r="O384" s="36">
        <f t="shared" si="61"/>
        <v>2376949.8560475311</v>
      </c>
      <c r="P384" s="36">
        <f t="shared" si="62"/>
        <v>2702592</v>
      </c>
      <c r="Q384" s="44">
        <v>5653</v>
      </c>
      <c r="R384" s="30">
        <v>39979</v>
      </c>
      <c r="S384" s="30">
        <f t="shared" si="63"/>
        <v>34326</v>
      </c>
      <c r="T384" s="36">
        <f t="shared" si="64"/>
        <v>382144</v>
      </c>
      <c r="U384" s="30">
        <f t="shared" si="65"/>
        <v>2320448</v>
      </c>
      <c r="V384" s="44">
        <v>82</v>
      </c>
      <c r="W384" s="33">
        <f t="shared" si="66"/>
        <v>45801</v>
      </c>
      <c r="X384" s="43" t="str">
        <f t="shared" ca="1" si="71"/>
        <v>Bill Process</v>
      </c>
      <c r="Y384" s="37">
        <f t="shared" ca="1" si="67"/>
        <v>-390</v>
      </c>
      <c r="Z384" s="44">
        <v>3544</v>
      </c>
      <c r="AA384" s="44">
        <f t="shared" ca="1" si="68"/>
        <v>390</v>
      </c>
      <c r="AB384" s="48">
        <v>6</v>
      </c>
      <c r="AC384" s="67">
        <f t="shared" si="69"/>
        <v>0.14139923459816403</v>
      </c>
      <c r="AD384" s="52">
        <f t="shared" ca="1" si="72"/>
        <v>384</v>
      </c>
      <c r="AE384" s="83"/>
      <c r="AF384" s="74">
        <v>0</v>
      </c>
      <c r="AG384" s="75">
        <v>0</v>
      </c>
      <c r="AH384" s="76">
        <v>45797</v>
      </c>
      <c r="AI384" s="77">
        <v>45893</v>
      </c>
      <c r="AJ384" s="50">
        <f t="shared" si="70"/>
        <v>-96</v>
      </c>
      <c r="AK384" s="48" t="s">
        <v>47</v>
      </c>
    </row>
    <row r="385" spans="1:37">
      <c r="A385" s="86" t="s">
        <v>663</v>
      </c>
      <c r="B385" s="44">
        <v>177</v>
      </c>
      <c r="C385" s="44">
        <v>31254952</v>
      </c>
      <c r="D385" s="86" t="s">
        <v>82</v>
      </c>
      <c r="E385" s="86" t="s">
        <v>83</v>
      </c>
      <c r="F385" s="44">
        <v>24</v>
      </c>
      <c r="G385" s="44">
        <v>6407441</v>
      </c>
      <c r="H385" s="46">
        <v>0.98</v>
      </c>
      <c r="I385" s="21">
        <v>92.181196470161453</v>
      </c>
      <c r="J385" s="86" t="s">
        <v>232</v>
      </c>
      <c r="K385" s="66">
        <v>0.10299999999999999</v>
      </c>
      <c r="L385" s="45">
        <v>5774</v>
      </c>
      <c r="M385" s="82">
        <v>45280</v>
      </c>
      <c r="N385" s="44">
        <v>22940</v>
      </c>
      <c r="O385" s="36">
        <f t="shared" si="61"/>
        <v>2114636.6470255037</v>
      </c>
      <c r="P385" s="36">
        <f t="shared" si="62"/>
        <v>2332444</v>
      </c>
      <c r="Q385" s="44">
        <v>11050</v>
      </c>
      <c r="R385" s="30">
        <v>22940</v>
      </c>
      <c r="S385" s="30">
        <f t="shared" si="63"/>
        <v>11890</v>
      </c>
      <c r="T385" s="36">
        <f t="shared" si="64"/>
        <v>1123518</v>
      </c>
      <c r="U385" s="30">
        <f t="shared" si="65"/>
        <v>1208926</v>
      </c>
      <c r="V385" s="44">
        <v>64</v>
      </c>
      <c r="W385" s="33">
        <f t="shared" si="66"/>
        <v>45344</v>
      </c>
      <c r="X385" s="43" t="str">
        <f t="shared" ca="1" si="71"/>
        <v>Bill Process</v>
      </c>
      <c r="Y385" s="37">
        <f t="shared" ca="1" si="67"/>
        <v>-847</v>
      </c>
      <c r="Z385" s="44">
        <v>1581</v>
      </c>
      <c r="AA385" s="44">
        <f t="shared" ca="1" si="68"/>
        <v>847</v>
      </c>
      <c r="AB385" s="48">
        <v>6</v>
      </c>
      <c r="AC385" s="67">
        <f t="shared" si="69"/>
        <v>0.481691368788143</v>
      </c>
      <c r="AD385" s="52">
        <f t="shared" ca="1" si="72"/>
        <v>841</v>
      </c>
      <c r="AE385" s="83"/>
      <c r="AF385" s="74">
        <v>0</v>
      </c>
      <c r="AG385" s="75">
        <v>0</v>
      </c>
      <c r="AH385" s="76">
        <v>45993</v>
      </c>
      <c r="AI385" s="77">
        <v>46071</v>
      </c>
      <c r="AJ385" s="50">
        <f t="shared" si="70"/>
        <v>-78</v>
      </c>
      <c r="AK385" s="48" t="s">
        <v>60</v>
      </c>
    </row>
    <row r="386" spans="1:37">
      <c r="A386" s="86" t="s">
        <v>664</v>
      </c>
      <c r="B386" s="44">
        <v>674</v>
      </c>
      <c r="C386" s="44">
        <v>12577321</v>
      </c>
      <c r="D386" s="86" t="s">
        <v>186</v>
      </c>
      <c r="E386" s="86" t="s">
        <v>83</v>
      </c>
      <c r="F386" s="44">
        <v>8</v>
      </c>
      <c r="G386" s="44">
        <v>2463965</v>
      </c>
      <c r="H386" s="46">
        <v>0.88</v>
      </c>
      <c r="I386" s="21">
        <v>87.700798777386041</v>
      </c>
      <c r="J386" s="86" t="s">
        <v>80</v>
      </c>
      <c r="K386" s="66">
        <v>0.105</v>
      </c>
      <c r="L386" s="45">
        <v>8881</v>
      </c>
      <c r="M386" s="82">
        <v>44134</v>
      </c>
      <c r="N386" s="44">
        <v>79673</v>
      </c>
      <c r="O386" s="36">
        <f t="shared" si="61"/>
        <v>6987385.7409906778</v>
      </c>
      <c r="P386" s="36">
        <f t="shared" si="62"/>
        <v>7721061</v>
      </c>
      <c r="Q386" s="44">
        <v>6873</v>
      </c>
      <c r="R386" s="30">
        <v>79673</v>
      </c>
      <c r="S386" s="30">
        <f t="shared" si="63"/>
        <v>72800</v>
      </c>
      <c r="T386" s="36">
        <f t="shared" si="64"/>
        <v>666058</v>
      </c>
      <c r="U386" s="30">
        <f t="shared" si="65"/>
        <v>7055003</v>
      </c>
      <c r="V386" s="44">
        <v>164</v>
      </c>
      <c r="W386" s="33">
        <f t="shared" si="66"/>
        <v>44298</v>
      </c>
      <c r="X386" s="43" t="str">
        <f t="shared" ca="1" si="71"/>
        <v>Bill Process</v>
      </c>
      <c r="Y386" s="37">
        <f t="shared" ca="1" si="67"/>
        <v>-1893</v>
      </c>
      <c r="Z386" s="44">
        <v>8905</v>
      </c>
      <c r="AA386" s="44">
        <f t="shared" ca="1" si="68"/>
        <v>1893</v>
      </c>
      <c r="AB386" s="48">
        <v>0</v>
      </c>
      <c r="AC386" s="67">
        <f t="shared" si="69"/>
        <v>8.626510863153139E-2</v>
      </c>
      <c r="AD386" s="52">
        <f t="shared" ca="1" si="72"/>
        <v>1893</v>
      </c>
      <c r="AE386" s="83"/>
      <c r="AF386" s="74">
        <v>0</v>
      </c>
      <c r="AG386" s="75">
        <v>0</v>
      </c>
      <c r="AH386" s="76">
        <v>46351</v>
      </c>
      <c r="AI386" s="77">
        <v>46529</v>
      </c>
      <c r="AJ386" s="50">
        <f t="shared" si="70"/>
        <v>-178</v>
      </c>
      <c r="AK386" s="48" t="s">
        <v>47</v>
      </c>
    </row>
    <row r="387" spans="1:37">
      <c r="A387" s="86" t="s">
        <v>665</v>
      </c>
      <c r="B387" s="44">
        <v>832</v>
      </c>
      <c r="C387" s="44">
        <v>30151393</v>
      </c>
      <c r="D387" s="86" t="s">
        <v>442</v>
      </c>
      <c r="E387" s="86" t="s">
        <v>58</v>
      </c>
      <c r="F387" s="44">
        <v>38</v>
      </c>
      <c r="G387" s="44">
        <v>4078093</v>
      </c>
      <c r="H387" s="46">
        <v>0.91</v>
      </c>
      <c r="I387" s="21">
        <v>92.804636422807718</v>
      </c>
      <c r="J387" s="86" t="s">
        <v>352</v>
      </c>
      <c r="K387" s="66">
        <v>0.14399999999999999</v>
      </c>
      <c r="L387" s="45">
        <v>2821</v>
      </c>
      <c r="M387" s="82">
        <v>44400</v>
      </c>
      <c r="N387" s="44">
        <v>99949</v>
      </c>
      <c r="O387" s="36">
        <f t="shared" ref="O387:O450" si="73">I387*N387</f>
        <v>9275730.6058232095</v>
      </c>
      <c r="P387" s="36">
        <f t="shared" ref="P387:P450" si="74">ROUND((SUM(I387*K387+I387)*N387),0)</f>
        <v>10611436</v>
      </c>
      <c r="Q387" s="44">
        <v>57787</v>
      </c>
      <c r="R387" s="30">
        <v>99949</v>
      </c>
      <c r="S387" s="30">
        <f t="shared" ref="S387:S450" si="75">+N387-Q387</f>
        <v>42162</v>
      </c>
      <c r="T387" s="36">
        <f t="shared" ref="T387:T450" si="76">ROUND((SUM(I387*K387+I387)*Q387),0)</f>
        <v>6135159</v>
      </c>
      <c r="U387" s="30">
        <f t="shared" ref="U387:U450" si="77">+P387-T387</f>
        <v>4476277</v>
      </c>
      <c r="V387" s="44">
        <v>64</v>
      </c>
      <c r="W387" s="33">
        <f t="shared" ref="W387:W450" si="78">V387+M387</f>
        <v>44464</v>
      </c>
      <c r="X387" s="43" t="str">
        <f t="shared" ca="1" si="71"/>
        <v>Bill Process</v>
      </c>
      <c r="Y387" s="37">
        <f t="shared" ref="Y387:Y450" ca="1" si="79">+W387-TODAY()</f>
        <v>-1727</v>
      </c>
      <c r="Z387" s="44">
        <v>9096</v>
      </c>
      <c r="AA387" s="44">
        <f t="shared" ref="AA387:AA450" ca="1" si="80">IF(W387&lt;TODAY(),TODAY()-W387,0)</f>
        <v>1727</v>
      </c>
      <c r="AB387" s="48">
        <v>4</v>
      </c>
      <c r="AC387" s="67">
        <f t="shared" ref="AC387:AC450" si="81">+Q387/N387</f>
        <v>0.57816486408068113</v>
      </c>
      <c r="AD387" s="52">
        <f t="shared" ca="1" si="72"/>
        <v>1723</v>
      </c>
      <c r="AE387" s="83"/>
      <c r="AF387" s="74">
        <v>0</v>
      </c>
      <c r="AG387" s="75">
        <v>0</v>
      </c>
      <c r="AH387" s="76">
        <v>46015</v>
      </c>
      <c r="AI387" s="77">
        <v>46093</v>
      </c>
      <c r="AJ387" s="50">
        <f t="shared" ref="AJ387:AJ450" si="82">AH387-AI387</f>
        <v>-78</v>
      </c>
      <c r="AK387" s="48" t="s">
        <v>47</v>
      </c>
    </row>
    <row r="388" spans="1:37">
      <c r="A388" s="86" t="s">
        <v>666</v>
      </c>
      <c r="B388" s="44">
        <v>219</v>
      </c>
      <c r="C388" s="44">
        <v>10093497</v>
      </c>
      <c r="D388" s="86" t="s">
        <v>351</v>
      </c>
      <c r="E388" s="86" t="s">
        <v>79</v>
      </c>
      <c r="F388" s="44">
        <v>23</v>
      </c>
      <c r="G388" s="44">
        <v>4507949</v>
      </c>
      <c r="H388" s="46">
        <v>0.91</v>
      </c>
      <c r="I388" s="21">
        <v>62.091341276991557</v>
      </c>
      <c r="J388" s="86" t="s">
        <v>194</v>
      </c>
      <c r="K388" s="66">
        <v>0.122</v>
      </c>
      <c r="L388" s="45">
        <v>9294</v>
      </c>
      <c r="M388" s="82">
        <v>45268</v>
      </c>
      <c r="N388" s="44">
        <v>76479</v>
      </c>
      <c r="O388" s="36">
        <f t="shared" si="73"/>
        <v>4748683.6895230375</v>
      </c>
      <c r="P388" s="36">
        <f t="shared" si="74"/>
        <v>5328023</v>
      </c>
      <c r="Q388" s="44">
        <v>62873</v>
      </c>
      <c r="R388" s="30">
        <v>76479</v>
      </c>
      <c r="S388" s="30">
        <f t="shared" si="75"/>
        <v>13606</v>
      </c>
      <c r="T388" s="36">
        <f t="shared" si="76"/>
        <v>4380141</v>
      </c>
      <c r="U388" s="30">
        <f t="shared" si="77"/>
        <v>947882</v>
      </c>
      <c r="V388" s="44">
        <v>70</v>
      </c>
      <c r="W388" s="33">
        <f t="shared" si="78"/>
        <v>45338</v>
      </c>
      <c r="X388" s="43" t="str">
        <f t="shared" ref="X388:X451" ca="1" si="83">IF(Q388=0,"Bill Submit",IF(Q388&lt;N388,"Bill Process",IF(W388&gt;=TODAY(),"L D 0%",IF(W388+V388/4&gt;=TODAY(),"L D 2.5%",IF(W388+V388/2&gt;=TODAY(),"L D 5.0%",IF(W388+V388*3/4&gt;=TODAY(),"L D 7.5%",IF(W388+V388&gt;=TODAY(),"L D 10%","P O Closed")))))))</f>
        <v>Bill Process</v>
      </c>
      <c r="Y388" s="37">
        <f t="shared" ca="1" si="79"/>
        <v>-853</v>
      </c>
      <c r="Z388" s="44">
        <v>1870</v>
      </c>
      <c r="AA388" s="44">
        <f t="shared" ca="1" si="80"/>
        <v>853</v>
      </c>
      <c r="AB388" s="48">
        <v>8</v>
      </c>
      <c r="AC388" s="67">
        <f t="shared" si="81"/>
        <v>0.82209495417042588</v>
      </c>
      <c r="AD388" s="52">
        <f t="shared" ca="1" si="72"/>
        <v>845</v>
      </c>
      <c r="AE388" s="83"/>
      <c r="AF388" s="74">
        <v>0</v>
      </c>
      <c r="AG388" s="75">
        <v>0</v>
      </c>
      <c r="AH388" s="76">
        <v>45871</v>
      </c>
      <c r="AI388" s="77">
        <v>45955</v>
      </c>
      <c r="AJ388" s="50">
        <f t="shared" si="82"/>
        <v>-84</v>
      </c>
      <c r="AK388" s="48" t="s">
        <v>47</v>
      </c>
    </row>
    <row r="389" spans="1:37">
      <c r="A389" s="86" t="s">
        <v>667</v>
      </c>
      <c r="B389" s="44">
        <v>661</v>
      </c>
      <c r="C389" s="44">
        <v>44278117</v>
      </c>
      <c r="D389" s="86" t="s">
        <v>111</v>
      </c>
      <c r="E389" s="86" t="s">
        <v>79</v>
      </c>
      <c r="F389" s="44">
        <v>36</v>
      </c>
      <c r="G389" s="44">
        <v>247444</v>
      </c>
      <c r="H389" s="46">
        <v>0.77</v>
      </c>
      <c r="I389" s="21">
        <v>63.370821559526306</v>
      </c>
      <c r="J389" s="86" t="s">
        <v>104</v>
      </c>
      <c r="K389" s="66">
        <v>0.125</v>
      </c>
      <c r="L389" s="45">
        <v>6006</v>
      </c>
      <c r="M389" s="82">
        <v>44272</v>
      </c>
      <c r="N389" s="44">
        <v>48008</v>
      </c>
      <c r="O389" s="36">
        <f t="shared" si="73"/>
        <v>3042306.4014297388</v>
      </c>
      <c r="P389" s="36">
        <f t="shared" si="74"/>
        <v>3422595</v>
      </c>
      <c r="Q389" s="44">
        <v>22123</v>
      </c>
      <c r="R389" s="30">
        <v>48008</v>
      </c>
      <c r="S389" s="30">
        <f t="shared" si="75"/>
        <v>25885</v>
      </c>
      <c r="T389" s="36">
        <f t="shared" si="76"/>
        <v>1577197</v>
      </c>
      <c r="U389" s="30">
        <f t="shared" si="77"/>
        <v>1845398</v>
      </c>
      <c r="V389" s="44">
        <v>198</v>
      </c>
      <c r="W389" s="33">
        <f t="shared" si="78"/>
        <v>44470</v>
      </c>
      <c r="X389" s="43" t="str">
        <f t="shared" ca="1" si="83"/>
        <v>Bill Process</v>
      </c>
      <c r="Y389" s="37">
        <f t="shared" ca="1" si="79"/>
        <v>-1721</v>
      </c>
      <c r="Z389" s="44">
        <v>4266</v>
      </c>
      <c r="AA389" s="44">
        <f t="shared" ca="1" si="80"/>
        <v>1721</v>
      </c>
      <c r="AB389" s="48">
        <v>0</v>
      </c>
      <c r="AC389" s="67">
        <f t="shared" si="81"/>
        <v>0.46081903016163972</v>
      </c>
      <c r="AD389" s="52">
        <f t="shared" ca="1" si="72"/>
        <v>1721</v>
      </c>
      <c r="AE389" s="83"/>
      <c r="AF389" s="74">
        <v>0</v>
      </c>
      <c r="AG389" s="75">
        <v>0</v>
      </c>
      <c r="AH389" s="76">
        <v>46222</v>
      </c>
      <c r="AI389" s="77">
        <v>46434</v>
      </c>
      <c r="AJ389" s="50">
        <f t="shared" si="82"/>
        <v>-212</v>
      </c>
      <c r="AK389" s="48" t="s">
        <v>60</v>
      </c>
    </row>
    <row r="390" spans="1:37">
      <c r="A390" s="86" t="s">
        <v>668</v>
      </c>
      <c r="B390" s="44">
        <v>967</v>
      </c>
      <c r="C390" s="44">
        <v>29443216</v>
      </c>
      <c r="D390" s="86" t="s">
        <v>297</v>
      </c>
      <c r="E390" s="86" t="s">
        <v>79</v>
      </c>
      <c r="F390" s="44">
        <v>14</v>
      </c>
      <c r="G390" s="44">
        <v>3597505</v>
      </c>
      <c r="H390" s="46">
        <v>0.91</v>
      </c>
      <c r="I390" s="21">
        <v>92.454714240613399</v>
      </c>
      <c r="J390" s="86" t="s">
        <v>221</v>
      </c>
      <c r="K390" s="66">
        <v>0.14099999999999999</v>
      </c>
      <c r="L390" s="45">
        <v>2390</v>
      </c>
      <c r="M390" s="82">
        <v>43952</v>
      </c>
      <c r="N390" s="44">
        <v>24925</v>
      </c>
      <c r="O390" s="36">
        <f t="shared" si="73"/>
        <v>2304433.7524472889</v>
      </c>
      <c r="P390" s="36">
        <f t="shared" si="74"/>
        <v>2629359</v>
      </c>
      <c r="Q390" s="44">
        <v>18852</v>
      </c>
      <c r="R390" s="30">
        <v>24925</v>
      </c>
      <c r="S390" s="30">
        <f t="shared" si="75"/>
        <v>6073</v>
      </c>
      <c r="T390" s="36">
        <f t="shared" si="76"/>
        <v>1988713</v>
      </c>
      <c r="U390" s="30">
        <f t="shared" si="77"/>
        <v>640646</v>
      </c>
      <c r="V390" s="44">
        <v>65</v>
      </c>
      <c r="W390" s="33">
        <f t="shared" si="78"/>
        <v>44017</v>
      </c>
      <c r="X390" s="43" t="str">
        <f t="shared" ca="1" si="83"/>
        <v>Bill Process</v>
      </c>
      <c r="Y390" s="37">
        <f t="shared" ca="1" si="79"/>
        <v>-2174</v>
      </c>
      <c r="Z390" s="44">
        <v>2949</v>
      </c>
      <c r="AA390" s="44">
        <f t="shared" ca="1" si="80"/>
        <v>2174</v>
      </c>
      <c r="AB390" s="48">
        <v>5</v>
      </c>
      <c r="AC390" s="67">
        <f t="shared" si="81"/>
        <v>0.75634904714142426</v>
      </c>
      <c r="AD390" s="52">
        <f t="shared" ca="1" si="72"/>
        <v>2169</v>
      </c>
      <c r="AE390" s="83"/>
      <c r="AF390" s="74">
        <v>0</v>
      </c>
      <c r="AG390" s="75">
        <v>0</v>
      </c>
      <c r="AH390" s="76">
        <v>45694</v>
      </c>
      <c r="AI390" s="77">
        <v>45773</v>
      </c>
      <c r="AJ390" s="50">
        <f t="shared" si="82"/>
        <v>-79</v>
      </c>
      <c r="AK390" s="48" t="s">
        <v>60</v>
      </c>
    </row>
    <row r="391" spans="1:37">
      <c r="A391" s="86" t="s">
        <v>669</v>
      </c>
      <c r="B391" s="44">
        <v>443</v>
      </c>
      <c r="C391" s="44">
        <v>77255023</v>
      </c>
      <c r="D391" s="86" t="s">
        <v>637</v>
      </c>
      <c r="E391" s="86" t="s">
        <v>67</v>
      </c>
      <c r="F391" s="44">
        <v>18</v>
      </c>
      <c r="G391" s="44">
        <v>359364</v>
      </c>
      <c r="H391" s="46">
        <v>0.89</v>
      </c>
      <c r="I391" s="21">
        <v>96.360667677455396</v>
      </c>
      <c r="J391" s="86" t="s">
        <v>68</v>
      </c>
      <c r="K391" s="66">
        <v>0.108</v>
      </c>
      <c r="L391" s="45">
        <v>6907</v>
      </c>
      <c r="M391" s="82">
        <v>45178</v>
      </c>
      <c r="N391" s="44">
        <v>39025</v>
      </c>
      <c r="O391" s="36">
        <f t="shared" si="73"/>
        <v>3760475.0561126969</v>
      </c>
      <c r="P391" s="36">
        <f t="shared" si="74"/>
        <v>4166606</v>
      </c>
      <c r="Q391" s="44">
        <v>15604</v>
      </c>
      <c r="R391" s="30">
        <v>39025</v>
      </c>
      <c r="S391" s="30">
        <f t="shared" si="75"/>
        <v>23421</v>
      </c>
      <c r="T391" s="36">
        <f t="shared" si="76"/>
        <v>1666002</v>
      </c>
      <c r="U391" s="30">
        <f t="shared" si="77"/>
        <v>2500604</v>
      </c>
      <c r="V391" s="44">
        <v>63</v>
      </c>
      <c r="W391" s="33">
        <f t="shared" si="78"/>
        <v>45241</v>
      </c>
      <c r="X391" s="43" t="str">
        <f t="shared" ca="1" si="83"/>
        <v>Bill Process</v>
      </c>
      <c r="Y391" s="37">
        <f t="shared" ca="1" si="79"/>
        <v>-950</v>
      </c>
      <c r="Z391" s="44">
        <v>3145</v>
      </c>
      <c r="AA391" s="44">
        <f t="shared" ca="1" si="80"/>
        <v>950</v>
      </c>
      <c r="AB391" s="48">
        <v>9</v>
      </c>
      <c r="AC391" s="67">
        <f t="shared" si="81"/>
        <v>0.3998462524023062</v>
      </c>
      <c r="AD391" s="52">
        <f t="shared" ca="1" si="72"/>
        <v>941</v>
      </c>
      <c r="AE391" s="83"/>
      <c r="AF391" s="74">
        <v>0</v>
      </c>
      <c r="AG391" s="75">
        <v>0</v>
      </c>
      <c r="AH391" s="76">
        <v>46031</v>
      </c>
      <c r="AI391" s="77">
        <v>46108</v>
      </c>
      <c r="AJ391" s="50">
        <f t="shared" si="82"/>
        <v>-77</v>
      </c>
      <c r="AK391" s="48" t="s">
        <v>47</v>
      </c>
    </row>
    <row r="392" spans="1:37">
      <c r="A392" s="86" t="s">
        <v>670</v>
      </c>
      <c r="B392" s="44">
        <v>411</v>
      </c>
      <c r="C392" s="44">
        <v>74353968</v>
      </c>
      <c r="D392" s="86" t="s">
        <v>536</v>
      </c>
      <c r="E392" s="86" t="s">
        <v>93</v>
      </c>
      <c r="F392" s="44">
        <v>23</v>
      </c>
      <c r="G392" s="44">
        <v>7378494</v>
      </c>
      <c r="H392" s="46">
        <v>0.96</v>
      </c>
      <c r="I392" s="21">
        <v>66.754911534590136</v>
      </c>
      <c r="J392" s="86" t="s">
        <v>98</v>
      </c>
      <c r="K392" s="66">
        <v>0.14000000000000001</v>
      </c>
      <c r="L392" s="45">
        <v>6244</v>
      </c>
      <c r="M392" s="82">
        <v>45434</v>
      </c>
      <c r="N392" s="44">
        <v>65031</v>
      </c>
      <c r="O392" s="36">
        <f t="shared" si="73"/>
        <v>4341138.6520059314</v>
      </c>
      <c r="P392" s="36">
        <f t="shared" si="74"/>
        <v>4948898</v>
      </c>
      <c r="Q392" s="44">
        <v>2331</v>
      </c>
      <c r="R392" s="30">
        <v>65031</v>
      </c>
      <c r="S392" s="30">
        <f t="shared" si="75"/>
        <v>62700</v>
      </c>
      <c r="T392" s="36">
        <f t="shared" si="76"/>
        <v>177390</v>
      </c>
      <c r="U392" s="30">
        <f t="shared" si="77"/>
        <v>4771508</v>
      </c>
      <c r="V392" s="44">
        <v>198</v>
      </c>
      <c r="W392" s="33">
        <f t="shared" si="78"/>
        <v>45632</v>
      </c>
      <c r="X392" s="43" t="str">
        <f t="shared" ca="1" si="83"/>
        <v>Bill Process</v>
      </c>
      <c r="Y392" s="37">
        <f t="shared" ca="1" si="79"/>
        <v>-559</v>
      </c>
      <c r="Z392" s="44">
        <v>2210</v>
      </c>
      <c r="AA392" s="44">
        <f t="shared" ca="1" si="80"/>
        <v>559</v>
      </c>
      <c r="AB392" s="48">
        <v>0</v>
      </c>
      <c r="AC392" s="67">
        <f t="shared" si="81"/>
        <v>3.5844443419292341E-2</v>
      </c>
      <c r="AD392" s="52">
        <f t="shared" ca="1" si="72"/>
        <v>559</v>
      </c>
      <c r="AE392" s="83"/>
      <c r="AF392" s="74">
        <v>0</v>
      </c>
      <c r="AG392" s="75">
        <v>0</v>
      </c>
      <c r="AH392" s="76">
        <v>46172</v>
      </c>
      <c r="AI392" s="77">
        <v>46384</v>
      </c>
      <c r="AJ392" s="50">
        <f t="shared" si="82"/>
        <v>-212</v>
      </c>
      <c r="AK392" s="48" t="s">
        <v>47</v>
      </c>
    </row>
    <row r="393" spans="1:37">
      <c r="A393" s="86" t="s">
        <v>671</v>
      </c>
      <c r="B393" s="44">
        <v>510</v>
      </c>
      <c r="C393" s="44">
        <v>48547931</v>
      </c>
      <c r="D393" s="86" t="s">
        <v>466</v>
      </c>
      <c r="E393" s="86" t="s">
        <v>147</v>
      </c>
      <c r="F393" s="44">
        <v>20</v>
      </c>
      <c r="G393" s="44">
        <v>6605956</v>
      </c>
      <c r="H393" s="46">
        <v>0.88</v>
      </c>
      <c r="I393" s="21">
        <v>55.790491485249774</v>
      </c>
      <c r="J393" s="86" t="s">
        <v>265</v>
      </c>
      <c r="K393" s="66">
        <v>0.128</v>
      </c>
      <c r="L393" s="45">
        <v>6552</v>
      </c>
      <c r="M393" s="82">
        <v>45012</v>
      </c>
      <c r="N393" s="44">
        <v>19450</v>
      </c>
      <c r="O393" s="36">
        <f t="shared" si="73"/>
        <v>1085125.0593881081</v>
      </c>
      <c r="P393" s="36">
        <f t="shared" si="74"/>
        <v>1224021</v>
      </c>
      <c r="Q393" s="44">
        <v>19450</v>
      </c>
      <c r="R393" s="30">
        <v>19450</v>
      </c>
      <c r="S393" s="30">
        <f t="shared" si="75"/>
        <v>0</v>
      </c>
      <c r="T393" s="36">
        <f t="shared" si="76"/>
        <v>1224021</v>
      </c>
      <c r="U393" s="30">
        <f t="shared" si="77"/>
        <v>0</v>
      </c>
      <c r="V393" s="44">
        <v>141</v>
      </c>
      <c r="W393" s="33">
        <f t="shared" si="78"/>
        <v>45153</v>
      </c>
      <c r="X393" s="43" t="str">
        <f t="shared" ca="1" si="83"/>
        <v>P O Closed</v>
      </c>
      <c r="Y393" s="37">
        <f t="shared" ca="1" si="79"/>
        <v>-1038</v>
      </c>
      <c r="Z393" s="44">
        <v>5356</v>
      </c>
      <c r="AA393" s="44">
        <f t="shared" ca="1" si="80"/>
        <v>1038</v>
      </c>
      <c r="AB393" s="48">
        <v>9</v>
      </c>
      <c r="AC393" s="67">
        <f t="shared" si="81"/>
        <v>1</v>
      </c>
      <c r="AD393" s="52">
        <f t="shared" ca="1" si="72"/>
        <v>1029</v>
      </c>
      <c r="AE393" s="83"/>
      <c r="AF393" s="74">
        <v>0</v>
      </c>
      <c r="AG393" s="75">
        <v>0</v>
      </c>
      <c r="AH393" s="76">
        <v>45742</v>
      </c>
      <c r="AI393" s="77">
        <v>45897</v>
      </c>
      <c r="AJ393" s="50">
        <f t="shared" si="82"/>
        <v>-155</v>
      </c>
      <c r="AK393" s="48" t="s">
        <v>47</v>
      </c>
    </row>
    <row r="394" spans="1:37">
      <c r="A394" s="86" t="s">
        <v>672</v>
      </c>
      <c r="B394" s="44">
        <v>677</v>
      </c>
      <c r="C394" s="44">
        <v>11965388</v>
      </c>
      <c r="D394" s="86" t="s">
        <v>673</v>
      </c>
      <c r="E394" s="86" t="s">
        <v>97</v>
      </c>
      <c r="F394" s="44">
        <v>35</v>
      </c>
      <c r="G394" s="44">
        <v>3061578</v>
      </c>
      <c r="H394" s="46">
        <v>0.87</v>
      </c>
      <c r="I394" s="21">
        <v>75.710038175164314</v>
      </c>
      <c r="J394" s="86" t="s">
        <v>190</v>
      </c>
      <c r="K394" s="66">
        <v>0.11899999999999999</v>
      </c>
      <c r="L394" s="45">
        <v>1275</v>
      </c>
      <c r="M394" s="82">
        <v>45830</v>
      </c>
      <c r="N394" s="44">
        <v>85468</v>
      </c>
      <c r="O394" s="36">
        <f t="shared" si="73"/>
        <v>6470785.5427549435</v>
      </c>
      <c r="P394" s="36">
        <f t="shared" si="74"/>
        <v>7240809</v>
      </c>
      <c r="Q394" s="44">
        <v>1349</v>
      </c>
      <c r="R394" s="30">
        <v>85468</v>
      </c>
      <c r="S394" s="30">
        <f t="shared" si="75"/>
        <v>84119</v>
      </c>
      <c r="T394" s="36">
        <f t="shared" si="76"/>
        <v>114287</v>
      </c>
      <c r="U394" s="30">
        <f t="shared" si="77"/>
        <v>7126522</v>
      </c>
      <c r="V394" s="44">
        <v>139</v>
      </c>
      <c r="W394" s="33">
        <f t="shared" si="78"/>
        <v>45969</v>
      </c>
      <c r="X394" s="43" t="str">
        <f t="shared" ca="1" si="83"/>
        <v>Bill Process</v>
      </c>
      <c r="Y394" s="37">
        <f t="shared" ca="1" si="79"/>
        <v>-222</v>
      </c>
      <c r="Z394" s="44">
        <v>6655</v>
      </c>
      <c r="AA394" s="44">
        <f t="shared" ca="1" si="80"/>
        <v>222</v>
      </c>
      <c r="AB394" s="48">
        <v>3</v>
      </c>
      <c r="AC394" s="67">
        <f t="shared" si="81"/>
        <v>1.5783685121916975E-2</v>
      </c>
      <c r="AD394" s="52">
        <f t="shared" ca="1" si="72"/>
        <v>219</v>
      </c>
      <c r="AE394" s="83"/>
      <c r="AF394" s="74">
        <v>0</v>
      </c>
      <c r="AG394" s="75">
        <v>0</v>
      </c>
      <c r="AH394" s="76">
        <v>45943</v>
      </c>
      <c r="AI394" s="77">
        <v>46096</v>
      </c>
      <c r="AJ394" s="50">
        <f t="shared" si="82"/>
        <v>-153</v>
      </c>
      <c r="AK394" s="48" t="s">
        <v>47</v>
      </c>
    </row>
    <row r="395" spans="1:37">
      <c r="A395" s="86" t="s">
        <v>674</v>
      </c>
      <c r="B395" s="44">
        <v>617</v>
      </c>
      <c r="C395" s="44">
        <v>26847522</v>
      </c>
      <c r="D395" s="86" t="s">
        <v>241</v>
      </c>
      <c r="E395" s="86" t="s">
        <v>50</v>
      </c>
      <c r="F395" s="44">
        <v>20</v>
      </c>
      <c r="G395" s="44">
        <v>1447862</v>
      </c>
      <c r="H395" s="46">
        <v>0.99</v>
      </c>
      <c r="I395" s="21">
        <v>83.458599466852448</v>
      </c>
      <c r="J395" s="86" t="s">
        <v>272</v>
      </c>
      <c r="K395" s="66">
        <v>0.123</v>
      </c>
      <c r="L395" s="45">
        <v>3324</v>
      </c>
      <c r="M395" s="82">
        <v>45114</v>
      </c>
      <c r="N395" s="44">
        <v>17241</v>
      </c>
      <c r="O395" s="36">
        <f t="shared" si="73"/>
        <v>1438909.7134080031</v>
      </c>
      <c r="P395" s="36">
        <f t="shared" si="74"/>
        <v>1615896</v>
      </c>
      <c r="Q395" s="44">
        <v>4200</v>
      </c>
      <c r="R395" s="30">
        <v>17241</v>
      </c>
      <c r="S395" s="30">
        <f t="shared" si="75"/>
        <v>13041</v>
      </c>
      <c r="T395" s="36">
        <f t="shared" si="76"/>
        <v>393641</v>
      </c>
      <c r="U395" s="30">
        <f t="shared" si="77"/>
        <v>1222255</v>
      </c>
      <c r="V395" s="44">
        <v>110</v>
      </c>
      <c r="W395" s="33">
        <f t="shared" si="78"/>
        <v>45224</v>
      </c>
      <c r="X395" s="43" t="str">
        <f t="shared" ca="1" si="83"/>
        <v>Bill Process</v>
      </c>
      <c r="Y395" s="37">
        <f t="shared" ca="1" si="79"/>
        <v>-967</v>
      </c>
      <c r="Z395" s="44">
        <v>5548</v>
      </c>
      <c r="AA395" s="44">
        <f t="shared" ca="1" si="80"/>
        <v>967</v>
      </c>
      <c r="AB395" s="48">
        <v>0</v>
      </c>
      <c r="AC395" s="67">
        <f t="shared" si="81"/>
        <v>0.243605359317905</v>
      </c>
      <c r="AD395" s="52">
        <f t="shared" ca="1" si="72"/>
        <v>967</v>
      </c>
      <c r="AE395" s="83"/>
      <c r="AF395" s="74">
        <v>0</v>
      </c>
      <c r="AG395" s="75">
        <v>0</v>
      </c>
      <c r="AH395" s="76">
        <v>46337</v>
      </c>
      <c r="AI395" s="77">
        <v>46461</v>
      </c>
      <c r="AJ395" s="50">
        <f t="shared" si="82"/>
        <v>-124</v>
      </c>
      <c r="AK395" s="48" t="s">
        <v>47</v>
      </c>
    </row>
    <row r="396" spans="1:37">
      <c r="A396" s="86" t="s">
        <v>675</v>
      </c>
      <c r="B396" s="44">
        <v>977</v>
      </c>
      <c r="C396" s="44">
        <v>59001886</v>
      </c>
      <c r="D396" s="86" t="s">
        <v>206</v>
      </c>
      <c r="E396" s="86" t="s">
        <v>207</v>
      </c>
      <c r="F396" s="44">
        <v>6</v>
      </c>
      <c r="G396" s="44">
        <v>5700944</v>
      </c>
      <c r="H396" s="46">
        <v>1</v>
      </c>
      <c r="I396" s="21">
        <v>98.151678885496167</v>
      </c>
      <c r="J396" s="86" t="s">
        <v>159</v>
      </c>
      <c r="K396" s="66">
        <v>0.123</v>
      </c>
      <c r="L396" s="45">
        <v>3506</v>
      </c>
      <c r="M396" s="82">
        <v>45470</v>
      </c>
      <c r="N396" s="44">
        <v>51199</v>
      </c>
      <c r="O396" s="36">
        <f t="shared" si="73"/>
        <v>5025267.8072585184</v>
      </c>
      <c r="P396" s="36">
        <f t="shared" si="74"/>
        <v>5643376</v>
      </c>
      <c r="Q396" s="44">
        <v>46779</v>
      </c>
      <c r="R396" s="30">
        <v>51199</v>
      </c>
      <c r="S396" s="30">
        <f t="shared" si="75"/>
        <v>4420</v>
      </c>
      <c r="T396" s="36">
        <f t="shared" si="76"/>
        <v>5156184</v>
      </c>
      <c r="U396" s="30">
        <f t="shared" si="77"/>
        <v>487192</v>
      </c>
      <c r="V396" s="44">
        <v>71</v>
      </c>
      <c r="W396" s="33">
        <f t="shared" si="78"/>
        <v>45541</v>
      </c>
      <c r="X396" s="43" t="str">
        <f t="shared" ca="1" si="83"/>
        <v>Bill Process</v>
      </c>
      <c r="Y396" s="37">
        <f t="shared" ca="1" si="79"/>
        <v>-650</v>
      </c>
      <c r="Z396" s="44">
        <v>8811</v>
      </c>
      <c r="AA396" s="44">
        <f t="shared" ca="1" si="80"/>
        <v>650</v>
      </c>
      <c r="AB396" s="48">
        <v>3</v>
      </c>
      <c r="AC396" s="67">
        <f t="shared" si="81"/>
        <v>0.91367018887087637</v>
      </c>
      <c r="AD396" s="52">
        <f t="shared" ca="1" si="72"/>
        <v>647</v>
      </c>
      <c r="AE396" s="83"/>
      <c r="AF396" s="74">
        <v>0</v>
      </c>
      <c r="AG396" s="75">
        <v>0</v>
      </c>
      <c r="AH396" s="76">
        <v>45941</v>
      </c>
      <c r="AI396" s="77">
        <v>46026</v>
      </c>
      <c r="AJ396" s="50">
        <f t="shared" si="82"/>
        <v>-85</v>
      </c>
      <c r="AK396" s="48" t="s">
        <v>47</v>
      </c>
    </row>
    <row r="397" spans="1:37">
      <c r="A397" s="86" t="s">
        <v>676</v>
      </c>
      <c r="B397" s="44">
        <v>222</v>
      </c>
      <c r="C397" s="44">
        <v>70467514</v>
      </c>
      <c r="D397" s="86" t="s">
        <v>610</v>
      </c>
      <c r="E397" s="86" t="s">
        <v>211</v>
      </c>
      <c r="F397" s="44">
        <v>47</v>
      </c>
      <c r="G397" s="44">
        <v>323969</v>
      </c>
      <c r="H397" s="46">
        <v>0.84</v>
      </c>
      <c r="I397" s="21">
        <v>90.334629722325474</v>
      </c>
      <c r="J397" s="86" t="s">
        <v>84</v>
      </c>
      <c r="K397" s="66">
        <v>0.129</v>
      </c>
      <c r="L397" s="45">
        <v>2505</v>
      </c>
      <c r="M397" s="82">
        <v>44054</v>
      </c>
      <c r="N397" s="44">
        <v>62232</v>
      </c>
      <c r="O397" s="36">
        <f t="shared" si="73"/>
        <v>5621704.6768797589</v>
      </c>
      <c r="P397" s="36">
        <f t="shared" si="74"/>
        <v>6346905</v>
      </c>
      <c r="Q397" s="44">
        <v>43405</v>
      </c>
      <c r="R397" s="30">
        <v>62232</v>
      </c>
      <c r="S397" s="30">
        <f t="shared" si="75"/>
        <v>18827</v>
      </c>
      <c r="T397" s="36">
        <f t="shared" si="76"/>
        <v>4426780</v>
      </c>
      <c r="U397" s="30">
        <f t="shared" si="77"/>
        <v>1920125</v>
      </c>
      <c r="V397" s="44">
        <v>58</v>
      </c>
      <c r="W397" s="33">
        <f t="shared" si="78"/>
        <v>44112</v>
      </c>
      <c r="X397" s="43" t="str">
        <f t="shared" ca="1" si="83"/>
        <v>Bill Process</v>
      </c>
      <c r="Y397" s="37">
        <f t="shared" ca="1" si="79"/>
        <v>-2079</v>
      </c>
      <c r="Z397" s="44">
        <v>5419</v>
      </c>
      <c r="AA397" s="44">
        <f t="shared" ca="1" si="80"/>
        <v>2079</v>
      </c>
      <c r="AB397" s="48">
        <v>0</v>
      </c>
      <c r="AC397" s="67">
        <f t="shared" si="81"/>
        <v>0.6974707545957064</v>
      </c>
      <c r="AD397" s="52">
        <f t="shared" ca="1" si="72"/>
        <v>2079</v>
      </c>
      <c r="AE397" s="83"/>
      <c r="AF397" s="74">
        <v>0</v>
      </c>
      <c r="AG397" s="75">
        <v>0</v>
      </c>
      <c r="AH397" s="76">
        <v>46329</v>
      </c>
      <c r="AI397" s="77">
        <v>46401</v>
      </c>
      <c r="AJ397" s="50">
        <f t="shared" si="82"/>
        <v>-72</v>
      </c>
      <c r="AK397" s="48" t="s">
        <v>60</v>
      </c>
    </row>
    <row r="398" spans="1:37">
      <c r="A398" s="86" t="s">
        <v>677</v>
      </c>
      <c r="B398" s="44">
        <v>675</v>
      </c>
      <c r="C398" s="44">
        <v>83600274</v>
      </c>
      <c r="D398" s="86" t="s">
        <v>623</v>
      </c>
      <c r="E398" s="86" t="s">
        <v>211</v>
      </c>
      <c r="F398" s="44">
        <v>37</v>
      </c>
      <c r="G398" s="44">
        <v>1078820</v>
      </c>
      <c r="H398" s="46">
        <v>0.76</v>
      </c>
      <c r="I398" s="21">
        <v>77.101986532005512</v>
      </c>
      <c r="J398" s="86" t="s">
        <v>377</v>
      </c>
      <c r="K398" s="66">
        <v>0.11799999999999999</v>
      </c>
      <c r="L398" s="45">
        <v>6408</v>
      </c>
      <c r="M398" s="82">
        <v>44249</v>
      </c>
      <c r="N398" s="44">
        <v>71841</v>
      </c>
      <c r="O398" s="36">
        <f t="shared" si="73"/>
        <v>5539083.8144458076</v>
      </c>
      <c r="P398" s="36">
        <f t="shared" si="74"/>
        <v>6192696</v>
      </c>
      <c r="Q398" s="44">
        <v>22921</v>
      </c>
      <c r="R398" s="30">
        <v>71841</v>
      </c>
      <c r="S398" s="30">
        <f t="shared" si="75"/>
        <v>48920</v>
      </c>
      <c r="T398" s="36">
        <f t="shared" si="76"/>
        <v>1975791</v>
      </c>
      <c r="U398" s="30">
        <f t="shared" si="77"/>
        <v>4216905</v>
      </c>
      <c r="V398" s="44">
        <v>176</v>
      </c>
      <c r="W398" s="33">
        <f t="shared" si="78"/>
        <v>44425</v>
      </c>
      <c r="X398" s="43" t="str">
        <f t="shared" ca="1" si="83"/>
        <v>Bill Process</v>
      </c>
      <c r="Y398" s="37">
        <f t="shared" ca="1" si="79"/>
        <v>-1766</v>
      </c>
      <c r="Z398" s="44">
        <v>3856</v>
      </c>
      <c r="AA398" s="44">
        <f t="shared" ca="1" si="80"/>
        <v>1766</v>
      </c>
      <c r="AB398" s="48">
        <v>0</v>
      </c>
      <c r="AC398" s="67">
        <f t="shared" si="81"/>
        <v>0.3190517949360393</v>
      </c>
      <c r="AD398" s="52">
        <f t="shared" ca="1" si="72"/>
        <v>1766</v>
      </c>
      <c r="AE398" s="83"/>
      <c r="AF398" s="74">
        <v>0</v>
      </c>
      <c r="AG398" s="75">
        <v>0</v>
      </c>
      <c r="AH398" s="76">
        <v>46361</v>
      </c>
      <c r="AI398" s="77">
        <v>46551</v>
      </c>
      <c r="AJ398" s="50">
        <f t="shared" si="82"/>
        <v>-190</v>
      </c>
      <c r="AK398" s="48" t="s">
        <v>47</v>
      </c>
    </row>
    <row r="399" spans="1:37">
      <c r="A399" s="86" t="s">
        <v>678</v>
      </c>
      <c r="B399" s="44">
        <v>676</v>
      </c>
      <c r="C399" s="44">
        <v>30598209</v>
      </c>
      <c r="D399" s="86" t="s">
        <v>117</v>
      </c>
      <c r="E399" s="86" t="s">
        <v>63</v>
      </c>
      <c r="F399" s="44">
        <v>39</v>
      </c>
      <c r="G399" s="44">
        <v>4883859</v>
      </c>
      <c r="H399" s="46">
        <v>0.9</v>
      </c>
      <c r="I399" s="21">
        <v>81.445255651174165</v>
      </c>
      <c r="J399" s="86" t="s">
        <v>94</v>
      </c>
      <c r="K399" s="66">
        <v>0.121</v>
      </c>
      <c r="L399" s="45">
        <v>6060</v>
      </c>
      <c r="M399" s="82">
        <v>45013</v>
      </c>
      <c r="N399" s="44">
        <v>69075</v>
      </c>
      <c r="O399" s="36">
        <f t="shared" si="73"/>
        <v>5625831.0341048557</v>
      </c>
      <c r="P399" s="36">
        <f t="shared" si="74"/>
        <v>6306557</v>
      </c>
      <c r="Q399" s="44">
        <v>14895</v>
      </c>
      <c r="R399" s="30">
        <v>69075</v>
      </c>
      <c r="S399" s="30">
        <f t="shared" si="75"/>
        <v>54180</v>
      </c>
      <c r="T399" s="36">
        <f t="shared" si="76"/>
        <v>1359915</v>
      </c>
      <c r="U399" s="30">
        <f t="shared" si="77"/>
        <v>4946642</v>
      </c>
      <c r="V399" s="44">
        <v>116</v>
      </c>
      <c r="W399" s="33">
        <f t="shared" si="78"/>
        <v>45129</v>
      </c>
      <c r="X399" s="43" t="str">
        <f t="shared" ca="1" si="83"/>
        <v>Bill Process</v>
      </c>
      <c r="Y399" s="37">
        <f t="shared" ca="1" si="79"/>
        <v>-1062</v>
      </c>
      <c r="Z399" s="44">
        <v>6792</v>
      </c>
      <c r="AA399" s="44">
        <f t="shared" ca="1" si="80"/>
        <v>1062</v>
      </c>
      <c r="AB399" s="48">
        <v>2</v>
      </c>
      <c r="AC399" s="67">
        <f t="shared" si="81"/>
        <v>0.21563517915309446</v>
      </c>
      <c r="AD399" s="52">
        <f t="shared" ca="1" si="72"/>
        <v>1060</v>
      </c>
      <c r="AE399" s="83"/>
      <c r="AF399" s="74">
        <v>0</v>
      </c>
      <c r="AG399" s="75">
        <v>0</v>
      </c>
      <c r="AH399" s="76">
        <v>45667</v>
      </c>
      <c r="AI399" s="77">
        <v>45797</v>
      </c>
      <c r="AJ399" s="50">
        <f t="shared" si="82"/>
        <v>-130</v>
      </c>
      <c r="AK399" s="48" t="s">
        <v>60</v>
      </c>
    </row>
    <row r="400" spans="1:37">
      <c r="A400" s="86" t="s">
        <v>679</v>
      </c>
      <c r="B400" s="44">
        <v>603</v>
      </c>
      <c r="C400" s="44">
        <v>21524071</v>
      </c>
      <c r="D400" s="86" t="s">
        <v>246</v>
      </c>
      <c r="E400" s="86" t="s">
        <v>50</v>
      </c>
      <c r="F400" s="44">
        <v>15</v>
      </c>
      <c r="G400" s="44">
        <v>436638</v>
      </c>
      <c r="H400" s="46">
        <v>0.99</v>
      </c>
      <c r="I400" s="21">
        <v>89.474936052361528</v>
      </c>
      <c r="J400" s="86" t="s">
        <v>197</v>
      </c>
      <c r="K400" s="66">
        <v>0.11899999999999999</v>
      </c>
      <c r="L400" s="45">
        <v>2117</v>
      </c>
      <c r="M400" s="82">
        <v>45450</v>
      </c>
      <c r="N400" s="44">
        <v>22542</v>
      </c>
      <c r="O400" s="36">
        <f t="shared" si="73"/>
        <v>2016944.0084923336</v>
      </c>
      <c r="P400" s="36">
        <f t="shared" si="74"/>
        <v>2256960</v>
      </c>
      <c r="Q400" s="44">
        <v>16409</v>
      </c>
      <c r="R400" s="30">
        <v>22542</v>
      </c>
      <c r="S400" s="30">
        <f t="shared" si="75"/>
        <v>6133</v>
      </c>
      <c r="T400" s="36">
        <f t="shared" si="76"/>
        <v>1642909</v>
      </c>
      <c r="U400" s="30">
        <f t="shared" si="77"/>
        <v>614051</v>
      </c>
      <c r="V400" s="44">
        <v>194</v>
      </c>
      <c r="W400" s="33">
        <f t="shared" si="78"/>
        <v>45644</v>
      </c>
      <c r="X400" s="43" t="str">
        <f t="shared" ca="1" si="83"/>
        <v>Bill Process</v>
      </c>
      <c r="Y400" s="37">
        <f t="shared" ca="1" si="79"/>
        <v>-547</v>
      </c>
      <c r="Z400" s="44">
        <v>4495</v>
      </c>
      <c r="AA400" s="44">
        <f t="shared" ca="1" si="80"/>
        <v>547</v>
      </c>
      <c r="AB400" s="48">
        <v>2</v>
      </c>
      <c r="AC400" s="67">
        <f t="shared" si="81"/>
        <v>0.72793008606157394</v>
      </c>
      <c r="AD400" s="52">
        <f t="shared" ca="1" si="72"/>
        <v>545</v>
      </c>
      <c r="AE400" s="83"/>
      <c r="AF400" s="74">
        <v>0</v>
      </c>
      <c r="AG400" s="75">
        <v>0</v>
      </c>
      <c r="AH400" s="76">
        <v>45959</v>
      </c>
      <c r="AI400" s="77">
        <v>46167</v>
      </c>
      <c r="AJ400" s="50">
        <f t="shared" si="82"/>
        <v>-208</v>
      </c>
      <c r="AK400" s="48" t="s">
        <v>47</v>
      </c>
    </row>
    <row r="401" spans="1:37">
      <c r="A401" s="86" t="s">
        <v>680</v>
      </c>
      <c r="B401" s="44">
        <v>420</v>
      </c>
      <c r="C401" s="44">
        <v>63564021</v>
      </c>
      <c r="D401" s="86" t="s">
        <v>224</v>
      </c>
      <c r="E401" s="86" t="s">
        <v>71</v>
      </c>
      <c r="F401" s="44">
        <v>19</v>
      </c>
      <c r="G401" s="44">
        <v>4788567</v>
      </c>
      <c r="H401" s="46">
        <v>0.76</v>
      </c>
      <c r="I401" s="21">
        <v>74.261269987255062</v>
      </c>
      <c r="J401" s="86" t="s">
        <v>173</v>
      </c>
      <c r="K401" s="66">
        <v>0.14399999999999999</v>
      </c>
      <c r="L401" s="45">
        <v>3773</v>
      </c>
      <c r="M401" s="82">
        <v>45165</v>
      </c>
      <c r="N401" s="44">
        <v>88490</v>
      </c>
      <c r="O401" s="36">
        <f t="shared" si="73"/>
        <v>6571379.7811722001</v>
      </c>
      <c r="P401" s="36">
        <f t="shared" si="74"/>
        <v>7517658</v>
      </c>
      <c r="Q401" s="44">
        <v>7021</v>
      </c>
      <c r="R401" s="30">
        <v>88490</v>
      </c>
      <c r="S401" s="30">
        <f t="shared" si="75"/>
        <v>81469</v>
      </c>
      <c r="T401" s="36">
        <f t="shared" si="76"/>
        <v>596468</v>
      </c>
      <c r="U401" s="30">
        <f t="shared" si="77"/>
        <v>6921190</v>
      </c>
      <c r="V401" s="44">
        <v>62</v>
      </c>
      <c r="W401" s="33">
        <f t="shared" si="78"/>
        <v>45227</v>
      </c>
      <c r="X401" s="43" t="str">
        <f t="shared" ca="1" si="83"/>
        <v>Bill Process</v>
      </c>
      <c r="Y401" s="37">
        <f t="shared" ca="1" si="79"/>
        <v>-964</v>
      </c>
      <c r="Z401" s="44">
        <v>3675</v>
      </c>
      <c r="AA401" s="44">
        <f t="shared" ca="1" si="80"/>
        <v>964</v>
      </c>
      <c r="AB401" s="48">
        <v>2</v>
      </c>
      <c r="AC401" s="67">
        <f t="shared" si="81"/>
        <v>7.934229856480958E-2</v>
      </c>
      <c r="AD401" s="52">
        <f t="shared" ca="1" si="72"/>
        <v>962</v>
      </c>
      <c r="AE401" s="83"/>
      <c r="AF401" s="74">
        <v>0</v>
      </c>
      <c r="AG401" s="75">
        <v>0</v>
      </c>
      <c r="AH401" s="76">
        <v>45857</v>
      </c>
      <c r="AI401" s="77">
        <v>45933</v>
      </c>
      <c r="AJ401" s="50">
        <f t="shared" si="82"/>
        <v>-76</v>
      </c>
      <c r="AK401" s="48" t="s">
        <v>47</v>
      </c>
    </row>
    <row r="402" spans="1:37">
      <c r="A402" s="86" t="s">
        <v>681</v>
      </c>
      <c r="B402" s="44">
        <v>232</v>
      </c>
      <c r="C402" s="44">
        <v>20471175</v>
      </c>
      <c r="D402" s="86" t="s">
        <v>466</v>
      </c>
      <c r="E402" s="86" t="s">
        <v>147</v>
      </c>
      <c r="F402" s="44">
        <v>49</v>
      </c>
      <c r="G402" s="44">
        <v>8586653</v>
      </c>
      <c r="H402" s="46">
        <v>0.95</v>
      </c>
      <c r="I402" s="21">
        <v>73.998541277623232</v>
      </c>
      <c r="J402" s="86" t="s">
        <v>352</v>
      </c>
      <c r="K402" s="66">
        <v>0.13200000000000001</v>
      </c>
      <c r="L402" s="45">
        <v>2725</v>
      </c>
      <c r="M402" s="82">
        <v>44928</v>
      </c>
      <c r="N402" s="44">
        <v>54304</v>
      </c>
      <c r="O402" s="36">
        <f t="shared" si="73"/>
        <v>4018416.7855400522</v>
      </c>
      <c r="P402" s="36">
        <f t="shared" si="74"/>
        <v>4548848</v>
      </c>
      <c r="Q402" s="44">
        <v>3940</v>
      </c>
      <c r="R402" s="30">
        <v>54304</v>
      </c>
      <c r="S402" s="30">
        <f t="shared" si="75"/>
        <v>50364</v>
      </c>
      <c r="T402" s="36">
        <f t="shared" si="76"/>
        <v>330039</v>
      </c>
      <c r="U402" s="30">
        <f t="shared" si="77"/>
        <v>4218809</v>
      </c>
      <c r="V402" s="44">
        <v>185</v>
      </c>
      <c r="W402" s="33">
        <f t="shared" si="78"/>
        <v>45113</v>
      </c>
      <c r="X402" s="43" t="str">
        <f t="shared" ca="1" si="83"/>
        <v>Bill Process</v>
      </c>
      <c r="Y402" s="37">
        <f t="shared" ca="1" si="79"/>
        <v>-1078</v>
      </c>
      <c r="Z402" s="44">
        <v>7513</v>
      </c>
      <c r="AA402" s="44">
        <f t="shared" ca="1" si="80"/>
        <v>1078</v>
      </c>
      <c r="AB402" s="48">
        <v>4</v>
      </c>
      <c r="AC402" s="67">
        <f t="shared" si="81"/>
        <v>7.2554507955215092E-2</v>
      </c>
      <c r="AD402" s="52">
        <f t="shared" ref="AD402:AD465" ca="1" si="84">+AA402-AB402</f>
        <v>1074</v>
      </c>
      <c r="AE402" s="83"/>
      <c r="AF402" s="74">
        <v>0</v>
      </c>
      <c r="AG402" s="75">
        <v>0</v>
      </c>
      <c r="AH402" s="76">
        <v>46107</v>
      </c>
      <c r="AI402" s="77">
        <v>46306</v>
      </c>
      <c r="AJ402" s="50">
        <f t="shared" si="82"/>
        <v>-199</v>
      </c>
      <c r="AK402" s="48" t="s">
        <v>47</v>
      </c>
    </row>
    <row r="403" spans="1:37">
      <c r="A403" s="86" t="s">
        <v>682</v>
      </c>
      <c r="B403" s="44">
        <v>691</v>
      </c>
      <c r="C403" s="44">
        <v>71768143</v>
      </c>
      <c r="D403" s="86" t="s">
        <v>673</v>
      </c>
      <c r="E403" s="86" t="s">
        <v>97</v>
      </c>
      <c r="F403" s="44">
        <v>50</v>
      </c>
      <c r="G403" s="44">
        <v>4204140</v>
      </c>
      <c r="H403" s="46">
        <v>0.86</v>
      </c>
      <c r="I403" s="21">
        <v>82.566942330886178</v>
      </c>
      <c r="J403" s="86" t="s">
        <v>187</v>
      </c>
      <c r="K403" s="66">
        <v>0.114</v>
      </c>
      <c r="L403" s="45">
        <v>1466</v>
      </c>
      <c r="M403" s="82">
        <v>44974</v>
      </c>
      <c r="N403" s="44">
        <v>92282</v>
      </c>
      <c r="O403" s="36">
        <f t="shared" si="73"/>
        <v>7619442.5721788378</v>
      </c>
      <c r="P403" s="36">
        <f t="shared" si="74"/>
        <v>8488059</v>
      </c>
      <c r="Q403" s="44">
        <v>6154</v>
      </c>
      <c r="R403" s="30">
        <v>92282</v>
      </c>
      <c r="S403" s="30">
        <f t="shared" si="75"/>
        <v>86128</v>
      </c>
      <c r="T403" s="36">
        <f t="shared" si="76"/>
        <v>566042</v>
      </c>
      <c r="U403" s="30">
        <f t="shared" si="77"/>
        <v>7922017</v>
      </c>
      <c r="V403" s="44">
        <v>64</v>
      </c>
      <c r="W403" s="33">
        <f t="shared" si="78"/>
        <v>45038</v>
      </c>
      <c r="X403" s="43" t="str">
        <f t="shared" ca="1" si="83"/>
        <v>Bill Process</v>
      </c>
      <c r="Y403" s="37">
        <f t="shared" ca="1" si="79"/>
        <v>-1153</v>
      </c>
      <c r="Z403" s="44">
        <v>5641</v>
      </c>
      <c r="AA403" s="44">
        <f t="shared" ca="1" si="80"/>
        <v>1153</v>
      </c>
      <c r="AB403" s="48">
        <v>6</v>
      </c>
      <c r="AC403" s="67">
        <f t="shared" si="81"/>
        <v>6.6686894518974443E-2</v>
      </c>
      <c r="AD403" s="52">
        <f t="shared" ca="1" si="84"/>
        <v>1147</v>
      </c>
      <c r="AE403" s="83"/>
      <c r="AF403" s="74">
        <v>0</v>
      </c>
      <c r="AG403" s="75">
        <v>0</v>
      </c>
      <c r="AH403" s="76">
        <v>45828</v>
      </c>
      <c r="AI403" s="77">
        <v>45906</v>
      </c>
      <c r="AJ403" s="50">
        <f t="shared" si="82"/>
        <v>-78</v>
      </c>
      <c r="AK403" s="48" t="s">
        <v>47</v>
      </c>
    </row>
    <row r="404" spans="1:37">
      <c r="A404" s="86" t="s">
        <v>683</v>
      </c>
      <c r="B404" s="44">
        <v>458</v>
      </c>
      <c r="C404" s="44">
        <v>14104655</v>
      </c>
      <c r="D404" s="86" t="s">
        <v>172</v>
      </c>
      <c r="E404" s="86" t="s">
        <v>93</v>
      </c>
      <c r="F404" s="44">
        <v>43</v>
      </c>
      <c r="G404" s="44">
        <v>409416</v>
      </c>
      <c r="H404" s="46">
        <v>0.93</v>
      </c>
      <c r="I404" s="21">
        <v>75.845714271477377</v>
      </c>
      <c r="J404" s="86" t="s">
        <v>137</v>
      </c>
      <c r="K404" s="66">
        <v>0.13500000000000001</v>
      </c>
      <c r="L404" s="45">
        <v>3709</v>
      </c>
      <c r="M404" s="82">
        <v>43964</v>
      </c>
      <c r="N404" s="44">
        <v>28968</v>
      </c>
      <c r="O404" s="36">
        <f t="shared" si="73"/>
        <v>2197098.6510161567</v>
      </c>
      <c r="P404" s="36">
        <f t="shared" si="74"/>
        <v>2493707</v>
      </c>
      <c r="Q404" s="44">
        <v>1957</v>
      </c>
      <c r="R404" s="30">
        <v>28968</v>
      </c>
      <c r="S404" s="30">
        <f t="shared" si="75"/>
        <v>27011</v>
      </c>
      <c r="T404" s="36">
        <f t="shared" si="76"/>
        <v>168468</v>
      </c>
      <c r="U404" s="30">
        <f t="shared" si="77"/>
        <v>2325239</v>
      </c>
      <c r="V404" s="44">
        <v>122</v>
      </c>
      <c r="W404" s="33">
        <f t="shared" si="78"/>
        <v>44086</v>
      </c>
      <c r="X404" s="43" t="str">
        <f t="shared" ca="1" si="83"/>
        <v>Bill Process</v>
      </c>
      <c r="Y404" s="37">
        <f t="shared" ca="1" si="79"/>
        <v>-2105</v>
      </c>
      <c r="Z404" s="44">
        <v>2611</v>
      </c>
      <c r="AA404" s="44">
        <f t="shared" ca="1" si="80"/>
        <v>2105</v>
      </c>
      <c r="AB404" s="48">
        <v>8</v>
      </c>
      <c r="AC404" s="67">
        <f t="shared" si="81"/>
        <v>6.7557304611985641E-2</v>
      </c>
      <c r="AD404" s="52">
        <f t="shared" ca="1" si="84"/>
        <v>2097</v>
      </c>
      <c r="AE404" s="83"/>
      <c r="AF404" s="74">
        <v>0</v>
      </c>
      <c r="AG404" s="75">
        <v>0</v>
      </c>
      <c r="AH404" s="76">
        <v>46048</v>
      </c>
      <c r="AI404" s="77">
        <v>46184</v>
      </c>
      <c r="AJ404" s="50">
        <f t="shared" si="82"/>
        <v>-136</v>
      </c>
      <c r="AK404" s="48" t="s">
        <v>60</v>
      </c>
    </row>
    <row r="405" spans="1:37">
      <c r="A405" s="86" t="s">
        <v>684</v>
      </c>
      <c r="B405" s="44">
        <v>864</v>
      </c>
      <c r="C405" s="44">
        <v>19544556</v>
      </c>
      <c r="D405" s="86" t="s">
        <v>509</v>
      </c>
      <c r="E405" s="86" t="s">
        <v>58</v>
      </c>
      <c r="F405" s="44">
        <v>21</v>
      </c>
      <c r="G405" s="44">
        <v>2891259</v>
      </c>
      <c r="H405" s="46">
        <v>0.81</v>
      </c>
      <c r="I405" s="21">
        <v>60.786215181124916</v>
      </c>
      <c r="J405" s="86" t="s">
        <v>104</v>
      </c>
      <c r="K405" s="66">
        <v>0.104</v>
      </c>
      <c r="L405" s="45">
        <v>2296</v>
      </c>
      <c r="M405" s="82">
        <v>44549</v>
      </c>
      <c r="N405" s="44">
        <v>11794</v>
      </c>
      <c r="O405" s="36">
        <f t="shared" si="73"/>
        <v>716912.62184618728</v>
      </c>
      <c r="P405" s="36">
        <f t="shared" si="74"/>
        <v>791472</v>
      </c>
      <c r="Q405" s="44">
        <v>11794</v>
      </c>
      <c r="R405" s="30">
        <v>11794</v>
      </c>
      <c r="S405" s="30">
        <f t="shared" si="75"/>
        <v>0</v>
      </c>
      <c r="T405" s="36">
        <f t="shared" si="76"/>
        <v>791472</v>
      </c>
      <c r="U405" s="30">
        <f t="shared" si="77"/>
        <v>0</v>
      </c>
      <c r="V405" s="44">
        <v>87</v>
      </c>
      <c r="W405" s="33">
        <f t="shared" si="78"/>
        <v>44636</v>
      </c>
      <c r="X405" s="43" t="str">
        <f t="shared" ca="1" si="83"/>
        <v>P O Closed</v>
      </c>
      <c r="Y405" s="37">
        <f t="shared" ca="1" si="79"/>
        <v>-1555</v>
      </c>
      <c r="Z405" s="44">
        <v>6788</v>
      </c>
      <c r="AA405" s="44">
        <f t="shared" ca="1" si="80"/>
        <v>1555</v>
      </c>
      <c r="AB405" s="48">
        <v>4</v>
      </c>
      <c r="AC405" s="67">
        <f t="shared" si="81"/>
        <v>1</v>
      </c>
      <c r="AD405" s="52">
        <f t="shared" ca="1" si="84"/>
        <v>1551</v>
      </c>
      <c r="AE405" s="83"/>
      <c r="AF405" s="74">
        <v>0</v>
      </c>
      <c r="AG405" s="75">
        <v>0</v>
      </c>
      <c r="AH405" s="76">
        <v>45690</v>
      </c>
      <c r="AI405" s="77">
        <v>45791</v>
      </c>
      <c r="AJ405" s="50">
        <f t="shared" si="82"/>
        <v>-101</v>
      </c>
      <c r="AK405" s="48" t="s">
        <v>60</v>
      </c>
    </row>
    <row r="406" spans="1:37">
      <c r="A406" s="86" t="s">
        <v>685</v>
      </c>
      <c r="B406" s="44">
        <v>741</v>
      </c>
      <c r="C406" s="44">
        <v>35293256</v>
      </c>
      <c r="D406" s="86" t="s">
        <v>297</v>
      </c>
      <c r="E406" s="86" t="s">
        <v>79</v>
      </c>
      <c r="F406" s="44">
        <v>24</v>
      </c>
      <c r="G406" s="44">
        <v>4223926</v>
      </c>
      <c r="H406" s="46">
        <v>0.96</v>
      </c>
      <c r="I406" s="21">
        <v>87.453188528540153</v>
      </c>
      <c r="J406" s="86" t="s">
        <v>184</v>
      </c>
      <c r="K406" s="66">
        <v>0.11</v>
      </c>
      <c r="L406" s="45">
        <v>9299</v>
      </c>
      <c r="M406" s="82">
        <v>44881</v>
      </c>
      <c r="N406" s="44">
        <v>19349</v>
      </c>
      <c r="O406" s="36">
        <f t="shared" si="73"/>
        <v>1692131.7448387234</v>
      </c>
      <c r="P406" s="36">
        <f t="shared" si="74"/>
        <v>1878266</v>
      </c>
      <c r="Q406" s="44">
        <v>14409</v>
      </c>
      <c r="R406" s="30">
        <v>19349</v>
      </c>
      <c r="S406" s="30">
        <f t="shared" si="75"/>
        <v>4940</v>
      </c>
      <c r="T406" s="36">
        <f t="shared" si="76"/>
        <v>1398725</v>
      </c>
      <c r="U406" s="30">
        <f t="shared" si="77"/>
        <v>479541</v>
      </c>
      <c r="V406" s="44">
        <v>159</v>
      </c>
      <c r="W406" s="33">
        <f t="shared" si="78"/>
        <v>45040</v>
      </c>
      <c r="X406" s="43" t="str">
        <f t="shared" ca="1" si="83"/>
        <v>Bill Process</v>
      </c>
      <c r="Y406" s="37">
        <f t="shared" ca="1" si="79"/>
        <v>-1151</v>
      </c>
      <c r="Z406" s="44">
        <v>3955</v>
      </c>
      <c r="AA406" s="44">
        <f t="shared" ca="1" si="80"/>
        <v>1151</v>
      </c>
      <c r="AB406" s="48">
        <v>8</v>
      </c>
      <c r="AC406" s="67">
        <f t="shared" si="81"/>
        <v>0.74468964804382654</v>
      </c>
      <c r="AD406" s="52">
        <f t="shared" ca="1" si="84"/>
        <v>1143</v>
      </c>
      <c r="AE406" s="83"/>
      <c r="AF406" s="74">
        <v>0</v>
      </c>
      <c r="AG406" s="75">
        <v>0</v>
      </c>
      <c r="AH406" s="76">
        <v>45698</v>
      </c>
      <c r="AI406" s="77">
        <v>45871</v>
      </c>
      <c r="AJ406" s="50">
        <f t="shared" si="82"/>
        <v>-173</v>
      </c>
      <c r="AK406" s="48" t="s">
        <v>60</v>
      </c>
    </row>
    <row r="407" spans="1:37">
      <c r="A407" s="86" t="s">
        <v>686</v>
      </c>
      <c r="B407" s="44">
        <v>944</v>
      </c>
      <c r="C407" s="44">
        <v>38312624</v>
      </c>
      <c r="D407" s="86" t="s">
        <v>511</v>
      </c>
      <c r="E407" s="86" t="s">
        <v>79</v>
      </c>
      <c r="F407" s="44">
        <v>15</v>
      </c>
      <c r="G407" s="44">
        <v>6815504</v>
      </c>
      <c r="H407" s="46">
        <v>0.75</v>
      </c>
      <c r="I407" s="21">
        <v>51.044225330441677</v>
      </c>
      <c r="J407" s="86" t="s">
        <v>87</v>
      </c>
      <c r="K407" s="66">
        <v>0.14899999999999999</v>
      </c>
      <c r="L407" s="45">
        <v>2295</v>
      </c>
      <c r="M407" s="82">
        <v>45753</v>
      </c>
      <c r="N407" s="44">
        <v>20033</v>
      </c>
      <c r="O407" s="36">
        <f t="shared" si="73"/>
        <v>1022568.9660447381</v>
      </c>
      <c r="P407" s="36">
        <f t="shared" si="74"/>
        <v>1174932</v>
      </c>
      <c r="Q407" s="44">
        <v>19965</v>
      </c>
      <c r="R407" s="30">
        <v>20033</v>
      </c>
      <c r="S407" s="30">
        <f t="shared" si="75"/>
        <v>68</v>
      </c>
      <c r="T407" s="36">
        <f t="shared" si="76"/>
        <v>1170944</v>
      </c>
      <c r="U407" s="30">
        <f t="shared" si="77"/>
        <v>3988</v>
      </c>
      <c r="V407" s="44">
        <v>163</v>
      </c>
      <c r="W407" s="33">
        <f t="shared" si="78"/>
        <v>45916</v>
      </c>
      <c r="X407" s="43" t="str">
        <f t="shared" ca="1" si="83"/>
        <v>Bill Process</v>
      </c>
      <c r="Y407" s="37">
        <f t="shared" ca="1" si="79"/>
        <v>-275</v>
      </c>
      <c r="Z407" s="44">
        <v>4275</v>
      </c>
      <c r="AA407" s="44">
        <f t="shared" ca="1" si="80"/>
        <v>275</v>
      </c>
      <c r="AB407" s="48">
        <v>3</v>
      </c>
      <c r="AC407" s="67">
        <f t="shared" si="81"/>
        <v>0.99660560075874804</v>
      </c>
      <c r="AD407" s="52">
        <f t="shared" ca="1" si="84"/>
        <v>272</v>
      </c>
      <c r="AE407" s="83"/>
      <c r="AF407" s="74">
        <v>0</v>
      </c>
      <c r="AG407" s="75">
        <v>0</v>
      </c>
      <c r="AH407" s="76">
        <v>45864</v>
      </c>
      <c r="AI407" s="77">
        <v>46041</v>
      </c>
      <c r="AJ407" s="50">
        <f t="shared" si="82"/>
        <v>-177</v>
      </c>
      <c r="AK407" s="48" t="s">
        <v>60</v>
      </c>
    </row>
    <row r="408" spans="1:37">
      <c r="A408" s="86" t="s">
        <v>687</v>
      </c>
      <c r="B408" s="44">
        <v>718</v>
      </c>
      <c r="C408" s="44">
        <v>19313677</v>
      </c>
      <c r="D408" s="86" t="s">
        <v>299</v>
      </c>
      <c r="E408" s="86" t="s">
        <v>83</v>
      </c>
      <c r="F408" s="44">
        <v>46</v>
      </c>
      <c r="G408" s="44">
        <v>7936967</v>
      </c>
      <c r="H408" s="46">
        <v>0.77</v>
      </c>
      <c r="I408" s="21">
        <v>54.328682063514975</v>
      </c>
      <c r="J408" s="86" t="s">
        <v>208</v>
      </c>
      <c r="K408" s="66">
        <v>0.13300000000000001</v>
      </c>
      <c r="L408" s="45">
        <v>2459</v>
      </c>
      <c r="M408" s="82">
        <v>45235</v>
      </c>
      <c r="N408" s="44">
        <v>20241</v>
      </c>
      <c r="O408" s="36">
        <f t="shared" si="73"/>
        <v>1099666.8536476067</v>
      </c>
      <c r="P408" s="36">
        <f t="shared" si="74"/>
        <v>1245923</v>
      </c>
      <c r="Q408" s="44">
        <v>15374</v>
      </c>
      <c r="R408" s="30">
        <v>20241</v>
      </c>
      <c r="S408" s="30">
        <f t="shared" si="75"/>
        <v>4867</v>
      </c>
      <c r="T408" s="36">
        <f t="shared" si="76"/>
        <v>946337</v>
      </c>
      <c r="U408" s="30">
        <f t="shared" si="77"/>
        <v>299586</v>
      </c>
      <c r="V408" s="44">
        <v>153</v>
      </c>
      <c r="W408" s="33">
        <f t="shared" si="78"/>
        <v>45388</v>
      </c>
      <c r="X408" s="43" t="str">
        <f t="shared" ca="1" si="83"/>
        <v>Bill Process</v>
      </c>
      <c r="Y408" s="37">
        <f t="shared" ca="1" si="79"/>
        <v>-803</v>
      </c>
      <c r="Z408" s="44">
        <v>8859</v>
      </c>
      <c r="AA408" s="44">
        <f t="shared" ca="1" si="80"/>
        <v>803</v>
      </c>
      <c r="AB408" s="48">
        <v>5</v>
      </c>
      <c r="AC408" s="67">
        <f t="shared" si="81"/>
        <v>0.75954745318907169</v>
      </c>
      <c r="AD408" s="52">
        <f t="shared" ca="1" si="84"/>
        <v>798</v>
      </c>
      <c r="AE408" s="83"/>
      <c r="AF408" s="74">
        <v>0</v>
      </c>
      <c r="AG408" s="75">
        <v>0</v>
      </c>
      <c r="AH408" s="76">
        <v>46132</v>
      </c>
      <c r="AI408" s="77">
        <v>46299</v>
      </c>
      <c r="AJ408" s="50">
        <f t="shared" si="82"/>
        <v>-167</v>
      </c>
      <c r="AK408" s="48" t="s">
        <v>47</v>
      </c>
    </row>
    <row r="409" spans="1:37">
      <c r="A409" s="86" t="s">
        <v>688</v>
      </c>
      <c r="B409" s="44">
        <v>412</v>
      </c>
      <c r="C409" s="44">
        <v>67205100</v>
      </c>
      <c r="D409" s="86" t="s">
        <v>519</v>
      </c>
      <c r="E409" s="86" t="s">
        <v>67</v>
      </c>
      <c r="F409" s="44">
        <v>35</v>
      </c>
      <c r="G409" s="44">
        <v>9295295</v>
      </c>
      <c r="H409" s="46">
        <v>0.88</v>
      </c>
      <c r="I409" s="21">
        <v>66.255351863504359</v>
      </c>
      <c r="J409" s="86" t="s">
        <v>232</v>
      </c>
      <c r="K409" s="66">
        <v>0.10199999999999999</v>
      </c>
      <c r="L409" s="45">
        <v>6151</v>
      </c>
      <c r="M409" s="82">
        <v>46000</v>
      </c>
      <c r="N409" s="44">
        <v>28947</v>
      </c>
      <c r="O409" s="36">
        <f t="shared" si="73"/>
        <v>1917893.6703928607</v>
      </c>
      <c r="P409" s="36">
        <f t="shared" si="74"/>
        <v>2113519</v>
      </c>
      <c r="Q409" s="44">
        <v>11633</v>
      </c>
      <c r="R409" s="30">
        <v>28947</v>
      </c>
      <c r="S409" s="30">
        <f t="shared" si="75"/>
        <v>17314</v>
      </c>
      <c r="T409" s="36">
        <f t="shared" si="76"/>
        <v>849365</v>
      </c>
      <c r="U409" s="30">
        <f t="shared" si="77"/>
        <v>1264154</v>
      </c>
      <c r="V409" s="44">
        <v>62</v>
      </c>
      <c r="W409" s="33">
        <f t="shared" si="78"/>
        <v>46062</v>
      </c>
      <c r="X409" s="43" t="str">
        <f t="shared" ca="1" si="83"/>
        <v>Bill Process</v>
      </c>
      <c r="Y409" s="37">
        <f t="shared" ca="1" si="79"/>
        <v>-129</v>
      </c>
      <c r="Z409" s="44">
        <v>6744</v>
      </c>
      <c r="AA409" s="44">
        <f t="shared" ca="1" si="80"/>
        <v>129</v>
      </c>
      <c r="AB409" s="48">
        <v>1</v>
      </c>
      <c r="AC409" s="67">
        <f t="shared" si="81"/>
        <v>0.40187238746674958</v>
      </c>
      <c r="AD409" s="52">
        <f t="shared" ca="1" si="84"/>
        <v>128</v>
      </c>
      <c r="AE409" s="83"/>
      <c r="AF409" s="74">
        <v>0</v>
      </c>
      <c r="AG409" s="75">
        <v>0</v>
      </c>
      <c r="AH409" s="76">
        <v>45660</v>
      </c>
      <c r="AI409" s="77">
        <v>45736</v>
      </c>
      <c r="AJ409" s="50">
        <f t="shared" si="82"/>
        <v>-76</v>
      </c>
      <c r="AK409" s="48" t="s">
        <v>60</v>
      </c>
    </row>
    <row r="410" spans="1:37">
      <c r="A410" s="86" t="s">
        <v>689</v>
      </c>
      <c r="B410" s="44">
        <v>271</v>
      </c>
      <c r="C410" s="44">
        <v>56963034</v>
      </c>
      <c r="D410" s="86" t="s">
        <v>297</v>
      </c>
      <c r="E410" s="86" t="s">
        <v>79</v>
      </c>
      <c r="F410" s="44">
        <v>17</v>
      </c>
      <c r="G410" s="44">
        <v>9001260</v>
      </c>
      <c r="H410" s="46">
        <v>0.8</v>
      </c>
      <c r="I410" s="21">
        <v>51.499134015237715</v>
      </c>
      <c r="J410" s="86" t="s">
        <v>230</v>
      </c>
      <c r="K410" s="66">
        <v>0.11899999999999999</v>
      </c>
      <c r="L410" s="45">
        <v>5111</v>
      </c>
      <c r="M410" s="82">
        <v>45551</v>
      </c>
      <c r="N410" s="44">
        <v>36539</v>
      </c>
      <c r="O410" s="36">
        <f t="shared" si="73"/>
        <v>1881726.8577827709</v>
      </c>
      <c r="P410" s="36">
        <f t="shared" si="74"/>
        <v>2105652</v>
      </c>
      <c r="Q410" s="44">
        <v>22585</v>
      </c>
      <c r="R410" s="30">
        <v>36539</v>
      </c>
      <c r="S410" s="30">
        <f t="shared" si="75"/>
        <v>13954</v>
      </c>
      <c r="T410" s="36">
        <f t="shared" si="76"/>
        <v>1301518</v>
      </c>
      <c r="U410" s="30">
        <f t="shared" si="77"/>
        <v>804134</v>
      </c>
      <c r="V410" s="44">
        <v>143</v>
      </c>
      <c r="W410" s="33">
        <f t="shared" si="78"/>
        <v>45694</v>
      </c>
      <c r="X410" s="43" t="str">
        <f t="shared" ca="1" si="83"/>
        <v>Bill Process</v>
      </c>
      <c r="Y410" s="37">
        <f t="shared" ca="1" si="79"/>
        <v>-497</v>
      </c>
      <c r="Z410" s="44">
        <v>6595</v>
      </c>
      <c r="AA410" s="44">
        <f t="shared" ca="1" si="80"/>
        <v>497</v>
      </c>
      <c r="AB410" s="48">
        <v>4</v>
      </c>
      <c r="AC410" s="67">
        <f t="shared" si="81"/>
        <v>0.618106680533129</v>
      </c>
      <c r="AD410" s="52">
        <f t="shared" ca="1" si="84"/>
        <v>493</v>
      </c>
      <c r="AE410" s="83"/>
      <c r="AF410" s="74">
        <v>0</v>
      </c>
      <c r="AG410" s="75">
        <v>0</v>
      </c>
      <c r="AH410" s="76">
        <v>45953</v>
      </c>
      <c r="AI410" s="77">
        <v>46110</v>
      </c>
      <c r="AJ410" s="50">
        <f t="shared" si="82"/>
        <v>-157</v>
      </c>
      <c r="AK410" s="48" t="s">
        <v>47</v>
      </c>
    </row>
    <row r="411" spans="1:37">
      <c r="A411" s="86" t="s">
        <v>690</v>
      </c>
      <c r="B411" s="44">
        <v>233</v>
      </c>
      <c r="C411" s="44">
        <v>71298174</v>
      </c>
      <c r="D411" s="86" t="s">
        <v>345</v>
      </c>
      <c r="E411" s="86" t="s">
        <v>207</v>
      </c>
      <c r="F411" s="44">
        <v>40</v>
      </c>
      <c r="G411" s="44">
        <v>4377467</v>
      </c>
      <c r="H411" s="46">
        <v>0.99</v>
      </c>
      <c r="I411" s="21">
        <v>61.061902042226436</v>
      </c>
      <c r="J411" s="86" t="s">
        <v>64</v>
      </c>
      <c r="K411" s="66">
        <v>0.128</v>
      </c>
      <c r="L411" s="45">
        <v>9231</v>
      </c>
      <c r="M411" s="82">
        <v>44710</v>
      </c>
      <c r="N411" s="44">
        <v>30578</v>
      </c>
      <c r="O411" s="36">
        <f t="shared" si="73"/>
        <v>1867150.8406471999</v>
      </c>
      <c r="P411" s="36">
        <f t="shared" si="74"/>
        <v>2106146</v>
      </c>
      <c r="Q411" s="44">
        <v>29506</v>
      </c>
      <c r="R411" s="30">
        <v>30578</v>
      </c>
      <c r="S411" s="30">
        <f t="shared" si="75"/>
        <v>1072</v>
      </c>
      <c r="T411" s="36">
        <f t="shared" si="76"/>
        <v>2032309</v>
      </c>
      <c r="U411" s="30">
        <f t="shared" si="77"/>
        <v>73837</v>
      </c>
      <c r="V411" s="44">
        <v>152</v>
      </c>
      <c r="W411" s="33">
        <f t="shared" si="78"/>
        <v>44862</v>
      </c>
      <c r="X411" s="43" t="str">
        <f t="shared" ca="1" si="83"/>
        <v>Bill Process</v>
      </c>
      <c r="Y411" s="37">
        <f t="shared" ca="1" si="79"/>
        <v>-1329</v>
      </c>
      <c r="Z411" s="44">
        <v>3131</v>
      </c>
      <c r="AA411" s="44">
        <f t="shared" ca="1" si="80"/>
        <v>1329</v>
      </c>
      <c r="AB411" s="48">
        <v>7</v>
      </c>
      <c r="AC411" s="67">
        <f t="shared" si="81"/>
        <v>0.96494211524625551</v>
      </c>
      <c r="AD411" s="52">
        <f t="shared" ca="1" si="84"/>
        <v>1322</v>
      </c>
      <c r="AE411" s="83"/>
      <c r="AF411" s="74">
        <v>0</v>
      </c>
      <c r="AG411" s="75">
        <v>0</v>
      </c>
      <c r="AH411" s="76">
        <v>45736</v>
      </c>
      <c r="AI411" s="77">
        <v>45902</v>
      </c>
      <c r="AJ411" s="50">
        <f t="shared" si="82"/>
        <v>-166</v>
      </c>
      <c r="AK411" s="48" t="s">
        <v>47</v>
      </c>
    </row>
    <row r="412" spans="1:37">
      <c r="A412" s="86" t="s">
        <v>691</v>
      </c>
      <c r="B412" s="44">
        <v>206</v>
      </c>
      <c r="C412" s="44">
        <v>35981482</v>
      </c>
      <c r="D412" s="86" t="s">
        <v>151</v>
      </c>
      <c r="E412" s="86" t="s">
        <v>97</v>
      </c>
      <c r="F412" s="44">
        <v>19</v>
      </c>
      <c r="G412" s="44">
        <v>2454507</v>
      </c>
      <c r="H412" s="46">
        <v>0.81</v>
      </c>
      <c r="I412" s="21">
        <v>92.780699779279132</v>
      </c>
      <c r="J412" s="86" t="s">
        <v>84</v>
      </c>
      <c r="K412" s="66">
        <v>0.128</v>
      </c>
      <c r="L412" s="45">
        <v>5041</v>
      </c>
      <c r="M412" s="82">
        <v>43843</v>
      </c>
      <c r="N412" s="44">
        <v>33461</v>
      </c>
      <c r="O412" s="36">
        <f t="shared" si="73"/>
        <v>3104534.9953144589</v>
      </c>
      <c r="P412" s="36">
        <f t="shared" si="74"/>
        <v>3501915</v>
      </c>
      <c r="Q412" s="44">
        <v>556</v>
      </c>
      <c r="R412" s="30">
        <v>33461</v>
      </c>
      <c r="S412" s="30">
        <f t="shared" si="75"/>
        <v>32905</v>
      </c>
      <c r="T412" s="36">
        <f t="shared" si="76"/>
        <v>58189</v>
      </c>
      <c r="U412" s="30">
        <f t="shared" si="77"/>
        <v>3443726</v>
      </c>
      <c r="V412" s="44">
        <v>114</v>
      </c>
      <c r="W412" s="33">
        <f t="shared" si="78"/>
        <v>43957</v>
      </c>
      <c r="X412" s="43" t="str">
        <f t="shared" ca="1" si="83"/>
        <v>Bill Process</v>
      </c>
      <c r="Y412" s="37">
        <f t="shared" ca="1" si="79"/>
        <v>-2234</v>
      </c>
      <c r="Z412" s="44">
        <v>6529</v>
      </c>
      <c r="AA412" s="44">
        <f t="shared" ca="1" si="80"/>
        <v>2234</v>
      </c>
      <c r="AB412" s="48">
        <v>5</v>
      </c>
      <c r="AC412" s="67">
        <f t="shared" si="81"/>
        <v>1.6616359343713576E-2</v>
      </c>
      <c r="AD412" s="52">
        <f t="shared" ca="1" si="84"/>
        <v>2229</v>
      </c>
      <c r="AE412" s="83"/>
      <c r="AF412" s="74">
        <v>0</v>
      </c>
      <c r="AG412" s="75">
        <v>0</v>
      </c>
      <c r="AH412" s="76">
        <v>45692</v>
      </c>
      <c r="AI412" s="77">
        <v>45820</v>
      </c>
      <c r="AJ412" s="50">
        <f t="shared" si="82"/>
        <v>-128</v>
      </c>
      <c r="AK412" s="48" t="s">
        <v>60</v>
      </c>
    </row>
    <row r="413" spans="1:37">
      <c r="A413" s="86" t="s">
        <v>692</v>
      </c>
      <c r="B413" s="44">
        <v>351</v>
      </c>
      <c r="C413" s="44">
        <v>27954363</v>
      </c>
      <c r="D413" s="86" t="s">
        <v>89</v>
      </c>
      <c r="E413" s="86" t="s">
        <v>71</v>
      </c>
      <c r="F413" s="44">
        <v>30</v>
      </c>
      <c r="G413" s="44">
        <v>8569752</v>
      </c>
      <c r="H413" s="46">
        <v>0.85</v>
      </c>
      <c r="I413" s="21">
        <v>80.76599915415332</v>
      </c>
      <c r="J413" s="86" t="s">
        <v>306</v>
      </c>
      <c r="K413" s="66">
        <v>0.124</v>
      </c>
      <c r="L413" s="45">
        <v>2416</v>
      </c>
      <c r="M413" s="82">
        <v>43883</v>
      </c>
      <c r="N413" s="44">
        <v>13972</v>
      </c>
      <c r="O413" s="36">
        <f t="shared" si="73"/>
        <v>1128462.5401818303</v>
      </c>
      <c r="P413" s="36">
        <f t="shared" si="74"/>
        <v>1268392</v>
      </c>
      <c r="Q413" s="44">
        <v>1979</v>
      </c>
      <c r="R413" s="30">
        <v>13972</v>
      </c>
      <c r="S413" s="30">
        <f t="shared" si="75"/>
        <v>11993</v>
      </c>
      <c r="T413" s="36">
        <f t="shared" si="76"/>
        <v>179656</v>
      </c>
      <c r="U413" s="30">
        <f t="shared" si="77"/>
        <v>1088736</v>
      </c>
      <c r="V413" s="44">
        <v>186</v>
      </c>
      <c r="W413" s="33">
        <f t="shared" si="78"/>
        <v>44069</v>
      </c>
      <c r="X413" s="43" t="str">
        <f t="shared" ca="1" si="83"/>
        <v>Bill Process</v>
      </c>
      <c r="Y413" s="37">
        <f t="shared" ca="1" si="79"/>
        <v>-2122</v>
      </c>
      <c r="Z413" s="44">
        <v>6834</v>
      </c>
      <c r="AA413" s="44">
        <f t="shared" ca="1" si="80"/>
        <v>2122</v>
      </c>
      <c r="AB413" s="48">
        <v>5</v>
      </c>
      <c r="AC413" s="67">
        <f t="shared" si="81"/>
        <v>0.14164042370455196</v>
      </c>
      <c r="AD413" s="52">
        <f t="shared" ca="1" si="84"/>
        <v>2117</v>
      </c>
      <c r="AE413" s="83"/>
      <c r="AF413" s="74">
        <v>0</v>
      </c>
      <c r="AG413" s="75">
        <v>0</v>
      </c>
      <c r="AH413" s="76">
        <v>45691</v>
      </c>
      <c r="AI413" s="77">
        <v>45891</v>
      </c>
      <c r="AJ413" s="50">
        <f t="shared" si="82"/>
        <v>-200</v>
      </c>
      <c r="AK413" s="48" t="s">
        <v>60</v>
      </c>
    </row>
    <row r="414" spans="1:37">
      <c r="A414" s="86" t="s">
        <v>693</v>
      </c>
      <c r="B414" s="44">
        <v>612</v>
      </c>
      <c r="C414" s="44">
        <v>70531804</v>
      </c>
      <c r="D414" s="86" t="s">
        <v>311</v>
      </c>
      <c r="E414" s="86" t="s">
        <v>54</v>
      </c>
      <c r="F414" s="44">
        <v>10</v>
      </c>
      <c r="G414" s="44">
        <v>6495255</v>
      </c>
      <c r="H414" s="46">
        <v>1</v>
      </c>
      <c r="I414" s="21">
        <v>61.727960892667426</v>
      </c>
      <c r="J414" s="86" t="s">
        <v>101</v>
      </c>
      <c r="K414" s="66">
        <v>0.124</v>
      </c>
      <c r="L414" s="45">
        <v>9425</v>
      </c>
      <c r="M414" s="82">
        <v>44869</v>
      </c>
      <c r="N414" s="44">
        <v>83287</v>
      </c>
      <c r="O414" s="36">
        <f t="shared" si="73"/>
        <v>5141136.6788675915</v>
      </c>
      <c r="P414" s="36">
        <f t="shared" si="74"/>
        <v>5778638</v>
      </c>
      <c r="Q414" s="44">
        <v>10851</v>
      </c>
      <c r="R414" s="30">
        <v>83287</v>
      </c>
      <c r="S414" s="30">
        <f t="shared" si="75"/>
        <v>72436</v>
      </c>
      <c r="T414" s="36">
        <f t="shared" si="76"/>
        <v>752867</v>
      </c>
      <c r="U414" s="30">
        <f t="shared" si="77"/>
        <v>5025771</v>
      </c>
      <c r="V414" s="44">
        <v>122</v>
      </c>
      <c r="W414" s="33">
        <f t="shared" si="78"/>
        <v>44991</v>
      </c>
      <c r="X414" s="43" t="str">
        <f t="shared" ca="1" si="83"/>
        <v>Bill Process</v>
      </c>
      <c r="Y414" s="37">
        <f t="shared" ca="1" si="79"/>
        <v>-1200</v>
      </c>
      <c r="Z414" s="44">
        <v>9096</v>
      </c>
      <c r="AA414" s="44">
        <f t="shared" ca="1" si="80"/>
        <v>1200</v>
      </c>
      <c r="AB414" s="48">
        <v>5</v>
      </c>
      <c r="AC414" s="67">
        <f t="shared" si="81"/>
        <v>0.13028443814761007</v>
      </c>
      <c r="AD414" s="52">
        <f t="shared" ca="1" si="84"/>
        <v>1195</v>
      </c>
      <c r="AE414" s="83"/>
      <c r="AF414" s="74">
        <v>0</v>
      </c>
      <c r="AG414" s="75">
        <v>0</v>
      </c>
      <c r="AH414" s="76">
        <v>45936</v>
      </c>
      <c r="AI414" s="77">
        <v>46072</v>
      </c>
      <c r="AJ414" s="50">
        <f t="shared" si="82"/>
        <v>-136</v>
      </c>
      <c r="AK414" s="48" t="s">
        <v>47</v>
      </c>
    </row>
    <row r="415" spans="1:37">
      <c r="A415" s="86" t="s">
        <v>694</v>
      </c>
      <c r="B415" s="44">
        <v>742</v>
      </c>
      <c r="C415" s="44">
        <v>92413248</v>
      </c>
      <c r="D415" s="86" t="s">
        <v>485</v>
      </c>
      <c r="E415" s="86" t="s">
        <v>207</v>
      </c>
      <c r="F415" s="44">
        <v>16</v>
      </c>
      <c r="G415" s="44">
        <v>6459043</v>
      </c>
      <c r="H415" s="46">
        <v>0.76</v>
      </c>
      <c r="I415" s="21">
        <v>64.672154618547523</v>
      </c>
      <c r="J415" s="86" t="s">
        <v>156</v>
      </c>
      <c r="K415" s="66">
        <v>0.107</v>
      </c>
      <c r="L415" s="45">
        <v>4835</v>
      </c>
      <c r="M415" s="82">
        <v>45472</v>
      </c>
      <c r="N415" s="44">
        <v>23282</v>
      </c>
      <c r="O415" s="36">
        <f t="shared" si="73"/>
        <v>1505697.1038290234</v>
      </c>
      <c r="P415" s="36">
        <f t="shared" si="74"/>
        <v>1666807</v>
      </c>
      <c r="Q415" s="44">
        <v>5777</v>
      </c>
      <c r="R415" s="30">
        <v>23282</v>
      </c>
      <c r="S415" s="30">
        <f t="shared" si="75"/>
        <v>17505</v>
      </c>
      <c r="T415" s="36">
        <f t="shared" si="76"/>
        <v>413587</v>
      </c>
      <c r="U415" s="30">
        <f t="shared" si="77"/>
        <v>1253220</v>
      </c>
      <c r="V415" s="44">
        <v>183</v>
      </c>
      <c r="W415" s="33">
        <f t="shared" si="78"/>
        <v>45655</v>
      </c>
      <c r="X415" s="43" t="str">
        <f t="shared" ca="1" si="83"/>
        <v>Bill Process</v>
      </c>
      <c r="Y415" s="37">
        <f t="shared" ca="1" si="79"/>
        <v>-536</v>
      </c>
      <c r="Z415" s="44">
        <v>9234</v>
      </c>
      <c r="AA415" s="44">
        <f t="shared" ca="1" si="80"/>
        <v>536</v>
      </c>
      <c r="AB415" s="48">
        <v>7</v>
      </c>
      <c r="AC415" s="67">
        <f t="shared" si="81"/>
        <v>0.24813160381410532</v>
      </c>
      <c r="AD415" s="52">
        <f t="shared" ca="1" si="84"/>
        <v>529</v>
      </c>
      <c r="AE415" s="83"/>
      <c r="AF415" s="74">
        <v>0</v>
      </c>
      <c r="AG415" s="75">
        <v>0</v>
      </c>
      <c r="AH415" s="76">
        <v>45993</v>
      </c>
      <c r="AI415" s="77">
        <v>46190</v>
      </c>
      <c r="AJ415" s="50">
        <f t="shared" si="82"/>
        <v>-197</v>
      </c>
      <c r="AK415" s="48" t="s">
        <v>60</v>
      </c>
    </row>
    <row r="416" spans="1:37">
      <c r="A416" s="86" t="s">
        <v>695</v>
      </c>
      <c r="B416" s="44">
        <v>535</v>
      </c>
      <c r="C416" s="44">
        <v>27443683</v>
      </c>
      <c r="D416" s="86" t="s">
        <v>592</v>
      </c>
      <c r="E416" s="86" t="s">
        <v>79</v>
      </c>
      <c r="F416" s="44">
        <v>11</v>
      </c>
      <c r="G416" s="44">
        <v>6958640</v>
      </c>
      <c r="H416" s="46">
        <v>0.78</v>
      </c>
      <c r="I416" s="21">
        <v>56.399838211195771</v>
      </c>
      <c r="J416" s="86" t="s">
        <v>239</v>
      </c>
      <c r="K416" s="66">
        <v>0.11799999999999999</v>
      </c>
      <c r="L416" s="45">
        <v>2105</v>
      </c>
      <c r="M416" s="82">
        <v>45846</v>
      </c>
      <c r="N416" s="44">
        <v>23508</v>
      </c>
      <c r="O416" s="36">
        <f t="shared" si="73"/>
        <v>1325847.3966687901</v>
      </c>
      <c r="P416" s="36">
        <f t="shared" si="74"/>
        <v>1482297</v>
      </c>
      <c r="Q416" s="44">
        <v>20020</v>
      </c>
      <c r="R416" s="30">
        <v>23508</v>
      </c>
      <c r="S416" s="30">
        <f t="shared" si="75"/>
        <v>3488</v>
      </c>
      <c r="T416" s="36">
        <f t="shared" si="76"/>
        <v>1262361</v>
      </c>
      <c r="U416" s="30">
        <f t="shared" si="77"/>
        <v>219936</v>
      </c>
      <c r="V416" s="44">
        <v>73</v>
      </c>
      <c r="W416" s="33">
        <f t="shared" si="78"/>
        <v>45919</v>
      </c>
      <c r="X416" s="43" t="str">
        <f t="shared" ca="1" si="83"/>
        <v>Bill Process</v>
      </c>
      <c r="Y416" s="37">
        <f t="shared" ca="1" si="79"/>
        <v>-272</v>
      </c>
      <c r="Z416" s="44">
        <v>3716</v>
      </c>
      <c r="AA416" s="44">
        <f t="shared" ca="1" si="80"/>
        <v>272</v>
      </c>
      <c r="AB416" s="48">
        <v>0</v>
      </c>
      <c r="AC416" s="67">
        <f t="shared" si="81"/>
        <v>0.85162497873064491</v>
      </c>
      <c r="AD416" s="52">
        <f t="shared" ca="1" si="84"/>
        <v>272</v>
      </c>
      <c r="AE416" s="83"/>
      <c r="AF416" s="74">
        <v>0</v>
      </c>
      <c r="AG416" s="75">
        <v>0</v>
      </c>
      <c r="AH416" s="76">
        <v>46349</v>
      </c>
      <c r="AI416" s="77">
        <v>46436</v>
      </c>
      <c r="AJ416" s="50">
        <f t="shared" si="82"/>
        <v>-87</v>
      </c>
      <c r="AK416" s="48" t="s">
        <v>47</v>
      </c>
    </row>
    <row r="417" spans="1:37">
      <c r="A417" s="86" t="s">
        <v>696</v>
      </c>
      <c r="B417" s="44">
        <v>130</v>
      </c>
      <c r="C417" s="44">
        <v>85616669</v>
      </c>
      <c r="D417" s="86" t="s">
        <v>396</v>
      </c>
      <c r="E417" s="86" t="s">
        <v>50</v>
      </c>
      <c r="F417" s="44">
        <v>48</v>
      </c>
      <c r="G417" s="44">
        <v>7256667</v>
      </c>
      <c r="H417" s="46">
        <v>0.75</v>
      </c>
      <c r="I417" s="21">
        <v>76.429387841210016</v>
      </c>
      <c r="J417" s="86" t="s">
        <v>230</v>
      </c>
      <c r="K417" s="66">
        <v>0.10100000000000001</v>
      </c>
      <c r="L417" s="45">
        <v>1115</v>
      </c>
      <c r="M417" s="82">
        <v>45723</v>
      </c>
      <c r="N417" s="44">
        <v>94255</v>
      </c>
      <c r="O417" s="36">
        <f t="shared" si="73"/>
        <v>7203851.95097325</v>
      </c>
      <c r="P417" s="36">
        <f t="shared" si="74"/>
        <v>7931441</v>
      </c>
      <c r="Q417" s="44">
        <v>33296</v>
      </c>
      <c r="R417" s="30">
        <v>94255</v>
      </c>
      <c r="S417" s="30">
        <f t="shared" si="75"/>
        <v>60959</v>
      </c>
      <c r="T417" s="36">
        <f t="shared" si="76"/>
        <v>2801817</v>
      </c>
      <c r="U417" s="30">
        <f t="shared" si="77"/>
        <v>5129624</v>
      </c>
      <c r="V417" s="44">
        <v>139</v>
      </c>
      <c r="W417" s="33">
        <f t="shared" si="78"/>
        <v>45862</v>
      </c>
      <c r="X417" s="43" t="str">
        <f t="shared" ca="1" si="83"/>
        <v>Bill Process</v>
      </c>
      <c r="Y417" s="37">
        <f t="shared" ca="1" si="79"/>
        <v>-329</v>
      </c>
      <c r="Z417" s="44">
        <v>3945</v>
      </c>
      <c r="AA417" s="44">
        <f t="shared" ca="1" si="80"/>
        <v>329</v>
      </c>
      <c r="AB417" s="48">
        <v>0</v>
      </c>
      <c r="AC417" s="67">
        <f t="shared" si="81"/>
        <v>0.35325446925892523</v>
      </c>
      <c r="AD417" s="52">
        <f t="shared" ca="1" si="84"/>
        <v>329</v>
      </c>
      <c r="AE417" s="83"/>
      <c r="AF417" s="74">
        <v>0</v>
      </c>
      <c r="AG417" s="75">
        <v>0</v>
      </c>
      <c r="AH417" s="76">
        <v>46209</v>
      </c>
      <c r="AI417" s="77">
        <v>46362</v>
      </c>
      <c r="AJ417" s="50">
        <f t="shared" si="82"/>
        <v>-153</v>
      </c>
      <c r="AK417" s="48" t="s">
        <v>47</v>
      </c>
    </row>
    <row r="418" spans="1:37">
      <c r="A418" s="86" t="s">
        <v>697</v>
      </c>
      <c r="B418" s="44">
        <v>433</v>
      </c>
      <c r="C418" s="44">
        <v>60701954</v>
      </c>
      <c r="D418" s="86" t="s">
        <v>661</v>
      </c>
      <c r="E418" s="86" t="s">
        <v>125</v>
      </c>
      <c r="F418" s="44">
        <v>14</v>
      </c>
      <c r="G418" s="44">
        <v>7355961</v>
      </c>
      <c r="H418" s="46">
        <v>0.85</v>
      </c>
      <c r="I418" s="21">
        <v>98.693207685217217</v>
      </c>
      <c r="J418" s="86" t="s">
        <v>242</v>
      </c>
      <c r="K418" s="66">
        <v>0.121</v>
      </c>
      <c r="L418" s="45">
        <v>2577</v>
      </c>
      <c r="M418" s="82">
        <v>45865</v>
      </c>
      <c r="N418" s="44">
        <v>33697</v>
      </c>
      <c r="O418" s="36">
        <f t="shared" si="73"/>
        <v>3325665.0193687645</v>
      </c>
      <c r="P418" s="36">
        <f t="shared" si="74"/>
        <v>3728070</v>
      </c>
      <c r="Q418" s="44">
        <v>30914</v>
      </c>
      <c r="R418" s="30">
        <v>33697</v>
      </c>
      <c r="S418" s="30">
        <f t="shared" si="75"/>
        <v>2783</v>
      </c>
      <c r="T418" s="36">
        <f t="shared" si="76"/>
        <v>3420173</v>
      </c>
      <c r="U418" s="30">
        <f t="shared" si="77"/>
        <v>307897</v>
      </c>
      <c r="V418" s="44">
        <v>62</v>
      </c>
      <c r="W418" s="33">
        <f t="shared" si="78"/>
        <v>45927</v>
      </c>
      <c r="X418" s="43" t="str">
        <f t="shared" ca="1" si="83"/>
        <v>Bill Process</v>
      </c>
      <c r="Y418" s="37">
        <f t="shared" ca="1" si="79"/>
        <v>-264</v>
      </c>
      <c r="Z418" s="44">
        <v>3135</v>
      </c>
      <c r="AA418" s="44">
        <f t="shared" ca="1" si="80"/>
        <v>264</v>
      </c>
      <c r="AB418" s="48">
        <v>7</v>
      </c>
      <c r="AC418" s="67">
        <f t="shared" si="81"/>
        <v>0.91741104549366415</v>
      </c>
      <c r="AD418" s="52">
        <f t="shared" ca="1" si="84"/>
        <v>257</v>
      </c>
      <c r="AE418" s="83"/>
      <c r="AF418" s="74">
        <v>0</v>
      </c>
      <c r="AG418" s="75">
        <v>0</v>
      </c>
      <c r="AH418" s="76">
        <v>46019</v>
      </c>
      <c r="AI418" s="77">
        <v>46095</v>
      </c>
      <c r="AJ418" s="50">
        <f t="shared" si="82"/>
        <v>-76</v>
      </c>
      <c r="AK418" s="48" t="s">
        <v>47</v>
      </c>
    </row>
    <row r="419" spans="1:37">
      <c r="A419" s="86" t="s">
        <v>698</v>
      </c>
      <c r="B419" s="44">
        <v>807</v>
      </c>
      <c r="C419" s="44">
        <v>46186942</v>
      </c>
      <c r="D419" s="86" t="s">
        <v>214</v>
      </c>
      <c r="E419" s="86" t="s">
        <v>75</v>
      </c>
      <c r="F419" s="44">
        <v>30</v>
      </c>
      <c r="G419" s="44">
        <v>2641215</v>
      </c>
      <c r="H419" s="46">
        <v>0.83</v>
      </c>
      <c r="I419" s="21">
        <v>83.476196715141882</v>
      </c>
      <c r="J419" s="86" t="s">
        <v>265</v>
      </c>
      <c r="K419" s="66">
        <v>0.13300000000000001</v>
      </c>
      <c r="L419" s="45">
        <v>9539</v>
      </c>
      <c r="M419" s="82">
        <v>45075</v>
      </c>
      <c r="N419" s="44">
        <v>69948</v>
      </c>
      <c r="O419" s="36">
        <f t="shared" si="73"/>
        <v>5838993.0078307446</v>
      </c>
      <c r="P419" s="36">
        <f t="shared" si="74"/>
        <v>6615579</v>
      </c>
      <c r="Q419" s="44">
        <v>9059</v>
      </c>
      <c r="R419" s="30">
        <v>69948</v>
      </c>
      <c r="S419" s="30">
        <f t="shared" si="75"/>
        <v>60889</v>
      </c>
      <c r="T419" s="36">
        <f t="shared" si="76"/>
        <v>856787</v>
      </c>
      <c r="U419" s="30">
        <f t="shared" si="77"/>
        <v>5758792</v>
      </c>
      <c r="V419" s="44">
        <v>85</v>
      </c>
      <c r="W419" s="33">
        <f t="shared" si="78"/>
        <v>45160</v>
      </c>
      <c r="X419" s="43" t="str">
        <f t="shared" ca="1" si="83"/>
        <v>Bill Process</v>
      </c>
      <c r="Y419" s="37">
        <f t="shared" ca="1" si="79"/>
        <v>-1031</v>
      </c>
      <c r="Z419" s="44">
        <v>6986</v>
      </c>
      <c r="AA419" s="44">
        <f t="shared" ca="1" si="80"/>
        <v>1031</v>
      </c>
      <c r="AB419" s="48">
        <v>5</v>
      </c>
      <c r="AC419" s="67">
        <f t="shared" si="81"/>
        <v>0.12951049350946417</v>
      </c>
      <c r="AD419" s="52">
        <f t="shared" ca="1" si="84"/>
        <v>1026</v>
      </c>
      <c r="AE419" s="83"/>
      <c r="AF419" s="74">
        <v>0</v>
      </c>
      <c r="AG419" s="75">
        <v>0</v>
      </c>
      <c r="AH419" s="76">
        <v>45652</v>
      </c>
      <c r="AI419" s="77">
        <v>45751</v>
      </c>
      <c r="AJ419" s="50">
        <f t="shared" si="82"/>
        <v>-99</v>
      </c>
      <c r="AK419" s="48" t="s">
        <v>47</v>
      </c>
    </row>
    <row r="420" spans="1:37">
      <c r="A420" s="86" t="s">
        <v>699</v>
      </c>
      <c r="B420" s="44">
        <v>574</v>
      </c>
      <c r="C420" s="44">
        <v>46850858</v>
      </c>
      <c r="D420" s="86" t="s">
        <v>466</v>
      </c>
      <c r="E420" s="86" t="s">
        <v>147</v>
      </c>
      <c r="F420" s="44">
        <v>32</v>
      </c>
      <c r="G420" s="44">
        <v>1218814</v>
      </c>
      <c r="H420" s="46">
        <v>0.8</v>
      </c>
      <c r="I420" s="21">
        <v>56.217975707274803</v>
      </c>
      <c r="J420" s="86" t="s">
        <v>265</v>
      </c>
      <c r="K420" s="66">
        <v>0.13900000000000001</v>
      </c>
      <c r="L420" s="45">
        <v>1240</v>
      </c>
      <c r="M420" s="82">
        <v>44492</v>
      </c>
      <c r="N420" s="44">
        <v>84030</v>
      </c>
      <c r="O420" s="36">
        <f t="shared" si="73"/>
        <v>4723996.4986823015</v>
      </c>
      <c r="P420" s="36">
        <f t="shared" si="74"/>
        <v>5380632</v>
      </c>
      <c r="Q420" s="44">
        <v>71667</v>
      </c>
      <c r="R420" s="30">
        <v>84030</v>
      </c>
      <c r="S420" s="30">
        <f t="shared" si="75"/>
        <v>12363</v>
      </c>
      <c r="T420" s="36">
        <f t="shared" si="76"/>
        <v>4589001</v>
      </c>
      <c r="U420" s="30">
        <f t="shared" si="77"/>
        <v>791631</v>
      </c>
      <c r="V420" s="44">
        <v>142</v>
      </c>
      <c r="W420" s="33">
        <f t="shared" si="78"/>
        <v>44634</v>
      </c>
      <c r="X420" s="43" t="str">
        <f t="shared" ca="1" si="83"/>
        <v>Bill Process</v>
      </c>
      <c r="Y420" s="37">
        <f t="shared" ca="1" si="79"/>
        <v>-1557</v>
      </c>
      <c r="Z420" s="44">
        <v>6907</v>
      </c>
      <c r="AA420" s="44">
        <f t="shared" ca="1" si="80"/>
        <v>1557</v>
      </c>
      <c r="AB420" s="48">
        <v>3</v>
      </c>
      <c r="AC420" s="67">
        <f t="shared" si="81"/>
        <v>0.85287397358086403</v>
      </c>
      <c r="AD420" s="52">
        <f t="shared" ca="1" si="84"/>
        <v>1554</v>
      </c>
      <c r="AE420" s="83"/>
      <c r="AF420" s="74">
        <v>0</v>
      </c>
      <c r="AG420" s="75">
        <v>0</v>
      </c>
      <c r="AH420" s="76">
        <v>45982</v>
      </c>
      <c r="AI420" s="77">
        <v>46138</v>
      </c>
      <c r="AJ420" s="50">
        <f t="shared" si="82"/>
        <v>-156</v>
      </c>
      <c r="AK420" s="48" t="s">
        <v>47</v>
      </c>
    </row>
    <row r="421" spans="1:37">
      <c r="A421" s="86" t="s">
        <v>700</v>
      </c>
      <c r="B421" s="44">
        <v>655</v>
      </c>
      <c r="C421" s="44">
        <v>46206939</v>
      </c>
      <c r="D421" s="86" t="s">
        <v>615</v>
      </c>
      <c r="E421" s="86" t="s">
        <v>79</v>
      </c>
      <c r="F421" s="44">
        <v>50</v>
      </c>
      <c r="G421" s="44">
        <v>5485573</v>
      </c>
      <c r="H421" s="46">
        <v>0.76</v>
      </c>
      <c r="I421" s="21">
        <v>80.48422274532706</v>
      </c>
      <c r="J421" s="86" t="s">
        <v>51</v>
      </c>
      <c r="K421" s="66">
        <v>0.13400000000000001</v>
      </c>
      <c r="L421" s="45">
        <v>6601</v>
      </c>
      <c r="M421" s="82">
        <v>44260</v>
      </c>
      <c r="N421" s="44">
        <v>91500</v>
      </c>
      <c r="O421" s="36">
        <f t="shared" si="73"/>
        <v>7364306.3811974255</v>
      </c>
      <c r="P421" s="36">
        <f t="shared" si="74"/>
        <v>8351123</v>
      </c>
      <c r="Q421" s="44">
        <v>40753</v>
      </c>
      <c r="R421" s="30">
        <v>91500</v>
      </c>
      <c r="S421" s="30">
        <f t="shared" si="75"/>
        <v>50747</v>
      </c>
      <c r="T421" s="36">
        <f t="shared" si="76"/>
        <v>3719490</v>
      </c>
      <c r="U421" s="30">
        <f t="shared" si="77"/>
        <v>4631633</v>
      </c>
      <c r="V421" s="44">
        <v>69</v>
      </c>
      <c r="W421" s="33">
        <f t="shared" si="78"/>
        <v>44329</v>
      </c>
      <c r="X421" s="43" t="str">
        <f t="shared" ca="1" si="83"/>
        <v>Bill Process</v>
      </c>
      <c r="Y421" s="37">
        <f t="shared" ca="1" si="79"/>
        <v>-1862</v>
      </c>
      <c r="Z421" s="44">
        <v>8862</v>
      </c>
      <c r="AA421" s="44">
        <f t="shared" ca="1" si="80"/>
        <v>1862</v>
      </c>
      <c r="AB421" s="48">
        <v>5</v>
      </c>
      <c r="AC421" s="67">
        <f t="shared" si="81"/>
        <v>0.44538797814207648</v>
      </c>
      <c r="AD421" s="52">
        <f t="shared" ca="1" si="84"/>
        <v>1857</v>
      </c>
      <c r="AE421" s="83"/>
      <c r="AF421" s="74">
        <v>0</v>
      </c>
      <c r="AG421" s="75">
        <v>0</v>
      </c>
      <c r="AH421" s="76">
        <v>46121</v>
      </c>
      <c r="AI421" s="77">
        <v>46204</v>
      </c>
      <c r="AJ421" s="50">
        <f t="shared" si="82"/>
        <v>-83</v>
      </c>
      <c r="AK421" s="48" t="s">
        <v>47</v>
      </c>
    </row>
    <row r="422" spans="1:37">
      <c r="A422" s="86" t="s">
        <v>701</v>
      </c>
      <c r="B422" s="44">
        <v>190</v>
      </c>
      <c r="C422" s="44">
        <v>53719078</v>
      </c>
      <c r="D422" s="86" t="s">
        <v>702</v>
      </c>
      <c r="E422" s="86" t="s">
        <v>207</v>
      </c>
      <c r="F422" s="44">
        <v>20</v>
      </c>
      <c r="G422" s="44">
        <v>7700330</v>
      </c>
      <c r="H422" s="46">
        <v>0.76</v>
      </c>
      <c r="I422" s="21">
        <v>94.035451704312493</v>
      </c>
      <c r="J422" s="86" t="s">
        <v>122</v>
      </c>
      <c r="K422" s="66">
        <v>0.13800000000000001</v>
      </c>
      <c r="L422" s="45">
        <v>2810</v>
      </c>
      <c r="M422" s="82">
        <v>45578</v>
      </c>
      <c r="N422" s="44">
        <v>32812</v>
      </c>
      <c r="O422" s="36">
        <f t="shared" si="73"/>
        <v>3085491.2413219013</v>
      </c>
      <c r="P422" s="36">
        <f t="shared" si="74"/>
        <v>3511289</v>
      </c>
      <c r="Q422" s="44">
        <v>15567</v>
      </c>
      <c r="R422" s="30">
        <v>32812</v>
      </c>
      <c r="S422" s="30">
        <f t="shared" si="75"/>
        <v>17245</v>
      </c>
      <c r="T422" s="36">
        <f t="shared" si="76"/>
        <v>1665861</v>
      </c>
      <c r="U422" s="30">
        <f t="shared" si="77"/>
        <v>1845428</v>
      </c>
      <c r="V422" s="44">
        <v>183</v>
      </c>
      <c r="W422" s="33">
        <f t="shared" si="78"/>
        <v>45761</v>
      </c>
      <c r="X422" s="43" t="str">
        <f t="shared" ca="1" si="83"/>
        <v>Bill Process</v>
      </c>
      <c r="Y422" s="37">
        <f t="shared" ca="1" si="79"/>
        <v>-430</v>
      </c>
      <c r="Z422" s="44">
        <v>9245</v>
      </c>
      <c r="AA422" s="44">
        <f t="shared" ca="1" si="80"/>
        <v>430</v>
      </c>
      <c r="AB422" s="48">
        <v>1</v>
      </c>
      <c r="AC422" s="67">
        <f t="shared" si="81"/>
        <v>0.47443008655369989</v>
      </c>
      <c r="AD422" s="52">
        <f t="shared" ca="1" si="84"/>
        <v>429</v>
      </c>
      <c r="AE422" s="83"/>
      <c r="AF422" s="74">
        <v>0</v>
      </c>
      <c r="AG422" s="75">
        <v>0</v>
      </c>
      <c r="AH422" s="76">
        <v>45692</v>
      </c>
      <c r="AI422" s="77">
        <v>45889</v>
      </c>
      <c r="AJ422" s="50">
        <f t="shared" si="82"/>
        <v>-197</v>
      </c>
      <c r="AK422" s="48" t="s">
        <v>60</v>
      </c>
    </row>
    <row r="423" spans="1:37">
      <c r="A423" s="86" t="s">
        <v>703</v>
      </c>
      <c r="B423" s="44">
        <v>901</v>
      </c>
      <c r="C423" s="44">
        <v>76964519</v>
      </c>
      <c r="D423" s="86" t="s">
        <v>172</v>
      </c>
      <c r="E423" s="86" t="s">
        <v>93</v>
      </c>
      <c r="F423" s="44">
        <v>16</v>
      </c>
      <c r="G423" s="44">
        <v>4995086</v>
      </c>
      <c r="H423" s="46">
        <v>0.92</v>
      </c>
      <c r="I423" s="21">
        <v>93.929000475151597</v>
      </c>
      <c r="J423" s="86" t="s">
        <v>202</v>
      </c>
      <c r="K423" s="66">
        <v>0.11899999999999999</v>
      </c>
      <c r="L423" s="45">
        <v>2372</v>
      </c>
      <c r="M423" s="82">
        <v>45202</v>
      </c>
      <c r="N423" s="44">
        <v>67563</v>
      </c>
      <c r="O423" s="36">
        <f t="shared" si="73"/>
        <v>6346125.0591026675</v>
      </c>
      <c r="P423" s="36">
        <f t="shared" si="74"/>
        <v>7101314</v>
      </c>
      <c r="Q423" s="44">
        <v>30187</v>
      </c>
      <c r="R423" s="30">
        <v>67563</v>
      </c>
      <c r="S423" s="30">
        <f t="shared" si="75"/>
        <v>37376</v>
      </c>
      <c r="T423" s="36">
        <f t="shared" si="76"/>
        <v>3172851</v>
      </c>
      <c r="U423" s="30">
        <f t="shared" si="77"/>
        <v>3928463</v>
      </c>
      <c r="V423" s="44">
        <v>80</v>
      </c>
      <c r="W423" s="33">
        <f t="shared" si="78"/>
        <v>45282</v>
      </c>
      <c r="X423" s="43" t="str">
        <f t="shared" ca="1" si="83"/>
        <v>Bill Process</v>
      </c>
      <c r="Y423" s="37">
        <f t="shared" ca="1" si="79"/>
        <v>-909</v>
      </c>
      <c r="Z423" s="44">
        <v>9916</v>
      </c>
      <c r="AA423" s="44">
        <f t="shared" ca="1" si="80"/>
        <v>909</v>
      </c>
      <c r="AB423" s="48">
        <v>7</v>
      </c>
      <c r="AC423" s="67">
        <f t="shared" si="81"/>
        <v>0.44679780353151871</v>
      </c>
      <c r="AD423" s="52">
        <f t="shared" ca="1" si="84"/>
        <v>902</v>
      </c>
      <c r="AE423" s="83"/>
      <c r="AF423" s="74">
        <v>0</v>
      </c>
      <c r="AG423" s="75">
        <v>0</v>
      </c>
      <c r="AH423" s="76">
        <v>45953</v>
      </c>
      <c r="AI423" s="77">
        <v>46047</v>
      </c>
      <c r="AJ423" s="50">
        <f t="shared" si="82"/>
        <v>-94</v>
      </c>
      <c r="AK423" s="48" t="s">
        <v>60</v>
      </c>
    </row>
    <row r="424" spans="1:37">
      <c r="A424" s="86" t="s">
        <v>704</v>
      </c>
      <c r="B424" s="44">
        <v>210</v>
      </c>
      <c r="C424" s="44">
        <v>66849243</v>
      </c>
      <c r="D424" s="86" t="s">
        <v>285</v>
      </c>
      <c r="E424" s="86" t="s">
        <v>147</v>
      </c>
      <c r="F424" s="44">
        <v>32</v>
      </c>
      <c r="G424" s="44">
        <v>4549501</v>
      </c>
      <c r="H424" s="46">
        <v>1</v>
      </c>
      <c r="I424" s="21">
        <v>79.728580322129304</v>
      </c>
      <c r="J424" s="86" t="s">
        <v>144</v>
      </c>
      <c r="K424" s="66">
        <v>0.11600000000000001</v>
      </c>
      <c r="L424" s="45">
        <v>4723</v>
      </c>
      <c r="M424" s="82">
        <v>44518</v>
      </c>
      <c r="N424" s="44">
        <v>32917</v>
      </c>
      <c r="O424" s="36">
        <f t="shared" si="73"/>
        <v>2624425.6784635303</v>
      </c>
      <c r="P424" s="36">
        <f t="shared" si="74"/>
        <v>2928859</v>
      </c>
      <c r="Q424" s="44">
        <v>8969</v>
      </c>
      <c r="R424" s="30">
        <v>32917</v>
      </c>
      <c r="S424" s="30">
        <f t="shared" si="75"/>
        <v>23948</v>
      </c>
      <c r="T424" s="36">
        <f t="shared" si="76"/>
        <v>798036</v>
      </c>
      <c r="U424" s="30">
        <f t="shared" si="77"/>
        <v>2130823</v>
      </c>
      <c r="V424" s="44">
        <v>130</v>
      </c>
      <c r="W424" s="33">
        <f t="shared" si="78"/>
        <v>44648</v>
      </c>
      <c r="X424" s="43" t="str">
        <f t="shared" ca="1" si="83"/>
        <v>Bill Process</v>
      </c>
      <c r="Y424" s="37">
        <f t="shared" ca="1" si="79"/>
        <v>-1543</v>
      </c>
      <c r="Z424" s="44">
        <v>9298</v>
      </c>
      <c r="AA424" s="44">
        <f t="shared" ca="1" si="80"/>
        <v>1543</v>
      </c>
      <c r="AB424" s="48">
        <v>9</v>
      </c>
      <c r="AC424" s="67">
        <f t="shared" si="81"/>
        <v>0.27247319014490995</v>
      </c>
      <c r="AD424" s="52">
        <f t="shared" ca="1" si="84"/>
        <v>1534</v>
      </c>
      <c r="AE424" s="83"/>
      <c r="AF424" s="74">
        <v>0</v>
      </c>
      <c r="AG424" s="75">
        <v>0</v>
      </c>
      <c r="AH424" s="76">
        <v>46029</v>
      </c>
      <c r="AI424" s="77">
        <v>46173</v>
      </c>
      <c r="AJ424" s="50">
        <f t="shared" si="82"/>
        <v>-144</v>
      </c>
      <c r="AK424" s="48" t="s">
        <v>47</v>
      </c>
    </row>
    <row r="425" spans="1:37">
      <c r="A425" s="86" t="s">
        <v>705</v>
      </c>
      <c r="B425" s="44">
        <v>507</v>
      </c>
      <c r="C425" s="44">
        <v>97284963</v>
      </c>
      <c r="D425" s="86" t="s">
        <v>581</v>
      </c>
      <c r="E425" s="86" t="s">
        <v>75</v>
      </c>
      <c r="F425" s="44">
        <v>29</v>
      </c>
      <c r="G425" s="44">
        <v>5994565</v>
      </c>
      <c r="H425" s="46">
        <v>0.98</v>
      </c>
      <c r="I425" s="21">
        <v>65.013450481175013</v>
      </c>
      <c r="J425" s="86" t="s">
        <v>176</v>
      </c>
      <c r="K425" s="66">
        <v>0.14499999999999999</v>
      </c>
      <c r="L425" s="45">
        <v>1605</v>
      </c>
      <c r="M425" s="82">
        <v>45268</v>
      </c>
      <c r="N425" s="44">
        <v>76489</v>
      </c>
      <c r="O425" s="36">
        <f t="shared" si="73"/>
        <v>4972813.8138545956</v>
      </c>
      <c r="P425" s="36">
        <f t="shared" si="74"/>
        <v>5693872</v>
      </c>
      <c r="Q425" s="44">
        <v>24290</v>
      </c>
      <c r="R425" s="30">
        <v>76489</v>
      </c>
      <c r="S425" s="30">
        <f t="shared" si="75"/>
        <v>52199</v>
      </c>
      <c r="T425" s="36">
        <f t="shared" si="76"/>
        <v>1808157</v>
      </c>
      <c r="U425" s="30">
        <f t="shared" si="77"/>
        <v>3885715</v>
      </c>
      <c r="V425" s="44">
        <v>150</v>
      </c>
      <c r="W425" s="33">
        <f t="shared" si="78"/>
        <v>45418</v>
      </c>
      <c r="X425" s="43" t="str">
        <f t="shared" ca="1" si="83"/>
        <v>Bill Process</v>
      </c>
      <c r="Y425" s="37">
        <f t="shared" ca="1" si="79"/>
        <v>-773</v>
      </c>
      <c r="Z425" s="44">
        <v>6740</v>
      </c>
      <c r="AA425" s="44">
        <f t="shared" ca="1" si="80"/>
        <v>773</v>
      </c>
      <c r="AB425" s="48">
        <v>2</v>
      </c>
      <c r="AC425" s="67">
        <f t="shared" si="81"/>
        <v>0.31756200237942711</v>
      </c>
      <c r="AD425" s="52">
        <f t="shared" ca="1" si="84"/>
        <v>771</v>
      </c>
      <c r="AE425" s="83"/>
      <c r="AF425" s="74">
        <v>0</v>
      </c>
      <c r="AG425" s="75">
        <v>0</v>
      </c>
      <c r="AH425" s="76">
        <v>46066</v>
      </c>
      <c r="AI425" s="77">
        <v>46230</v>
      </c>
      <c r="AJ425" s="50">
        <f t="shared" si="82"/>
        <v>-164</v>
      </c>
      <c r="AK425" s="48" t="s">
        <v>60</v>
      </c>
    </row>
    <row r="426" spans="1:37">
      <c r="A426" s="86" t="s">
        <v>706</v>
      </c>
      <c r="B426" s="44">
        <v>942</v>
      </c>
      <c r="C426" s="44">
        <v>93676337</v>
      </c>
      <c r="D426" s="86" t="s">
        <v>117</v>
      </c>
      <c r="E426" s="86" t="s">
        <v>63</v>
      </c>
      <c r="F426" s="44">
        <v>31</v>
      </c>
      <c r="G426" s="44">
        <v>942723</v>
      </c>
      <c r="H426" s="46">
        <v>0.91</v>
      </c>
      <c r="I426" s="21">
        <v>52.965230543831183</v>
      </c>
      <c r="J426" s="86" t="s">
        <v>115</v>
      </c>
      <c r="K426" s="66">
        <v>0.14599999999999999</v>
      </c>
      <c r="L426" s="45">
        <v>4257</v>
      </c>
      <c r="M426" s="82">
        <v>44473</v>
      </c>
      <c r="N426" s="44">
        <v>34781</v>
      </c>
      <c r="O426" s="36">
        <f t="shared" si="73"/>
        <v>1842183.6835449925</v>
      </c>
      <c r="P426" s="36">
        <f t="shared" si="74"/>
        <v>2111143</v>
      </c>
      <c r="Q426" s="44">
        <v>34781</v>
      </c>
      <c r="R426" s="30">
        <v>34781</v>
      </c>
      <c r="S426" s="30">
        <f t="shared" si="75"/>
        <v>0</v>
      </c>
      <c r="T426" s="36">
        <f t="shared" si="76"/>
        <v>2111143</v>
      </c>
      <c r="U426" s="30">
        <f t="shared" si="77"/>
        <v>0</v>
      </c>
      <c r="V426" s="44">
        <v>66</v>
      </c>
      <c r="W426" s="33">
        <f t="shared" si="78"/>
        <v>44539</v>
      </c>
      <c r="X426" s="43" t="str">
        <f t="shared" ca="1" si="83"/>
        <v>P O Closed</v>
      </c>
      <c r="Y426" s="37">
        <f t="shared" ca="1" si="79"/>
        <v>-1652</v>
      </c>
      <c r="Z426" s="44">
        <v>9133</v>
      </c>
      <c r="AA426" s="44">
        <f t="shared" ca="1" si="80"/>
        <v>1652</v>
      </c>
      <c r="AB426" s="48">
        <v>0</v>
      </c>
      <c r="AC426" s="67">
        <f t="shared" si="81"/>
        <v>1</v>
      </c>
      <c r="AD426" s="52">
        <f t="shared" ca="1" si="84"/>
        <v>1652</v>
      </c>
      <c r="AE426" s="83"/>
      <c r="AF426" s="74">
        <v>0</v>
      </c>
      <c r="AG426" s="75">
        <v>0</v>
      </c>
      <c r="AH426" s="76">
        <v>46324</v>
      </c>
      <c r="AI426" s="77">
        <v>46404</v>
      </c>
      <c r="AJ426" s="50">
        <f t="shared" si="82"/>
        <v>-80</v>
      </c>
      <c r="AK426" s="48" t="s">
        <v>60</v>
      </c>
    </row>
    <row r="427" spans="1:37">
      <c r="A427" s="86" t="s">
        <v>707</v>
      </c>
      <c r="B427" s="44">
        <v>296</v>
      </c>
      <c r="C427" s="44">
        <v>68708837</v>
      </c>
      <c r="D427" s="86" t="s">
        <v>708</v>
      </c>
      <c r="E427" s="86" t="s">
        <v>125</v>
      </c>
      <c r="F427" s="44">
        <v>47</v>
      </c>
      <c r="G427" s="44">
        <v>290321</v>
      </c>
      <c r="H427" s="46">
        <v>0.92</v>
      </c>
      <c r="I427" s="21">
        <v>53.630368216462998</v>
      </c>
      <c r="J427" s="86" t="s">
        <v>521</v>
      </c>
      <c r="K427" s="66">
        <v>0.105</v>
      </c>
      <c r="L427" s="45">
        <v>8301</v>
      </c>
      <c r="M427" s="82">
        <v>43837</v>
      </c>
      <c r="N427" s="44">
        <v>50165</v>
      </c>
      <c r="O427" s="36">
        <f t="shared" si="73"/>
        <v>2690367.4215788664</v>
      </c>
      <c r="P427" s="36">
        <f t="shared" si="74"/>
        <v>2972856</v>
      </c>
      <c r="Q427" s="44">
        <v>5955</v>
      </c>
      <c r="R427" s="30">
        <v>50165</v>
      </c>
      <c r="S427" s="30">
        <f t="shared" si="75"/>
        <v>44210</v>
      </c>
      <c r="T427" s="36">
        <f t="shared" si="76"/>
        <v>352903</v>
      </c>
      <c r="U427" s="30">
        <f t="shared" si="77"/>
        <v>2619953</v>
      </c>
      <c r="V427" s="44">
        <v>111</v>
      </c>
      <c r="W427" s="33">
        <f t="shared" si="78"/>
        <v>43948</v>
      </c>
      <c r="X427" s="43" t="str">
        <f t="shared" ca="1" si="83"/>
        <v>Bill Process</v>
      </c>
      <c r="Y427" s="37">
        <f t="shared" ca="1" si="79"/>
        <v>-2243</v>
      </c>
      <c r="Z427" s="44">
        <v>7684</v>
      </c>
      <c r="AA427" s="44">
        <f t="shared" ca="1" si="80"/>
        <v>2243</v>
      </c>
      <c r="AB427" s="48">
        <v>0</v>
      </c>
      <c r="AC427" s="67">
        <f t="shared" si="81"/>
        <v>0.11870826273298116</v>
      </c>
      <c r="AD427" s="52">
        <f t="shared" ca="1" si="84"/>
        <v>2243</v>
      </c>
      <c r="AE427" s="83"/>
      <c r="AF427" s="74">
        <v>0</v>
      </c>
      <c r="AG427" s="75">
        <v>0</v>
      </c>
      <c r="AH427" s="76">
        <v>46327</v>
      </c>
      <c r="AI427" s="77">
        <v>46452</v>
      </c>
      <c r="AJ427" s="50">
        <f t="shared" si="82"/>
        <v>-125</v>
      </c>
      <c r="AK427" s="48" t="s">
        <v>60</v>
      </c>
    </row>
    <row r="428" spans="1:37">
      <c r="A428" s="86" t="s">
        <v>709</v>
      </c>
      <c r="B428" s="44">
        <v>818</v>
      </c>
      <c r="C428" s="44">
        <v>85903295</v>
      </c>
      <c r="D428" s="86" t="s">
        <v>111</v>
      </c>
      <c r="E428" s="86" t="s">
        <v>79</v>
      </c>
      <c r="F428" s="44">
        <v>14</v>
      </c>
      <c r="G428" s="44">
        <v>4798219</v>
      </c>
      <c r="H428" s="46">
        <v>0.84</v>
      </c>
      <c r="I428" s="21">
        <v>53.982707474576614</v>
      </c>
      <c r="J428" s="86" t="s">
        <v>272</v>
      </c>
      <c r="K428" s="66">
        <v>0.12</v>
      </c>
      <c r="L428" s="45">
        <v>3699</v>
      </c>
      <c r="M428" s="82">
        <v>45361</v>
      </c>
      <c r="N428" s="44">
        <v>37870</v>
      </c>
      <c r="O428" s="36">
        <f t="shared" si="73"/>
        <v>2044325.1320622163</v>
      </c>
      <c r="P428" s="36">
        <f t="shared" si="74"/>
        <v>2289644</v>
      </c>
      <c r="Q428" s="44">
        <v>7482</v>
      </c>
      <c r="R428" s="30">
        <v>37870</v>
      </c>
      <c r="S428" s="30">
        <f t="shared" si="75"/>
        <v>30388</v>
      </c>
      <c r="T428" s="36">
        <f t="shared" si="76"/>
        <v>452366</v>
      </c>
      <c r="U428" s="30">
        <f t="shared" si="77"/>
        <v>1837278</v>
      </c>
      <c r="V428" s="44">
        <v>74</v>
      </c>
      <c r="W428" s="33">
        <f t="shared" si="78"/>
        <v>45435</v>
      </c>
      <c r="X428" s="43" t="str">
        <f t="shared" ca="1" si="83"/>
        <v>Bill Process</v>
      </c>
      <c r="Y428" s="37">
        <f t="shared" ca="1" si="79"/>
        <v>-756</v>
      </c>
      <c r="Z428" s="44">
        <v>1797</v>
      </c>
      <c r="AA428" s="44">
        <f t="shared" ca="1" si="80"/>
        <v>756</v>
      </c>
      <c r="AB428" s="48">
        <v>3</v>
      </c>
      <c r="AC428" s="67">
        <f t="shared" si="81"/>
        <v>0.19757063638764194</v>
      </c>
      <c r="AD428" s="52">
        <f t="shared" ca="1" si="84"/>
        <v>753</v>
      </c>
      <c r="AE428" s="83"/>
      <c r="AF428" s="74">
        <v>0</v>
      </c>
      <c r="AG428" s="75">
        <v>0</v>
      </c>
      <c r="AH428" s="76">
        <v>45738</v>
      </c>
      <c r="AI428" s="77">
        <v>45826</v>
      </c>
      <c r="AJ428" s="50">
        <f t="shared" si="82"/>
        <v>-88</v>
      </c>
      <c r="AK428" s="48" t="s">
        <v>47</v>
      </c>
    </row>
    <row r="429" spans="1:37">
      <c r="A429" s="86" t="s">
        <v>710</v>
      </c>
      <c r="B429" s="44">
        <v>687</v>
      </c>
      <c r="C429" s="44">
        <v>50520304</v>
      </c>
      <c r="D429" s="86" t="s">
        <v>610</v>
      </c>
      <c r="E429" s="86" t="s">
        <v>211</v>
      </c>
      <c r="F429" s="44">
        <v>43</v>
      </c>
      <c r="G429" s="44">
        <v>3348021</v>
      </c>
      <c r="H429" s="46">
        <v>0.86</v>
      </c>
      <c r="I429" s="21">
        <v>53.533613237588099</v>
      </c>
      <c r="J429" s="86" t="s">
        <v>187</v>
      </c>
      <c r="K429" s="66">
        <v>0.13300000000000001</v>
      </c>
      <c r="L429" s="45">
        <v>7803</v>
      </c>
      <c r="M429" s="82">
        <v>44066</v>
      </c>
      <c r="N429" s="44">
        <v>37618</v>
      </c>
      <c r="O429" s="36">
        <f t="shared" si="73"/>
        <v>2013827.4627715892</v>
      </c>
      <c r="P429" s="36">
        <f t="shared" si="74"/>
        <v>2281667</v>
      </c>
      <c r="Q429" s="44">
        <v>36017</v>
      </c>
      <c r="R429" s="30">
        <v>37618</v>
      </c>
      <c r="S429" s="30">
        <f t="shared" si="75"/>
        <v>1601</v>
      </c>
      <c r="T429" s="36">
        <f t="shared" si="76"/>
        <v>2184560</v>
      </c>
      <c r="U429" s="30">
        <f t="shared" si="77"/>
        <v>97107</v>
      </c>
      <c r="V429" s="44">
        <v>94</v>
      </c>
      <c r="W429" s="33">
        <f t="shared" si="78"/>
        <v>44160</v>
      </c>
      <c r="X429" s="43" t="str">
        <f t="shared" ca="1" si="83"/>
        <v>Bill Process</v>
      </c>
      <c r="Y429" s="37">
        <f t="shared" ca="1" si="79"/>
        <v>-2031</v>
      </c>
      <c r="Z429" s="44">
        <v>8074</v>
      </c>
      <c r="AA429" s="44">
        <f t="shared" ca="1" si="80"/>
        <v>2031</v>
      </c>
      <c r="AB429" s="48">
        <v>6</v>
      </c>
      <c r="AC429" s="67">
        <f t="shared" si="81"/>
        <v>0.95744058695305434</v>
      </c>
      <c r="AD429" s="52">
        <f t="shared" ca="1" si="84"/>
        <v>2025</v>
      </c>
      <c r="AE429" s="83"/>
      <c r="AF429" s="74">
        <v>0</v>
      </c>
      <c r="AG429" s="75">
        <v>0</v>
      </c>
      <c r="AH429" s="76">
        <v>45684</v>
      </c>
      <c r="AI429" s="77">
        <v>45792</v>
      </c>
      <c r="AJ429" s="50">
        <f t="shared" si="82"/>
        <v>-108</v>
      </c>
      <c r="AK429" s="48" t="s">
        <v>47</v>
      </c>
    </row>
    <row r="430" spans="1:37">
      <c r="A430" s="86" t="s">
        <v>711</v>
      </c>
      <c r="B430" s="44">
        <v>976</v>
      </c>
      <c r="C430" s="44">
        <v>75588215</v>
      </c>
      <c r="D430" s="86" t="s">
        <v>381</v>
      </c>
      <c r="E430" s="86" t="s">
        <v>211</v>
      </c>
      <c r="F430" s="44">
        <v>46</v>
      </c>
      <c r="G430" s="44">
        <v>2070023</v>
      </c>
      <c r="H430" s="46">
        <v>0.83</v>
      </c>
      <c r="I430" s="21">
        <v>97.628940051845888</v>
      </c>
      <c r="J430" s="86" t="s">
        <v>126</v>
      </c>
      <c r="K430" s="66">
        <v>0.10100000000000001</v>
      </c>
      <c r="L430" s="45">
        <v>3017</v>
      </c>
      <c r="M430" s="82">
        <v>45840</v>
      </c>
      <c r="N430" s="44">
        <v>80117</v>
      </c>
      <c r="O430" s="36">
        <f t="shared" si="73"/>
        <v>7821737.790133737</v>
      </c>
      <c r="P430" s="36">
        <f t="shared" si="74"/>
        <v>8611733</v>
      </c>
      <c r="Q430" s="44">
        <v>39242</v>
      </c>
      <c r="R430" s="30">
        <v>80117</v>
      </c>
      <c r="S430" s="30">
        <f t="shared" si="75"/>
        <v>40875</v>
      </c>
      <c r="T430" s="36">
        <f t="shared" si="76"/>
        <v>4218102</v>
      </c>
      <c r="U430" s="30">
        <f t="shared" si="77"/>
        <v>4393631</v>
      </c>
      <c r="V430" s="44">
        <v>126</v>
      </c>
      <c r="W430" s="33">
        <f t="shared" si="78"/>
        <v>45966</v>
      </c>
      <c r="X430" s="43" t="str">
        <f t="shared" ca="1" si="83"/>
        <v>Bill Process</v>
      </c>
      <c r="Y430" s="37">
        <f t="shared" ca="1" si="79"/>
        <v>-225</v>
      </c>
      <c r="Z430" s="44">
        <v>4844</v>
      </c>
      <c r="AA430" s="44">
        <f t="shared" ca="1" si="80"/>
        <v>225</v>
      </c>
      <c r="AB430" s="48">
        <v>0</v>
      </c>
      <c r="AC430" s="67">
        <f t="shared" si="81"/>
        <v>0.48980865484229313</v>
      </c>
      <c r="AD430" s="52">
        <f t="shared" ca="1" si="84"/>
        <v>225</v>
      </c>
      <c r="AE430" s="83"/>
      <c r="AF430" s="74">
        <v>0</v>
      </c>
      <c r="AG430" s="75">
        <v>0</v>
      </c>
      <c r="AH430" s="76">
        <v>46352</v>
      </c>
      <c r="AI430" s="77">
        <v>46492</v>
      </c>
      <c r="AJ430" s="50">
        <f t="shared" si="82"/>
        <v>-140</v>
      </c>
      <c r="AK430" s="48" t="s">
        <v>47</v>
      </c>
    </row>
    <row r="431" spans="1:37">
      <c r="A431" s="86" t="s">
        <v>712</v>
      </c>
      <c r="B431" s="44">
        <v>779</v>
      </c>
      <c r="C431" s="44">
        <v>98221242</v>
      </c>
      <c r="D431" s="86" t="s">
        <v>564</v>
      </c>
      <c r="E431" s="86" t="s">
        <v>97</v>
      </c>
      <c r="F431" s="44">
        <v>36</v>
      </c>
      <c r="G431" s="44">
        <v>9404190</v>
      </c>
      <c r="H431" s="46">
        <v>0.79</v>
      </c>
      <c r="I431" s="21">
        <v>95.310435232273221</v>
      </c>
      <c r="J431" s="86" t="s">
        <v>90</v>
      </c>
      <c r="K431" s="66">
        <v>0.128</v>
      </c>
      <c r="L431" s="45">
        <v>1240</v>
      </c>
      <c r="M431" s="82">
        <v>45040</v>
      </c>
      <c r="N431" s="44">
        <v>32645</v>
      </c>
      <c r="O431" s="36">
        <f t="shared" si="73"/>
        <v>3111409.1581575591</v>
      </c>
      <c r="P431" s="36">
        <f t="shared" si="74"/>
        <v>3509670</v>
      </c>
      <c r="Q431" s="44">
        <v>10610</v>
      </c>
      <c r="R431" s="30">
        <v>32645</v>
      </c>
      <c r="S431" s="30">
        <f t="shared" si="75"/>
        <v>22035</v>
      </c>
      <c r="T431" s="36">
        <f t="shared" si="76"/>
        <v>1140683</v>
      </c>
      <c r="U431" s="30">
        <f t="shared" si="77"/>
        <v>2368987</v>
      </c>
      <c r="V431" s="44">
        <v>137</v>
      </c>
      <c r="W431" s="33">
        <f t="shared" si="78"/>
        <v>45177</v>
      </c>
      <c r="X431" s="43" t="str">
        <f t="shared" ca="1" si="83"/>
        <v>Bill Process</v>
      </c>
      <c r="Y431" s="37">
        <f t="shared" ca="1" si="79"/>
        <v>-1014</v>
      </c>
      <c r="Z431" s="44">
        <v>5167</v>
      </c>
      <c r="AA431" s="44">
        <f t="shared" ca="1" si="80"/>
        <v>1014</v>
      </c>
      <c r="AB431" s="48">
        <v>9</v>
      </c>
      <c r="AC431" s="67">
        <f t="shared" si="81"/>
        <v>0.32501148721090517</v>
      </c>
      <c r="AD431" s="52">
        <f t="shared" ca="1" si="84"/>
        <v>1005</v>
      </c>
      <c r="AE431" s="83"/>
      <c r="AF431" s="74">
        <v>0</v>
      </c>
      <c r="AG431" s="75">
        <v>0</v>
      </c>
      <c r="AH431" s="76">
        <v>45742</v>
      </c>
      <c r="AI431" s="77">
        <v>45893</v>
      </c>
      <c r="AJ431" s="50">
        <f t="shared" si="82"/>
        <v>-151</v>
      </c>
      <c r="AK431" s="48" t="s">
        <v>47</v>
      </c>
    </row>
    <row r="432" spans="1:37">
      <c r="A432" s="86" t="s">
        <v>713</v>
      </c>
      <c r="B432" s="44">
        <v>406</v>
      </c>
      <c r="C432" s="44">
        <v>72334702</v>
      </c>
      <c r="D432" s="86" t="s">
        <v>434</v>
      </c>
      <c r="E432" s="86" t="s">
        <v>107</v>
      </c>
      <c r="F432" s="44">
        <v>13</v>
      </c>
      <c r="G432" s="44">
        <v>3031814</v>
      </c>
      <c r="H432" s="46">
        <v>0.87</v>
      </c>
      <c r="I432" s="21">
        <v>99.087923123311967</v>
      </c>
      <c r="J432" s="86" t="s">
        <v>101</v>
      </c>
      <c r="K432" s="66">
        <v>0.13100000000000001</v>
      </c>
      <c r="L432" s="45">
        <v>8794</v>
      </c>
      <c r="M432" s="82">
        <v>45280</v>
      </c>
      <c r="N432" s="44">
        <v>78891</v>
      </c>
      <c r="O432" s="36">
        <f t="shared" si="73"/>
        <v>7817145.3431212045</v>
      </c>
      <c r="P432" s="36">
        <f t="shared" si="74"/>
        <v>8841191</v>
      </c>
      <c r="Q432" s="44">
        <v>18648</v>
      </c>
      <c r="R432" s="30">
        <v>78891</v>
      </c>
      <c r="S432" s="30">
        <f t="shared" si="75"/>
        <v>60243</v>
      </c>
      <c r="T432" s="36">
        <f t="shared" si="76"/>
        <v>2089852</v>
      </c>
      <c r="U432" s="30">
        <f t="shared" si="77"/>
        <v>6751339</v>
      </c>
      <c r="V432" s="44">
        <v>143</v>
      </c>
      <c r="W432" s="33">
        <f t="shared" si="78"/>
        <v>45423</v>
      </c>
      <c r="X432" s="43" t="str">
        <f t="shared" ca="1" si="83"/>
        <v>Bill Process</v>
      </c>
      <c r="Y432" s="37">
        <f t="shared" ca="1" si="79"/>
        <v>-768</v>
      </c>
      <c r="Z432" s="44">
        <v>1492</v>
      </c>
      <c r="AA432" s="44">
        <f t="shared" ca="1" si="80"/>
        <v>768</v>
      </c>
      <c r="AB432" s="48">
        <v>0</v>
      </c>
      <c r="AC432" s="67">
        <f t="shared" si="81"/>
        <v>0.23637677301593338</v>
      </c>
      <c r="AD432" s="52">
        <f t="shared" ca="1" si="84"/>
        <v>768</v>
      </c>
      <c r="AE432" s="83"/>
      <c r="AF432" s="74">
        <v>0</v>
      </c>
      <c r="AG432" s="75">
        <v>0</v>
      </c>
      <c r="AH432" s="76">
        <v>46234</v>
      </c>
      <c r="AI432" s="77">
        <v>46391</v>
      </c>
      <c r="AJ432" s="50">
        <f t="shared" si="82"/>
        <v>-157</v>
      </c>
      <c r="AK432" s="48" t="s">
        <v>47</v>
      </c>
    </row>
    <row r="433" spans="1:37">
      <c r="A433" s="86" t="s">
        <v>714</v>
      </c>
      <c r="B433" s="44">
        <v>226</v>
      </c>
      <c r="C433" s="44">
        <v>61106438</v>
      </c>
      <c r="D433" s="86" t="s">
        <v>402</v>
      </c>
      <c r="E433" s="86" t="s">
        <v>75</v>
      </c>
      <c r="F433" s="44">
        <v>13</v>
      </c>
      <c r="G433" s="44">
        <v>9648641</v>
      </c>
      <c r="H433" s="46">
        <v>0.95</v>
      </c>
      <c r="I433" s="21">
        <v>67.690508468006584</v>
      </c>
      <c r="J433" s="86" t="s">
        <v>129</v>
      </c>
      <c r="K433" s="66">
        <v>0.125</v>
      </c>
      <c r="L433" s="45">
        <v>1674</v>
      </c>
      <c r="M433" s="82">
        <v>45911</v>
      </c>
      <c r="N433" s="44">
        <v>38240</v>
      </c>
      <c r="O433" s="36">
        <f t="shared" si="73"/>
        <v>2588485.0438165716</v>
      </c>
      <c r="P433" s="36">
        <f t="shared" si="74"/>
        <v>2912046</v>
      </c>
      <c r="Q433" s="44">
        <v>15448</v>
      </c>
      <c r="R433" s="30">
        <v>38240</v>
      </c>
      <c r="S433" s="30">
        <f t="shared" si="75"/>
        <v>22792</v>
      </c>
      <c r="T433" s="36">
        <f t="shared" si="76"/>
        <v>1176393</v>
      </c>
      <c r="U433" s="30">
        <f t="shared" si="77"/>
        <v>1735653</v>
      </c>
      <c r="V433" s="44">
        <v>162</v>
      </c>
      <c r="W433" s="33">
        <f t="shared" si="78"/>
        <v>46073</v>
      </c>
      <c r="X433" s="43" t="str">
        <f t="shared" ca="1" si="83"/>
        <v>Bill Process</v>
      </c>
      <c r="Y433" s="37">
        <f t="shared" ca="1" si="79"/>
        <v>-118</v>
      </c>
      <c r="Z433" s="44">
        <v>6342</v>
      </c>
      <c r="AA433" s="44">
        <f t="shared" ca="1" si="80"/>
        <v>118</v>
      </c>
      <c r="AB433" s="48">
        <v>5</v>
      </c>
      <c r="AC433" s="67">
        <f t="shared" si="81"/>
        <v>0.40397489539748954</v>
      </c>
      <c r="AD433" s="52">
        <f t="shared" ca="1" si="84"/>
        <v>113</v>
      </c>
      <c r="AE433" s="83"/>
      <c r="AF433" s="74">
        <v>0</v>
      </c>
      <c r="AG433" s="75">
        <v>0</v>
      </c>
      <c r="AH433" s="76">
        <v>45961</v>
      </c>
      <c r="AI433" s="77">
        <v>46137</v>
      </c>
      <c r="AJ433" s="50">
        <f t="shared" si="82"/>
        <v>-176</v>
      </c>
      <c r="AK433" s="48" t="s">
        <v>60</v>
      </c>
    </row>
    <row r="434" spans="1:37">
      <c r="A434" s="86" t="s">
        <v>715</v>
      </c>
      <c r="B434" s="44">
        <v>907</v>
      </c>
      <c r="C434" s="44">
        <v>31699997</v>
      </c>
      <c r="D434" s="86" t="s">
        <v>592</v>
      </c>
      <c r="E434" s="86" t="s">
        <v>79</v>
      </c>
      <c r="F434" s="44">
        <v>39</v>
      </c>
      <c r="G434" s="44">
        <v>3698189</v>
      </c>
      <c r="H434" s="46">
        <v>0.88</v>
      </c>
      <c r="I434" s="21">
        <v>70.33032302656683</v>
      </c>
      <c r="J434" s="86" t="s">
        <v>144</v>
      </c>
      <c r="K434" s="66">
        <v>0.13300000000000001</v>
      </c>
      <c r="L434" s="45">
        <v>7822</v>
      </c>
      <c r="M434" s="82">
        <v>44100</v>
      </c>
      <c r="N434" s="44">
        <v>54710</v>
      </c>
      <c r="O434" s="36">
        <f t="shared" si="73"/>
        <v>3847771.9727834715</v>
      </c>
      <c r="P434" s="36">
        <f t="shared" si="74"/>
        <v>4359526</v>
      </c>
      <c r="Q434" s="44">
        <v>6922</v>
      </c>
      <c r="R434" s="30">
        <v>54710</v>
      </c>
      <c r="S434" s="30">
        <f t="shared" si="75"/>
        <v>47788</v>
      </c>
      <c r="T434" s="36">
        <f t="shared" si="76"/>
        <v>551574</v>
      </c>
      <c r="U434" s="30">
        <f t="shared" si="77"/>
        <v>3807952</v>
      </c>
      <c r="V434" s="44">
        <v>157</v>
      </c>
      <c r="W434" s="33">
        <f t="shared" si="78"/>
        <v>44257</v>
      </c>
      <c r="X434" s="43" t="str">
        <f t="shared" ca="1" si="83"/>
        <v>Bill Process</v>
      </c>
      <c r="Y434" s="37">
        <f t="shared" ca="1" si="79"/>
        <v>-1934</v>
      </c>
      <c r="Z434" s="44">
        <v>5049</v>
      </c>
      <c r="AA434" s="44">
        <f t="shared" ca="1" si="80"/>
        <v>1934</v>
      </c>
      <c r="AB434" s="48">
        <v>8</v>
      </c>
      <c r="AC434" s="67">
        <f t="shared" si="81"/>
        <v>0.1265216596600256</v>
      </c>
      <c r="AD434" s="52">
        <f t="shared" ca="1" si="84"/>
        <v>1926</v>
      </c>
      <c r="AE434" s="83"/>
      <c r="AF434" s="74">
        <v>0</v>
      </c>
      <c r="AG434" s="75">
        <v>0</v>
      </c>
      <c r="AH434" s="76">
        <v>45922</v>
      </c>
      <c r="AI434" s="77">
        <v>46093</v>
      </c>
      <c r="AJ434" s="50">
        <f t="shared" si="82"/>
        <v>-171</v>
      </c>
      <c r="AK434" s="48" t="s">
        <v>47</v>
      </c>
    </row>
    <row r="435" spans="1:37">
      <c r="A435" s="86" t="s">
        <v>716</v>
      </c>
      <c r="B435" s="44">
        <v>349</v>
      </c>
      <c r="C435" s="44">
        <v>90532676</v>
      </c>
      <c r="D435" s="86" t="s">
        <v>402</v>
      </c>
      <c r="E435" s="86" t="s">
        <v>75</v>
      </c>
      <c r="F435" s="44">
        <v>49</v>
      </c>
      <c r="G435" s="44">
        <v>8978786</v>
      </c>
      <c r="H435" s="46">
        <v>0.95</v>
      </c>
      <c r="I435" s="21">
        <v>80.577978721116992</v>
      </c>
      <c r="J435" s="86" t="s">
        <v>112</v>
      </c>
      <c r="K435" s="66">
        <v>0.11</v>
      </c>
      <c r="L435" s="45">
        <v>2043</v>
      </c>
      <c r="M435" s="82">
        <v>45445</v>
      </c>
      <c r="N435" s="44">
        <v>32706</v>
      </c>
      <c r="O435" s="36">
        <f t="shared" si="73"/>
        <v>2635383.3720528525</v>
      </c>
      <c r="P435" s="36">
        <f t="shared" si="74"/>
        <v>2925276</v>
      </c>
      <c r="Q435" s="44">
        <v>25366</v>
      </c>
      <c r="R435" s="30">
        <v>32706</v>
      </c>
      <c r="S435" s="30">
        <f t="shared" si="75"/>
        <v>7340</v>
      </c>
      <c r="T435" s="36">
        <f t="shared" si="76"/>
        <v>2268775</v>
      </c>
      <c r="U435" s="30">
        <f t="shared" si="77"/>
        <v>656501</v>
      </c>
      <c r="V435" s="44">
        <v>179</v>
      </c>
      <c r="W435" s="33">
        <f t="shared" si="78"/>
        <v>45624</v>
      </c>
      <c r="X435" s="43" t="str">
        <f t="shared" ca="1" si="83"/>
        <v>Bill Process</v>
      </c>
      <c r="Y435" s="37">
        <f t="shared" ca="1" si="79"/>
        <v>-567</v>
      </c>
      <c r="Z435" s="44">
        <v>8996</v>
      </c>
      <c r="AA435" s="44">
        <f t="shared" ca="1" si="80"/>
        <v>567</v>
      </c>
      <c r="AB435" s="48">
        <v>8</v>
      </c>
      <c r="AC435" s="67">
        <f t="shared" si="81"/>
        <v>0.77557634684767318</v>
      </c>
      <c r="AD435" s="52">
        <f t="shared" ca="1" si="84"/>
        <v>559</v>
      </c>
      <c r="AE435" s="83"/>
      <c r="AF435" s="74">
        <v>0</v>
      </c>
      <c r="AG435" s="75">
        <v>0</v>
      </c>
      <c r="AH435" s="76">
        <v>45838</v>
      </c>
      <c r="AI435" s="77">
        <v>46031</v>
      </c>
      <c r="AJ435" s="50">
        <f t="shared" si="82"/>
        <v>-193</v>
      </c>
      <c r="AK435" s="48" t="s">
        <v>47</v>
      </c>
    </row>
    <row r="436" spans="1:37">
      <c r="A436" s="86" t="s">
        <v>717</v>
      </c>
      <c r="B436" s="44">
        <v>461</v>
      </c>
      <c r="C436" s="44">
        <v>64854102</v>
      </c>
      <c r="D436" s="86" t="s">
        <v>285</v>
      </c>
      <c r="E436" s="86" t="s">
        <v>147</v>
      </c>
      <c r="F436" s="44">
        <v>45</v>
      </c>
      <c r="G436" s="44">
        <v>7292032</v>
      </c>
      <c r="H436" s="46">
        <v>0.92</v>
      </c>
      <c r="I436" s="21">
        <v>67.684675145479346</v>
      </c>
      <c r="J436" s="86" t="s">
        <v>208</v>
      </c>
      <c r="K436" s="66">
        <v>0.115</v>
      </c>
      <c r="L436" s="45">
        <v>3485</v>
      </c>
      <c r="M436" s="82">
        <v>44551</v>
      </c>
      <c r="N436" s="44">
        <v>38819</v>
      </c>
      <c r="O436" s="36">
        <f t="shared" si="73"/>
        <v>2627451.4044723627</v>
      </c>
      <c r="P436" s="36">
        <f t="shared" si="74"/>
        <v>2929608</v>
      </c>
      <c r="Q436" s="44">
        <v>36212</v>
      </c>
      <c r="R436" s="30">
        <v>38819</v>
      </c>
      <c r="S436" s="30">
        <f t="shared" si="75"/>
        <v>2607</v>
      </c>
      <c r="T436" s="36">
        <f t="shared" si="76"/>
        <v>2732862</v>
      </c>
      <c r="U436" s="30">
        <f t="shared" si="77"/>
        <v>196746</v>
      </c>
      <c r="V436" s="44">
        <v>152</v>
      </c>
      <c r="W436" s="33">
        <f t="shared" si="78"/>
        <v>44703</v>
      </c>
      <c r="X436" s="43" t="str">
        <f t="shared" ca="1" si="83"/>
        <v>Bill Process</v>
      </c>
      <c r="Y436" s="37">
        <f t="shared" ca="1" si="79"/>
        <v>-1488</v>
      </c>
      <c r="Z436" s="44">
        <v>5908</v>
      </c>
      <c r="AA436" s="44">
        <f t="shared" ca="1" si="80"/>
        <v>1488</v>
      </c>
      <c r="AB436" s="48">
        <v>9</v>
      </c>
      <c r="AC436" s="67">
        <f t="shared" si="81"/>
        <v>0.93284216491924055</v>
      </c>
      <c r="AD436" s="52">
        <f t="shared" ca="1" si="84"/>
        <v>1479</v>
      </c>
      <c r="AE436" s="83"/>
      <c r="AF436" s="74">
        <v>0</v>
      </c>
      <c r="AG436" s="75">
        <v>0</v>
      </c>
      <c r="AH436" s="76">
        <v>45930</v>
      </c>
      <c r="AI436" s="77">
        <v>46096</v>
      </c>
      <c r="AJ436" s="50">
        <f t="shared" si="82"/>
        <v>-166</v>
      </c>
      <c r="AK436" s="48" t="s">
        <v>47</v>
      </c>
    </row>
    <row r="437" spans="1:37">
      <c r="A437" s="86" t="s">
        <v>718</v>
      </c>
      <c r="B437" s="44">
        <v>908</v>
      </c>
      <c r="C437" s="44">
        <v>34655669</v>
      </c>
      <c r="D437" s="86" t="s">
        <v>141</v>
      </c>
      <c r="E437" s="86" t="s">
        <v>93</v>
      </c>
      <c r="F437" s="44">
        <v>33</v>
      </c>
      <c r="G437" s="44">
        <v>8696862</v>
      </c>
      <c r="H437" s="46">
        <v>0.84</v>
      </c>
      <c r="I437" s="21">
        <v>95.621085867118936</v>
      </c>
      <c r="J437" s="86" t="s">
        <v>242</v>
      </c>
      <c r="K437" s="66">
        <v>0.108</v>
      </c>
      <c r="L437" s="45">
        <v>9309</v>
      </c>
      <c r="M437" s="82">
        <v>44189</v>
      </c>
      <c r="N437" s="44">
        <v>67868</v>
      </c>
      <c r="O437" s="36">
        <f t="shared" si="73"/>
        <v>6489611.8556296276</v>
      </c>
      <c r="P437" s="36">
        <f t="shared" si="74"/>
        <v>7190490</v>
      </c>
      <c r="Q437" s="44">
        <v>28799</v>
      </c>
      <c r="R437" s="30">
        <v>67868</v>
      </c>
      <c r="S437" s="30">
        <f t="shared" si="75"/>
        <v>39069</v>
      </c>
      <c r="T437" s="36">
        <f t="shared" si="76"/>
        <v>3051201</v>
      </c>
      <c r="U437" s="30">
        <f t="shared" si="77"/>
        <v>4139289</v>
      </c>
      <c r="V437" s="44">
        <v>179</v>
      </c>
      <c r="W437" s="33">
        <f t="shared" si="78"/>
        <v>44368</v>
      </c>
      <c r="X437" s="43" t="str">
        <f t="shared" ca="1" si="83"/>
        <v>Bill Process</v>
      </c>
      <c r="Y437" s="37">
        <f t="shared" ca="1" si="79"/>
        <v>-1823</v>
      </c>
      <c r="Z437" s="44">
        <v>1253</v>
      </c>
      <c r="AA437" s="44">
        <f t="shared" ca="1" si="80"/>
        <v>1823</v>
      </c>
      <c r="AB437" s="48">
        <v>2</v>
      </c>
      <c r="AC437" s="67">
        <f t="shared" si="81"/>
        <v>0.42433842164201097</v>
      </c>
      <c r="AD437" s="52">
        <f t="shared" ca="1" si="84"/>
        <v>1821</v>
      </c>
      <c r="AE437" s="83"/>
      <c r="AF437" s="74">
        <v>0</v>
      </c>
      <c r="AG437" s="75">
        <v>0</v>
      </c>
      <c r="AH437" s="76">
        <v>45981</v>
      </c>
      <c r="AI437" s="77">
        <v>46174</v>
      </c>
      <c r="AJ437" s="50">
        <f t="shared" si="82"/>
        <v>-193</v>
      </c>
      <c r="AK437" s="48" t="s">
        <v>47</v>
      </c>
    </row>
    <row r="438" spans="1:37">
      <c r="A438" s="86" t="s">
        <v>719</v>
      </c>
      <c r="B438" s="44">
        <v>402</v>
      </c>
      <c r="C438" s="44">
        <v>78211660</v>
      </c>
      <c r="D438" s="86" t="s">
        <v>275</v>
      </c>
      <c r="E438" s="86" t="s">
        <v>147</v>
      </c>
      <c r="F438" s="44">
        <v>16</v>
      </c>
      <c r="G438" s="44">
        <v>6403656</v>
      </c>
      <c r="H438" s="46">
        <v>0.8</v>
      </c>
      <c r="I438" s="21">
        <v>65.229909006879154</v>
      </c>
      <c r="J438" s="86" t="s">
        <v>190</v>
      </c>
      <c r="K438" s="66">
        <v>0.112</v>
      </c>
      <c r="L438" s="45">
        <v>5145</v>
      </c>
      <c r="M438" s="82">
        <v>45872</v>
      </c>
      <c r="N438" s="44">
        <v>60034</v>
      </c>
      <c r="O438" s="36">
        <f t="shared" si="73"/>
        <v>3916012.3573189829</v>
      </c>
      <c r="P438" s="36">
        <f t="shared" si="74"/>
        <v>4354606</v>
      </c>
      <c r="Q438" s="44">
        <v>60034</v>
      </c>
      <c r="R438" s="30">
        <v>60034</v>
      </c>
      <c r="S438" s="30">
        <f t="shared" si="75"/>
        <v>0</v>
      </c>
      <c r="T438" s="36">
        <f t="shared" si="76"/>
        <v>4354606</v>
      </c>
      <c r="U438" s="30">
        <f t="shared" si="77"/>
        <v>0</v>
      </c>
      <c r="V438" s="44">
        <v>165</v>
      </c>
      <c r="W438" s="33">
        <f t="shared" si="78"/>
        <v>46037</v>
      </c>
      <c r="X438" s="43" t="str">
        <f t="shared" ca="1" si="83"/>
        <v>L D 10%</v>
      </c>
      <c r="Y438" s="37">
        <f t="shared" ca="1" si="79"/>
        <v>-154</v>
      </c>
      <c r="Z438" s="44">
        <v>1054</v>
      </c>
      <c r="AA438" s="44">
        <f t="shared" ca="1" si="80"/>
        <v>154</v>
      </c>
      <c r="AB438" s="48">
        <v>0</v>
      </c>
      <c r="AC438" s="67">
        <f t="shared" si="81"/>
        <v>1</v>
      </c>
      <c r="AD438" s="52">
        <f t="shared" ca="1" si="84"/>
        <v>154</v>
      </c>
      <c r="AE438" s="83"/>
      <c r="AF438" s="74">
        <v>0</v>
      </c>
      <c r="AG438" s="75">
        <v>0</v>
      </c>
      <c r="AH438" s="76">
        <v>46237</v>
      </c>
      <c r="AI438" s="77">
        <v>46416</v>
      </c>
      <c r="AJ438" s="50">
        <f t="shared" si="82"/>
        <v>-179</v>
      </c>
      <c r="AK438" s="48" t="s">
        <v>47</v>
      </c>
    </row>
    <row r="439" spans="1:37">
      <c r="A439" s="86" t="s">
        <v>720</v>
      </c>
      <c r="B439" s="44">
        <v>358</v>
      </c>
      <c r="C439" s="44">
        <v>71815835</v>
      </c>
      <c r="D439" s="86" t="s">
        <v>394</v>
      </c>
      <c r="E439" s="86" t="s">
        <v>93</v>
      </c>
      <c r="F439" s="44">
        <v>19</v>
      </c>
      <c r="G439" s="44">
        <v>4929783</v>
      </c>
      <c r="H439" s="46">
        <v>0.89</v>
      </c>
      <c r="I439" s="21">
        <v>60.719539577132366</v>
      </c>
      <c r="J439" s="86" t="s">
        <v>84</v>
      </c>
      <c r="K439" s="66">
        <v>0.11600000000000001</v>
      </c>
      <c r="L439" s="45">
        <v>3675</v>
      </c>
      <c r="M439" s="82">
        <v>44064</v>
      </c>
      <c r="N439" s="44">
        <v>81424</v>
      </c>
      <c r="O439" s="36">
        <f t="shared" si="73"/>
        <v>4944027.7905284259</v>
      </c>
      <c r="P439" s="36">
        <f t="shared" si="74"/>
        <v>5517535</v>
      </c>
      <c r="Q439" s="44">
        <v>10397</v>
      </c>
      <c r="R439" s="30">
        <v>81424</v>
      </c>
      <c r="S439" s="30">
        <f t="shared" si="75"/>
        <v>71027</v>
      </c>
      <c r="T439" s="36">
        <f t="shared" si="76"/>
        <v>704532</v>
      </c>
      <c r="U439" s="30">
        <f t="shared" si="77"/>
        <v>4813003</v>
      </c>
      <c r="V439" s="44">
        <v>191</v>
      </c>
      <c r="W439" s="33">
        <f t="shared" si="78"/>
        <v>44255</v>
      </c>
      <c r="X439" s="43" t="str">
        <f t="shared" ca="1" si="83"/>
        <v>Bill Process</v>
      </c>
      <c r="Y439" s="37">
        <f t="shared" ca="1" si="79"/>
        <v>-1936</v>
      </c>
      <c r="Z439" s="44">
        <v>3760</v>
      </c>
      <c r="AA439" s="44">
        <f t="shared" ca="1" si="80"/>
        <v>1936</v>
      </c>
      <c r="AB439" s="48">
        <v>0</v>
      </c>
      <c r="AC439" s="67">
        <f t="shared" si="81"/>
        <v>0.12768962468068382</v>
      </c>
      <c r="AD439" s="52">
        <f t="shared" ca="1" si="84"/>
        <v>1936</v>
      </c>
      <c r="AE439" s="83"/>
      <c r="AF439" s="74">
        <v>0</v>
      </c>
      <c r="AG439" s="75">
        <v>0</v>
      </c>
      <c r="AH439" s="76">
        <v>46329</v>
      </c>
      <c r="AI439" s="77">
        <v>46534</v>
      </c>
      <c r="AJ439" s="50">
        <f t="shared" si="82"/>
        <v>-205</v>
      </c>
      <c r="AK439" s="48" t="s">
        <v>60</v>
      </c>
    </row>
    <row r="440" spans="1:37">
      <c r="A440" s="86" t="s">
        <v>721</v>
      </c>
      <c r="B440" s="44">
        <v>267</v>
      </c>
      <c r="C440" s="44">
        <v>23225081</v>
      </c>
      <c r="D440" s="86" t="s">
        <v>241</v>
      </c>
      <c r="E440" s="86" t="s">
        <v>50</v>
      </c>
      <c r="F440" s="44">
        <v>16</v>
      </c>
      <c r="G440" s="44">
        <v>7877467</v>
      </c>
      <c r="H440" s="46">
        <v>1</v>
      </c>
      <c r="I440" s="21">
        <v>50.793510567758318</v>
      </c>
      <c r="J440" s="86" t="s">
        <v>232</v>
      </c>
      <c r="K440" s="66">
        <v>0.13300000000000001</v>
      </c>
      <c r="L440" s="45">
        <v>2961</v>
      </c>
      <c r="M440" s="82">
        <v>44954</v>
      </c>
      <c r="N440" s="44">
        <v>58636</v>
      </c>
      <c r="O440" s="36">
        <f t="shared" si="73"/>
        <v>2978328.2856510766</v>
      </c>
      <c r="P440" s="36">
        <f t="shared" si="74"/>
        <v>3374446</v>
      </c>
      <c r="Q440" s="44">
        <v>17893</v>
      </c>
      <c r="R440" s="30">
        <v>58636</v>
      </c>
      <c r="S440" s="30">
        <f t="shared" si="75"/>
        <v>40743</v>
      </c>
      <c r="T440" s="36">
        <f t="shared" si="76"/>
        <v>1029725</v>
      </c>
      <c r="U440" s="30">
        <f t="shared" si="77"/>
        <v>2344721</v>
      </c>
      <c r="V440" s="44">
        <v>126</v>
      </c>
      <c r="W440" s="33">
        <f t="shared" si="78"/>
        <v>45080</v>
      </c>
      <c r="X440" s="43" t="str">
        <f t="shared" ca="1" si="83"/>
        <v>Bill Process</v>
      </c>
      <c r="Y440" s="37">
        <f t="shared" ca="1" si="79"/>
        <v>-1111</v>
      </c>
      <c r="Z440" s="44">
        <v>7063</v>
      </c>
      <c r="AA440" s="44">
        <f t="shared" ca="1" si="80"/>
        <v>1111</v>
      </c>
      <c r="AB440" s="48">
        <v>6</v>
      </c>
      <c r="AC440" s="67">
        <f t="shared" si="81"/>
        <v>0.30515383041135141</v>
      </c>
      <c r="AD440" s="52">
        <f t="shared" ca="1" si="84"/>
        <v>1105</v>
      </c>
      <c r="AE440" s="83"/>
      <c r="AF440" s="74">
        <v>0</v>
      </c>
      <c r="AG440" s="75">
        <v>0</v>
      </c>
      <c r="AH440" s="76">
        <v>45742</v>
      </c>
      <c r="AI440" s="77">
        <v>45882</v>
      </c>
      <c r="AJ440" s="50">
        <f t="shared" si="82"/>
        <v>-140</v>
      </c>
      <c r="AK440" s="48" t="s">
        <v>60</v>
      </c>
    </row>
    <row r="441" spans="1:37">
      <c r="A441" s="86" t="s">
        <v>722</v>
      </c>
      <c r="B441" s="44">
        <v>722</v>
      </c>
      <c r="C441" s="44">
        <v>42881172</v>
      </c>
      <c r="D441" s="86" t="s">
        <v>282</v>
      </c>
      <c r="E441" s="86" t="s">
        <v>50</v>
      </c>
      <c r="F441" s="44">
        <v>10</v>
      </c>
      <c r="G441" s="44">
        <v>7223914</v>
      </c>
      <c r="H441" s="46">
        <v>0.94</v>
      </c>
      <c r="I441" s="21">
        <v>65.281995558891651</v>
      </c>
      <c r="J441" s="86" t="s">
        <v>352</v>
      </c>
      <c r="K441" s="66">
        <v>0.13200000000000001</v>
      </c>
      <c r="L441" s="45">
        <v>2381</v>
      </c>
      <c r="M441" s="82">
        <v>45583</v>
      </c>
      <c r="N441" s="44">
        <v>95804</v>
      </c>
      <c r="O441" s="36">
        <f t="shared" si="73"/>
        <v>6254276.3025240554</v>
      </c>
      <c r="P441" s="36">
        <f t="shared" si="74"/>
        <v>7079841</v>
      </c>
      <c r="Q441" s="44">
        <v>1797</v>
      </c>
      <c r="R441" s="30">
        <v>95804</v>
      </c>
      <c r="S441" s="30">
        <f t="shared" si="75"/>
        <v>94007</v>
      </c>
      <c r="T441" s="36">
        <f t="shared" si="76"/>
        <v>132797</v>
      </c>
      <c r="U441" s="30">
        <f t="shared" si="77"/>
        <v>6947044</v>
      </c>
      <c r="V441" s="44">
        <v>176</v>
      </c>
      <c r="W441" s="33">
        <f t="shared" si="78"/>
        <v>45759</v>
      </c>
      <c r="X441" s="43" t="str">
        <f t="shared" ca="1" si="83"/>
        <v>Bill Process</v>
      </c>
      <c r="Y441" s="37">
        <f t="shared" ca="1" si="79"/>
        <v>-432</v>
      </c>
      <c r="Z441" s="44">
        <v>9328</v>
      </c>
      <c r="AA441" s="44">
        <f t="shared" ca="1" si="80"/>
        <v>432</v>
      </c>
      <c r="AB441" s="48">
        <v>3</v>
      </c>
      <c r="AC441" s="67">
        <f t="shared" si="81"/>
        <v>1.8757045634837793E-2</v>
      </c>
      <c r="AD441" s="52">
        <f t="shared" ca="1" si="84"/>
        <v>429</v>
      </c>
      <c r="AE441" s="83"/>
      <c r="AF441" s="74">
        <v>0</v>
      </c>
      <c r="AG441" s="75">
        <v>0</v>
      </c>
      <c r="AH441" s="76">
        <v>45940</v>
      </c>
      <c r="AI441" s="77">
        <v>46130</v>
      </c>
      <c r="AJ441" s="50">
        <f t="shared" si="82"/>
        <v>-190</v>
      </c>
      <c r="AK441" s="48" t="s">
        <v>47</v>
      </c>
    </row>
    <row r="442" spans="1:37">
      <c r="A442" s="86" t="s">
        <v>723</v>
      </c>
      <c r="B442" s="44">
        <v>554</v>
      </c>
      <c r="C442" s="44">
        <v>78731615</v>
      </c>
      <c r="D442" s="86" t="s">
        <v>106</v>
      </c>
      <c r="E442" s="86" t="s">
        <v>107</v>
      </c>
      <c r="F442" s="44">
        <v>49</v>
      </c>
      <c r="G442" s="44">
        <v>5345632</v>
      </c>
      <c r="H442" s="46">
        <v>0.9</v>
      </c>
      <c r="I442" s="21">
        <v>85.468141749403671</v>
      </c>
      <c r="J442" s="86" t="s">
        <v>315</v>
      </c>
      <c r="K442" s="66">
        <v>0.115</v>
      </c>
      <c r="L442" s="45">
        <v>1791</v>
      </c>
      <c r="M442" s="82">
        <v>46008</v>
      </c>
      <c r="N442" s="44">
        <v>63111</v>
      </c>
      <c r="O442" s="36">
        <f t="shared" si="73"/>
        <v>5393979.893946615</v>
      </c>
      <c r="P442" s="36">
        <f t="shared" si="74"/>
        <v>6014288</v>
      </c>
      <c r="Q442" s="44">
        <v>8387</v>
      </c>
      <c r="R442" s="30">
        <v>63111</v>
      </c>
      <c r="S442" s="30">
        <f t="shared" si="75"/>
        <v>54724</v>
      </c>
      <c r="T442" s="36">
        <f t="shared" si="76"/>
        <v>799256</v>
      </c>
      <c r="U442" s="30">
        <f t="shared" si="77"/>
        <v>5215032</v>
      </c>
      <c r="V442" s="44">
        <v>195</v>
      </c>
      <c r="W442" s="33">
        <f t="shared" si="78"/>
        <v>46203</v>
      </c>
      <c r="X442" s="43" t="str">
        <f t="shared" ca="1" si="83"/>
        <v>Bill Process</v>
      </c>
      <c r="Y442" s="37">
        <f t="shared" ca="1" si="79"/>
        <v>12</v>
      </c>
      <c r="Z442" s="44">
        <v>6824</v>
      </c>
      <c r="AA442" s="44">
        <f t="shared" ca="1" si="80"/>
        <v>0</v>
      </c>
      <c r="AB442" s="48">
        <v>0</v>
      </c>
      <c r="AC442" s="67">
        <f t="shared" si="81"/>
        <v>0.13289283960006973</v>
      </c>
      <c r="AD442" s="52">
        <f t="shared" ca="1" si="84"/>
        <v>0</v>
      </c>
      <c r="AE442" s="83"/>
      <c r="AF442" s="74">
        <v>0</v>
      </c>
      <c r="AG442" s="75">
        <v>0</v>
      </c>
      <c r="AH442" s="76">
        <v>46198</v>
      </c>
      <c r="AI442" s="77">
        <v>46407</v>
      </c>
      <c r="AJ442" s="50">
        <f t="shared" si="82"/>
        <v>-209</v>
      </c>
      <c r="AK442" s="48" t="s">
        <v>47</v>
      </c>
    </row>
    <row r="443" spans="1:37">
      <c r="A443" s="86" t="s">
        <v>724</v>
      </c>
      <c r="B443" s="44">
        <v>658</v>
      </c>
      <c r="C443" s="44">
        <v>10999908</v>
      </c>
      <c r="D443" s="86" t="s">
        <v>408</v>
      </c>
      <c r="E443" s="86" t="s">
        <v>147</v>
      </c>
      <c r="F443" s="44">
        <v>25</v>
      </c>
      <c r="G443" s="44">
        <v>3420295</v>
      </c>
      <c r="H443" s="46">
        <v>0.87</v>
      </c>
      <c r="I443" s="21">
        <v>63.87926210631133</v>
      </c>
      <c r="J443" s="86" t="s">
        <v>156</v>
      </c>
      <c r="K443" s="66">
        <v>0.126</v>
      </c>
      <c r="L443" s="45">
        <v>7346</v>
      </c>
      <c r="M443" s="82">
        <v>44457</v>
      </c>
      <c r="N443" s="44">
        <v>75010</v>
      </c>
      <c r="O443" s="36">
        <f t="shared" si="73"/>
        <v>4791583.4505944131</v>
      </c>
      <c r="P443" s="36">
        <f t="shared" si="74"/>
        <v>5395323</v>
      </c>
      <c r="Q443" s="44">
        <v>25532</v>
      </c>
      <c r="R443" s="30">
        <v>75010</v>
      </c>
      <c r="S443" s="30">
        <f t="shared" si="75"/>
        <v>49478</v>
      </c>
      <c r="T443" s="36">
        <f t="shared" si="76"/>
        <v>1836467</v>
      </c>
      <c r="U443" s="30">
        <f t="shared" si="77"/>
        <v>3558856</v>
      </c>
      <c r="V443" s="44">
        <v>152</v>
      </c>
      <c r="W443" s="33">
        <f t="shared" si="78"/>
        <v>44609</v>
      </c>
      <c r="X443" s="43" t="str">
        <f t="shared" ca="1" si="83"/>
        <v>Bill Process</v>
      </c>
      <c r="Y443" s="37">
        <f t="shared" ca="1" si="79"/>
        <v>-1582</v>
      </c>
      <c r="Z443" s="44">
        <v>9121</v>
      </c>
      <c r="AA443" s="44">
        <f t="shared" ca="1" si="80"/>
        <v>1582</v>
      </c>
      <c r="AB443" s="48">
        <v>0</v>
      </c>
      <c r="AC443" s="67">
        <f t="shared" si="81"/>
        <v>0.34038128249566724</v>
      </c>
      <c r="AD443" s="52">
        <f t="shared" ca="1" si="84"/>
        <v>1582</v>
      </c>
      <c r="AE443" s="83"/>
      <c r="AF443" s="74">
        <v>0</v>
      </c>
      <c r="AG443" s="75">
        <v>0</v>
      </c>
      <c r="AH443" s="76">
        <v>46192</v>
      </c>
      <c r="AI443" s="77">
        <v>46358</v>
      </c>
      <c r="AJ443" s="50">
        <f t="shared" si="82"/>
        <v>-166</v>
      </c>
      <c r="AK443" s="48" t="s">
        <v>60</v>
      </c>
    </row>
    <row r="444" spans="1:37">
      <c r="A444" s="86" t="s">
        <v>725</v>
      </c>
      <c r="B444" s="44">
        <v>116</v>
      </c>
      <c r="C444" s="44">
        <v>59030182</v>
      </c>
      <c r="D444" s="86" t="s">
        <v>351</v>
      </c>
      <c r="E444" s="86" t="s">
        <v>79</v>
      </c>
      <c r="F444" s="44">
        <v>49</v>
      </c>
      <c r="G444" s="44">
        <v>873983</v>
      </c>
      <c r="H444" s="46">
        <v>0.95</v>
      </c>
      <c r="I444" s="21">
        <v>62.243223862837795</v>
      </c>
      <c r="J444" s="86" t="s">
        <v>68</v>
      </c>
      <c r="K444" s="66">
        <v>0.14299999999999999</v>
      </c>
      <c r="L444" s="45">
        <v>1424</v>
      </c>
      <c r="M444" s="82">
        <v>44425</v>
      </c>
      <c r="N444" s="44">
        <v>60270</v>
      </c>
      <c r="O444" s="36">
        <f t="shared" si="73"/>
        <v>3751399.1022132337</v>
      </c>
      <c r="P444" s="36">
        <f t="shared" si="74"/>
        <v>4287849</v>
      </c>
      <c r="Q444" s="44">
        <v>31166</v>
      </c>
      <c r="R444" s="30">
        <v>60270</v>
      </c>
      <c r="S444" s="30">
        <f t="shared" si="75"/>
        <v>29104</v>
      </c>
      <c r="T444" s="36">
        <f t="shared" si="76"/>
        <v>2217274</v>
      </c>
      <c r="U444" s="30">
        <f t="shared" si="77"/>
        <v>2070575</v>
      </c>
      <c r="V444" s="44">
        <v>144</v>
      </c>
      <c r="W444" s="33">
        <f t="shared" si="78"/>
        <v>44569</v>
      </c>
      <c r="X444" s="43" t="str">
        <f t="shared" ca="1" si="83"/>
        <v>Bill Process</v>
      </c>
      <c r="Y444" s="37">
        <f t="shared" ca="1" si="79"/>
        <v>-1622</v>
      </c>
      <c r="Z444" s="44">
        <v>5732</v>
      </c>
      <c r="AA444" s="44">
        <f t="shared" ca="1" si="80"/>
        <v>1622</v>
      </c>
      <c r="AB444" s="48">
        <v>0</v>
      </c>
      <c r="AC444" s="67">
        <f t="shared" si="81"/>
        <v>0.51710635473701672</v>
      </c>
      <c r="AD444" s="52">
        <f t="shared" ca="1" si="84"/>
        <v>1622</v>
      </c>
      <c r="AE444" s="83"/>
      <c r="AF444" s="74">
        <v>0</v>
      </c>
      <c r="AG444" s="75">
        <v>0</v>
      </c>
      <c r="AH444" s="76">
        <v>46135</v>
      </c>
      <c r="AI444" s="77">
        <v>46293</v>
      </c>
      <c r="AJ444" s="50">
        <f t="shared" si="82"/>
        <v>-158</v>
      </c>
      <c r="AK444" s="48" t="s">
        <v>47</v>
      </c>
    </row>
    <row r="445" spans="1:37">
      <c r="A445" s="86" t="s">
        <v>726</v>
      </c>
      <c r="B445" s="44">
        <v>328</v>
      </c>
      <c r="C445" s="44">
        <v>93252623</v>
      </c>
      <c r="D445" s="86" t="s">
        <v>49</v>
      </c>
      <c r="E445" s="86" t="s">
        <v>50</v>
      </c>
      <c r="F445" s="44">
        <v>43</v>
      </c>
      <c r="G445" s="44">
        <v>7688309</v>
      </c>
      <c r="H445" s="46">
        <v>0.9</v>
      </c>
      <c r="I445" s="21">
        <v>87.122915431305728</v>
      </c>
      <c r="J445" s="86" t="s">
        <v>98</v>
      </c>
      <c r="K445" s="66">
        <v>0.11700000000000001</v>
      </c>
      <c r="L445" s="45">
        <v>1260</v>
      </c>
      <c r="M445" s="82">
        <v>44832</v>
      </c>
      <c r="N445" s="44">
        <v>14742</v>
      </c>
      <c r="O445" s="36">
        <f t="shared" si="73"/>
        <v>1284366.0192883092</v>
      </c>
      <c r="P445" s="36">
        <f t="shared" si="74"/>
        <v>1434637</v>
      </c>
      <c r="Q445" s="44">
        <v>8917</v>
      </c>
      <c r="R445" s="30">
        <v>14742</v>
      </c>
      <c r="S445" s="30">
        <f t="shared" si="75"/>
        <v>5825</v>
      </c>
      <c r="T445" s="36">
        <f t="shared" si="76"/>
        <v>867769</v>
      </c>
      <c r="U445" s="30">
        <f t="shared" si="77"/>
        <v>566868</v>
      </c>
      <c r="V445" s="44">
        <v>131</v>
      </c>
      <c r="W445" s="33">
        <f t="shared" si="78"/>
        <v>44963</v>
      </c>
      <c r="X445" s="43" t="str">
        <f t="shared" ca="1" si="83"/>
        <v>Bill Process</v>
      </c>
      <c r="Y445" s="37">
        <f t="shared" ca="1" si="79"/>
        <v>-1228</v>
      </c>
      <c r="Z445" s="44">
        <v>8053</v>
      </c>
      <c r="AA445" s="44">
        <f t="shared" ca="1" si="80"/>
        <v>1228</v>
      </c>
      <c r="AB445" s="48">
        <v>1</v>
      </c>
      <c r="AC445" s="67">
        <f t="shared" si="81"/>
        <v>0.60487043820377151</v>
      </c>
      <c r="AD445" s="52">
        <f t="shared" ca="1" si="84"/>
        <v>1227</v>
      </c>
      <c r="AE445" s="83"/>
      <c r="AF445" s="74">
        <v>0</v>
      </c>
      <c r="AG445" s="75">
        <v>0</v>
      </c>
      <c r="AH445" s="76">
        <v>45996</v>
      </c>
      <c r="AI445" s="77">
        <v>46141</v>
      </c>
      <c r="AJ445" s="50">
        <f t="shared" si="82"/>
        <v>-145</v>
      </c>
      <c r="AK445" s="48" t="s">
        <v>47</v>
      </c>
    </row>
    <row r="446" spans="1:37">
      <c r="A446" s="86" t="s">
        <v>727</v>
      </c>
      <c r="B446" s="44">
        <v>698</v>
      </c>
      <c r="C446" s="44">
        <v>97388884</v>
      </c>
      <c r="D446" s="86" t="s">
        <v>728</v>
      </c>
      <c r="E446" s="86" t="s">
        <v>207</v>
      </c>
      <c r="F446" s="44">
        <v>12</v>
      </c>
      <c r="G446" s="44">
        <v>7063756</v>
      </c>
      <c r="H446" s="46">
        <v>0.78</v>
      </c>
      <c r="I446" s="21">
        <v>67.6209729636563</v>
      </c>
      <c r="J446" s="86" t="s">
        <v>315</v>
      </c>
      <c r="K446" s="66">
        <v>0.14399999999999999</v>
      </c>
      <c r="L446" s="45">
        <v>8565</v>
      </c>
      <c r="M446" s="82">
        <v>45703</v>
      </c>
      <c r="N446" s="44">
        <v>27769</v>
      </c>
      <c r="O446" s="36">
        <f t="shared" si="73"/>
        <v>1877766.7982277719</v>
      </c>
      <c r="P446" s="36">
        <f t="shared" si="74"/>
        <v>2148165</v>
      </c>
      <c r="Q446" s="44">
        <v>13062</v>
      </c>
      <c r="R446" s="30">
        <v>27769</v>
      </c>
      <c r="S446" s="30">
        <f t="shared" si="75"/>
        <v>14707</v>
      </c>
      <c r="T446" s="36">
        <f t="shared" si="76"/>
        <v>1010455</v>
      </c>
      <c r="U446" s="30">
        <f t="shared" si="77"/>
        <v>1137710</v>
      </c>
      <c r="V446" s="44">
        <v>114</v>
      </c>
      <c r="W446" s="33">
        <f t="shared" si="78"/>
        <v>45817</v>
      </c>
      <c r="X446" s="43" t="str">
        <f t="shared" ca="1" si="83"/>
        <v>Bill Process</v>
      </c>
      <c r="Y446" s="37">
        <f t="shared" ca="1" si="79"/>
        <v>-374</v>
      </c>
      <c r="Z446" s="44">
        <v>9219</v>
      </c>
      <c r="AA446" s="44">
        <f t="shared" ca="1" si="80"/>
        <v>374</v>
      </c>
      <c r="AB446" s="48">
        <v>0</v>
      </c>
      <c r="AC446" s="67">
        <f t="shared" si="81"/>
        <v>0.47038064028232923</v>
      </c>
      <c r="AD446" s="52">
        <f t="shared" ca="1" si="84"/>
        <v>374</v>
      </c>
      <c r="AE446" s="83"/>
      <c r="AF446" s="74">
        <v>0</v>
      </c>
      <c r="AG446" s="75">
        <v>0</v>
      </c>
      <c r="AH446" s="76">
        <v>46225</v>
      </c>
      <c r="AI446" s="77">
        <v>46353</v>
      </c>
      <c r="AJ446" s="50">
        <f t="shared" si="82"/>
        <v>-128</v>
      </c>
      <c r="AK446" s="48" t="s">
        <v>47</v>
      </c>
    </row>
    <row r="447" spans="1:37">
      <c r="A447" s="86" t="s">
        <v>729</v>
      </c>
      <c r="B447" s="44">
        <v>316</v>
      </c>
      <c r="C447" s="44">
        <v>49421647</v>
      </c>
      <c r="D447" s="86" t="s">
        <v>74</v>
      </c>
      <c r="E447" s="86" t="s">
        <v>75</v>
      </c>
      <c r="F447" s="44">
        <v>48</v>
      </c>
      <c r="G447" s="44">
        <v>4517790</v>
      </c>
      <c r="H447" s="46">
        <v>0.97</v>
      </c>
      <c r="I447" s="21">
        <v>62.980926094382198</v>
      </c>
      <c r="J447" s="86" t="s">
        <v>144</v>
      </c>
      <c r="K447" s="66">
        <v>0.128</v>
      </c>
      <c r="L447" s="45">
        <v>6643</v>
      </c>
      <c r="M447" s="82">
        <v>44249</v>
      </c>
      <c r="N447" s="44">
        <v>81307</v>
      </c>
      <c r="O447" s="36">
        <f t="shared" si="73"/>
        <v>5120790.1579559334</v>
      </c>
      <c r="P447" s="36">
        <f t="shared" si="74"/>
        <v>5776251</v>
      </c>
      <c r="Q447" s="44">
        <v>34447</v>
      </c>
      <c r="R447" s="30">
        <v>81307</v>
      </c>
      <c r="S447" s="30">
        <f t="shared" si="75"/>
        <v>46860</v>
      </c>
      <c r="T447" s="36">
        <f t="shared" si="76"/>
        <v>2447200</v>
      </c>
      <c r="U447" s="30">
        <f t="shared" si="77"/>
        <v>3329051</v>
      </c>
      <c r="V447" s="44">
        <v>142</v>
      </c>
      <c r="W447" s="33">
        <f t="shared" si="78"/>
        <v>44391</v>
      </c>
      <c r="X447" s="43" t="str">
        <f t="shared" ca="1" si="83"/>
        <v>Bill Process</v>
      </c>
      <c r="Y447" s="37">
        <f t="shared" ca="1" si="79"/>
        <v>-1800</v>
      </c>
      <c r="Z447" s="44">
        <v>4815</v>
      </c>
      <c r="AA447" s="44">
        <f t="shared" ca="1" si="80"/>
        <v>1800</v>
      </c>
      <c r="AB447" s="48">
        <v>9</v>
      </c>
      <c r="AC447" s="67">
        <f t="shared" si="81"/>
        <v>0.42366585902812798</v>
      </c>
      <c r="AD447" s="52">
        <f t="shared" ca="1" si="84"/>
        <v>1791</v>
      </c>
      <c r="AE447" s="83"/>
      <c r="AF447" s="74">
        <v>0</v>
      </c>
      <c r="AG447" s="75">
        <v>0</v>
      </c>
      <c r="AH447" s="76">
        <v>45685</v>
      </c>
      <c r="AI447" s="77">
        <v>45841</v>
      </c>
      <c r="AJ447" s="50">
        <f t="shared" si="82"/>
        <v>-156</v>
      </c>
      <c r="AK447" s="48" t="s">
        <v>47</v>
      </c>
    </row>
    <row r="448" spans="1:37">
      <c r="A448" s="86" t="s">
        <v>730</v>
      </c>
      <c r="B448" s="44">
        <v>764</v>
      </c>
      <c r="C448" s="44">
        <v>36676649</v>
      </c>
      <c r="D448" s="86" t="s">
        <v>210</v>
      </c>
      <c r="E448" s="86" t="s">
        <v>211</v>
      </c>
      <c r="F448" s="44">
        <v>17</v>
      </c>
      <c r="G448" s="44">
        <v>1406732</v>
      </c>
      <c r="H448" s="46">
        <v>0.83</v>
      </c>
      <c r="I448" s="21">
        <v>92.351838255683418</v>
      </c>
      <c r="J448" s="86" t="s">
        <v>59</v>
      </c>
      <c r="K448" s="66">
        <v>0.124</v>
      </c>
      <c r="L448" s="45">
        <v>6775</v>
      </c>
      <c r="M448" s="82">
        <v>45924</v>
      </c>
      <c r="N448" s="44">
        <v>80242</v>
      </c>
      <c r="O448" s="36">
        <f t="shared" si="73"/>
        <v>7410496.2053125491</v>
      </c>
      <c r="P448" s="36">
        <f t="shared" si="74"/>
        <v>8329398</v>
      </c>
      <c r="Q448" s="44">
        <v>59660</v>
      </c>
      <c r="R448" s="30">
        <v>80242</v>
      </c>
      <c r="S448" s="30">
        <f t="shared" si="75"/>
        <v>20582</v>
      </c>
      <c r="T448" s="36">
        <f t="shared" si="76"/>
        <v>6192915</v>
      </c>
      <c r="U448" s="30">
        <f t="shared" si="77"/>
        <v>2136483</v>
      </c>
      <c r="V448" s="44">
        <v>65</v>
      </c>
      <c r="W448" s="33">
        <f t="shared" si="78"/>
        <v>45989</v>
      </c>
      <c r="X448" s="43" t="str">
        <f t="shared" ca="1" si="83"/>
        <v>Bill Process</v>
      </c>
      <c r="Y448" s="37">
        <f t="shared" ca="1" si="79"/>
        <v>-202</v>
      </c>
      <c r="Z448" s="44">
        <v>3915</v>
      </c>
      <c r="AA448" s="44">
        <f t="shared" ca="1" si="80"/>
        <v>202</v>
      </c>
      <c r="AB448" s="48">
        <v>0</v>
      </c>
      <c r="AC448" s="67">
        <f t="shared" si="81"/>
        <v>0.74350090974801231</v>
      </c>
      <c r="AD448" s="52">
        <f t="shared" ca="1" si="84"/>
        <v>202</v>
      </c>
      <c r="AE448" s="83"/>
      <c r="AF448" s="74">
        <v>0</v>
      </c>
      <c r="AG448" s="75">
        <v>0</v>
      </c>
      <c r="AH448" s="76">
        <v>46198</v>
      </c>
      <c r="AI448" s="77">
        <v>46277</v>
      </c>
      <c r="AJ448" s="50">
        <f t="shared" si="82"/>
        <v>-79</v>
      </c>
      <c r="AK448" s="48" t="s">
        <v>60</v>
      </c>
    </row>
    <row r="449" spans="1:37">
      <c r="A449" s="86" t="s">
        <v>731</v>
      </c>
      <c r="B449" s="44">
        <v>340</v>
      </c>
      <c r="C449" s="44">
        <v>78583618</v>
      </c>
      <c r="D449" s="86" t="s">
        <v>489</v>
      </c>
      <c r="E449" s="86" t="s">
        <v>63</v>
      </c>
      <c r="F449" s="44">
        <v>49</v>
      </c>
      <c r="G449" s="44">
        <v>4881312</v>
      </c>
      <c r="H449" s="46">
        <v>0.82</v>
      </c>
      <c r="I449" s="21">
        <v>72.479687975550732</v>
      </c>
      <c r="J449" s="86" t="s">
        <v>306</v>
      </c>
      <c r="K449" s="66">
        <v>0.14499999999999999</v>
      </c>
      <c r="L449" s="45">
        <v>6943</v>
      </c>
      <c r="M449" s="82">
        <v>45601</v>
      </c>
      <c r="N449" s="44">
        <v>11087</v>
      </c>
      <c r="O449" s="36">
        <f t="shared" si="73"/>
        <v>803582.30058493093</v>
      </c>
      <c r="P449" s="36">
        <f t="shared" si="74"/>
        <v>920102</v>
      </c>
      <c r="Q449" s="44">
        <v>7404</v>
      </c>
      <c r="R449" s="30">
        <v>11087</v>
      </c>
      <c r="S449" s="30">
        <f t="shared" si="75"/>
        <v>3683</v>
      </c>
      <c r="T449" s="36">
        <f t="shared" si="76"/>
        <v>614452</v>
      </c>
      <c r="U449" s="30">
        <f t="shared" si="77"/>
        <v>305650</v>
      </c>
      <c r="V449" s="44">
        <v>154</v>
      </c>
      <c r="W449" s="33">
        <f t="shared" si="78"/>
        <v>45755</v>
      </c>
      <c r="X449" s="43" t="str">
        <f t="shared" ca="1" si="83"/>
        <v>Bill Process</v>
      </c>
      <c r="Y449" s="37">
        <f t="shared" ca="1" si="79"/>
        <v>-436</v>
      </c>
      <c r="Z449" s="44">
        <v>5935</v>
      </c>
      <c r="AA449" s="44">
        <f t="shared" ca="1" si="80"/>
        <v>436</v>
      </c>
      <c r="AB449" s="48">
        <v>3</v>
      </c>
      <c r="AC449" s="67">
        <f t="shared" si="81"/>
        <v>0.66780914584648687</v>
      </c>
      <c r="AD449" s="52">
        <f t="shared" ca="1" si="84"/>
        <v>433</v>
      </c>
      <c r="AE449" s="83"/>
      <c r="AF449" s="74">
        <v>0</v>
      </c>
      <c r="AG449" s="75">
        <v>0</v>
      </c>
      <c r="AH449" s="76">
        <v>46054</v>
      </c>
      <c r="AI449" s="77">
        <v>46222</v>
      </c>
      <c r="AJ449" s="50">
        <f t="shared" si="82"/>
        <v>-168</v>
      </c>
      <c r="AK449" s="48" t="s">
        <v>60</v>
      </c>
    </row>
    <row r="450" spans="1:37">
      <c r="A450" s="86" t="s">
        <v>732</v>
      </c>
      <c r="B450" s="44">
        <v>417</v>
      </c>
      <c r="C450" s="44">
        <v>87638093</v>
      </c>
      <c r="D450" s="86" t="s">
        <v>482</v>
      </c>
      <c r="E450" s="86" t="s">
        <v>67</v>
      </c>
      <c r="F450" s="44">
        <v>10</v>
      </c>
      <c r="G450" s="44">
        <v>1019249</v>
      </c>
      <c r="H450" s="46">
        <v>0.78</v>
      </c>
      <c r="I450" s="21">
        <v>68.821342029360864</v>
      </c>
      <c r="J450" s="86" t="s">
        <v>236</v>
      </c>
      <c r="K450" s="66">
        <v>0.14000000000000001</v>
      </c>
      <c r="L450" s="45">
        <v>6110</v>
      </c>
      <c r="M450" s="82">
        <v>44946</v>
      </c>
      <c r="N450" s="44">
        <v>98720</v>
      </c>
      <c r="O450" s="36">
        <f t="shared" si="73"/>
        <v>6794042.8851385042</v>
      </c>
      <c r="P450" s="36">
        <f t="shared" si="74"/>
        <v>7745209</v>
      </c>
      <c r="Q450" s="44">
        <v>33912</v>
      </c>
      <c r="R450" s="30">
        <v>98720</v>
      </c>
      <c r="S450" s="30">
        <f t="shared" si="75"/>
        <v>64808</v>
      </c>
      <c r="T450" s="36">
        <f t="shared" si="76"/>
        <v>2660611</v>
      </c>
      <c r="U450" s="30">
        <f t="shared" si="77"/>
        <v>5084598</v>
      </c>
      <c r="V450" s="44">
        <v>89</v>
      </c>
      <c r="W450" s="33">
        <f t="shared" si="78"/>
        <v>45035</v>
      </c>
      <c r="X450" s="43" t="str">
        <f t="shared" ca="1" si="83"/>
        <v>Bill Process</v>
      </c>
      <c r="Y450" s="37">
        <f t="shared" ca="1" si="79"/>
        <v>-1156</v>
      </c>
      <c r="Z450" s="44">
        <v>4477</v>
      </c>
      <c r="AA450" s="44">
        <f t="shared" ca="1" si="80"/>
        <v>1156</v>
      </c>
      <c r="AB450" s="48">
        <v>7</v>
      </c>
      <c r="AC450" s="67">
        <f t="shared" si="81"/>
        <v>0.34351701782820099</v>
      </c>
      <c r="AD450" s="52">
        <f t="shared" ca="1" si="84"/>
        <v>1149</v>
      </c>
      <c r="AE450" s="83"/>
      <c r="AF450" s="74">
        <v>0</v>
      </c>
      <c r="AG450" s="75">
        <v>0</v>
      </c>
      <c r="AH450" s="76">
        <v>45850</v>
      </c>
      <c r="AI450" s="77">
        <v>45953</v>
      </c>
      <c r="AJ450" s="50">
        <f t="shared" si="82"/>
        <v>-103</v>
      </c>
      <c r="AK450" s="48" t="s">
        <v>47</v>
      </c>
    </row>
    <row r="451" spans="1:37">
      <c r="A451" s="86" t="s">
        <v>733</v>
      </c>
      <c r="B451" s="44">
        <v>887</v>
      </c>
      <c r="C451" s="44">
        <v>35270172</v>
      </c>
      <c r="D451" s="86" t="s">
        <v>89</v>
      </c>
      <c r="E451" s="86" t="s">
        <v>71</v>
      </c>
      <c r="F451" s="44">
        <v>42</v>
      </c>
      <c r="G451" s="44">
        <v>4595475</v>
      </c>
      <c r="H451" s="46">
        <v>0.93</v>
      </c>
      <c r="I451" s="21">
        <v>74.894951262651745</v>
      </c>
      <c r="J451" s="86" t="s">
        <v>55</v>
      </c>
      <c r="K451" s="66">
        <v>0.111</v>
      </c>
      <c r="L451" s="45">
        <v>4647</v>
      </c>
      <c r="M451" s="82">
        <v>44106</v>
      </c>
      <c r="N451" s="44">
        <v>76057</v>
      </c>
      <c r="O451" s="36">
        <f t="shared" ref="O451:O514" si="85">I451*N451</f>
        <v>5696285.3081835033</v>
      </c>
      <c r="P451" s="36">
        <f t="shared" ref="P451:P514" si="86">ROUND((SUM(I451*K451+I451)*N451),0)</f>
        <v>6328573</v>
      </c>
      <c r="Q451" s="44">
        <v>33278</v>
      </c>
      <c r="R451" s="30">
        <v>76057</v>
      </c>
      <c r="S451" s="30">
        <f t="shared" ref="S451:S514" si="87">+N451-Q451</f>
        <v>42779</v>
      </c>
      <c r="T451" s="36">
        <f t="shared" ref="T451:T514" si="88">ROUND((SUM(I451*K451+I451)*Q451),0)</f>
        <v>2769006</v>
      </c>
      <c r="U451" s="30">
        <f t="shared" ref="U451:U514" si="89">+P451-T451</f>
        <v>3559567</v>
      </c>
      <c r="V451" s="44">
        <v>132</v>
      </c>
      <c r="W451" s="33">
        <f t="shared" ref="W451:W514" si="90">V451+M451</f>
        <v>44238</v>
      </c>
      <c r="X451" s="43" t="str">
        <f t="shared" ca="1" si="83"/>
        <v>Bill Process</v>
      </c>
      <c r="Y451" s="37">
        <f t="shared" ref="Y451:Y514" ca="1" si="91">+W451-TODAY()</f>
        <v>-1953</v>
      </c>
      <c r="Z451" s="44">
        <v>4600</v>
      </c>
      <c r="AA451" s="44">
        <f t="shared" ref="AA451:AA514" ca="1" si="92">IF(W451&lt;TODAY(),TODAY()-W451,0)</f>
        <v>1953</v>
      </c>
      <c r="AB451" s="48">
        <v>0</v>
      </c>
      <c r="AC451" s="67">
        <f t="shared" ref="AC451:AC514" si="93">+Q451/N451</f>
        <v>0.43754026585324163</v>
      </c>
      <c r="AD451" s="52">
        <f t="shared" ca="1" si="84"/>
        <v>1953</v>
      </c>
      <c r="AE451" s="83"/>
      <c r="AF451" s="74">
        <v>0</v>
      </c>
      <c r="AG451" s="75">
        <v>0</v>
      </c>
      <c r="AH451" s="76">
        <v>46244</v>
      </c>
      <c r="AI451" s="77">
        <v>46390</v>
      </c>
      <c r="AJ451" s="50">
        <f t="shared" ref="AJ451:AJ514" si="94">AH451-AI451</f>
        <v>-146</v>
      </c>
      <c r="AK451" s="48" t="s">
        <v>47</v>
      </c>
    </row>
    <row r="452" spans="1:37">
      <c r="A452" s="86" t="s">
        <v>734</v>
      </c>
      <c r="B452" s="44">
        <v>741</v>
      </c>
      <c r="C452" s="44">
        <v>74447770</v>
      </c>
      <c r="D452" s="86" t="s">
        <v>214</v>
      </c>
      <c r="E452" s="86" t="s">
        <v>75</v>
      </c>
      <c r="F452" s="44">
        <v>24</v>
      </c>
      <c r="G452" s="44">
        <v>7700514</v>
      </c>
      <c r="H452" s="46">
        <v>0.82</v>
      </c>
      <c r="I452" s="21">
        <v>83.566246259571855</v>
      </c>
      <c r="J452" s="86" t="s">
        <v>272</v>
      </c>
      <c r="K452" s="66">
        <v>0.10299999999999999</v>
      </c>
      <c r="L452" s="45">
        <v>2618</v>
      </c>
      <c r="M452" s="82">
        <v>44498</v>
      </c>
      <c r="N452" s="44">
        <v>75224</v>
      </c>
      <c r="O452" s="36">
        <f t="shared" si="85"/>
        <v>6286187.3086300334</v>
      </c>
      <c r="P452" s="36">
        <f t="shared" si="86"/>
        <v>6933665</v>
      </c>
      <c r="Q452" s="44">
        <v>19458</v>
      </c>
      <c r="R452" s="30">
        <v>75224</v>
      </c>
      <c r="S452" s="30">
        <f t="shared" si="87"/>
        <v>55766</v>
      </c>
      <c r="T452" s="36">
        <f t="shared" si="88"/>
        <v>1793513</v>
      </c>
      <c r="U452" s="30">
        <f t="shared" si="89"/>
        <v>5140152</v>
      </c>
      <c r="V452" s="44">
        <v>179</v>
      </c>
      <c r="W452" s="33">
        <f t="shared" si="90"/>
        <v>44677</v>
      </c>
      <c r="X452" s="43" t="str">
        <f t="shared" ref="X452:X515" ca="1" si="95">IF(Q452=0,"Bill Submit",IF(Q452&lt;N452,"Bill Process",IF(W452&gt;=TODAY(),"L D 0%",IF(W452+V452/4&gt;=TODAY(),"L D 2.5%",IF(W452+V452/2&gt;=TODAY(),"L D 5.0%",IF(W452+V452*3/4&gt;=TODAY(),"L D 7.5%",IF(W452+V452&gt;=TODAY(),"L D 10%","P O Closed")))))))</f>
        <v>Bill Process</v>
      </c>
      <c r="Y452" s="37">
        <f t="shared" ca="1" si="91"/>
        <v>-1514</v>
      </c>
      <c r="Z452" s="44">
        <v>1306</v>
      </c>
      <c r="AA452" s="44">
        <f t="shared" ca="1" si="92"/>
        <v>1514</v>
      </c>
      <c r="AB452" s="48">
        <v>0</v>
      </c>
      <c r="AC452" s="67">
        <f t="shared" si="93"/>
        <v>0.25866744655960866</v>
      </c>
      <c r="AD452" s="52">
        <f t="shared" ca="1" si="84"/>
        <v>1514</v>
      </c>
      <c r="AE452" s="83"/>
      <c r="AF452" s="74">
        <v>0</v>
      </c>
      <c r="AG452" s="75">
        <v>0</v>
      </c>
      <c r="AH452" s="76">
        <v>46182</v>
      </c>
      <c r="AI452" s="77">
        <v>46375</v>
      </c>
      <c r="AJ452" s="50">
        <f t="shared" si="94"/>
        <v>-193</v>
      </c>
      <c r="AK452" s="48" t="s">
        <v>47</v>
      </c>
    </row>
    <row r="453" spans="1:37">
      <c r="A453" s="86" t="s">
        <v>735</v>
      </c>
      <c r="B453" s="44">
        <v>422</v>
      </c>
      <c r="C453" s="44">
        <v>20473500</v>
      </c>
      <c r="D453" s="86" t="s">
        <v>186</v>
      </c>
      <c r="E453" s="86" t="s">
        <v>83</v>
      </c>
      <c r="F453" s="44">
        <v>12</v>
      </c>
      <c r="G453" s="44">
        <v>5275532</v>
      </c>
      <c r="H453" s="46">
        <v>0.9</v>
      </c>
      <c r="I453" s="21">
        <v>77.299788641664705</v>
      </c>
      <c r="J453" s="86" t="s">
        <v>204</v>
      </c>
      <c r="K453" s="66">
        <v>0.105</v>
      </c>
      <c r="L453" s="45">
        <v>7646</v>
      </c>
      <c r="M453" s="82">
        <v>43856</v>
      </c>
      <c r="N453" s="44">
        <v>33469</v>
      </c>
      <c r="O453" s="36">
        <f t="shared" si="85"/>
        <v>2587146.6260478762</v>
      </c>
      <c r="P453" s="36">
        <f t="shared" si="86"/>
        <v>2858797</v>
      </c>
      <c r="Q453" s="44">
        <v>12218</v>
      </c>
      <c r="R453" s="30">
        <v>33469</v>
      </c>
      <c r="S453" s="30">
        <f t="shared" si="87"/>
        <v>21251</v>
      </c>
      <c r="T453" s="36">
        <f t="shared" si="88"/>
        <v>1043616</v>
      </c>
      <c r="U453" s="30">
        <f t="shared" si="89"/>
        <v>1815181</v>
      </c>
      <c r="V453" s="44">
        <v>86</v>
      </c>
      <c r="W453" s="33">
        <f t="shared" si="90"/>
        <v>43942</v>
      </c>
      <c r="X453" s="43" t="str">
        <f t="shared" ca="1" si="95"/>
        <v>Bill Process</v>
      </c>
      <c r="Y453" s="37">
        <f t="shared" ca="1" si="91"/>
        <v>-2249</v>
      </c>
      <c r="Z453" s="44">
        <v>1036</v>
      </c>
      <c r="AA453" s="44">
        <f t="shared" ca="1" si="92"/>
        <v>2249</v>
      </c>
      <c r="AB453" s="48">
        <v>6</v>
      </c>
      <c r="AC453" s="67">
        <f t="shared" si="93"/>
        <v>0.3650542292868027</v>
      </c>
      <c r="AD453" s="52">
        <f t="shared" ca="1" si="84"/>
        <v>2243</v>
      </c>
      <c r="AE453" s="83"/>
      <c r="AF453" s="74">
        <v>0</v>
      </c>
      <c r="AG453" s="75">
        <v>0</v>
      </c>
      <c r="AH453" s="76">
        <v>45857</v>
      </c>
      <c r="AI453" s="77">
        <v>45957</v>
      </c>
      <c r="AJ453" s="50">
        <f t="shared" si="94"/>
        <v>-100</v>
      </c>
      <c r="AK453" s="48" t="s">
        <v>60</v>
      </c>
    </row>
    <row r="454" spans="1:37">
      <c r="A454" s="86" t="s">
        <v>736</v>
      </c>
      <c r="B454" s="44">
        <v>205</v>
      </c>
      <c r="C454" s="44">
        <v>27502607</v>
      </c>
      <c r="D454" s="86" t="s">
        <v>396</v>
      </c>
      <c r="E454" s="86" t="s">
        <v>50</v>
      </c>
      <c r="F454" s="44">
        <v>22</v>
      </c>
      <c r="G454" s="44">
        <v>6973371</v>
      </c>
      <c r="H454" s="46">
        <v>0.84</v>
      </c>
      <c r="I454" s="21">
        <v>98.458332215679377</v>
      </c>
      <c r="J454" s="86" t="s">
        <v>377</v>
      </c>
      <c r="K454" s="66">
        <v>0.125</v>
      </c>
      <c r="L454" s="45">
        <v>5335</v>
      </c>
      <c r="M454" s="82">
        <v>43966</v>
      </c>
      <c r="N454" s="44">
        <v>43235</v>
      </c>
      <c r="O454" s="36">
        <f t="shared" si="85"/>
        <v>4256845.9933448974</v>
      </c>
      <c r="P454" s="36">
        <f t="shared" si="86"/>
        <v>4788952</v>
      </c>
      <c r="Q454" s="44">
        <v>7506</v>
      </c>
      <c r="R454" s="30">
        <v>43235</v>
      </c>
      <c r="S454" s="30">
        <f t="shared" si="87"/>
        <v>35729</v>
      </c>
      <c r="T454" s="36">
        <f t="shared" si="88"/>
        <v>831407</v>
      </c>
      <c r="U454" s="30">
        <f t="shared" si="89"/>
        <v>3957545</v>
      </c>
      <c r="V454" s="44">
        <v>69</v>
      </c>
      <c r="W454" s="33">
        <f t="shared" si="90"/>
        <v>44035</v>
      </c>
      <c r="X454" s="43" t="str">
        <f t="shared" ca="1" si="95"/>
        <v>Bill Process</v>
      </c>
      <c r="Y454" s="37">
        <f t="shared" ca="1" si="91"/>
        <v>-2156</v>
      </c>
      <c r="Z454" s="44">
        <v>6949</v>
      </c>
      <c r="AA454" s="44">
        <f t="shared" ca="1" si="92"/>
        <v>2156</v>
      </c>
      <c r="AB454" s="48">
        <v>4</v>
      </c>
      <c r="AC454" s="67">
        <f t="shared" si="93"/>
        <v>0.1736093442812536</v>
      </c>
      <c r="AD454" s="52">
        <f t="shared" ca="1" si="84"/>
        <v>2152</v>
      </c>
      <c r="AE454" s="83"/>
      <c r="AF454" s="74">
        <v>0</v>
      </c>
      <c r="AG454" s="75">
        <v>0</v>
      </c>
      <c r="AH454" s="76">
        <v>46031</v>
      </c>
      <c r="AI454" s="77">
        <v>46114</v>
      </c>
      <c r="AJ454" s="50">
        <f t="shared" si="94"/>
        <v>-83</v>
      </c>
      <c r="AK454" s="48" t="s">
        <v>47</v>
      </c>
    </row>
    <row r="455" spans="1:37">
      <c r="A455" s="86" t="s">
        <v>737</v>
      </c>
      <c r="B455" s="44">
        <v>448</v>
      </c>
      <c r="C455" s="44">
        <v>54305792</v>
      </c>
      <c r="D455" s="86" t="s">
        <v>368</v>
      </c>
      <c r="E455" s="86" t="s">
        <v>125</v>
      </c>
      <c r="F455" s="44">
        <v>17</v>
      </c>
      <c r="G455" s="44">
        <v>8769105</v>
      </c>
      <c r="H455" s="46">
        <v>0.93</v>
      </c>
      <c r="I455" s="21">
        <v>96.086134409017276</v>
      </c>
      <c r="J455" s="86" t="s">
        <v>68</v>
      </c>
      <c r="K455" s="66">
        <v>0.13400000000000001</v>
      </c>
      <c r="L455" s="45">
        <v>7955</v>
      </c>
      <c r="M455" s="82">
        <v>45738</v>
      </c>
      <c r="N455" s="44">
        <v>59650</v>
      </c>
      <c r="O455" s="36">
        <f t="shared" si="85"/>
        <v>5731537.9174978808</v>
      </c>
      <c r="P455" s="36">
        <f t="shared" si="86"/>
        <v>6499564</v>
      </c>
      <c r="Q455" s="44">
        <v>38201</v>
      </c>
      <c r="R455" s="30">
        <v>59650</v>
      </c>
      <c r="S455" s="30">
        <f t="shared" si="87"/>
        <v>21449</v>
      </c>
      <c r="T455" s="36">
        <f t="shared" si="88"/>
        <v>4162445</v>
      </c>
      <c r="U455" s="30">
        <f t="shared" si="89"/>
        <v>2337119</v>
      </c>
      <c r="V455" s="44">
        <v>171</v>
      </c>
      <c r="W455" s="33">
        <f t="shared" si="90"/>
        <v>45909</v>
      </c>
      <c r="X455" s="43" t="str">
        <f t="shared" ca="1" si="95"/>
        <v>Bill Process</v>
      </c>
      <c r="Y455" s="37">
        <f t="shared" ca="1" si="91"/>
        <v>-282</v>
      </c>
      <c r="Z455" s="44">
        <v>8494</v>
      </c>
      <c r="AA455" s="44">
        <f t="shared" ca="1" si="92"/>
        <v>282</v>
      </c>
      <c r="AB455" s="48">
        <v>5</v>
      </c>
      <c r="AC455" s="67">
        <f t="shared" si="93"/>
        <v>0.6404191114836546</v>
      </c>
      <c r="AD455" s="52">
        <f t="shared" ca="1" si="84"/>
        <v>277</v>
      </c>
      <c r="AE455" s="83"/>
      <c r="AF455" s="74">
        <v>0</v>
      </c>
      <c r="AG455" s="75">
        <v>0</v>
      </c>
      <c r="AH455" s="76">
        <v>45986</v>
      </c>
      <c r="AI455" s="77">
        <v>46171</v>
      </c>
      <c r="AJ455" s="50">
        <f t="shared" si="94"/>
        <v>-185</v>
      </c>
      <c r="AK455" s="48" t="s">
        <v>47</v>
      </c>
    </row>
    <row r="456" spans="1:37">
      <c r="A456" s="86" t="s">
        <v>738</v>
      </c>
      <c r="B456" s="44">
        <v>577</v>
      </c>
      <c r="C456" s="44">
        <v>14309759</v>
      </c>
      <c r="D456" s="86" t="s">
        <v>251</v>
      </c>
      <c r="E456" s="86" t="s">
        <v>50</v>
      </c>
      <c r="F456" s="44">
        <v>26</v>
      </c>
      <c r="G456" s="44">
        <v>6459721</v>
      </c>
      <c r="H456" s="46">
        <v>0.94</v>
      </c>
      <c r="I456" s="21">
        <v>74.405272356217424</v>
      </c>
      <c r="J456" s="86" t="s">
        <v>126</v>
      </c>
      <c r="K456" s="66">
        <v>0.14399999999999999</v>
      </c>
      <c r="L456" s="45">
        <v>2503</v>
      </c>
      <c r="M456" s="82">
        <v>45414</v>
      </c>
      <c r="N456" s="44">
        <v>18241</v>
      </c>
      <c r="O456" s="36">
        <f t="shared" si="85"/>
        <v>1357226.5730497621</v>
      </c>
      <c r="P456" s="36">
        <f t="shared" si="86"/>
        <v>1552667</v>
      </c>
      <c r="Q456" s="44">
        <v>18241</v>
      </c>
      <c r="R456" s="30">
        <v>18241</v>
      </c>
      <c r="S456" s="30">
        <f t="shared" si="87"/>
        <v>0</v>
      </c>
      <c r="T456" s="36">
        <f t="shared" si="88"/>
        <v>1552667</v>
      </c>
      <c r="U456" s="30">
        <f t="shared" si="89"/>
        <v>0</v>
      </c>
      <c r="V456" s="44">
        <v>93</v>
      </c>
      <c r="W456" s="33">
        <f t="shared" si="90"/>
        <v>45507</v>
      </c>
      <c r="X456" s="43" t="str">
        <f t="shared" ca="1" si="95"/>
        <v>P O Closed</v>
      </c>
      <c r="Y456" s="37">
        <f t="shared" ca="1" si="91"/>
        <v>-684</v>
      </c>
      <c r="Z456" s="44">
        <v>6306</v>
      </c>
      <c r="AA456" s="44">
        <f t="shared" ca="1" si="92"/>
        <v>684</v>
      </c>
      <c r="AB456" s="48">
        <v>9</v>
      </c>
      <c r="AC456" s="67">
        <f t="shared" si="93"/>
        <v>1</v>
      </c>
      <c r="AD456" s="52">
        <f t="shared" ca="1" si="84"/>
        <v>675</v>
      </c>
      <c r="AE456" s="83"/>
      <c r="AF456" s="74">
        <v>0</v>
      </c>
      <c r="AG456" s="75">
        <v>0</v>
      </c>
      <c r="AH456" s="76">
        <v>46119</v>
      </c>
      <c r="AI456" s="77">
        <v>46226</v>
      </c>
      <c r="AJ456" s="50">
        <f t="shared" si="94"/>
        <v>-107</v>
      </c>
      <c r="AK456" s="48" t="s">
        <v>47</v>
      </c>
    </row>
    <row r="457" spans="1:37">
      <c r="A457" s="86" t="s">
        <v>739</v>
      </c>
      <c r="B457" s="44">
        <v>128</v>
      </c>
      <c r="C457" s="44">
        <v>71632187</v>
      </c>
      <c r="D457" s="86" t="s">
        <v>564</v>
      </c>
      <c r="E457" s="86" t="s">
        <v>97</v>
      </c>
      <c r="F457" s="44">
        <v>38</v>
      </c>
      <c r="G457" s="44">
        <v>9752578</v>
      </c>
      <c r="H457" s="46">
        <v>0.87</v>
      </c>
      <c r="I457" s="21">
        <v>58.350195289541858</v>
      </c>
      <c r="J457" s="86" t="s">
        <v>122</v>
      </c>
      <c r="K457" s="66">
        <v>0.121</v>
      </c>
      <c r="L457" s="45">
        <v>9170</v>
      </c>
      <c r="M457" s="82">
        <v>44190</v>
      </c>
      <c r="N457" s="44">
        <v>43440</v>
      </c>
      <c r="O457" s="36">
        <f t="shared" si="85"/>
        <v>2534732.4833776983</v>
      </c>
      <c r="P457" s="36">
        <f t="shared" si="86"/>
        <v>2841435</v>
      </c>
      <c r="Q457" s="44">
        <v>21205</v>
      </c>
      <c r="R457" s="30">
        <v>43440</v>
      </c>
      <c r="S457" s="30">
        <f t="shared" si="87"/>
        <v>22235</v>
      </c>
      <c r="T457" s="36">
        <f t="shared" si="88"/>
        <v>1387031</v>
      </c>
      <c r="U457" s="30">
        <f t="shared" si="89"/>
        <v>1454404</v>
      </c>
      <c r="V457" s="44">
        <v>137</v>
      </c>
      <c r="W457" s="33">
        <f t="shared" si="90"/>
        <v>44327</v>
      </c>
      <c r="X457" s="43" t="str">
        <f t="shared" ca="1" si="95"/>
        <v>Bill Process</v>
      </c>
      <c r="Y457" s="37">
        <f t="shared" ca="1" si="91"/>
        <v>-1864</v>
      </c>
      <c r="Z457" s="44">
        <v>3566</v>
      </c>
      <c r="AA457" s="44">
        <f t="shared" ca="1" si="92"/>
        <v>1864</v>
      </c>
      <c r="AB457" s="48">
        <v>7</v>
      </c>
      <c r="AC457" s="67">
        <f t="shared" si="93"/>
        <v>0.48814456721915284</v>
      </c>
      <c r="AD457" s="52">
        <f t="shared" ca="1" si="84"/>
        <v>1857</v>
      </c>
      <c r="AE457" s="83"/>
      <c r="AF457" s="74">
        <v>0</v>
      </c>
      <c r="AG457" s="75">
        <v>0</v>
      </c>
      <c r="AH457" s="76">
        <v>46102</v>
      </c>
      <c r="AI457" s="77">
        <v>46253</v>
      </c>
      <c r="AJ457" s="50">
        <f t="shared" si="94"/>
        <v>-151</v>
      </c>
      <c r="AK457" s="48" t="s">
        <v>60</v>
      </c>
    </row>
    <row r="458" spans="1:37">
      <c r="A458" s="86" t="s">
        <v>740</v>
      </c>
      <c r="B458" s="44">
        <v>633</v>
      </c>
      <c r="C458" s="44">
        <v>84273568</v>
      </c>
      <c r="D458" s="86" t="s">
        <v>66</v>
      </c>
      <c r="E458" s="86" t="s">
        <v>67</v>
      </c>
      <c r="F458" s="44">
        <v>36</v>
      </c>
      <c r="G458" s="44">
        <v>6363373</v>
      </c>
      <c r="H458" s="46">
        <v>0.91</v>
      </c>
      <c r="I458" s="21">
        <v>57.551633073792019</v>
      </c>
      <c r="J458" s="86" t="s">
        <v>90</v>
      </c>
      <c r="K458" s="66">
        <v>0.14599999999999999</v>
      </c>
      <c r="L458" s="45">
        <v>9228</v>
      </c>
      <c r="M458" s="82">
        <v>44641</v>
      </c>
      <c r="N458" s="44">
        <v>81254</v>
      </c>
      <c r="O458" s="36">
        <f t="shared" si="85"/>
        <v>4676300.3937778967</v>
      </c>
      <c r="P458" s="36">
        <f t="shared" si="86"/>
        <v>5359040</v>
      </c>
      <c r="Q458" s="44">
        <v>12221</v>
      </c>
      <c r="R458" s="30">
        <v>81254</v>
      </c>
      <c r="S458" s="30">
        <f t="shared" si="87"/>
        <v>69033</v>
      </c>
      <c r="T458" s="36">
        <f t="shared" si="88"/>
        <v>806026</v>
      </c>
      <c r="U458" s="30">
        <f t="shared" si="89"/>
        <v>4553014</v>
      </c>
      <c r="V458" s="44">
        <v>199</v>
      </c>
      <c r="W458" s="33">
        <f t="shared" si="90"/>
        <v>44840</v>
      </c>
      <c r="X458" s="43" t="str">
        <f t="shared" ca="1" si="95"/>
        <v>Bill Process</v>
      </c>
      <c r="Y458" s="37">
        <f t="shared" ca="1" si="91"/>
        <v>-1351</v>
      </c>
      <c r="Z458" s="44">
        <v>9316</v>
      </c>
      <c r="AA458" s="44">
        <f t="shared" ca="1" si="92"/>
        <v>1351</v>
      </c>
      <c r="AB458" s="48">
        <v>9</v>
      </c>
      <c r="AC458" s="67">
        <f t="shared" si="93"/>
        <v>0.15040490314322988</v>
      </c>
      <c r="AD458" s="52">
        <f t="shared" ca="1" si="84"/>
        <v>1342</v>
      </c>
      <c r="AE458" s="83"/>
      <c r="AF458" s="74">
        <v>0</v>
      </c>
      <c r="AG458" s="75">
        <v>0</v>
      </c>
      <c r="AH458" s="76">
        <v>45865</v>
      </c>
      <c r="AI458" s="77">
        <v>46078</v>
      </c>
      <c r="AJ458" s="50">
        <f t="shared" si="94"/>
        <v>-213</v>
      </c>
      <c r="AK458" s="48" t="s">
        <v>47</v>
      </c>
    </row>
    <row r="459" spans="1:37">
      <c r="A459" s="86" t="s">
        <v>741</v>
      </c>
      <c r="B459" s="44">
        <v>636</v>
      </c>
      <c r="C459" s="44">
        <v>23562330</v>
      </c>
      <c r="D459" s="86" t="s">
        <v>394</v>
      </c>
      <c r="E459" s="86" t="s">
        <v>93</v>
      </c>
      <c r="F459" s="44">
        <v>16</v>
      </c>
      <c r="G459" s="44">
        <v>6194519</v>
      </c>
      <c r="H459" s="46">
        <v>0.79</v>
      </c>
      <c r="I459" s="21">
        <v>91.450691941343237</v>
      </c>
      <c r="J459" s="86" t="s">
        <v>129</v>
      </c>
      <c r="K459" s="66">
        <v>0.10199999999999999</v>
      </c>
      <c r="L459" s="45">
        <v>2288</v>
      </c>
      <c r="M459" s="82">
        <v>45872</v>
      </c>
      <c r="N459" s="44">
        <v>39219</v>
      </c>
      <c r="O459" s="36">
        <f t="shared" si="85"/>
        <v>3586604.6872475403</v>
      </c>
      <c r="P459" s="36">
        <f t="shared" si="86"/>
        <v>3952438</v>
      </c>
      <c r="Q459" s="44">
        <v>32874</v>
      </c>
      <c r="R459" s="30">
        <v>39219</v>
      </c>
      <c r="S459" s="30">
        <f t="shared" si="87"/>
        <v>6345</v>
      </c>
      <c r="T459" s="36">
        <f t="shared" si="88"/>
        <v>3312998</v>
      </c>
      <c r="U459" s="30">
        <f t="shared" si="89"/>
        <v>639440</v>
      </c>
      <c r="V459" s="44">
        <v>98</v>
      </c>
      <c r="W459" s="33">
        <f t="shared" si="90"/>
        <v>45970</v>
      </c>
      <c r="X459" s="43" t="str">
        <f t="shared" ca="1" si="95"/>
        <v>Bill Process</v>
      </c>
      <c r="Y459" s="37">
        <f t="shared" ca="1" si="91"/>
        <v>-221</v>
      </c>
      <c r="Z459" s="44">
        <v>8041</v>
      </c>
      <c r="AA459" s="44">
        <f t="shared" ca="1" si="92"/>
        <v>221</v>
      </c>
      <c r="AB459" s="48">
        <v>3</v>
      </c>
      <c r="AC459" s="67">
        <f t="shared" si="93"/>
        <v>0.83821617073357302</v>
      </c>
      <c r="AD459" s="52">
        <f t="shared" ca="1" si="84"/>
        <v>218</v>
      </c>
      <c r="AE459" s="83"/>
      <c r="AF459" s="74">
        <v>0</v>
      </c>
      <c r="AG459" s="75">
        <v>0</v>
      </c>
      <c r="AH459" s="76">
        <v>45701</v>
      </c>
      <c r="AI459" s="77">
        <v>45813</v>
      </c>
      <c r="AJ459" s="50">
        <f t="shared" si="94"/>
        <v>-112</v>
      </c>
      <c r="AK459" s="48" t="s">
        <v>60</v>
      </c>
    </row>
    <row r="460" spans="1:37">
      <c r="A460" s="86" t="s">
        <v>742</v>
      </c>
      <c r="B460" s="44">
        <v>594</v>
      </c>
      <c r="C460" s="44">
        <v>38395803</v>
      </c>
      <c r="D460" s="86" t="s">
        <v>702</v>
      </c>
      <c r="E460" s="86" t="s">
        <v>207</v>
      </c>
      <c r="F460" s="44">
        <v>49</v>
      </c>
      <c r="G460" s="44">
        <v>8220108</v>
      </c>
      <c r="H460" s="46">
        <v>0.8</v>
      </c>
      <c r="I460" s="21">
        <v>75.480830158996156</v>
      </c>
      <c r="J460" s="86" t="s">
        <v>129</v>
      </c>
      <c r="K460" s="66">
        <v>0.10299999999999999</v>
      </c>
      <c r="L460" s="45">
        <v>3542</v>
      </c>
      <c r="M460" s="82">
        <v>44171</v>
      </c>
      <c r="N460" s="44">
        <v>57620</v>
      </c>
      <c r="O460" s="36">
        <f t="shared" si="85"/>
        <v>4349205.4337613583</v>
      </c>
      <c r="P460" s="36">
        <f t="shared" si="86"/>
        <v>4797174</v>
      </c>
      <c r="Q460" s="44">
        <v>19075</v>
      </c>
      <c r="R460" s="30">
        <v>57620</v>
      </c>
      <c r="S460" s="30">
        <f t="shared" si="87"/>
        <v>38545</v>
      </c>
      <c r="T460" s="36">
        <f t="shared" si="88"/>
        <v>1588096</v>
      </c>
      <c r="U460" s="30">
        <f t="shared" si="89"/>
        <v>3209078</v>
      </c>
      <c r="V460" s="44">
        <v>78</v>
      </c>
      <c r="W460" s="33">
        <f t="shared" si="90"/>
        <v>44249</v>
      </c>
      <c r="X460" s="43" t="str">
        <f t="shared" ca="1" si="95"/>
        <v>Bill Process</v>
      </c>
      <c r="Y460" s="37">
        <f t="shared" ca="1" si="91"/>
        <v>-1942</v>
      </c>
      <c r="Z460" s="44">
        <v>6539</v>
      </c>
      <c r="AA460" s="44">
        <f t="shared" ca="1" si="92"/>
        <v>1942</v>
      </c>
      <c r="AB460" s="48">
        <v>7</v>
      </c>
      <c r="AC460" s="67">
        <f t="shared" si="93"/>
        <v>0.33104824713641096</v>
      </c>
      <c r="AD460" s="52">
        <f t="shared" ca="1" si="84"/>
        <v>1935</v>
      </c>
      <c r="AE460" s="83"/>
      <c r="AF460" s="74">
        <v>0</v>
      </c>
      <c r="AG460" s="75">
        <v>0</v>
      </c>
      <c r="AH460" s="76">
        <v>46104</v>
      </c>
      <c r="AI460" s="77">
        <v>46196</v>
      </c>
      <c r="AJ460" s="50">
        <f t="shared" si="94"/>
        <v>-92</v>
      </c>
      <c r="AK460" s="48" t="s">
        <v>60</v>
      </c>
    </row>
    <row r="461" spans="1:37">
      <c r="A461" s="86" t="s">
        <v>743</v>
      </c>
      <c r="B461" s="44">
        <v>738</v>
      </c>
      <c r="C461" s="44">
        <v>76558243</v>
      </c>
      <c r="D461" s="86" t="s">
        <v>451</v>
      </c>
      <c r="E461" s="86" t="s">
        <v>63</v>
      </c>
      <c r="F461" s="44">
        <v>38</v>
      </c>
      <c r="G461" s="44">
        <v>548916</v>
      </c>
      <c r="H461" s="46">
        <v>0.98</v>
      </c>
      <c r="I461" s="21">
        <v>87.141104271119758</v>
      </c>
      <c r="J461" s="86" t="s">
        <v>166</v>
      </c>
      <c r="K461" s="66">
        <v>0.14199999999999999</v>
      </c>
      <c r="L461" s="45">
        <v>5381</v>
      </c>
      <c r="M461" s="82">
        <v>45724</v>
      </c>
      <c r="N461" s="44">
        <v>19953</v>
      </c>
      <c r="O461" s="36">
        <f t="shared" si="85"/>
        <v>1738726.4535216526</v>
      </c>
      <c r="P461" s="36">
        <f t="shared" si="86"/>
        <v>1985626</v>
      </c>
      <c r="Q461" s="44">
        <v>1286</v>
      </c>
      <c r="R461" s="30">
        <v>19953</v>
      </c>
      <c r="S461" s="30">
        <f t="shared" si="87"/>
        <v>18667</v>
      </c>
      <c r="T461" s="36">
        <f t="shared" si="88"/>
        <v>127976</v>
      </c>
      <c r="U461" s="30">
        <f t="shared" si="89"/>
        <v>1857650</v>
      </c>
      <c r="V461" s="44">
        <v>172</v>
      </c>
      <c r="W461" s="33">
        <f t="shared" si="90"/>
        <v>45896</v>
      </c>
      <c r="X461" s="43" t="str">
        <f t="shared" ca="1" si="95"/>
        <v>Bill Process</v>
      </c>
      <c r="Y461" s="37">
        <f t="shared" ca="1" si="91"/>
        <v>-295</v>
      </c>
      <c r="Z461" s="44">
        <v>3321</v>
      </c>
      <c r="AA461" s="44">
        <f t="shared" ca="1" si="92"/>
        <v>295</v>
      </c>
      <c r="AB461" s="48">
        <v>2</v>
      </c>
      <c r="AC461" s="67">
        <f t="shared" si="93"/>
        <v>6.4451460933192997E-2</v>
      </c>
      <c r="AD461" s="52">
        <f t="shared" ca="1" si="84"/>
        <v>293</v>
      </c>
      <c r="AE461" s="83"/>
      <c r="AF461" s="74">
        <v>0</v>
      </c>
      <c r="AG461" s="75">
        <v>0</v>
      </c>
      <c r="AH461" s="76">
        <v>46003</v>
      </c>
      <c r="AI461" s="77">
        <v>46189</v>
      </c>
      <c r="AJ461" s="50">
        <f t="shared" si="94"/>
        <v>-186</v>
      </c>
      <c r="AK461" s="48" t="s">
        <v>47</v>
      </c>
    </row>
    <row r="462" spans="1:37">
      <c r="A462" s="86" t="s">
        <v>744</v>
      </c>
      <c r="B462" s="44">
        <v>682</v>
      </c>
      <c r="C462" s="44">
        <v>24426759</v>
      </c>
      <c r="D462" s="86" t="s">
        <v>476</v>
      </c>
      <c r="E462" s="86" t="s">
        <v>207</v>
      </c>
      <c r="F462" s="44">
        <v>6</v>
      </c>
      <c r="G462" s="44">
        <v>9261671</v>
      </c>
      <c r="H462" s="46">
        <v>0.81</v>
      </c>
      <c r="I462" s="21">
        <v>88.050027805152027</v>
      </c>
      <c r="J462" s="86" t="s">
        <v>184</v>
      </c>
      <c r="K462" s="66">
        <v>0.125</v>
      </c>
      <c r="L462" s="45">
        <v>8231</v>
      </c>
      <c r="M462" s="82">
        <v>43900</v>
      </c>
      <c r="N462" s="44">
        <v>68022</v>
      </c>
      <c r="O462" s="36">
        <f t="shared" si="85"/>
        <v>5989338.9913620511</v>
      </c>
      <c r="P462" s="36">
        <f t="shared" si="86"/>
        <v>6738006</v>
      </c>
      <c r="Q462" s="44">
        <v>47559</v>
      </c>
      <c r="R462" s="30">
        <v>68022</v>
      </c>
      <c r="S462" s="30">
        <f t="shared" si="87"/>
        <v>20463</v>
      </c>
      <c r="T462" s="36">
        <f t="shared" si="88"/>
        <v>4711018</v>
      </c>
      <c r="U462" s="30">
        <f t="shared" si="89"/>
        <v>2026988</v>
      </c>
      <c r="V462" s="44">
        <v>107</v>
      </c>
      <c r="W462" s="33">
        <f t="shared" si="90"/>
        <v>44007</v>
      </c>
      <c r="X462" s="43" t="str">
        <f t="shared" ca="1" si="95"/>
        <v>Bill Process</v>
      </c>
      <c r="Y462" s="37">
        <f t="shared" ca="1" si="91"/>
        <v>-2184</v>
      </c>
      <c r="Z462" s="44">
        <v>5963</v>
      </c>
      <c r="AA462" s="44">
        <f t="shared" ca="1" si="92"/>
        <v>2184</v>
      </c>
      <c r="AB462" s="48">
        <v>0</v>
      </c>
      <c r="AC462" s="67">
        <f t="shared" si="93"/>
        <v>0.69917085648760691</v>
      </c>
      <c r="AD462" s="52">
        <f t="shared" ca="1" si="84"/>
        <v>2184</v>
      </c>
      <c r="AE462" s="83"/>
      <c r="AF462" s="74">
        <v>0</v>
      </c>
      <c r="AG462" s="75">
        <v>0</v>
      </c>
      <c r="AH462" s="76">
        <v>46295</v>
      </c>
      <c r="AI462" s="77">
        <v>46416</v>
      </c>
      <c r="AJ462" s="50">
        <f t="shared" si="94"/>
        <v>-121</v>
      </c>
      <c r="AK462" s="48" t="s">
        <v>60</v>
      </c>
    </row>
    <row r="463" spans="1:37">
      <c r="A463" s="86" t="s">
        <v>745</v>
      </c>
      <c r="B463" s="44">
        <v>481</v>
      </c>
      <c r="C463" s="44">
        <v>17874857</v>
      </c>
      <c r="D463" s="86" t="s">
        <v>189</v>
      </c>
      <c r="E463" s="86" t="s">
        <v>93</v>
      </c>
      <c r="F463" s="44">
        <v>20</v>
      </c>
      <c r="G463" s="44">
        <v>4502124</v>
      </c>
      <c r="H463" s="46">
        <v>0.83</v>
      </c>
      <c r="I463" s="21">
        <v>81.340374406423237</v>
      </c>
      <c r="J463" s="86" t="s">
        <v>87</v>
      </c>
      <c r="K463" s="66">
        <v>0.13300000000000001</v>
      </c>
      <c r="L463" s="45">
        <v>5983</v>
      </c>
      <c r="M463" s="82">
        <v>44298</v>
      </c>
      <c r="N463" s="44">
        <v>20022</v>
      </c>
      <c r="O463" s="36">
        <f t="shared" si="85"/>
        <v>1628596.9763654061</v>
      </c>
      <c r="P463" s="36">
        <f t="shared" si="86"/>
        <v>1845200</v>
      </c>
      <c r="Q463" s="44">
        <v>13299</v>
      </c>
      <c r="R463" s="30">
        <v>20022</v>
      </c>
      <c r="S463" s="30">
        <f t="shared" si="87"/>
        <v>6723</v>
      </c>
      <c r="T463" s="36">
        <f t="shared" si="88"/>
        <v>1225618</v>
      </c>
      <c r="U463" s="30">
        <f t="shared" si="89"/>
        <v>619582</v>
      </c>
      <c r="V463" s="44">
        <v>163</v>
      </c>
      <c r="W463" s="33">
        <f t="shared" si="90"/>
        <v>44461</v>
      </c>
      <c r="X463" s="43" t="str">
        <f t="shared" ca="1" si="95"/>
        <v>Bill Process</v>
      </c>
      <c r="Y463" s="37">
        <f t="shared" ca="1" si="91"/>
        <v>-1730</v>
      </c>
      <c r="Z463" s="44">
        <v>7507</v>
      </c>
      <c r="AA463" s="44">
        <f t="shared" ca="1" si="92"/>
        <v>1730</v>
      </c>
      <c r="AB463" s="48">
        <v>0</v>
      </c>
      <c r="AC463" s="67">
        <f t="shared" si="93"/>
        <v>0.66421935870542403</v>
      </c>
      <c r="AD463" s="52">
        <f t="shared" ca="1" si="84"/>
        <v>1730</v>
      </c>
      <c r="AE463" s="83"/>
      <c r="AF463" s="74">
        <v>0</v>
      </c>
      <c r="AG463" s="75">
        <v>0</v>
      </c>
      <c r="AH463" s="76">
        <v>46214</v>
      </c>
      <c r="AI463" s="77">
        <v>46391</v>
      </c>
      <c r="AJ463" s="50">
        <f t="shared" si="94"/>
        <v>-177</v>
      </c>
      <c r="AK463" s="48" t="s">
        <v>60</v>
      </c>
    </row>
    <row r="464" spans="1:37">
      <c r="A464" s="86" t="s">
        <v>746</v>
      </c>
      <c r="B464" s="44">
        <v>463</v>
      </c>
      <c r="C464" s="44">
        <v>66056745</v>
      </c>
      <c r="D464" s="86" t="s">
        <v>324</v>
      </c>
      <c r="E464" s="86" t="s">
        <v>125</v>
      </c>
      <c r="F464" s="44">
        <v>23</v>
      </c>
      <c r="G464" s="44">
        <v>4472928</v>
      </c>
      <c r="H464" s="46">
        <v>0.92</v>
      </c>
      <c r="I464" s="21">
        <v>86.362524854155012</v>
      </c>
      <c r="J464" s="86" t="s">
        <v>112</v>
      </c>
      <c r="K464" s="66">
        <v>0.11</v>
      </c>
      <c r="L464" s="45">
        <v>5809</v>
      </c>
      <c r="M464" s="82">
        <v>44303</v>
      </c>
      <c r="N464" s="44">
        <v>21230</v>
      </c>
      <c r="O464" s="36">
        <f t="shared" si="85"/>
        <v>1833476.4026537109</v>
      </c>
      <c r="P464" s="36">
        <f t="shared" si="86"/>
        <v>2035159</v>
      </c>
      <c r="Q464" s="44">
        <v>7781</v>
      </c>
      <c r="R464" s="30">
        <v>21230</v>
      </c>
      <c r="S464" s="30">
        <f t="shared" si="87"/>
        <v>13449</v>
      </c>
      <c r="T464" s="36">
        <f t="shared" si="88"/>
        <v>745905</v>
      </c>
      <c r="U464" s="30">
        <f t="shared" si="89"/>
        <v>1289254</v>
      </c>
      <c r="V464" s="44">
        <v>136</v>
      </c>
      <c r="W464" s="33">
        <f t="shared" si="90"/>
        <v>44439</v>
      </c>
      <c r="X464" s="43" t="str">
        <f t="shared" ca="1" si="95"/>
        <v>Bill Process</v>
      </c>
      <c r="Y464" s="37">
        <f t="shared" ca="1" si="91"/>
        <v>-1752</v>
      </c>
      <c r="Z464" s="44">
        <v>9549</v>
      </c>
      <c r="AA464" s="44">
        <f t="shared" ca="1" si="92"/>
        <v>1752</v>
      </c>
      <c r="AB464" s="48">
        <v>1</v>
      </c>
      <c r="AC464" s="67">
        <f t="shared" si="93"/>
        <v>0.36650965614696185</v>
      </c>
      <c r="AD464" s="52">
        <f t="shared" ca="1" si="84"/>
        <v>1751</v>
      </c>
      <c r="AE464" s="83"/>
      <c r="AF464" s="74">
        <v>0</v>
      </c>
      <c r="AG464" s="75">
        <v>0</v>
      </c>
      <c r="AH464" s="76">
        <v>45971</v>
      </c>
      <c r="AI464" s="77">
        <v>46121</v>
      </c>
      <c r="AJ464" s="50">
        <f t="shared" si="94"/>
        <v>-150</v>
      </c>
      <c r="AK464" s="48" t="s">
        <v>47</v>
      </c>
    </row>
    <row r="465" spans="1:37">
      <c r="A465" s="86" t="s">
        <v>747</v>
      </c>
      <c r="B465" s="44">
        <v>929</v>
      </c>
      <c r="C465" s="44">
        <v>80271649</v>
      </c>
      <c r="D465" s="86" t="s">
        <v>511</v>
      </c>
      <c r="E465" s="86" t="s">
        <v>79</v>
      </c>
      <c r="F465" s="44">
        <v>31</v>
      </c>
      <c r="G465" s="44">
        <v>6819675</v>
      </c>
      <c r="H465" s="46">
        <v>0.83</v>
      </c>
      <c r="I465" s="21">
        <v>86.712358759359674</v>
      </c>
      <c r="J465" s="86" t="s">
        <v>87</v>
      </c>
      <c r="K465" s="66">
        <v>0.115</v>
      </c>
      <c r="L465" s="45">
        <v>2605</v>
      </c>
      <c r="M465" s="82">
        <v>45374</v>
      </c>
      <c r="N465" s="44">
        <v>40426</v>
      </c>
      <c r="O465" s="36">
        <f t="shared" si="85"/>
        <v>3505433.8152058744</v>
      </c>
      <c r="P465" s="36">
        <f t="shared" si="86"/>
        <v>3908559</v>
      </c>
      <c r="Q465" s="44">
        <v>36689</v>
      </c>
      <c r="R465" s="30">
        <v>40426</v>
      </c>
      <c r="S465" s="30">
        <f t="shared" si="87"/>
        <v>3737</v>
      </c>
      <c r="T465" s="36">
        <f t="shared" si="88"/>
        <v>3547250</v>
      </c>
      <c r="U465" s="30">
        <f t="shared" si="89"/>
        <v>361309</v>
      </c>
      <c r="V465" s="44">
        <v>88</v>
      </c>
      <c r="W465" s="33">
        <f t="shared" si="90"/>
        <v>45462</v>
      </c>
      <c r="X465" s="43" t="str">
        <f t="shared" ca="1" si="95"/>
        <v>Bill Process</v>
      </c>
      <c r="Y465" s="37">
        <f t="shared" ca="1" si="91"/>
        <v>-729</v>
      </c>
      <c r="Z465" s="44">
        <v>3575</v>
      </c>
      <c r="AA465" s="44">
        <f t="shared" ca="1" si="92"/>
        <v>729</v>
      </c>
      <c r="AB465" s="48">
        <v>9</v>
      </c>
      <c r="AC465" s="67">
        <f t="shared" si="93"/>
        <v>0.90755949141641523</v>
      </c>
      <c r="AD465" s="52">
        <f t="shared" ca="1" si="84"/>
        <v>720</v>
      </c>
      <c r="AE465" s="83"/>
      <c r="AF465" s="74">
        <v>0</v>
      </c>
      <c r="AG465" s="75">
        <v>0</v>
      </c>
      <c r="AH465" s="76">
        <v>45856</v>
      </c>
      <c r="AI465" s="77">
        <v>45958</v>
      </c>
      <c r="AJ465" s="50">
        <f t="shared" si="94"/>
        <v>-102</v>
      </c>
      <c r="AK465" s="48" t="s">
        <v>60</v>
      </c>
    </row>
    <row r="466" spans="1:37">
      <c r="A466" s="86" t="s">
        <v>748</v>
      </c>
      <c r="B466" s="44">
        <v>181</v>
      </c>
      <c r="C466" s="44">
        <v>21287368</v>
      </c>
      <c r="D466" s="86" t="s">
        <v>511</v>
      </c>
      <c r="E466" s="86" t="s">
        <v>79</v>
      </c>
      <c r="F466" s="44">
        <v>35</v>
      </c>
      <c r="G466" s="44">
        <v>3018907</v>
      </c>
      <c r="H466" s="46">
        <v>0.82</v>
      </c>
      <c r="I466" s="21">
        <v>92.473330298164726</v>
      </c>
      <c r="J466" s="86" t="s">
        <v>204</v>
      </c>
      <c r="K466" s="66">
        <v>0.108</v>
      </c>
      <c r="L466" s="45">
        <v>9128</v>
      </c>
      <c r="M466" s="82">
        <v>44413</v>
      </c>
      <c r="N466" s="44">
        <v>41998</v>
      </c>
      <c r="O466" s="36">
        <f t="shared" si="85"/>
        <v>3883694.9258623221</v>
      </c>
      <c r="P466" s="36">
        <f t="shared" si="86"/>
        <v>4303134</v>
      </c>
      <c r="Q466" s="44">
        <v>4288</v>
      </c>
      <c r="R466" s="30">
        <v>41998</v>
      </c>
      <c r="S466" s="30">
        <f t="shared" si="87"/>
        <v>37710</v>
      </c>
      <c r="T466" s="36">
        <f t="shared" si="88"/>
        <v>439350</v>
      </c>
      <c r="U466" s="30">
        <f t="shared" si="89"/>
        <v>3863784</v>
      </c>
      <c r="V466" s="44">
        <v>139</v>
      </c>
      <c r="W466" s="33">
        <f t="shared" si="90"/>
        <v>44552</v>
      </c>
      <c r="X466" s="43" t="str">
        <f t="shared" ca="1" si="95"/>
        <v>Bill Process</v>
      </c>
      <c r="Y466" s="37">
        <f t="shared" ca="1" si="91"/>
        <v>-1639</v>
      </c>
      <c r="Z466" s="44">
        <v>5979</v>
      </c>
      <c r="AA466" s="44">
        <f t="shared" ca="1" si="92"/>
        <v>1639</v>
      </c>
      <c r="AB466" s="48">
        <v>5</v>
      </c>
      <c r="AC466" s="67">
        <f t="shared" si="93"/>
        <v>0.10210010000476213</v>
      </c>
      <c r="AD466" s="52">
        <f t="shared" ref="AD466:AD529" ca="1" si="96">+AA466-AB466</f>
        <v>1634</v>
      </c>
      <c r="AE466" s="83"/>
      <c r="AF466" s="74">
        <v>0</v>
      </c>
      <c r="AG466" s="75">
        <v>0</v>
      </c>
      <c r="AH466" s="76">
        <v>45866</v>
      </c>
      <c r="AI466" s="77">
        <v>46019</v>
      </c>
      <c r="AJ466" s="50">
        <f t="shared" si="94"/>
        <v>-153</v>
      </c>
      <c r="AK466" s="48" t="s">
        <v>60</v>
      </c>
    </row>
    <row r="467" spans="1:37">
      <c r="A467" s="86" t="s">
        <v>749</v>
      </c>
      <c r="B467" s="44">
        <v>535</v>
      </c>
      <c r="C467" s="44">
        <v>90594557</v>
      </c>
      <c r="D467" s="86" t="s">
        <v>165</v>
      </c>
      <c r="E467" s="86" t="s">
        <v>63</v>
      </c>
      <c r="F467" s="44">
        <v>13</v>
      </c>
      <c r="G467" s="44">
        <v>6090504</v>
      </c>
      <c r="H467" s="46">
        <v>0.97</v>
      </c>
      <c r="I467" s="21">
        <v>82.408918390513719</v>
      </c>
      <c r="J467" s="86" t="s">
        <v>242</v>
      </c>
      <c r="K467" s="66">
        <v>0.112</v>
      </c>
      <c r="L467" s="45">
        <v>9519</v>
      </c>
      <c r="M467" s="82">
        <v>44757</v>
      </c>
      <c r="N467" s="44">
        <v>13593</v>
      </c>
      <c r="O467" s="36">
        <f t="shared" si="85"/>
        <v>1120184.4276822531</v>
      </c>
      <c r="P467" s="36">
        <f t="shared" si="86"/>
        <v>1245645</v>
      </c>
      <c r="Q467" s="44">
        <v>5683</v>
      </c>
      <c r="R467" s="30">
        <v>13593</v>
      </c>
      <c r="S467" s="30">
        <f t="shared" si="87"/>
        <v>7910</v>
      </c>
      <c r="T467" s="36">
        <f t="shared" si="88"/>
        <v>520783</v>
      </c>
      <c r="U467" s="30">
        <f t="shared" si="89"/>
        <v>724862</v>
      </c>
      <c r="V467" s="44">
        <v>187</v>
      </c>
      <c r="W467" s="33">
        <f t="shared" si="90"/>
        <v>44944</v>
      </c>
      <c r="X467" s="43" t="str">
        <f t="shared" ca="1" si="95"/>
        <v>Bill Process</v>
      </c>
      <c r="Y467" s="37">
        <f t="shared" ca="1" si="91"/>
        <v>-1247</v>
      </c>
      <c r="Z467" s="44">
        <v>4057</v>
      </c>
      <c r="AA467" s="44">
        <f t="shared" ca="1" si="92"/>
        <v>1247</v>
      </c>
      <c r="AB467" s="48">
        <v>7</v>
      </c>
      <c r="AC467" s="67">
        <f t="shared" si="93"/>
        <v>0.41808283675421171</v>
      </c>
      <c r="AD467" s="52">
        <f t="shared" ca="1" si="96"/>
        <v>1240</v>
      </c>
      <c r="AE467" s="83"/>
      <c r="AF467" s="74">
        <v>0</v>
      </c>
      <c r="AG467" s="75">
        <v>0</v>
      </c>
      <c r="AH467" s="76">
        <v>46114</v>
      </c>
      <c r="AI467" s="77">
        <v>46315</v>
      </c>
      <c r="AJ467" s="50">
        <f t="shared" si="94"/>
        <v>-201</v>
      </c>
      <c r="AK467" s="48" t="s">
        <v>47</v>
      </c>
    </row>
    <row r="468" spans="1:37">
      <c r="A468" s="86" t="s">
        <v>750</v>
      </c>
      <c r="B468" s="44">
        <v>785</v>
      </c>
      <c r="C468" s="44">
        <v>49864290</v>
      </c>
      <c r="D468" s="86" t="s">
        <v>86</v>
      </c>
      <c r="E468" s="86" t="s">
        <v>58</v>
      </c>
      <c r="F468" s="44">
        <v>15</v>
      </c>
      <c r="G468" s="44">
        <v>5352831</v>
      </c>
      <c r="H468" s="46">
        <v>0.96</v>
      </c>
      <c r="I468" s="21">
        <v>58.106500450709774</v>
      </c>
      <c r="J468" s="86" t="s">
        <v>208</v>
      </c>
      <c r="K468" s="66">
        <v>0.11600000000000001</v>
      </c>
      <c r="L468" s="45">
        <v>7509</v>
      </c>
      <c r="M468" s="82">
        <v>45228</v>
      </c>
      <c r="N468" s="44">
        <v>60709</v>
      </c>
      <c r="O468" s="36">
        <f t="shared" si="85"/>
        <v>3527587.5358621399</v>
      </c>
      <c r="P468" s="36">
        <f t="shared" si="86"/>
        <v>3936788</v>
      </c>
      <c r="Q468" s="44">
        <v>60205</v>
      </c>
      <c r="R468" s="30">
        <v>60709</v>
      </c>
      <c r="S468" s="30">
        <f t="shared" si="87"/>
        <v>504</v>
      </c>
      <c r="T468" s="36">
        <f t="shared" si="88"/>
        <v>3904105</v>
      </c>
      <c r="U468" s="30">
        <f t="shared" si="89"/>
        <v>32683</v>
      </c>
      <c r="V468" s="44">
        <v>189</v>
      </c>
      <c r="W468" s="33">
        <f t="shared" si="90"/>
        <v>45417</v>
      </c>
      <c r="X468" s="43" t="str">
        <f t="shared" ca="1" si="95"/>
        <v>Bill Process</v>
      </c>
      <c r="Y468" s="37">
        <f t="shared" ca="1" si="91"/>
        <v>-774</v>
      </c>
      <c r="Z468" s="44">
        <v>5722</v>
      </c>
      <c r="AA468" s="44">
        <f t="shared" ca="1" si="92"/>
        <v>774</v>
      </c>
      <c r="AB468" s="48">
        <v>0</v>
      </c>
      <c r="AC468" s="67">
        <f t="shared" si="93"/>
        <v>0.9916981007758322</v>
      </c>
      <c r="AD468" s="52">
        <f t="shared" ca="1" si="96"/>
        <v>774</v>
      </c>
      <c r="AE468" s="83"/>
      <c r="AF468" s="74">
        <v>0</v>
      </c>
      <c r="AG468" s="75">
        <v>0</v>
      </c>
      <c r="AH468" s="76">
        <v>46230</v>
      </c>
      <c r="AI468" s="77">
        <v>46433</v>
      </c>
      <c r="AJ468" s="50">
        <f t="shared" si="94"/>
        <v>-203</v>
      </c>
      <c r="AK468" s="48" t="s">
        <v>47</v>
      </c>
    </row>
    <row r="469" spans="1:37">
      <c r="A469" s="86" t="s">
        <v>751</v>
      </c>
      <c r="B469" s="44">
        <v>929</v>
      </c>
      <c r="C469" s="44">
        <v>95699851</v>
      </c>
      <c r="D469" s="86" t="s">
        <v>391</v>
      </c>
      <c r="E469" s="86" t="s">
        <v>75</v>
      </c>
      <c r="F469" s="44">
        <v>13</v>
      </c>
      <c r="G469" s="44">
        <v>4560388</v>
      </c>
      <c r="H469" s="46">
        <v>0.75</v>
      </c>
      <c r="I469" s="21">
        <v>61.988867191264561</v>
      </c>
      <c r="J469" s="86" t="s">
        <v>242</v>
      </c>
      <c r="K469" s="66">
        <v>0.13300000000000001</v>
      </c>
      <c r="L469" s="45">
        <v>6235</v>
      </c>
      <c r="M469" s="82">
        <v>44273</v>
      </c>
      <c r="N469" s="44">
        <v>63962</v>
      </c>
      <c r="O469" s="36">
        <f t="shared" si="85"/>
        <v>3964931.9232876636</v>
      </c>
      <c r="P469" s="36">
        <f t="shared" si="86"/>
        <v>4492268</v>
      </c>
      <c r="Q469" s="44">
        <v>29686</v>
      </c>
      <c r="R469" s="30">
        <v>63962</v>
      </c>
      <c r="S469" s="30">
        <f t="shared" si="87"/>
        <v>34276</v>
      </c>
      <c r="T469" s="36">
        <f t="shared" si="88"/>
        <v>2084948</v>
      </c>
      <c r="U469" s="30">
        <f t="shared" si="89"/>
        <v>2407320</v>
      </c>
      <c r="V469" s="44">
        <v>122</v>
      </c>
      <c r="W469" s="33">
        <f t="shared" si="90"/>
        <v>44395</v>
      </c>
      <c r="X469" s="43" t="str">
        <f t="shared" ca="1" si="95"/>
        <v>Bill Process</v>
      </c>
      <c r="Y469" s="37">
        <f t="shared" ca="1" si="91"/>
        <v>-1796</v>
      </c>
      <c r="Z469" s="44">
        <v>2369</v>
      </c>
      <c r="AA469" s="44">
        <f t="shared" ca="1" si="92"/>
        <v>1796</v>
      </c>
      <c r="AB469" s="48">
        <v>8</v>
      </c>
      <c r="AC469" s="67">
        <f t="shared" si="93"/>
        <v>0.46411932084675278</v>
      </c>
      <c r="AD469" s="52">
        <f t="shared" ca="1" si="96"/>
        <v>1788</v>
      </c>
      <c r="AE469" s="83"/>
      <c r="AF469" s="74">
        <v>0</v>
      </c>
      <c r="AG469" s="75">
        <v>0</v>
      </c>
      <c r="AH469" s="76">
        <v>45858</v>
      </c>
      <c r="AI469" s="77">
        <v>45994</v>
      </c>
      <c r="AJ469" s="50">
        <f t="shared" si="94"/>
        <v>-136</v>
      </c>
      <c r="AK469" s="48" t="s">
        <v>47</v>
      </c>
    </row>
    <row r="470" spans="1:37">
      <c r="A470" s="86" t="s">
        <v>752</v>
      </c>
      <c r="B470" s="44">
        <v>610</v>
      </c>
      <c r="C470" s="44">
        <v>23927547</v>
      </c>
      <c r="D470" s="86" t="s">
        <v>175</v>
      </c>
      <c r="E470" s="86" t="s">
        <v>50</v>
      </c>
      <c r="F470" s="44">
        <v>6</v>
      </c>
      <c r="G470" s="44">
        <v>4116944</v>
      </c>
      <c r="H470" s="46">
        <v>0.84</v>
      </c>
      <c r="I470" s="21">
        <v>88.617035784683779</v>
      </c>
      <c r="J470" s="86" t="s">
        <v>184</v>
      </c>
      <c r="K470" s="66">
        <v>0.13200000000000001</v>
      </c>
      <c r="L470" s="45">
        <v>5520</v>
      </c>
      <c r="M470" s="82">
        <v>45602</v>
      </c>
      <c r="N470" s="44">
        <v>14677</v>
      </c>
      <c r="O470" s="36">
        <f t="shared" si="85"/>
        <v>1300632.2342118039</v>
      </c>
      <c r="P470" s="36">
        <f t="shared" si="86"/>
        <v>1472316</v>
      </c>
      <c r="Q470" s="44">
        <v>8078</v>
      </c>
      <c r="R470" s="30">
        <v>14677</v>
      </c>
      <c r="S470" s="30">
        <f t="shared" si="87"/>
        <v>6599</v>
      </c>
      <c r="T470" s="36">
        <f t="shared" si="88"/>
        <v>810340</v>
      </c>
      <c r="U470" s="30">
        <f t="shared" si="89"/>
        <v>661976</v>
      </c>
      <c r="V470" s="44">
        <v>140</v>
      </c>
      <c r="W470" s="33">
        <f t="shared" si="90"/>
        <v>45742</v>
      </c>
      <c r="X470" s="43" t="str">
        <f t="shared" ca="1" si="95"/>
        <v>Bill Process</v>
      </c>
      <c r="Y470" s="37">
        <f t="shared" ca="1" si="91"/>
        <v>-449</v>
      </c>
      <c r="Z470" s="44">
        <v>3337</v>
      </c>
      <c r="AA470" s="44">
        <f t="shared" ca="1" si="92"/>
        <v>449</v>
      </c>
      <c r="AB470" s="48">
        <v>9</v>
      </c>
      <c r="AC470" s="67">
        <f t="shared" si="93"/>
        <v>0.55038495605368942</v>
      </c>
      <c r="AD470" s="52">
        <f t="shared" ca="1" si="96"/>
        <v>440</v>
      </c>
      <c r="AE470" s="83"/>
      <c r="AF470" s="74">
        <v>0</v>
      </c>
      <c r="AG470" s="75">
        <v>0</v>
      </c>
      <c r="AH470" s="76">
        <v>46060</v>
      </c>
      <c r="AI470" s="77">
        <v>46214</v>
      </c>
      <c r="AJ470" s="50">
        <f t="shared" si="94"/>
        <v>-154</v>
      </c>
      <c r="AK470" s="48" t="s">
        <v>60</v>
      </c>
    </row>
    <row r="471" spans="1:37">
      <c r="A471" s="86" t="s">
        <v>753</v>
      </c>
      <c r="B471" s="44">
        <v>694</v>
      </c>
      <c r="C471" s="44">
        <v>75878541</v>
      </c>
      <c r="D471" s="86" t="s">
        <v>754</v>
      </c>
      <c r="E471" s="86" t="s">
        <v>147</v>
      </c>
      <c r="F471" s="44">
        <v>33</v>
      </c>
      <c r="G471" s="44">
        <v>5830476</v>
      </c>
      <c r="H471" s="46">
        <v>0.87</v>
      </c>
      <c r="I471" s="21">
        <v>99.337281550457135</v>
      </c>
      <c r="J471" s="86" t="s">
        <v>144</v>
      </c>
      <c r="K471" s="66">
        <v>0.115</v>
      </c>
      <c r="L471" s="45">
        <v>5267</v>
      </c>
      <c r="M471" s="82">
        <v>44922</v>
      </c>
      <c r="N471" s="44">
        <v>15410</v>
      </c>
      <c r="O471" s="36">
        <f t="shared" si="85"/>
        <v>1530787.5086925444</v>
      </c>
      <c r="P471" s="36">
        <f t="shared" si="86"/>
        <v>1706828</v>
      </c>
      <c r="Q471" s="44">
        <v>10876</v>
      </c>
      <c r="R471" s="30">
        <v>15410</v>
      </c>
      <c r="S471" s="30">
        <f t="shared" si="87"/>
        <v>4534</v>
      </c>
      <c r="T471" s="36">
        <f t="shared" si="88"/>
        <v>1204637</v>
      </c>
      <c r="U471" s="30">
        <f t="shared" si="89"/>
        <v>502191</v>
      </c>
      <c r="V471" s="44">
        <v>175</v>
      </c>
      <c r="W471" s="33">
        <f t="shared" si="90"/>
        <v>45097</v>
      </c>
      <c r="X471" s="43" t="str">
        <f t="shared" ca="1" si="95"/>
        <v>Bill Process</v>
      </c>
      <c r="Y471" s="37">
        <f t="shared" ca="1" si="91"/>
        <v>-1094</v>
      </c>
      <c r="Z471" s="44">
        <v>4126</v>
      </c>
      <c r="AA471" s="44">
        <f t="shared" ca="1" si="92"/>
        <v>1094</v>
      </c>
      <c r="AB471" s="48">
        <v>8</v>
      </c>
      <c r="AC471" s="67">
        <f t="shared" si="93"/>
        <v>0.70577547047371836</v>
      </c>
      <c r="AD471" s="52">
        <f t="shared" ca="1" si="96"/>
        <v>1086</v>
      </c>
      <c r="AE471" s="83"/>
      <c r="AF471" s="74">
        <v>0</v>
      </c>
      <c r="AG471" s="75">
        <v>0</v>
      </c>
      <c r="AH471" s="76">
        <v>45939</v>
      </c>
      <c r="AI471" s="77">
        <v>46128</v>
      </c>
      <c r="AJ471" s="50">
        <f t="shared" si="94"/>
        <v>-189</v>
      </c>
      <c r="AK471" s="48" t="s">
        <v>47</v>
      </c>
    </row>
    <row r="472" spans="1:37">
      <c r="A472" s="86" t="s">
        <v>755</v>
      </c>
      <c r="B472" s="44">
        <v>858</v>
      </c>
      <c r="C472" s="44">
        <v>64352442</v>
      </c>
      <c r="D472" s="86" t="s">
        <v>581</v>
      </c>
      <c r="E472" s="86" t="s">
        <v>75</v>
      </c>
      <c r="F472" s="44">
        <v>35</v>
      </c>
      <c r="G472" s="44">
        <v>6347733</v>
      </c>
      <c r="H472" s="46">
        <v>0.84</v>
      </c>
      <c r="I472" s="21">
        <v>60.903660291767281</v>
      </c>
      <c r="J472" s="86" t="s">
        <v>173</v>
      </c>
      <c r="K472" s="66">
        <v>0.126</v>
      </c>
      <c r="L472" s="45">
        <v>6239</v>
      </c>
      <c r="M472" s="82">
        <v>44943</v>
      </c>
      <c r="N472" s="44">
        <v>22318</v>
      </c>
      <c r="O472" s="36">
        <f t="shared" si="85"/>
        <v>1359247.8903916623</v>
      </c>
      <c r="P472" s="36">
        <f t="shared" si="86"/>
        <v>1530513</v>
      </c>
      <c r="Q472" s="44">
        <v>20917</v>
      </c>
      <c r="R472" s="30">
        <v>22318</v>
      </c>
      <c r="S472" s="30">
        <f t="shared" si="87"/>
        <v>1401</v>
      </c>
      <c r="T472" s="36">
        <f t="shared" si="88"/>
        <v>1434436</v>
      </c>
      <c r="U472" s="30">
        <f t="shared" si="89"/>
        <v>96077</v>
      </c>
      <c r="V472" s="44">
        <v>90</v>
      </c>
      <c r="W472" s="33">
        <f t="shared" si="90"/>
        <v>45033</v>
      </c>
      <c r="X472" s="43" t="str">
        <f t="shared" ca="1" si="95"/>
        <v>Bill Process</v>
      </c>
      <c r="Y472" s="37">
        <f t="shared" ca="1" si="91"/>
        <v>-1158</v>
      </c>
      <c r="Z472" s="44">
        <v>5569</v>
      </c>
      <c r="AA472" s="44">
        <f t="shared" ca="1" si="92"/>
        <v>1158</v>
      </c>
      <c r="AB472" s="48">
        <v>9</v>
      </c>
      <c r="AC472" s="67">
        <f t="shared" si="93"/>
        <v>0.93722555784568506</v>
      </c>
      <c r="AD472" s="52">
        <f t="shared" ca="1" si="96"/>
        <v>1149</v>
      </c>
      <c r="AE472" s="83"/>
      <c r="AF472" s="74">
        <v>0</v>
      </c>
      <c r="AG472" s="75">
        <v>0</v>
      </c>
      <c r="AH472" s="76">
        <v>45660</v>
      </c>
      <c r="AI472" s="77">
        <v>45764</v>
      </c>
      <c r="AJ472" s="50">
        <f t="shared" si="94"/>
        <v>-104</v>
      </c>
      <c r="AK472" s="48" t="s">
        <v>47</v>
      </c>
    </row>
    <row r="473" spans="1:37">
      <c r="A473" s="86" t="s">
        <v>756</v>
      </c>
      <c r="B473" s="44">
        <v>377</v>
      </c>
      <c r="C473" s="44">
        <v>94920482</v>
      </c>
      <c r="D473" s="86" t="s">
        <v>322</v>
      </c>
      <c r="E473" s="86" t="s">
        <v>207</v>
      </c>
      <c r="F473" s="44">
        <v>28</v>
      </c>
      <c r="G473" s="44">
        <v>5352872</v>
      </c>
      <c r="H473" s="46">
        <v>0.91</v>
      </c>
      <c r="I473" s="21">
        <v>78.617445707870118</v>
      </c>
      <c r="J473" s="86" t="s">
        <v>68</v>
      </c>
      <c r="K473" s="66">
        <v>0.14299999999999999</v>
      </c>
      <c r="L473" s="45">
        <v>8088</v>
      </c>
      <c r="M473" s="82">
        <v>44720</v>
      </c>
      <c r="N473" s="44">
        <v>55440</v>
      </c>
      <c r="O473" s="36">
        <f t="shared" si="85"/>
        <v>4358551.1900443193</v>
      </c>
      <c r="P473" s="36">
        <f t="shared" si="86"/>
        <v>4981824</v>
      </c>
      <c r="Q473" s="44">
        <v>46087</v>
      </c>
      <c r="R473" s="30">
        <v>55440</v>
      </c>
      <c r="S473" s="30">
        <f t="shared" si="87"/>
        <v>9353</v>
      </c>
      <c r="T473" s="36">
        <f t="shared" si="88"/>
        <v>4141366</v>
      </c>
      <c r="U473" s="30">
        <f t="shared" si="89"/>
        <v>840458</v>
      </c>
      <c r="V473" s="44">
        <v>172</v>
      </c>
      <c r="W473" s="33">
        <f t="shared" si="90"/>
        <v>44892</v>
      </c>
      <c r="X473" s="43" t="str">
        <f t="shared" ca="1" si="95"/>
        <v>Bill Process</v>
      </c>
      <c r="Y473" s="37">
        <f t="shared" ca="1" si="91"/>
        <v>-1299</v>
      </c>
      <c r="Z473" s="44">
        <v>6147</v>
      </c>
      <c r="AA473" s="44">
        <f t="shared" ca="1" si="92"/>
        <v>1299</v>
      </c>
      <c r="AB473" s="48">
        <v>1</v>
      </c>
      <c r="AC473" s="67">
        <f t="shared" si="93"/>
        <v>0.83129509379509381</v>
      </c>
      <c r="AD473" s="52">
        <f t="shared" ca="1" si="96"/>
        <v>1298</v>
      </c>
      <c r="AE473" s="83"/>
      <c r="AF473" s="74">
        <v>0</v>
      </c>
      <c r="AG473" s="75">
        <v>0</v>
      </c>
      <c r="AH473" s="76">
        <v>45826</v>
      </c>
      <c r="AI473" s="77">
        <v>46012</v>
      </c>
      <c r="AJ473" s="50">
        <f t="shared" si="94"/>
        <v>-186</v>
      </c>
      <c r="AK473" s="48" t="s">
        <v>47</v>
      </c>
    </row>
    <row r="474" spans="1:37">
      <c r="A474" s="86" t="s">
        <v>757</v>
      </c>
      <c r="B474" s="44">
        <v>596</v>
      </c>
      <c r="C474" s="44">
        <v>77867747</v>
      </c>
      <c r="D474" s="86" t="s">
        <v>381</v>
      </c>
      <c r="E474" s="86" t="s">
        <v>211</v>
      </c>
      <c r="F474" s="44">
        <v>11</v>
      </c>
      <c r="G474" s="44">
        <v>532829</v>
      </c>
      <c r="H474" s="46">
        <v>0.81</v>
      </c>
      <c r="I474" s="21">
        <v>51.584415046755879</v>
      </c>
      <c r="J474" s="86" t="s">
        <v>239</v>
      </c>
      <c r="K474" s="66">
        <v>0.11700000000000001</v>
      </c>
      <c r="L474" s="45">
        <v>6018</v>
      </c>
      <c r="M474" s="82">
        <v>45756</v>
      </c>
      <c r="N474" s="44">
        <v>28485</v>
      </c>
      <c r="O474" s="36">
        <f t="shared" si="85"/>
        <v>1469382.0626068413</v>
      </c>
      <c r="P474" s="36">
        <f t="shared" si="86"/>
        <v>1641300</v>
      </c>
      <c r="Q474" s="44">
        <v>28485</v>
      </c>
      <c r="R474" s="30">
        <v>28485</v>
      </c>
      <c r="S474" s="30">
        <f t="shared" si="87"/>
        <v>0</v>
      </c>
      <c r="T474" s="36">
        <f t="shared" si="88"/>
        <v>1641300</v>
      </c>
      <c r="U474" s="30">
        <f t="shared" si="89"/>
        <v>0</v>
      </c>
      <c r="V474" s="44">
        <v>101</v>
      </c>
      <c r="W474" s="33">
        <f t="shared" si="90"/>
        <v>45857</v>
      </c>
      <c r="X474" s="43" t="str">
        <f t="shared" ca="1" si="95"/>
        <v>P O Closed</v>
      </c>
      <c r="Y474" s="37">
        <f t="shared" ca="1" si="91"/>
        <v>-334</v>
      </c>
      <c r="Z474" s="44">
        <v>7730</v>
      </c>
      <c r="AA474" s="44">
        <f t="shared" ca="1" si="92"/>
        <v>334</v>
      </c>
      <c r="AB474" s="48">
        <v>0</v>
      </c>
      <c r="AC474" s="67">
        <f t="shared" si="93"/>
        <v>1</v>
      </c>
      <c r="AD474" s="52">
        <f t="shared" ca="1" si="96"/>
        <v>334</v>
      </c>
      <c r="AE474" s="83"/>
      <c r="AF474" s="74">
        <v>0</v>
      </c>
      <c r="AG474" s="75">
        <v>0</v>
      </c>
      <c r="AH474" s="76">
        <v>46286</v>
      </c>
      <c r="AI474" s="77">
        <v>46401</v>
      </c>
      <c r="AJ474" s="50">
        <f t="shared" si="94"/>
        <v>-115</v>
      </c>
      <c r="AK474" s="48" t="s">
        <v>47</v>
      </c>
    </row>
    <row r="475" spans="1:37">
      <c r="A475" s="86" t="s">
        <v>758</v>
      </c>
      <c r="B475" s="44">
        <v>829</v>
      </c>
      <c r="C475" s="44">
        <v>92218787</v>
      </c>
      <c r="D475" s="86" t="s">
        <v>592</v>
      </c>
      <c r="E475" s="86" t="s">
        <v>79</v>
      </c>
      <c r="F475" s="44">
        <v>44</v>
      </c>
      <c r="G475" s="44">
        <v>6603593</v>
      </c>
      <c r="H475" s="46">
        <v>1</v>
      </c>
      <c r="I475" s="21">
        <v>82.284228438298328</v>
      </c>
      <c r="J475" s="86" t="s">
        <v>137</v>
      </c>
      <c r="K475" s="66">
        <v>0.14399999999999999</v>
      </c>
      <c r="L475" s="45">
        <v>7501</v>
      </c>
      <c r="M475" s="82">
        <v>45071</v>
      </c>
      <c r="N475" s="44">
        <v>67862</v>
      </c>
      <c r="O475" s="36">
        <f t="shared" si="85"/>
        <v>5583972.3102798015</v>
      </c>
      <c r="P475" s="36">
        <f t="shared" si="86"/>
        <v>6388064</v>
      </c>
      <c r="Q475" s="44">
        <v>28786</v>
      </c>
      <c r="R475" s="30">
        <v>67862</v>
      </c>
      <c r="S475" s="30">
        <f t="shared" si="87"/>
        <v>39076</v>
      </c>
      <c r="T475" s="36">
        <f t="shared" si="88"/>
        <v>2709717</v>
      </c>
      <c r="U475" s="30">
        <f t="shared" si="89"/>
        <v>3678347</v>
      </c>
      <c r="V475" s="44">
        <v>151</v>
      </c>
      <c r="W475" s="33">
        <f t="shared" si="90"/>
        <v>45222</v>
      </c>
      <c r="X475" s="43" t="str">
        <f t="shared" ca="1" si="95"/>
        <v>Bill Process</v>
      </c>
      <c r="Y475" s="37">
        <f t="shared" ca="1" si="91"/>
        <v>-969</v>
      </c>
      <c r="Z475" s="44">
        <v>4797</v>
      </c>
      <c r="AA475" s="44">
        <f t="shared" ca="1" si="92"/>
        <v>969</v>
      </c>
      <c r="AB475" s="48">
        <v>3</v>
      </c>
      <c r="AC475" s="67">
        <f t="shared" si="93"/>
        <v>0.42418437417111199</v>
      </c>
      <c r="AD475" s="52">
        <f t="shared" ca="1" si="96"/>
        <v>966</v>
      </c>
      <c r="AE475" s="83"/>
      <c r="AF475" s="74">
        <v>0</v>
      </c>
      <c r="AG475" s="75">
        <v>0</v>
      </c>
      <c r="AH475" s="76">
        <v>45684</v>
      </c>
      <c r="AI475" s="77">
        <v>45849</v>
      </c>
      <c r="AJ475" s="50">
        <f t="shared" si="94"/>
        <v>-165</v>
      </c>
      <c r="AK475" s="48" t="s">
        <v>60</v>
      </c>
    </row>
    <row r="476" spans="1:37">
      <c r="A476" s="86" t="s">
        <v>759</v>
      </c>
      <c r="B476" s="44">
        <v>535</v>
      </c>
      <c r="C476" s="44">
        <v>35525023</v>
      </c>
      <c r="D476" s="86" t="s">
        <v>131</v>
      </c>
      <c r="E476" s="86" t="s">
        <v>75</v>
      </c>
      <c r="F476" s="44">
        <v>34</v>
      </c>
      <c r="G476" s="44">
        <v>8427898</v>
      </c>
      <c r="H476" s="46">
        <v>0.86</v>
      </c>
      <c r="I476" s="21">
        <v>69.802343592128409</v>
      </c>
      <c r="J476" s="86" t="s">
        <v>377</v>
      </c>
      <c r="K476" s="66">
        <v>0.128</v>
      </c>
      <c r="L476" s="45">
        <v>4450</v>
      </c>
      <c r="M476" s="82">
        <v>45331</v>
      </c>
      <c r="N476" s="44">
        <v>42328</v>
      </c>
      <c r="O476" s="36">
        <f t="shared" si="85"/>
        <v>2954593.5995676112</v>
      </c>
      <c r="P476" s="36">
        <f t="shared" si="86"/>
        <v>3332782</v>
      </c>
      <c r="Q476" s="44">
        <v>5193</v>
      </c>
      <c r="R476" s="30">
        <v>42328</v>
      </c>
      <c r="S476" s="30">
        <f t="shared" si="87"/>
        <v>37135</v>
      </c>
      <c r="T476" s="36">
        <f t="shared" si="88"/>
        <v>408881</v>
      </c>
      <c r="U476" s="30">
        <f t="shared" si="89"/>
        <v>2923901</v>
      </c>
      <c r="V476" s="44">
        <v>163</v>
      </c>
      <c r="W476" s="33">
        <f t="shared" si="90"/>
        <v>45494</v>
      </c>
      <c r="X476" s="43" t="str">
        <f t="shared" ca="1" si="95"/>
        <v>Bill Process</v>
      </c>
      <c r="Y476" s="37">
        <f t="shared" ca="1" si="91"/>
        <v>-697</v>
      </c>
      <c r="Z476" s="44">
        <v>6511</v>
      </c>
      <c r="AA476" s="44">
        <f t="shared" ca="1" si="92"/>
        <v>697</v>
      </c>
      <c r="AB476" s="48">
        <v>3</v>
      </c>
      <c r="AC476" s="67">
        <f t="shared" si="93"/>
        <v>0.12268474768474769</v>
      </c>
      <c r="AD476" s="52">
        <f t="shared" ca="1" si="96"/>
        <v>694</v>
      </c>
      <c r="AE476" s="83"/>
      <c r="AF476" s="74">
        <v>0</v>
      </c>
      <c r="AG476" s="75">
        <v>0</v>
      </c>
      <c r="AH476" s="76">
        <v>45827</v>
      </c>
      <c r="AI476" s="77">
        <v>46004</v>
      </c>
      <c r="AJ476" s="50">
        <f t="shared" si="94"/>
        <v>-177</v>
      </c>
      <c r="AK476" s="48" t="s">
        <v>47</v>
      </c>
    </row>
    <row r="477" spans="1:37">
      <c r="A477" s="86" t="s">
        <v>760</v>
      </c>
      <c r="B477" s="44">
        <v>661</v>
      </c>
      <c r="C477" s="44">
        <v>86868621</v>
      </c>
      <c r="D477" s="86" t="s">
        <v>128</v>
      </c>
      <c r="E477" s="86" t="s">
        <v>50</v>
      </c>
      <c r="F477" s="44">
        <v>34</v>
      </c>
      <c r="G477" s="44">
        <v>9460847</v>
      </c>
      <c r="H477" s="46">
        <v>0.81</v>
      </c>
      <c r="I477" s="21">
        <v>68.194169480430858</v>
      </c>
      <c r="J477" s="86" t="s">
        <v>184</v>
      </c>
      <c r="K477" s="66">
        <v>0.124</v>
      </c>
      <c r="L477" s="45">
        <v>7664</v>
      </c>
      <c r="M477" s="82">
        <v>45283</v>
      </c>
      <c r="N477" s="44">
        <v>56180</v>
      </c>
      <c r="O477" s="36">
        <f t="shared" si="85"/>
        <v>3831148.4414106058</v>
      </c>
      <c r="P477" s="36">
        <f t="shared" si="86"/>
        <v>4306211</v>
      </c>
      <c r="Q477" s="44">
        <v>486</v>
      </c>
      <c r="R477" s="30">
        <v>56180</v>
      </c>
      <c r="S477" s="30">
        <f t="shared" si="87"/>
        <v>55694</v>
      </c>
      <c r="T477" s="36">
        <f t="shared" si="88"/>
        <v>37252</v>
      </c>
      <c r="U477" s="30">
        <f t="shared" si="89"/>
        <v>4268959</v>
      </c>
      <c r="V477" s="44">
        <v>105</v>
      </c>
      <c r="W477" s="33">
        <f t="shared" si="90"/>
        <v>45388</v>
      </c>
      <c r="X477" s="43" t="str">
        <f t="shared" ca="1" si="95"/>
        <v>Bill Process</v>
      </c>
      <c r="Y477" s="37">
        <f t="shared" ca="1" si="91"/>
        <v>-803</v>
      </c>
      <c r="Z477" s="44">
        <v>1236</v>
      </c>
      <c r="AA477" s="44">
        <f t="shared" ca="1" si="92"/>
        <v>803</v>
      </c>
      <c r="AB477" s="48">
        <v>1</v>
      </c>
      <c r="AC477" s="67">
        <f t="shared" si="93"/>
        <v>8.6507653969384122E-3</v>
      </c>
      <c r="AD477" s="52">
        <f t="shared" ca="1" si="96"/>
        <v>802</v>
      </c>
      <c r="AE477" s="83"/>
      <c r="AF477" s="74">
        <v>0</v>
      </c>
      <c r="AG477" s="75">
        <v>0</v>
      </c>
      <c r="AH477" s="76">
        <v>45923</v>
      </c>
      <c r="AI477" s="77">
        <v>46042</v>
      </c>
      <c r="AJ477" s="50">
        <f t="shared" si="94"/>
        <v>-119</v>
      </c>
      <c r="AK477" s="48" t="s">
        <v>60</v>
      </c>
    </row>
    <row r="478" spans="1:37">
      <c r="A478" s="86" t="s">
        <v>761</v>
      </c>
      <c r="B478" s="44">
        <v>570</v>
      </c>
      <c r="C478" s="44">
        <v>31431378</v>
      </c>
      <c r="D478" s="86" t="s">
        <v>432</v>
      </c>
      <c r="E478" s="86" t="s">
        <v>207</v>
      </c>
      <c r="F478" s="44">
        <v>47</v>
      </c>
      <c r="G478" s="44">
        <v>4769245</v>
      </c>
      <c r="H478" s="46">
        <v>0.93</v>
      </c>
      <c r="I478" s="21">
        <v>82.297831102607191</v>
      </c>
      <c r="J478" s="86" t="s">
        <v>236</v>
      </c>
      <c r="K478" s="66">
        <v>0.14499999999999999</v>
      </c>
      <c r="L478" s="45">
        <v>8367</v>
      </c>
      <c r="M478" s="82">
        <v>45685</v>
      </c>
      <c r="N478" s="44">
        <v>41690</v>
      </c>
      <c r="O478" s="36">
        <f t="shared" si="85"/>
        <v>3430996.5786676938</v>
      </c>
      <c r="P478" s="36">
        <f t="shared" si="86"/>
        <v>3928491</v>
      </c>
      <c r="Q478" s="44">
        <v>11434</v>
      </c>
      <c r="R478" s="30">
        <v>41690</v>
      </c>
      <c r="S478" s="30">
        <f t="shared" si="87"/>
        <v>30256</v>
      </c>
      <c r="T478" s="36">
        <f t="shared" si="88"/>
        <v>1077437</v>
      </c>
      <c r="U478" s="30">
        <f t="shared" si="89"/>
        <v>2851054</v>
      </c>
      <c r="V478" s="44">
        <v>125</v>
      </c>
      <c r="W478" s="33">
        <f t="shared" si="90"/>
        <v>45810</v>
      </c>
      <c r="X478" s="43" t="str">
        <f t="shared" ca="1" si="95"/>
        <v>Bill Process</v>
      </c>
      <c r="Y478" s="37">
        <f t="shared" ca="1" si="91"/>
        <v>-381</v>
      </c>
      <c r="Z478" s="44">
        <v>3202</v>
      </c>
      <c r="AA478" s="44">
        <f t="shared" ca="1" si="92"/>
        <v>381</v>
      </c>
      <c r="AB478" s="48">
        <v>4</v>
      </c>
      <c r="AC478" s="67">
        <f t="shared" si="93"/>
        <v>0.27426241304869275</v>
      </c>
      <c r="AD478" s="52">
        <f t="shared" ca="1" si="96"/>
        <v>377</v>
      </c>
      <c r="AE478" s="83"/>
      <c r="AF478" s="74">
        <v>0</v>
      </c>
      <c r="AG478" s="75">
        <v>0</v>
      </c>
      <c r="AH478" s="76">
        <v>45660</v>
      </c>
      <c r="AI478" s="77">
        <v>45799</v>
      </c>
      <c r="AJ478" s="50">
        <f t="shared" si="94"/>
        <v>-139</v>
      </c>
      <c r="AK478" s="48" t="s">
        <v>47</v>
      </c>
    </row>
    <row r="479" spans="1:37">
      <c r="A479" s="86" t="s">
        <v>762</v>
      </c>
      <c r="B479" s="44">
        <v>442</v>
      </c>
      <c r="C479" s="44">
        <v>13111442</v>
      </c>
      <c r="D479" s="86" t="s">
        <v>458</v>
      </c>
      <c r="E479" s="86" t="s">
        <v>97</v>
      </c>
      <c r="F479" s="44">
        <v>45</v>
      </c>
      <c r="G479" s="44">
        <v>9969241</v>
      </c>
      <c r="H479" s="46">
        <v>0.98</v>
      </c>
      <c r="I479" s="21">
        <v>75.273286803882783</v>
      </c>
      <c r="J479" s="86" t="s">
        <v>242</v>
      </c>
      <c r="K479" s="66">
        <v>0.14000000000000001</v>
      </c>
      <c r="L479" s="45">
        <v>2944</v>
      </c>
      <c r="M479" s="82">
        <v>44103</v>
      </c>
      <c r="N479" s="44">
        <v>21651</v>
      </c>
      <c r="O479" s="36">
        <f t="shared" si="85"/>
        <v>1629741.9325908662</v>
      </c>
      <c r="P479" s="36">
        <f t="shared" si="86"/>
        <v>1857906</v>
      </c>
      <c r="Q479" s="44">
        <v>449</v>
      </c>
      <c r="R479" s="30">
        <v>21651</v>
      </c>
      <c r="S479" s="30">
        <f t="shared" si="87"/>
        <v>21202</v>
      </c>
      <c r="T479" s="36">
        <f t="shared" si="88"/>
        <v>38529</v>
      </c>
      <c r="U479" s="30">
        <f t="shared" si="89"/>
        <v>1819377</v>
      </c>
      <c r="V479" s="44">
        <v>182</v>
      </c>
      <c r="W479" s="33">
        <f t="shared" si="90"/>
        <v>44285</v>
      </c>
      <c r="X479" s="43" t="str">
        <f t="shared" ca="1" si="95"/>
        <v>Bill Process</v>
      </c>
      <c r="Y479" s="37">
        <f t="shared" ca="1" si="91"/>
        <v>-1906</v>
      </c>
      <c r="Z479" s="44">
        <v>5661</v>
      </c>
      <c r="AA479" s="44">
        <f t="shared" ca="1" si="92"/>
        <v>1906</v>
      </c>
      <c r="AB479" s="48">
        <v>9</v>
      </c>
      <c r="AC479" s="67">
        <f t="shared" si="93"/>
        <v>2.0738072144473697E-2</v>
      </c>
      <c r="AD479" s="52">
        <f t="shared" ca="1" si="96"/>
        <v>1897</v>
      </c>
      <c r="AE479" s="83"/>
      <c r="AF479" s="74">
        <v>0</v>
      </c>
      <c r="AG479" s="75">
        <v>0</v>
      </c>
      <c r="AH479" s="76">
        <v>46031</v>
      </c>
      <c r="AI479" s="77">
        <v>46227</v>
      </c>
      <c r="AJ479" s="50">
        <f t="shared" si="94"/>
        <v>-196</v>
      </c>
      <c r="AK479" s="48" t="s">
        <v>47</v>
      </c>
    </row>
    <row r="480" spans="1:37">
      <c r="A480" s="86" t="s">
        <v>763</v>
      </c>
      <c r="B480" s="44">
        <v>249</v>
      </c>
      <c r="C480" s="44">
        <v>55011278</v>
      </c>
      <c r="D480" s="86" t="s">
        <v>92</v>
      </c>
      <c r="E480" s="86" t="s">
        <v>93</v>
      </c>
      <c r="F480" s="44">
        <v>41</v>
      </c>
      <c r="G480" s="44">
        <v>1981255</v>
      </c>
      <c r="H480" s="46">
        <v>0.78</v>
      </c>
      <c r="I480" s="21">
        <v>80.681123262086061</v>
      </c>
      <c r="J480" s="86" t="s">
        <v>80</v>
      </c>
      <c r="K480" s="66">
        <v>0.111</v>
      </c>
      <c r="L480" s="45">
        <v>6742</v>
      </c>
      <c r="M480" s="82">
        <v>43955</v>
      </c>
      <c r="N480" s="44">
        <v>30956</v>
      </c>
      <c r="O480" s="36">
        <f t="shared" si="85"/>
        <v>2497564.8517011362</v>
      </c>
      <c r="P480" s="36">
        <f t="shared" si="86"/>
        <v>2774795</v>
      </c>
      <c r="Q480" s="44">
        <v>25786</v>
      </c>
      <c r="R480" s="30">
        <v>30956</v>
      </c>
      <c r="S480" s="30">
        <f t="shared" si="87"/>
        <v>5170</v>
      </c>
      <c r="T480" s="36">
        <f t="shared" si="88"/>
        <v>2311373</v>
      </c>
      <c r="U480" s="30">
        <f t="shared" si="89"/>
        <v>463422</v>
      </c>
      <c r="V480" s="44">
        <v>96</v>
      </c>
      <c r="W480" s="33">
        <f t="shared" si="90"/>
        <v>44051</v>
      </c>
      <c r="X480" s="43" t="str">
        <f t="shared" ca="1" si="95"/>
        <v>Bill Process</v>
      </c>
      <c r="Y480" s="37">
        <f t="shared" ca="1" si="91"/>
        <v>-2140</v>
      </c>
      <c r="Z480" s="44">
        <v>8400</v>
      </c>
      <c r="AA480" s="44">
        <f t="shared" ca="1" si="92"/>
        <v>2140</v>
      </c>
      <c r="AB480" s="48">
        <v>0</v>
      </c>
      <c r="AC480" s="67">
        <f t="shared" si="93"/>
        <v>0.83298875823749841</v>
      </c>
      <c r="AD480" s="52">
        <f t="shared" ca="1" si="96"/>
        <v>2140</v>
      </c>
      <c r="AE480" s="83"/>
      <c r="AF480" s="74">
        <v>0</v>
      </c>
      <c r="AG480" s="75">
        <v>0</v>
      </c>
      <c r="AH480" s="76">
        <v>46315</v>
      </c>
      <c r="AI480" s="77">
        <v>46425</v>
      </c>
      <c r="AJ480" s="50">
        <f t="shared" si="94"/>
        <v>-110</v>
      </c>
      <c r="AK480" s="48" t="s">
        <v>47</v>
      </c>
    </row>
    <row r="481" spans="1:37">
      <c r="A481" s="86" t="s">
        <v>764</v>
      </c>
      <c r="B481" s="44">
        <v>801</v>
      </c>
      <c r="C481" s="44">
        <v>89030087</v>
      </c>
      <c r="D481" s="86" t="s">
        <v>765</v>
      </c>
      <c r="E481" s="86" t="s">
        <v>207</v>
      </c>
      <c r="F481" s="44">
        <v>41</v>
      </c>
      <c r="G481" s="44">
        <v>8019208</v>
      </c>
      <c r="H481" s="46">
        <v>0.84</v>
      </c>
      <c r="I481" s="21">
        <v>72.764172999294985</v>
      </c>
      <c r="J481" s="86" t="s">
        <v>112</v>
      </c>
      <c r="K481" s="66">
        <v>0.10299999999999999</v>
      </c>
      <c r="L481" s="45">
        <v>6990</v>
      </c>
      <c r="M481" s="82">
        <v>45925</v>
      </c>
      <c r="N481" s="44">
        <v>10278</v>
      </c>
      <c r="O481" s="36">
        <f t="shared" si="85"/>
        <v>747870.1700867539</v>
      </c>
      <c r="P481" s="36">
        <f t="shared" si="86"/>
        <v>824901</v>
      </c>
      <c r="Q481" s="44">
        <v>527</v>
      </c>
      <c r="R481" s="30">
        <v>10278</v>
      </c>
      <c r="S481" s="30">
        <f t="shared" si="87"/>
        <v>9751</v>
      </c>
      <c r="T481" s="36">
        <f t="shared" si="88"/>
        <v>42296</v>
      </c>
      <c r="U481" s="30">
        <f t="shared" si="89"/>
        <v>782605</v>
      </c>
      <c r="V481" s="44">
        <v>100</v>
      </c>
      <c r="W481" s="33">
        <f t="shared" si="90"/>
        <v>46025</v>
      </c>
      <c r="X481" s="43" t="str">
        <f t="shared" ca="1" si="95"/>
        <v>Bill Process</v>
      </c>
      <c r="Y481" s="37">
        <f t="shared" ca="1" si="91"/>
        <v>-166</v>
      </c>
      <c r="Z481" s="44">
        <v>8023</v>
      </c>
      <c r="AA481" s="44">
        <f t="shared" ca="1" si="92"/>
        <v>166</v>
      </c>
      <c r="AB481" s="48">
        <v>0</v>
      </c>
      <c r="AC481" s="67">
        <f t="shared" si="93"/>
        <v>5.1274567036388399E-2</v>
      </c>
      <c r="AD481" s="52">
        <f t="shared" ca="1" si="96"/>
        <v>166</v>
      </c>
      <c r="AE481" s="83"/>
      <c r="AF481" s="74">
        <v>0</v>
      </c>
      <c r="AG481" s="75">
        <v>0</v>
      </c>
      <c r="AH481" s="76">
        <v>46342</v>
      </c>
      <c r="AI481" s="77">
        <v>46456</v>
      </c>
      <c r="AJ481" s="50">
        <f t="shared" si="94"/>
        <v>-114</v>
      </c>
      <c r="AK481" s="48" t="s">
        <v>47</v>
      </c>
    </row>
    <row r="482" spans="1:37">
      <c r="A482" s="86" t="s">
        <v>766</v>
      </c>
      <c r="B482" s="44">
        <v>550</v>
      </c>
      <c r="C482" s="44">
        <v>87216090</v>
      </c>
      <c r="D482" s="86" t="s">
        <v>133</v>
      </c>
      <c r="E482" s="86" t="s">
        <v>97</v>
      </c>
      <c r="F482" s="44">
        <v>24</v>
      </c>
      <c r="G482" s="44">
        <v>4464775</v>
      </c>
      <c r="H482" s="46">
        <v>0.99</v>
      </c>
      <c r="I482" s="21">
        <v>99.307973731650137</v>
      </c>
      <c r="J482" s="86" t="s">
        <v>76</v>
      </c>
      <c r="K482" s="66">
        <v>0.13900000000000001</v>
      </c>
      <c r="L482" s="45">
        <v>1298</v>
      </c>
      <c r="M482" s="82">
        <v>44063</v>
      </c>
      <c r="N482" s="44">
        <v>89063</v>
      </c>
      <c r="O482" s="36">
        <f t="shared" si="85"/>
        <v>8844666.0644619558</v>
      </c>
      <c r="P482" s="36">
        <f t="shared" si="86"/>
        <v>10074075</v>
      </c>
      <c r="Q482" s="44">
        <v>79968</v>
      </c>
      <c r="R482" s="30">
        <v>89063</v>
      </c>
      <c r="S482" s="30">
        <f t="shared" si="87"/>
        <v>9095</v>
      </c>
      <c r="T482" s="36">
        <f t="shared" si="88"/>
        <v>9045323</v>
      </c>
      <c r="U482" s="30">
        <f t="shared" si="89"/>
        <v>1028752</v>
      </c>
      <c r="V482" s="44">
        <v>191</v>
      </c>
      <c r="W482" s="33">
        <f t="shared" si="90"/>
        <v>44254</v>
      </c>
      <c r="X482" s="43" t="str">
        <f t="shared" ca="1" si="95"/>
        <v>Bill Process</v>
      </c>
      <c r="Y482" s="37">
        <f t="shared" ca="1" si="91"/>
        <v>-1937</v>
      </c>
      <c r="Z482" s="44">
        <v>5032</v>
      </c>
      <c r="AA482" s="44">
        <f t="shared" ca="1" si="92"/>
        <v>1937</v>
      </c>
      <c r="AB482" s="48">
        <v>6</v>
      </c>
      <c r="AC482" s="67">
        <f t="shared" si="93"/>
        <v>0.89788127505249093</v>
      </c>
      <c r="AD482" s="52">
        <f t="shared" ca="1" si="96"/>
        <v>1931</v>
      </c>
      <c r="AE482" s="83"/>
      <c r="AF482" s="74">
        <v>0</v>
      </c>
      <c r="AG482" s="75">
        <v>0</v>
      </c>
      <c r="AH482" s="76">
        <v>45836</v>
      </c>
      <c r="AI482" s="77">
        <v>46041</v>
      </c>
      <c r="AJ482" s="50">
        <f t="shared" si="94"/>
        <v>-205</v>
      </c>
      <c r="AK482" s="48" t="s">
        <v>47</v>
      </c>
    </row>
    <row r="483" spans="1:37">
      <c r="A483" s="86" t="s">
        <v>767</v>
      </c>
      <c r="B483" s="44">
        <v>560</v>
      </c>
      <c r="C483" s="44">
        <v>32481263</v>
      </c>
      <c r="D483" s="86" t="s">
        <v>168</v>
      </c>
      <c r="E483" s="86" t="s">
        <v>75</v>
      </c>
      <c r="F483" s="44">
        <v>43</v>
      </c>
      <c r="G483" s="44">
        <v>3258122</v>
      </c>
      <c r="H483" s="46">
        <v>0.75</v>
      </c>
      <c r="I483" s="21">
        <v>52.389135875569011</v>
      </c>
      <c r="J483" s="86" t="s">
        <v>64</v>
      </c>
      <c r="K483" s="66">
        <v>0.14399999999999999</v>
      </c>
      <c r="L483" s="45">
        <v>9282</v>
      </c>
      <c r="M483" s="82">
        <v>44283</v>
      </c>
      <c r="N483" s="44">
        <v>43327</v>
      </c>
      <c r="O483" s="36">
        <f t="shared" si="85"/>
        <v>2269864.0900807786</v>
      </c>
      <c r="P483" s="36">
        <f t="shared" si="86"/>
        <v>2596725</v>
      </c>
      <c r="Q483" s="44">
        <v>6195</v>
      </c>
      <c r="R483" s="30">
        <v>43327</v>
      </c>
      <c r="S483" s="30">
        <f t="shared" si="87"/>
        <v>37132</v>
      </c>
      <c r="T483" s="36">
        <f t="shared" si="88"/>
        <v>371286</v>
      </c>
      <c r="U483" s="30">
        <f t="shared" si="89"/>
        <v>2225439</v>
      </c>
      <c r="V483" s="44">
        <v>67</v>
      </c>
      <c r="W483" s="33">
        <f t="shared" si="90"/>
        <v>44350</v>
      </c>
      <c r="X483" s="43" t="str">
        <f t="shared" ca="1" si="95"/>
        <v>Bill Process</v>
      </c>
      <c r="Y483" s="37">
        <f t="shared" ca="1" si="91"/>
        <v>-1841</v>
      </c>
      <c r="Z483" s="44">
        <v>5099</v>
      </c>
      <c r="AA483" s="44">
        <f t="shared" ca="1" si="92"/>
        <v>1841</v>
      </c>
      <c r="AB483" s="48">
        <v>4</v>
      </c>
      <c r="AC483" s="67">
        <f t="shared" si="93"/>
        <v>0.14298243589447687</v>
      </c>
      <c r="AD483" s="52">
        <f t="shared" ca="1" si="96"/>
        <v>1837</v>
      </c>
      <c r="AE483" s="83"/>
      <c r="AF483" s="74">
        <v>0</v>
      </c>
      <c r="AG483" s="75">
        <v>0</v>
      </c>
      <c r="AH483" s="76">
        <v>45986</v>
      </c>
      <c r="AI483" s="77">
        <v>46067</v>
      </c>
      <c r="AJ483" s="50">
        <f t="shared" si="94"/>
        <v>-81</v>
      </c>
      <c r="AK483" s="48" t="s">
        <v>47</v>
      </c>
    </row>
    <row r="484" spans="1:37">
      <c r="A484" s="86" t="s">
        <v>768</v>
      </c>
      <c r="B484" s="44">
        <v>103</v>
      </c>
      <c r="C484" s="44">
        <v>36166616</v>
      </c>
      <c r="D484" s="86" t="s">
        <v>326</v>
      </c>
      <c r="E484" s="86" t="s">
        <v>79</v>
      </c>
      <c r="F484" s="44">
        <v>17</v>
      </c>
      <c r="G484" s="44">
        <v>6844765</v>
      </c>
      <c r="H484" s="46">
        <v>0.98</v>
      </c>
      <c r="I484" s="21">
        <v>58.625165683259354</v>
      </c>
      <c r="J484" s="86" t="s">
        <v>76</v>
      </c>
      <c r="K484" s="66">
        <v>0.113</v>
      </c>
      <c r="L484" s="45">
        <v>2742</v>
      </c>
      <c r="M484" s="82">
        <v>45192</v>
      </c>
      <c r="N484" s="44">
        <v>44928</v>
      </c>
      <c r="O484" s="36">
        <f t="shared" si="85"/>
        <v>2633911.4438174763</v>
      </c>
      <c r="P484" s="36">
        <f t="shared" si="86"/>
        <v>2931543</v>
      </c>
      <c r="Q484" s="44">
        <v>2960</v>
      </c>
      <c r="R484" s="30">
        <v>44928</v>
      </c>
      <c r="S484" s="30">
        <f t="shared" si="87"/>
        <v>41968</v>
      </c>
      <c r="T484" s="36">
        <f t="shared" si="88"/>
        <v>193139</v>
      </c>
      <c r="U484" s="30">
        <f t="shared" si="89"/>
        <v>2738404</v>
      </c>
      <c r="V484" s="44">
        <v>120</v>
      </c>
      <c r="W484" s="33">
        <f t="shared" si="90"/>
        <v>45312</v>
      </c>
      <c r="X484" s="43" t="str">
        <f t="shared" ca="1" si="95"/>
        <v>Bill Process</v>
      </c>
      <c r="Y484" s="37">
        <f t="shared" ca="1" si="91"/>
        <v>-879</v>
      </c>
      <c r="Z484" s="44">
        <v>4385</v>
      </c>
      <c r="AA484" s="44">
        <f t="shared" ca="1" si="92"/>
        <v>879</v>
      </c>
      <c r="AB484" s="48">
        <v>9</v>
      </c>
      <c r="AC484" s="67">
        <f t="shared" si="93"/>
        <v>6.588319088319089E-2</v>
      </c>
      <c r="AD484" s="52">
        <f t="shared" ca="1" si="96"/>
        <v>870</v>
      </c>
      <c r="AE484" s="83"/>
      <c r="AF484" s="74">
        <v>0</v>
      </c>
      <c r="AG484" s="75">
        <v>0</v>
      </c>
      <c r="AH484" s="76">
        <v>46016</v>
      </c>
      <c r="AI484" s="77">
        <v>46150</v>
      </c>
      <c r="AJ484" s="50">
        <f t="shared" si="94"/>
        <v>-134</v>
      </c>
      <c r="AK484" s="48" t="s">
        <v>47</v>
      </c>
    </row>
    <row r="485" spans="1:37">
      <c r="A485" s="86" t="s">
        <v>769</v>
      </c>
      <c r="B485" s="44">
        <v>809</v>
      </c>
      <c r="C485" s="44">
        <v>19245121</v>
      </c>
      <c r="D485" s="86" t="s">
        <v>297</v>
      </c>
      <c r="E485" s="86" t="s">
        <v>79</v>
      </c>
      <c r="F485" s="44">
        <v>36</v>
      </c>
      <c r="G485" s="44">
        <v>3021646</v>
      </c>
      <c r="H485" s="46">
        <v>0.97</v>
      </c>
      <c r="I485" s="21">
        <v>98.746025566153889</v>
      </c>
      <c r="J485" s="86" t="s">
        <v>101</v>
      </c>
      <c r="K485" s="66">
        <v>0.129</v>
      </c>
      <c r="L485" s="45">
        <v>4488</v>
      </c>
      <c r="M485" s="82">
        <v>44945</v>
      </c>
      <c r="N485" s="44">
        <v>45361</v>
      </c>
      <c r="O485" s="36">
        <f t="shared" si="85"/>
        <v>4479218.4657063065</v>
      </c>
      <c r="P485" s="36">
        <f t="shared" si="86"/>
        <v>5057038</v>
      </c>
      <c r="Q485" s="44">
        <v>34758</v>
      </c>
      <c r="R485" s="30">
        <v>45361</v>
      </c>
      <c r="S485" s="30">
        <f t="shared" si="87"/>
        <v>10603</v>
      </c>
      <c r="T485" s="36">
        <f t="shared" si="88"/>
        <v>3874970</v>
      </c>
      <c r="U485" s="30">
        <f t="shared" si="89"/>
        <v>1182068</v>
      </c>
      <c r="V485" s="44">
        <v>112</v>
      </c>
      <c r="W485" s="33">
        <f t="shared" si="90"/>
        <v>45057</v>
      </c>
      <c r="X485" s="43" t="str">
        <f t="shared" ca="1" si="95"/>
        <v>Bill Process</v>
      </c>
      <c r="Y485" s="37">
        <f t="shared" ca="1" si="91"/>
        <v>-1134</v>
      </c>
      <c r="Z485" s="44">
        <v>8985</v>
      </c>
      <c r="AA485" s="44">
        <f t="shared" ca="1" si="92"/>
        <v>1134</v>
      </c>
      <c r="AB485" s="48">
        <v>5</v>
      </c>
      <c r="AC485" s="67">
        <f t="shared" si="93"/>
        <v>0.76625294856815329</v>
      </c>
      <c r="AD485" s="52">
        <f t="shared" ca="1" si="96"/>
        <v>1129</v>
      </c>
      <c r="AE485" s="83"/>
      <c r="AF485" s="74">
        <v>0</v>
      </c>
      <c r="AG485" s="75">
        <v>0</v>
      </c>
      <c r="AH485" s="76">
        <v>45926</v>
      </c>
      <c r="AI485" s="77">
        <v>46052</v>
      </c>
      <c r="AJ485" s="50">
        <f t="shared" si="94"/>
        <v>-126</v>
      </c>
      <c r="AK485" s="48" t="s">
        <v>47</v>
      </c>
    </row>
    <row r="486" spans="1:37">
      <c r="A486" s="86" t="s">
        <v>770</v>
      </c>
      <c r="B486" s="44">
        <v>631</v>
      </c>
      <c r="C486" s="44">
        <v>98396090</v>
      </c>
      <c r="D486" s="86" t="s">
        <v>581</v>
      </c>
      <c r="E486" s="86" t="s">
        <v>75</v>
      </c>
      <c r="F486" s="44">
        <v>41</v>
      </c>
      <c r="G486" s="44">
        <v>7342901</v>
      </c>
      <c r="H486" s="46">
        <v>0.77</v>
      </c>
      <c r="I486" s="21">
        <v>98.290957145042412</v>
      </c>
      <c r="J486" s="86" t="s">
        <v>184</v>
      </c>
      <c r="K486" s="66">
        <v>0.13300000000000001</v>
      </c>
      <c r="L486" s="45">
        <v>3078</v>
      </c>
      <c r="M486" s="82">
        <v>44560</v>
      </c>
      <c r="N486" s="44">
        <v>56688</v>
      </c>
      <c r="O486" s="36">
        <f t="shared" si="85"/>
        <v>5571917.7786381645</v>
      </c>
      <c r="P486" s="36">
        <f t="shared" si="86"/>
        <v>6312983</v>
      </c>
      <c r="Q486" s="44">
        <v>7982</v>
      </c>
      <c r="R486" s="30">
        <v>56688</v>
      </c>
      <c r="S486" s="30">
        <f t="shared" si="87"/>
        <v>48706</v>
      </c>
      <c r="T486" s="36">
        <f t="shared" si="88"/>
        <v>888905</v>
      </c>
      <c r="U486" s="30">
        <f t="shared" si="89"/>
        <v>5424078</v>
      </c>
      <c r="V486" s="44">
        <v>114</v>
      </c>
      <c r="W486" s="33">
        <f t="shared" si="90"/>
        <v>44674</v>
      </c>
      <c r="X486" s="43" t="str">
        <f t="shared" ca="1" si="95"/>
        <v>Bill Process</v>
      </c>
      <c r="Y486" s="37">
        <f t="shared" ca="1" si="91"/>
        <v>-1517</v>
      </c>
      <c r="Z486" s="44">
        <v>4472</v>
      </c>
      <c r="AA486" s="44">
        <f t="shared" ca="1" si="92"/>
        <v>1517</v>
      </c>
      <c r="AB486" s="48">
        <v>5</v>
      </c>
      <c r="AC486" s="67">
        <f t="shared" si="93"/>
        <v>0.14080581428168218</v>
      </c>
      <c r="AD486" s="52">
        <f t="shared" ca="1" si="96"/>
        <v>1512</v>
      </c>
      <c r="AE486" s="83"/>
      <c r="AF486" s="74">
        <v>0</v>
      </c>
      <c r="AG486" s="75">
        <v>0</v>
      </c>
      <c r="AH486" s="76">
        <v>46107</v>
      </c>
      <c r="AI486" s="77">
        <v>46235</v>
      </c>
      <c r="AJ486" s="50">
        <f t="shared" si="94"/>
        <v>-128</v>
      </c>
      <c r="AK486" s="48" t="s">
        <v>60</v>
      </c>
    </row>
    <row r="487" spans="1:37">
      <c r="A487" s="86" t="s">
        <v>771</v>
      </c>
      <c r="B487" s="44">
        <v>840</v>
      </c>
      <c r="C487" s="44">
        <v>12983163</v>
      </c>
      <c r="D487" s="86" t="s">
        <v>264</v>
      </c>
      <c r="E487" s="86" t="s">
        <v>97</v>
      </c>
      <c r="F487" s="44">
        <v>28</v>
      </c>
      <c r="G487" s="44">
        <v>2155079</v>
      </c>
      <c r="H487" s="46">
        <v>0.93</v>
      </c>
      <c r="I487" s="21">
        <v>79.985000467026282</v>
      </c>
      <c r="J487" s="86" t="s">
        <v>90</v>
      </c>
      <c r="K487" s="66">
        <v>0.10299999999999999</v>
      </c>
      <c r="L487" s="45">
        <v>1698</v>
      </c>
      <c r="M487" s="82">
        <v>45491</v>
      </c>
      <c r="N487" s="44">
        <v>19116</v>
      </c>
      <c r="O487" s="36">
        <f t="shared" si="85"/>
        <v>1528993.2689276745</v>
      </c>
      <c r="P487" s="36">
        <f t="shared" si="86"/>
        <v>1686480</v>
      </c>
      <c r="Q487" s="44">
        <v>549</v>
      </c>
      <c r="R487" s="30">
        <v>19116</v>
      </c>
      <c r="S487" s="30">
        <f t="shared" si="87"/>
        <v>18567</v>
      </c>
      <c r="T487" s="36">
        <f t="shared" si="88"/>
        <v>48435</v>
      </c>
      <c r="U487" s="30">
        <f t="shared" si="89"/>
        <v>1638045</v>
      </c>
      <c r="V487" s="44">
        <v>186</v>
      </c>
      <c r="W487" s="33">
        <f t="shared" si="90"/>
        <v>45677</v>
      </c>
      <c r="X487" s="43" t="str">
        <f t="shared" ca="1" si="95"/>
        <v>Bill Process</v>
      </c>
      <c r="Y487" s="37">
        <f t="shared" ca="1" si="91"/>
        <v>-514</v>
      </c>
      <c r="Z487" s="44">
        <v>3161</v>
      </c>
      <c r="AA487" s="44">
        <f t="shared" ca="1" si="92"/>
        <v>514</v>
      </c>
      <c r="AB487" s="48">
        <v>0</v>
      </c>
      <c r="AC487" s="67">
        <f t="shared" si="93"/>
        <v>2.8719397363465161E-2</v>
      </c>
      <c r="AD487" s="52">
        <f t="shared" ca="1" si="96"/>
        <v>514</v>
      </c>
      <c r="AE487" s="83"/>
      <c r="AF487" s="74">
        <v>0</v>
      </c>
      <c r="AG487" s="75">
        <v>0</v>
      </c>
      <c r="AH487" s="76">
        <v>46359</v>
      </c>
      <c r="AI487" s="77">
        <v>46559</v>
      </c>
      <c r="AJ487" s="50">
        <f t="shared" si="94"/>
        <v>-200</v>
      </c>
      <c r="AK487" s="48" t="s">
        <v>47</v>
      </c>
    </row>
    <row r="488" spans="1:37">
      <c r="A488" s="86" t="s">
        <v>772</v>
      </c>
      <c r="B488" s="44">
        <v>309</v>
      </c>
      <c r="C488" s="44">
        <v>86747408</v>
      </c>
      <c r="D488" s="86" t="s">
        <v>511</v>
      </c>
      <c r="E488" s="86" t="s">
        <v>79</v>
      </c>
      <c r="F488" s="44">
        <v>31</v>
      </c>
      <c r="G488" s="44">
        <v>7908497</v>
      </c>
      <c r="H488" s="46">
        <v>1</v>
      </c>
      <c r="I488" s="21">
        <v>62.243397441364394</v>
      </c>
      <c r="J488" s="86" t="s">
        <v>68</v>
      </c>
      <c r="K488" s="66">
        <v>0.123</v>
      </c>
      <c r="L488" s="45">
        <v>9037</v>
      </c>
      <c r="M488" s="82">
        <v>44972</v>
      </c>
      <c r="N488" s="44">
        <v>42532</v>
      </c>
      <c r="O488" s="36">
        <f t="shared" si="85"/>
        <v>2647336.1799761103</v>
      </c>
      <c r="P488" s="36">
        <f t="shared" si="86"/>
        <v>2972959</v>
      </c>
      <c r="Q488" s="44">
        <v>27766</v>
      </c>
      <c r="R488" s="30">
        <v>42532</v>
      </c>
      <c r="S488" s="30">
        <f t="shared" si="87"/>
        <v>14766</v>
      </c>
      <c r="T488" s="36">
        <f t="shared" si="88"/>
        <v>1940825</v>
      </c>
      <c r="U488" s="30">
        <f t="shared" si="89"/>
        <v>1032134</v>
      </c>
      <c r="V488" s="44">
        <v>156</v>
      </c>
      <c r="W488" s="33">
        <f t="shared" si="90"/>
        <v>45128</v>
      </c>
      <c r="X488" s="43" t="str">
        <f t="shared" ca="1" si="95"/>
        <v>Bill Process</v>
      </c>
      <c r="Y488" s="37">
        <f t="shared" ca="1" si="91"/>
        <v>-1063</v>
      </c>
      <c r="Z488" s="44">
        <v>9720</v>
      </c>
      <c r="AA488" s="44">
        <f t="shared" ca="1" si="92"/>
        <v>1063</v>
      </c>
      <c r="AB488" s="48">
        <v>0</v>
      </c>
      <c r="AC488" s="67">
        <f t="shared" si="93"/>
        <v>0.65282610740148594</v>
      </c>
      <c r="AD488" s="52">
        <f t="shared" ca="1" si="96"/>
        <v>1063</v>
      </c>
      <c r="AE488" s="83"/>
      <c r="AF488" s="74">
        <v>0</v>
      </c>
      <c r="AG488" s="75">
        <v>0</v>
      </c>
      <c r="AH488" s="76">
        <v>46351</v>
      </c>
      <c r="AI488" s="77">
        <v>46521</v>
      </c>
      <c r="AJ488" s="50">
        <f t="shared" si="94"/>
        <v>-170</v>
      </c>
      <c r="AK488" s="48" t="s">
        <v>47</v>
      </c>
    </row>
    <row r="489" spans="1:37">
      <c r="A489" s="86" t="s">
        <v>773</v>
      </c>
      <c r="B489" s="44">
        <v>291</v>
      </c>
      <c r="C489" s="44">
        <v>30896517</v>
      </c>
      <c r="D489" s="86" t="s">
        <v>196</v>
      </c>
      <c r="E489" s="86" t="s">
        <v>83</v>
      </c>
      <c r="F489" s="44">
        <v>32</v>
      </c>
      <c r="G489" s="44">
        <v>8194073</v>
      </c>
      <c r="H489" s="46">
        <v>0.9</v>
      </c>
      <c r="I489" s="21">
        <v>60.672022088534291</v>
      </c>
      <c r="J489" s="86" t="s">
        <v>55</v>
      </c>
      <c r="K489" s="66">
        <v>0.122</v>
      </c>
      <c r="L489" s="45">
        <v>1993</v>
      </c>
      <c r="M489" s="82">
        <v>44549</v>
      </c>
      <c r="N489" s="44">
        <v>31712</v>
      </c>
      <c r="O489" s="36">
        <f t="shared" si="85"/>
        <v>1924031.1644715995</v>
      </c>
      <c r="P489" s="36">
        <f t="shared" si="86"/>
        <v>2158763</v>
      </c>
      <c r="Q489" s="44">
        <v>15374</v>
      </c>
      <c r="R489" s="30">
        <v>31712</v>
      </c>
      <c r="S489" s="30">
        <f t="shared" si="87"/>
        <v>16338</v>
      </c>
      <c r="T489" s="36">
        <f t="shared" si="88"/>
        <v>1046570</v>
      </c>
      <c r="U489" s="30">
        <f t="shared" si="89"/>
        <v>1112193</v>
      </c>
      <c r="V489" s="44">
        <v>58</v>
      </c>
      <c r="W489" s="33">
        <f t="shared" si="90"/>
        <v>44607</v>
      </c>
      <c r="X489" s="43" t="str">
        <f t="shared" ca="1" si="95"/>
        <v>Bill Process</v>
      </c>
      <c r="Y489" s="37">
        <f t="shared" ca="1" si="91"/>
        <v>-1584</v>
      </c>
      <c r="Z489" s="44">
        <v>7543</v>
      </c>
      <c r="AA489" s="44">
        <f t="shared" ca="1" si="92"/>
        <v>1584</v>
      </c>
      <c r="AB489" s="48">
        <v>0</v>
      </c>
      <c r="AC489" s="67">
        <f t="shared" si="93"/>
        <v>0.48480070635721495</v>
      </c>
      <c r="AD489" s="52">
        <f t="shared" ca="1" si="96"/>
        <v>1584</v>
      </c>
      <c r="AE489" s="83"/>
      <c r="AF489" s="74">
        <v>0</v>
      </c>
      <c r="AG489" s="75">
        <v>0</v>
      </c>
      <c r="AH489" s="76">
        <v>46302</v>
      </c>
      <c r="AI489" s="77">
        <v>46374</v>
      </c>
      <c r="AJ489" s="50">
        <f t="shared" si="94"/>
        <v>-72</v>
      </c>
      <c r="AK489" s="48" t="s">
        <v>47</v>
      </c>
    </row>
    <row r="490" spans="1:37">
      <c r="A490" s="86" t="s">
        <v>774</v>
      </c>
      <c r="B490" s="44">
        <v>528</v>
      </c>
      <c r="C490" s="44">
        <v>86404881</v>
      </c>
      <c r="D490" s="86" t="s">
        <v>408</v>
      </c>
      <c r="E490" s="86" t="s">
        <v>147</v>
      </c>
      <c r="F490" s="44">
        <v>43</v>
      </c>
      <c r="G490" s="44">
        <v>2357003</v>
      </c>
      <c r="H490" s="46">
        <v>0.87</v>
      </c>
      <c r="I490" s="21">
        <v>52.286138549786244</v>
      </c>
      <c r="J490" s="86" t="s">
        <v>176</v>
      </c>
      <c r="K490" s="66">
        <v>0.123</v>
      </c>
      <c r="L490" s="45">
        <v>7168</v>
      </c>
      <c r="M490" s="82">
        <v>44687</v>
      </c>
      <c r="N490" s="44">
        <v>41342</v>
      </c>
      <c r="O490" s="36">
        <f t="shared" si="85"/>
        <v>2161613.5399252628</v>
      </c>
      <c r="P490" s="36">
        <f t="shared" si="86"/>
        <v>2427492</v>
      </c>
      <c r="Q490" s="44">
        <v>16476</v>
      </c>
      <c r="R490" s="30">
        <v>41342</v>
      </c>
      <c r="S490" s="30">
        <f t="shared" si="87"/>
        <v>24866</v>
      </c>
      <c r="T490" s="36">
        <f t="shared" si="88"/>
        <v>967427</v>
      </c>
      <c r="U490" s="30">
        <f t="shared" si="89"/>
        <v>1460065</v>
      </c>
      <c r="V490" s="44">
        <v>137</v>
      </c>
      <c r="W490" s="33">
        <f t="shared" si="90"/>
        <v>44824</v>
      </c>
      <c r="X490" s="43" t="str">
        <f t="shared" ca="1" si="95"/>
        <v>Bill Process</v>
      </c>
      <c r="Y490" s="37">
        <f t="shared" ca="1" si="91"/>
        <v>-1367</v>
      </c>
      <c r="Z490" s="44">
        <v>9696</v>
      </c>
      <c r="AA490" s="44">
        <f t="shared" ca="1" si="92"/>
        <v>1367</v>
      </c>
      <c r="AB490" s="48">
        <v>2</v>
      </c>
      <c r="AC490" s="67">
        <f t="shared" si="93"/>
        <v>0.39852934062212764</v>
      </c>
      <c r="AD490" s="52">
        <f t="shared" ca="1" si="96"/>
        <v>1365</v>
      </c>
      <c r="AE490" s="83"/>
      <c r="AF490" s="74">
        <v>0</v>
      </c>
      <c r="AG490" s="75">
        <v>0</v>
      </c>
      <c r="AH490" s="76">
        <v>45668</v>
      </c>
      <c r="AI490" s="77">
        <v>45819</v>
      </c>
      <c r="AJ490" s="50">
        <f t="shared" si="94"/>
        <v>-151</v>
      </c>
      <c r="AK490" s="48" t="s">
        <v>60</v>
      </c>
    </row>
    <row r="491" spans="1:37">
      <c r="A491" s="86" t="s">
        <v>775</v>
      </c>
      <c r="B491" s="44">
        <v>109</v>
      </c>
      <c r="C491" s="44">
        <v>53968066</v>
      </c>
      <c r="D491" s="86" t="s">
        <v>259</v>
      </c>
      <c r="E491" s="86" t="s">
        <v>63</v>
      </c>
      <c r="F491" s="44">
        <v>7</v>
      </c>
      <c r="G491" s="44">
        <v>2867150</v>
      </c>
      <c r="H491" s="46">
        <v>0.8</v>
      </c>
      <c r="I491" s="21">
        <v>59.764580247199063</v>
      </c>
      <c r="J491" s="86" t="s">
        <v>272</v>
      </c>
      <c r="K491" s="66">
        <v>0.127</v>
      </c>
      <c r="L491" s="45">
        <v>3423</v>
      </c>
      <c r="M491" s="82">
        <v>45524</v>
      </c>
      <c r="N491" s="44">
        <v>35567</v>
      </c>
      <c r="O491" s="36">
        <f t="shared" si="85"/>
        <v>2125646.825652129</v>
      </c>
      <c r="P491" s="36">
        <f t="shared" si="86"/>
        <v>2395604</v>
      </c>
      <c r="Q491" s="44">
        <v>35567</v>
      </c>
      <c r="R491" s="30">
        <v>35567</v>
      </c>
      <c r="S491" s="30">
        <f t="shared" si="87"/>
        <v>0</v>
      </c>
      <c r="T491" s="36">
        <f t="shared" si="88"/>
        <v>2395604</v>
      </c>
      <c r="U491" s="30">
        <f t="shared" si="89"/>
        <v>0</v>
      </c>
      <c r="V491" s="44">
        <v>192</v>
      </c>
      <c r="W491" s="33">
        <f t="shared" si="90"/>
        <v>45716</v>
      </c>
      <c r="X491" s="43" t="str">
        <f t="shared" ca="1" si="95"/>
        <v>P O Closed</v>
      </c>
      <c r="Y491" s="37">
        <f t="shared" ca="1" si="91"/>
        <v>-475</v>
      </c>
      <c r="Z491" s="44">
        <v>6711</v>
      </c>
      <c r="AA491" s="44">
        <f t="shared" ca="1" si="92"/>
        <v>475</v>
      </c>
      <c r="AB491" s="48">
        <v>6</v>
      </c>
      <c r="AC491" s="67">
        <f t="shared" si="93"/>
        <v>1</v>
      </c>
      <c r="AD491" s="52">
        <f t="shared" ca="1" si="96"/>
        <v>469</v>
      </c>
      <c r="AE491" s="83"/>
      <c r="AF491" s="74">
        <v>0</v>
      </c>
      <c r="AG491" s="75">
        <v>0</v>
      </c>
      <c r="AH491" s="76">
        <v>46130</v>
      </c>
      <c r="AI491" s="77">
        <v>46336</v>
      </c>
      <c r="AJ491" s="50">
        <f t="shared" si="94"/>
        <v>-206</v>
      </c>
      <c r="AK491" s="48" t="s">
        <v>47</v>
      </c>
    </row>
    <row r="492" spans="1:37">
      <c r="A492" s="86" t="s">
        <v>776</v>
      </c>
      <c r="B492" s="44">
        <v>776</v>
      </c>
      <c r="C492" s="44">
        <v>17408787</v>
      </c>
      <c r="D492" s="86" t="s">
        <v>754</v>
      </c>
      <c r="E492" s="86" t="s">
        <v>147</v>
      </c>
      <c r="F492" s="44">
        <v>38</v>
      </c>
      <c r="G492" s="44">
        <v>9829928</v>
      </c>
      <c r="H492" s="46">
        <v>0.8</v>
      </c>
      <c r="I492" s="21">
        <v>62.445876976791183</v>
      </c>
      <c r="J492" s="86" t="s">
        <v>181</v>
      </c>
      <c r="K492" s="66">
        <v>0.111</v>
      </c>
      <c r="L492" s="45">
        <v>5128</v>
      </c>
      <c r="M492" s="82">
        <v>43948</v>
      </c>
      <c r="N492" s="44">
        <v>26350</v>
      </c>
      <c r="O492" s="36">
        <f t="shared" si="85"/>
        <v>1645448.8583384478</v>
      </c>
      <c r="P492" s="36">
        <f t="shared" si="86"/>
        <v>1828094</v>
      </c>
      <c r="Q492" s="44">
        <v>13920</v>
      </c>
      <c r="R492" s="30">
        <v>26350</v>
      </c>
      <c r="S492" s="30">
        <f t="shared" si="87"/>
        <v>12430</v>
      </c>
      <c r="T492" s="36">
        <f t="shared" si="88"/>
        <v>965733</v>
      </c>
      <c r="U492" s="30">
        <f t="shared" si="89"/>
        <v>862361</v>
      </c>
      <c r="V492" s="44">
        <v>195</v>
      </c>
      <c r="W492" s="33">
        <f t="shared" si="90"/>
        <v>44143</v>
      </c>
      <c r="X492" s="43" t="str">
        <f t="shared" ca="1" si="95"/>
        <v>Bill Process</v>
      </c>
      <c r="Y492" s="37">
        <f t="shared" ca="1" si="91"/>
        <v>-2048</v>
      </c>
      <c r="Z492" s="44">
        <v>3785</v>
      </c>
      <c r="AA492" s="44">
        <f t="shared" ca="1" si="92"/>
        <v>2048</v>
      </c>
      <c r="AB492" s="48">
        <v>7</v>
      </c>
      <c r="AC492" s="67">
        <f t="shared" si="93"/>
        <v>0.52827324478178372</v>
      </c>
      <c r="AD492" s="52">
        <f t="shared" ca="1" si="96"/>
        <v>2041</v>
      </c>
      <c r="AE492" s="83"/>
      <c r="AF492" s="74">
        <v>0</v>
      </c>
      <c r="AG492" s="75">
        <v>0</v>
      </c>
      <c r="AH492" s="76">
        <v>46028</v>
      </c>
      <c r="AI492" s="77">
        <v>46237</v>
      </c>
      <c r="AJ492" s="50">
        <f t="shared" si="94"/>
        <v>-209</v>
      </c>
      <c r="AK492" s="48" t="s">
        <v>47</v>
      </c>
    </row>
    <row r="493" spans="1:37">
      <c r="A493" s="86" t="s">
        <v>777</v>
      </c>
      <c r="B493" s="44">
        <v>556</v>
      </c>
      <c r="C493" s="44">
        <v>86017262</v>
      </c>
      <c r="D493" s="86" t="s">
        <v>652</v>
      </c>
      <c r="E493" s="86" t="s">
        <v>93</v>
      </c>
      <c r="F493" s="44">
        <v>6</v>
      </c>
      <c r="G493" s="44">
        <v>4144064</v>
      </c>
      <c r="H493" s="46">
        <v>0.97</v>
      </c>
      <c r="I493" s="21">
        <v>63.982712833929568</v>
      </c>
      <c r="J493" s="86" t="s">
        <v>68</v>
      </c>
      <c r="K493" s="66">
        <v>0.115</v>
      </c>
      <c r="L493" s="45">
        <v>3623</v>
      </c>
      <c r="M493" s="82">
        <v>44427</v>
      </c>
      <c r="N493" s="44">
        <v>46885</v>
      </c>
      <c r="O493" s="36">
        <f t="shared" si="85"/>
        <v>2999829.4912187876</v>
      </c>
      <c r="P493" s="36">
        <f t="shared" si="86"/>
        <v>3344810</v>
      </c>
      <c r="Q493" s="44">
        <v>6513</v>
      </c>
      <c r="R493" s="30">
        <v>46885</v>
      </c>
      <c r="S493" s="30">
        <f t="shared" si="87"/>
        <v>40372</v>
      </c>
      <c r="T493" s="36">
        <f t="shared" si="88"/>
        <v>464642</v>
      </c>
      <c r="U493" s="30">
        <f t="shared" si="89"/>
        <v>2880168</v>
      </c>
      <c r="V493" s="44">
        <v>138</v>
      </c>
      <c r="W493" s="33">
        <f t="shared" si="90"/>
        <v>44565</v>
      </c>
      <c r="X493" s="43" t="str">
        <f t="shared" ca="1" si="95"/>
        <v>Bill Process</v>
      </c>
      <c r="Y493" s="37">
        <f t="shared" ca="1" si="91"/>
        <v>-1626</v>
      </c>
      <c r="Z493" s="44">
        <v>6885</v>
      </c>
      <c r="AA493" s="44">
        <f t="shared" ca="1" si="92"/>
        <v>1626</v>
      </c>
      <c r="AB493" s="48">
        <v>8</v>
      </c>
      <c r="AC493" s="67">
        <f t="shared" si="93"/>
        <v>0.13891436493548043</v>
      </c>
      <c r="AD493" s="52">
        <f t="shared" ca="1" si="96"/>
        <v>1618</v>
      </c>
      <c r="AE493" s="83"/>
      <c r="AF493" s="74">
        <v>0</v>
      </c>
      <c r="AG493" s="75">
        <v>0</v>
      </c>
      <c r="AH493" s="76">
        <v>45664</v>
      </c>
      <c r="AI493" s="77">
        <v>45816</v>
      </c>
      <c r="AJ493" s="50">
        <f t="shared" si="94"/>
        <v>-152</v>
      </c>
      <c r="AK493" s="48" t="s">
        <v>47</v>
      </c>
    </row>
    <row r="494" spans="1:37">
      <c r="A494" s="86" t="s">
        <v>778</v>
      </c>
      <c r="B494" s="44">
        <v>232</v>
      </c>
      <c r="C494" s="44">
        <v>69188292</v>
      </c>
      <c r="D494" s="86" t="s">
        <v>131</v>
      </c>
      <c r="E494" s="86" t="s">
        <v>75</v>
      </c>
      <c r="F494" s="44">
        <v>25</v>
      </c>
      <c r="G494" s="44">
        <v>3072175</v>
      </c>
      <c r="H494" s="46">
        <v>1</v>
      </c>
      <c r="I494" s="21">
        <v>70.36951917447432</v>
      </c>
      <c r="J494" s="86" t="s">
        <v>126</v>
      </c>
      <c r="K494" s="66">
        <v>0.11</v>
      </c>
      <c r="L494" s="45">
        <v>4474</v>
      </c>
      <c r="M494" s="82">
        <v>45208</v>
      </c>
      <c r="N494" s="44">
        <v>35873</v>
      </c>
      <c r="O494" s="36">
        <f t="shared" si="85"/>
        <v>2524365.7613459174</v>
      </c>
      <c r="P494" s="36">
        <f t="shared" si="86"/>
        <v>2802046</v>
      </c>
      <c r="Q494" s="44">
        <v>21669</v>
      </c>
      <c r="R494" s="30">
        <v>35873</v>
      </c>
      <c r="S494" s="30">
        <f t="shared" si="87"/>
        <v>14204</v>
      </c>
      <c r="T494" s="36">
        <f t="shared" si="88"/>
        <v>1692569</v>
      </c>
      <c r="U494" s="30">
        <f t="shared" si="89"/>
        <v>1109477</v>
      </c>
      <c r="V494" s="44">
        <v>150</v>
      </c>
      <c r="W494" s="33">
        <f t="shared" si="90"/>
        <v>45358</v>
      </c>
      <c r="X494" s="43" t="str">
        <f t="shared" ca="1" si="95"/>
        <v>Bill Process</v>
      </c>
      <c r="Y494" s="37">
        <f t="shared" ca="1" si="91"/>
        <v>-833</v>
      </c>
      <c r="Z494" s="44">
        <v>9866</v>
      </c>
      <c r="AA494" s="44">
        <f t="shared" ca="1" si="92"/>
        <v>833</v>
      </c>
      <c r="AB494" s="48">
        <v>4</v>
      </c>
      <c r="AC494" s="67">
        <f t="shared" si="93"/>
        <v>0.60404761241044802</v>
      </c>
      <c r="AD494" s="52">
        <f t="shared" ca="1" si="96"/>
        <v>829</v>
      </c>
      <c r="AE494" s="83"/>
      <c r="AF494" s="74">
        <v>0</v>
      </c>
      <c r="AG494" s="75">
        <v>0</v>
      </c>
      <c r="AH494" s="76">
        <v>45830</v>
      </c>
      <c r="AI494" s="77">
        <v>45994</v>
      </c>
      <c r="AJ494" s="50">
        <f t="shared" si="94"/>
        <v>-164</v>
      </c>
      <c r="AK494" s="48" t="s">
        <v>47</v>
      </c>
    </row>
    <row r="495" spans="1:37">
      <c r="A495" s="86" t="s">
        <v>779</v>
      </c>
      <c r="B495" s="44">
        <v>226</v>
      </c>
      <c r="C495" s="44">
        <v>57346539</v>
      </c>
      <c r="D495" s="86" t="s">
        <v>408</v>
      </c>
      <c r="E495" s="86" t="s">
        <v>147</v>
      </c>
      <c r="F495" s="44">
        <v>34</v>
      </c>
      <c r="G495" s="44">
        <v>2763542</v>
      </c>
      <c r="H495" s="46">
        <v>0.75</v>
      </c>
      <c r="I495" s="21">
        <v>51.593771603211451</v>
      </c>
      <c r="J495" s="86" t="s">
        <v>187</v>
      </c>
      <c r="K495" s="66">
        <v>0.112</v>
      </c>
      <c r="L495" s="45">
        <v>4524</v>
      </c>
      <c r="M495" s="82">
        <v>44287</v>
      </c>
      <c r="N495" s="44">
        <v>28658</v>
      </c>
      <c r="O495" s="36">
        <f t="shared" si="85"/>
        <v>1478574.3066048338</v>
      </c>
      <c r="P495" s="36">
        <f t="shared" si="86"/>
        <v>1644175</v>
      </c>
      <c r="Q495" s="44">
        <v>27320</v>
      </c>
      <c r="R495" s="30">
        <v>28658</v>
      </c>
      <c r="S495" s="30">
        <f t="shared" si="87"/>
        <v>1338</v>
      </c>
      <c r="T495" s="36">
        <f t="shared" si="88"/>
        <v>1567411</v>
      </c>
      <c r="U495" s="30">
        <f t="shared" si="89"/>
        <v>76764</v>
      </c>
      <c r="V495" s="44">
        <v>141</v>
      </c>
      <c r="W495" s="33">
        <f t="shared" si="90"/>
        <v>44428</v>
      </c>
      <c r="X495" s="43" t="str">
        <f t="shared" ca="1" si="95"/>
        <v>Bill Process</v>
      </c>
      <c r="Y495" s="37">
        <f t="shared" ca="1" si="91"/>
        <v>-1763</v>
      </c>
      <c r="Z495" s="44">
        <v>8796</v>
      </c>
      <c r="AA495" s="44">
        <f t="shared" ca="1" si="92"/>
        <v>1763</v>
      </c>
      <c r="AB495" s="48">
        <v>5</v>
      </c>
      <c r="AC495" s="67">
        <f t="shared" si="93"/>
        <v>0.95331146625724061</v>
      </c>
      <c r="AD495" s="52">
        <f t="shared" ca="1" si="96"/>
        <v>1758</v>
      </c>
      <c r="AE495" s="83"/>
      <c r="AF495" s="74">
        <v>0</v>
      </c>
      <c r="AG495" s="75">
        <v>0</v>
      </c>
      <c r="AH495" s="76">
        <v>45669</v>
      </c>
      <c r="AI495" s="77">
        <v>45824</v>
      </c>
      <c r="AJ495" s="50">
        <f t="shared" si="94"/>
        <v>-155</v>
      </c>
      <c r="AK495" s="48" t="s">
        <v>47</v>
      </c>
    </row>
    <row r="496" spans="1:37">
      <c r="A496" s="86" t="s">
        <v>780</v>
      </c>
      <c r="B496" s="44">
        <v>640</v>
      </c>
      <c r="C496" s="44">
        <v>91944252</v>
      </c>
      <c r="D496" s="86" t="s">
        <v>389</v>
      </c>
      <c r="E496" s="86" t="s">
        <v>79</v>
      </c>
      <c r="F496" s="44">
        <v>36</v>
      </c>
      <c r="G496" s="44">
        <v>4162158</v>
      </c>
      <c r="H496" s="46">
        <v>0.75</v>
      </c>
      <c r="I496" s="21">
        <v>81.294856186333348</v>
      </c>
      <c r="J496" s="86" t="s">
        <v>101</v>
      </c>
      <c r="K496" s="66">
        <v>0.115</v>
      </c>
      <c r="L496" s="45">
        <v>2653</v>
      </c>
      <c r="M496" s="82">
        <v>44861</v>
      </c>
      <c r="N496" s="44">
        <v>39347</v>
      </c>
      <c r="O496" s="36">
        <f t="shared" si="85"/>
        <v>3198708.7063636584</v>
      </c>
      <c r="P496" s="36">
        <f t="shared" si="86"/>
        <v>3566560</v>
      </c>
      <c r="Q496" s="44">
        <v>35027</v>
      </c>
      <c r="R496" s="30">
        <v>39347</v>
      </c>
      <c r="S496" s="30">
        <f t="shared" si="87"/>
        <v>4320</v>
      </c>
      <c r="T496" s="36">
        <f t="shared" si="88"/>
        <v>3174979</v>
      </c>
      <c r="U496" s="30">
        <f t="shared" si="89"/>
        <v>391581</v>
      </c>
      <c r="V496" s="44">
        <v>123</v>
      </c>
      <c r="W496" s="33">
        <f t="shared" si="90"/>
        <v>44984</v>
      </c>
      <c r="X496" s="43" t="str">
        <f t="shared" ca="1" si="95"/>
        <v>Bill Process</v>
      </c>
      <c r="Y496" s="37">
        <f t="shared" ca="1" si="91"/>
        <v>-1207</v>
      </c>
      <c r="Z496" s="44">
        <v>1750</v>
      </c>
      <c r="AA496" s="44">
        <f t="shared" ca="1" si="92"/>
        <v>1207</v>
      </c>
      <c r="AB496" s="48">
        <v>7</v>
      </c>
      <c r="AC496" s="67">
        <f t="shared" si="93"/>
        <v>0.89020763971840289</v>
      </c>
      <c r="AD496" s="52">
        <f t="shared" ca="1" si="96"/>
        <v>1200</v>
      </c>
      <c r="AE496" s="83"/>
      <c r="AF496" s="74">
        <v>0</v>
      </c>
      <c r="AG496" s="75">
        <v>0</v>
      </c>
      <c r="AH496" s="76">
        <v>45932</v>
      </c>
      <c r="AI496" s="77">
        <v>46069</v>
      </c>
      <c r="AJ496" s="50">
        <f t="shared" si="94"/>
        <v>-137</v>
      </c>
      <c r="AK496" s="48" t="s">
        <v>47</v>
      </c>
    </row>
    <row r="497" spans="1:37">
      <c r="A497" s="86" t="s">
        <v>781</v>
      </c>
      <c r="B497" s="44">
        <v>527</v>
      </c>
      <c r="C497" s="44">
        <v>37360465</v>
      </c>
      <c r="D497" s="86" t="s">
        <v>661</v>
      </c>
      <c r="E497" s="86" t="s">
        <v>125</v>
      </c>
      <c r="F497" s="44">
        <v>41</v>
      </c>
      <c r="G497" s="44">
        <v>3563587</v>
      </c>
      <c r="H497" s="46">
        <v>0.87</v>
      </c>
      <c r="I497" s="21">
        <v>69.193209172572779</v>
      </c>
      <c r="J497" s="86" t="s">
        <v>98</v>
      </c>
      <c r="K497" s="66">
        <v>0.129</v>
      </c>
      <c r="L497" s="45">
        <v>9923</v>
      </c>
      <c r="M497" s="82">
        <v>44373</v>
      </c>
      <c r="N497" s="44">
        <v>74922</v>
      </c>
      <c r="O497" s="36">
        <f t="shared" si="85"/>
        <v>5184093.6176274978</v>
      </c>
      <c r="P497" s="36">
        <f t="shared" si="86"/>
        <v>5852842</v>
      </c>
      <c r="Q497" s="44">
        <v>68844</v>
      </c>
      <c r="R497" s="30">
        <v>74922</v>
      </c>
      <c r="S497" s="30">
        <f t="shared" si="87"/>
        <v>6078</v>
      </c>
      <c r="T497" s="36">
        <f t="shared" si="88"/>
        <v>5378034</v>
      </c>
      <c r="U497" s="30">
        <f t="shared" si="89"/>
        <v>474808</v>
      </c>
      <c r="V497" s="44">
        <v>171</v>
      </c>
      <c r="W497" s="33">
        <f t="shared" si="90"/>
        <v>44544</v>
      </c>
      <c r="X497" s="43" t="str">
        <f t="shared" ca="1" si="95"/>
        <v>Bill Process</v>
      </c>
      <c r="Y497" s="37">
        <f t="shared" ca="1" si="91"/>
        <v>-1647</v>
      </c>
      <c r="Z497" s="44">
        <v>9044</v>
      </c>
      <c r="AA497" s="44">
        <f t="shared" ca="1" si="92"/>
        <v>1647</v>
      </c>
      <c r="AB497" s="48">
        <v>6</v>
      </c>
      <c r="AC497" s="67">
        <f t="shared" si="93"/>
        <v>0.91887563065588207</v>
      </c>
      <c r="AD497" s="52">
        <f t="shared" ca="1" si="96"/>
        <v>1641</v>
      </c>
      <c r="AE497" s="83"/>
      <c r="AF497" s="74">
        <v>0</v>
      </c>
      <c r="AG497" s="75">
        <v>0</v>
      </c>
      <c r="AH497" s="76">
        <v>46111</v>
      </c>
      <c r="AI497" s="77">
        <v>46296</v>
      </c>
      <c r="AJ497" s="50">
        <f t="shared" si="94"/>
        <v>-185</v>
      </c>
      <c r="AK497" s="48" t="s">
        <v>47</v>
      </c>
    </row>
    <row r="498" spans="1:37">
      <c r="A498" s="86" t="s">
        <v>782</v>
      </c>
      <c r="B498" s="44">
        <v>137</v>
      </c>
      <c r="C498" s="44">
        <v>43025865</v>
      </c>
      <c r="D498" s="86" t="s">
        <v>604</v>
      </c>
      <c r="E498" s="86" t="s">
        <v>125</v>
      </c>
      <c r="F498" s="44">
        <v>27</v>
      </c>
      <c r="G498" s="44">
        <v>7941996</v>
      </c>
      <c r="H498" s="46">
        <v>0.77</v>
      </c>
      <c r="I498" s="21">
        <v>57.296567928407327</v>
      </c>
      <c r="J498" s="86" t="s">
        <v>137</v>
      </c>
      <c r="K498" s="66">
        <v>0.14099999999999999</v>
      </c>
      <c r="L498" s="45">
        <v>6542</v>
      </c>
      <c r="M498" s="82">
        <v>45561</v>
      </c>
      <c r="N498" s="44">
        <v>63480</v>
      </c>
      <c r="O498" s="36">
        <f t="shared" si="85"/>
        <v>3637186.1320952973</v>
      </c>
      <c r="P498" s="36">
        <f t="shared" si="86"/>
        <v>4150029</v>
      </c>
      <c r="Q498" s="44">
        <v>2063</v>
      </c>
      <c r="R498" s="30">
        <v>63480</v>
      </c>
      <c r="S498" s="30">
        <f t="shared" si="87"/>
        <v>61417</v>
      </c>
      <c r="T498" s="36">
        <f t="shared" si="88"/>
        <v>134869</v>
      </c>
      <c r="U498" s="30">
        <f t="shared" si="89"/>
        <v>4015160</v>
      </c>
      <c r="V498" s="44">
        <v>90</v>
      </c>
      <c r="W498" s="33">
        <f t="shared" si="90"/>
        <v>45651</v>
      </c>
      <c r="X498" s="43" t="str">
        <f t="shared" ca="1" si="95"/>
        <v>Bill Process</v>
      </c>
      <c r="Y498" s="37">
        <f t="shared" ca="1" si="91"/>
        <v>-540</v>
      </c>
      <c r="Z498" s="44">
        <v>4123</v>
      </c>
      <c r="AA498" s="44">
        <f t="shared" ca="1" si="92"/>
        <v>540</v>
      </c>
      <c r="AB498" s="48">
        <v>5</v>
      </c>
      <c r="AC498" s="67">
        <f t="shared" si="93"/>
        <v>3.2498424700693133E-2</v>
      </c>
      <c r="AD498" s="52">
        <f t="shared" ca="1" si="96"/>
        <v>535</v>
      </c>
      <c r="AE498" s="83"/>
      <c r="AF498" s="74">
        <v>0</v>
      </c>
      <c r="AG498" s="75">
        <v>0</v>
      </c>
      <c r="AH498" s="76">
        <v>45861</v>
      </c>
      <c r="AI498" s="77">
        <v>45965</v>
      </c>
      <c r="AJ498" s="50">
        <f t="shared" si="94"/>
        <v>-104</v>
      </c>
      <c r="AK498" s="48" t="s">
        <v>60</v>
      </c>
    </row>
    <row r="499" spans="1:37">
      <c r="A499" s="86" t="s">
        <v>783</v>
      </c>
      <c r="B499" s="44">
        <v>175</v>
      </c>
      <c r="C499" s="44">
        <v>97069221</v>
      </c>
      <c r="D499" s="86" t="s">
        <v>193</v>
      </c>
      <c r="E499" s="86" t="s">
        <v>54</v>
      </c>
      <c r="F499" s="44">
        <v>15</v>
      </c>
      <c r="G499" s="44">
        <v>8446746</v>
      </c>
      <c r="H499" s="46">
        <v>1</v>
      </c>
      <c r="I499" s="21">
        <v>69.120101329458507</v>
      </c>
      <c r="J499" s="86" t="s">
        <v>101</v>
      </c>
      <c r="K499" s="66">
        <v>0.14499999999999999</v>
      </c>
      <c r="L499" s="45">
        <v>6029</v>
      </c>
      <c r="M499" s="82">
        <v>43937</v>
      </c>
      <c r="N499" s="44">
        <v>35754</v>
      </c>
      <c r="O499" s="36">
        <f t="shared" si="85"/>
        <v>2471320.1029334594</v>
      </c>
      <c r="P499" s="36">
        <f t="shared" si="86"/>
        <v>2829662</v>
      </c>
      <c r="Q499" s="44">
        <v>23456</v>
      </c>
      <c r="R499" s="30">
        <v>35754</v>
      </c>
      <c r="S499" s="30">
        <f t="shared" si="87"/>
        <v>12298</v>
      </c>
      <c r="T499" s="36">
        <f t="shared" si="88"/>
        <v>1856367</v>
      </c>
      <c r="U499" s="30">
        <f t="shared" si="89"/>
        <v>973295</v>
      </c>
      <c r="V499" s="44">
        <v>166</v>
      </c>
      <c r="W499" s="33">
        <f t="shared" si="90"/>
        <v>44103</v>
      </c>
      <c r="X499" s="43" t="str">
        <f t="shared" ca="1" si="95"/>
        <v>Bill Process</v>
      </c>
      <c r="Y499" s="37">
        <f t="shared" ca="1" si="91"/>
        <v>-2088</v>
      </c>
      <c r="Z499" s="44">
        <v>6776</v>
      </c>
      <c r="AA499" s="44">
        <f t="shared" ca="1" si="92"/>
        <v>2088</v>
      </c>
      <c r="AB499" s="48">
        <v>6</v>
      </c>
      <c r="AC499" s="67">
        <f t="shared" si="93"/>
        <v>0.65603848520445263</v>
      </c>
      <c r="AD499" s="52">
        <f t="shared" ca="1" si="96"/>
        <v>2082</v>
      </c>
      <c r="AE499" s="83"/>
      <c r="AF499" s="74">
        <v>0</v>
      </c>
      <c r="AG499" s="75">
        <v>0</v>
      </c>
      <c r="AH499" s="76">
        <v>46029</v>
      </c>
      <c r="AI499" s="77">
        <v>46209</v>
      </c>
      <c r="AJ499" s="50">
        <f t="shared" si="94"/>
        <v>-180</v>
      </c>
      <c r="AK499" s="48" t="s">
        <v>47</v>
      </c>
    </row>
    <row r="500" spans="1:37">
      <c r="A500" s="86" t="s">
        <v>784</v>
      </c>
      <c r="B500" s="44">
        <v>548</v>
      </c>
      <c r="C500" s="44">
        <v>70625109</v>
      </c>
      <c r="D500" s="86" t="s">
        <v>259</v>
      </c>
      <c r="E500" s="86" t="s">
        <v>63</v>
      </c>
      <c r="F500" s="44">
        <v>10</v>
      </c>
      <c r="G500" s="44">
        <v>1081468</v>
      </c>
      <c r="H500" s="46">
        <v>0.96</v>
      </c>
      <c r="I500" s="21">
        <v>61.193598399700946</v>
      </c>
      <c r="J500" s="86" t="s">
        <v>194</v>
      </c>
      <c r="K500" s="66">
        <v>0.11899999999999999</v>
      </c>
      <c r="L500" s="45">
        <v>4321</v>
      </c>
      <c r="M500" s="82">
        <v>44171</v>
      </c>
      <c r="N500" s="44">
        <v>80869</v>
      </c>
      <c r="O500" s="36">
        <f t="shared" si="85"/>
        <v>4948665.1089854157</v>
      </c>
      <c r="P500" s="36">
        <f t="shared" si="86"/>
        <v>5537556</v>
      </c>
      <c r="Q500" s="44">
        <v>65347</v>
      </c>
      <c r="R500" s="30">
        <v>80869</v>
      </c>
      <c r="S500" s="30">
        <f t="shared" si="87"/>
        <v>15522</v>
      </c>
      <c r="T500" s="36">
        <f t="shared" si="88"/>
        <v>4474677</v>
      </c>
      <c r="U500" s="30">
        <f t="shared" si="89"/>
        <v>1062879</v>
      </c>
      <c r="V500" s="44">
        <v>138</v>
      </c>
      <c r="W500" s="33">
        <f t="shared" si="90"/>
        <v>44309</v>
      </c>
      <c r="X500" s="43" t="str">
        <f t="shared" ca="1" si="95"/>
        <v>Bill Process</v>
      </c>
      <c r="Y500" s="37">
        <f t="shared" ca="1" si="91"/>
        <v>-1882</v>
      </c>
      <c r="Z500" s="44">
        <v>1551</v>
      </c>
      <c r="AA500" s="44">
        <f t="shared" ca="1" si="92"/>
        <v>1882</v>
      </c>
      <c r="AB500" s="48">
        <v>3</v>
      </c>
      <c r="AC500" s="67">
        <f t="shared" si="93"/>
        <v>0.80805994880609378</v>
      </c>
      <c r="AD500" s="52">
        <f t="shared" ca="1" si="96"/>
        <v>1879</v>
      </c>
      <c r="AE500" s="83"/>
      <c r="AF500" s="74">
        <v>0</v>
      </c>
      <c r="AG500" s="75">
        <v>0</v>
      </c>
      <c r="AH500" s="76">
        <v>45653</v>
      </c>
      <c r="AI500" s="77">
        <v>45805</v>
      </c>
      <c r="AJ500" s="50">
        <f t="shared" si="94"/>
        <v>-152</v>
      </c>
      <c r="AK500" s="48" t="s">
        <v>47</v>
      </c>
    </row>
    <row r="501" spans="1:37">
      <c r="A501" s="86" t="s">
        <v>785</v>
      </c>
      <c r="B501" s="44">
        <v>383</v>
      </c>
      <c r="C501" s="44">
        <v>48244932</v>
      </c>
      <c r="D501" s="86" t="s">
        <v>365</v>
      </c>
      <c r="E501" s="86" t="s">
        <v>211</v>
      </c>
      <c r="F501" s="44">
        <v>21</v>
      </c>
      <c r="G501" s="44">
        <v>3715119</v>
      </c>
      <c r="H501" s="46">
        <v>0.92</v>
      </c>
      <c r="I501" s="21">
        <v>74.567858449312098</v>
      </c>
      <c r="J501" s="86" t="s">
        <v>166</v>
      </c>
      <c r="K501" s="66">
        <v>0.13200000000000001</v>
      </c>
      <c r="L501" s="45">
        <v>3381</v>
      </c>
      <c r="M501" s="82">
        <v>44817</v>
      </c>
      <c r="N501" s="44">
        <v>31051</v>
      </c>
      <c r="O501" s="36">
        <f t="shared" si="85"/>
        <v>2315406.5727095897</v>
      </c>
      <c r="P501" s="36">
        <f t="shared" si="86"/>
        <v>2621040</v>
      </c>
      <c r="Q501" s="44">
        <v>28299</v>
      </c>
      <c r="R501" s="30">
        <v>31051</v>
      </c>
      <c r="S501" s="30">
        <f t="shared" si="87"/>
        <v>2752</v>
      </c>
      <c r="T501" s="36">
        <f t="shared" si="88"/>
        <v>2388742</v>
      </c>
      <c r="U501" s="30">
        <f t="shared" si="89"/>
        <v>232298</v>
      </c>
      <c r="V501" s="44">
        <v>176</v>
      </c>
      <c r="W501" s="33">
        <f t="shared" si="90"/>
        <v>44993</v>
      </c>
      <c r="X501" s="43" t="str">
        <f t="shared" ca="1" si="95"/>
        <v>Bill Process</v>
      </c>
      <c r="Y501" s="37">
        <f t="shared" ca="1" si="91"/>
        <v>-1198</v>
      </c>
      <c r="Z501" s="44">
        <v>6500</v>
      </c>
      <c r="AA501" s="44">
        <f t="shared" ca="1" si="92"/>
        <v>1198</v>
      </c>
      <c r="AB501" s="48">
        <v>0</v>
      </c>
      <c r="AC501" s="67">
        <f t="shared" si="93"/>
        <v>0.91137161444075876</v>
      </c>
      <c r="AD501" s="52">
        <f t="shared" ca="1" si="96"/>
        <v>1198</v>
      </c>
      <c r="AE501" s="83"/>
      <c r="AF501" s="74">
        <v>0</v>
      </c>
      <c r="AG501" s="75">
        <v>0</v>
      </c>
      <c r="AH501" s="76">
        <v>46247</v>
      </c>
      <c r="AI501" s="77">
        <v>46437</v>
      </c>
      <c r="AJ501" s="50">
        <f t="shared" si="94"/>
        <v>-190</v>
      </c>
      <c r="AK501" s="48" t="s">
        <v>47</v>
      </c>
    </row>
    <row r="502" spans="1:37">
      <c r="A502" s="86" t="s">
        <v>786</v>
      </c>
      <c r="B502" s="44">
        <v>242</v>
      </c>
      <c r="C502" s="44">
        <v>43744939</v>
      </c>
      <c r="D502" s="86" t="s">
        <v>402</v>
      </c>
      <c r="E502" s="86" t="s">
        <v>75</v>
      </c>
      <c r="F502" s="44">
        <v>26</v>
      </c>
      <c r="G502" s="44">
        <v>8101376</v>
      </c>
      <c r="H502" s="46">
        <v>0.93</v>
      </c>
      <c r="I502" s="21">
        <v>53.094323639293918</v>
      </c>
      <c r="J502" s="86" t="s">
        <v>115</v>
      </c>
      <c r="K502" s="66">
        <v>0.10100000000000001</v>
      </c>
      <c r="L502" s="45">
        <v>2679</v>
      </c>
      <c r="M502" s="82">
        <v>45581</v>
      </c>
      <c r="N502" s="44">
        <v>90005</v>
      </c>
      <c r="O502" s="36">
        <f t="shared" si="85"/>
        <v>4778754.5991546493</v>
      </c>
      <c r="P502" s="36">
        <f t="shared" si="86"/>
        <v>5261409</v>
      </c>
      <c r="Q502" s="44">
        <v>23309</v>
      </c>
      <c r="R502" s="30">
        <v>90005</v>
      </c>
      <c r="S502" s="30">
        <f t="shared" si="87"/>
        <v>66696</v>
      </c>
      <c r="T502" s="36">
        <f t="shared" si="88"/>
        <v>1362571</v>
      </c>
      <c r="U502" s="30">
        <f t="shared" si="89"/>
        <v>3898838</v>
      </c>
      <c r="V502" s="44">
        <v>151</v>
      </c>
      <c r="W502" s="33">
        <f t="shared" si="90"/>
        <v>45732</v>
      </c>
      <c r="X502" s="43" t="str">
        <f t="shared" ca="1" si="95"/>
        <v>Bill Process</v>
      </c>
      <c r="Y502" s="37">
        <f t="shared" ca="1" si="91"/>
        <v>-459</v>
      </c>
      <c r="Z502" s="44">
        <v>3314</v>
      </c>
      <c r="AA502" s="44">
        <f t="shared" ca="1" si="92"/>
        <v>459</v>
      </c>
      <c r="AB502" s="48">
        <v>3</v>
      </c>
      <c r="AC502" s="67">
        <f t="shared" si="93"/>
        <v>0.25897450141658795</v>
      </c>
      <c r="AD502" s="52">
        <f t="shared" ca="1" si="96"/>
        <v>456</v>
      </c>
      <c r="AE502" s="83"/>
      <c r="AF502" s="74">
        <v>0</v>
      </c>
      <c r="AG502" s="75">
        <v>0</v>
      </c>
      <c r="AH502" s="76">
        <v>45869</v>
      </c>
      <c r="AI502" s="77">
        <v>46034</v>
      </c>
      <c r="AJ502" s="50">
        <f t="shared" si="94"/>
        <v>-165</v>
      </c>
      <c r="AK502" s="48" t="s">
        <v>60</v>
      </c>
    </row>
    <row r="503" spans="1:37">
      <c r="A503" s="86" t="s">
        <v>787</v>
      </c>
      <c r="B503" s="44">
        <v>195</v>
      </c>
      <c r="C503" s="44">
        <v>46033082</v>
      </c>
      <c r="D503" s="86" t="s">
        <v>214</v>
      </c>
      <c r="E503" s="86" t="s">
        <v>75</v>
      </c>
      <c r="F503" s="44">
        <v>22</v>
      </c>
      <c r="G503" s="44">
        <v>2882617</v>
      </c>
      <c r="H503" s="46">
        <v>0.77</v>
      </c>
      <c r="I503" s="21">
        <v>85.471419506003826</v>
      </c>
      <c r="J503" s="86" t="s">
        <v>101</v>
      </c>
      <c r="K503" s="66">
        <v>0.12</v>
      </c>
      <c r="L503" s="45">
        <v>2943</v>
      </c>
      <c r="M503" s="82">
        <v>44632</v>
      </c>
      <c r="N503" s="44">
        <v>89662</v>
      </c>
      <c r="O503" s="36">
        <f t="shared" si="85"/>
        <v>7663538.4157473147</v>
      </c>
      <c r="P503" s="36">
        <f t="shared" si="86"/>
        <v>8583163</v>
      </c>
      <c r="Q503" s="44">
        <v>67680</v>
      </c>
      <c r="R503" s="30">
        <v>89662</v>
      </c>
      <c r="S503" s="30">
        <f t="shared" si="87"/>
        <v>21982</v>
      </c>
      <c r="T503" s="36">
        <f t="shared" si="88"/>
        <v>6478870</v>
      </c>
      <c r="U503" s="30">
        <f t="shared" si="89"/>
        <v>2104293</v>
      </c>
      <c r="V503" s="44">
        <v>64</v>
      </c>
      <c r="W503" s="33">
        <f t="shared" si="90"/>
        <v>44696</v>
      </c>
      <c r="X503" s="43" t="str">
        <f t="shared" ca="1" si="95"/>
        <v>Bill Process</v>
      </c>
      <c r="Y503" s="37">
        <f t="shared" ca="1" si="91"/>
        <v>-1495</v>
      </c>
      <c r="Z503" s="44">
        <v>2029</v>
      </c>
      <c r="AA503" s="44">
        <f t="shared" ca="1" si="92"/>
        <v>1495</v>
      </c>
      <c r="AB503" s="48">
        <v>2</v>
      </c>
      <c r="AC503" s="67">
        <f t="shared" si="93"/>
        <v>0.75483482411724034</v>
      </c>
      <c r="AD503" s="52">
        <f t="shared" ca="1" si="96"/>
        <v>1493</v>
      </c>
      <c r="AE503" s="83"/>
      <c r="AF503" s="74">
        <v>0</v>
      </c>
      <c r="AG503" s="75">
        <v>0</v>
      </c>
      <c r="AH503" s="76">
        <v>45878</v>
      </c>
      <c r="AI503" s="77">
        <v>45956</v>
      </c>
      <c r="AJ503" s="50">
        <f t="shared" si="94"/>
        <v>-78</v>
      </c>
      <c r="AK503" s="48" t="s">
        <v>47</v>
      </c>
    </row>
    <row r="504" spans="1:37">
      <c r="A504" s="86" t="s">
        <v>788</v>
      </c>
      <c r="B504" s="44">
        <v>310</v>
      </c>
      <c r="C504" s="44">
        <v>72262171</v>
      </c>
      <c r="D504" s="86" t="s">
        <v>789</v>
      </c>
      <c r="E504" s="86" t="s">
        <v>63</v>
      </c>
      <c r="F504" s="44">
        <v>32</v>
      </c>
      <c r="G504" s="44">
        <v>2460357</v>
      </c>
      <c r="H504" s="46">
        <v>0.96</v>
      </c>
      <c r="I504" s="21">
        <v>97.881346698100245</v>
      </c>
      <c r="J504" s="86" t="s">
        <v>242</v>
      </c>
      <c r="K504" s="66">
        <v>0.13</v>
      </c>
      <c r="L504" s="45">
        <v>5243</v>
      </c>
      <c r="M504" s="82">
        <v>44702</v>
      </c>
      <c r="N504" s="44">
        <v>10369</v>
      </c>
      <c r="O504" s="36">
        <f t="shared" si="85"/>
        <v>1014931.6839126014</v>
      </c>
      <c r="P504" s="36">
        <f t="shared" si="86"/>
        <v>1146873</v>
      </c>
      <c r="Q504" s="44">
        <v>4311</v>
      </c>
      <c r="R504" s="30">
        <v>10369</v>
      </c>
      <c r="S504" s="30">
        <f t="shared" si="87"/>
        <v>6058</v>
      </c>
      <c r="T504" s="36">
        <f t="shared" si="88"/>
        <v>476822</v>
      </c>
      <c r="U504" s="30">
        <f t="shared" si="89"/>
        <v>670051</v>
      </c>
      <c r="V504" s="44">
        <v>86</v>
      </c>
      <c r="W504" s="33">
        <f t="shared" si="90"/>
        <v>44788</v>
      </c>
      <c r="X504" s="43" t="str">
        <f t="shared" ca="1" si="95"/>
        <v>Bill Process</v>
      </c>
      <c r="Y504" s="37">
        <f t="shared" ca="1" si="91"/>
        <v>-1403</v>
      </c>
      <c r="Z504" s="44">
        <v>4454</v>
      </c>
      <c r="AA504" s="44">
        <f t="shared" ca="1" si="92"/>
        <v>1403</v>
      </c>
      <c r="AB504" s="48">
        <v>0</v>
      </c>
      <c r="AC504" s="67">
        <f t="shared" si="93"/>
        <v>0.41575851094608929</v>
      </c>
      <c r="AD504" s="52">
        <f t="shared" ca="1" si="96"/>
        <v>1403</v>
      </c>
      <c r="AE504" s="83"/>
      <c r="AF504" s="74">
        <v>0</v>
      </c>
      <c r="AG504" s="75">
        <v>0</v>
      </c>
      <c r="AH504" s="76">
        <v>46134</v>
      </c>
      <c r="AI504" s="77">
        <v>46234</v>
      </c>
      <c r="AJ504" s="50">
        <f t="shared" si="94"/>
        <v>-100</v>
      </c>
      <c r="AK504" s="48" t="s">
        <v>47</v>
      </c>
    </row>
    <row r="505" spans="1:37">
      <c r="A505" s="86" t="s">
        <v>790</v>
      </c>
      <c r="B505" s="44">
        <v>338</v>
      </c>
      <c r="C505" s="44">
        <v>56895859</v>
      </c>
      <c r="D505" s="86" t="s">
        <v>421</v>
      </c>
      <c r="E505" s="86" t="s">
        <v>67</v>
      </c>
      <c r="F505" s="44">
        <v>36</v>
      </c>
      <c r="G505" s="44">
        <v>4251444</v>
      </c>
      <c r="H505" s="46">
        <v>0.91</v>
      </c>
      <c r="I505" s="21">
        <v>87.938534972560305</v>
      </c>
      <c r="J505" s="86" t="s">
        <v>101</v>
      </c>
      <c r="K505" s="66">
        <v>0.11</v>
      </c>
      <c r="L505" s="45">
        <v>3680</v>
      </c>
      <c r="M505" s="82">
        <v>44490</v>
      </c>
      <c r="N505" s="44">
        <v>31279</v>
      </c>
      <c r="O505" s="36">
        <f t="shared" si="85"/>
        <v>2750629.4354067137</v>
      </c>
      <c r="P505" s="36">
        <f t="shared" si="86"/>
        <v>3053199</v>
      </c>
      <c r="Q505" s="44">
        <v>20291</v>
      </c>
      <c r="R505" s="30">
        <v>31279</v>
      </c>
      <c r="S505" s="30">
        <f t="shared" si="87"/>
        <v>10988</v>
      </c>
      <c r="T505" s="36">
        <f t="shared" si="88"/>
        <v>1980641</v>
      </c>
      <c r="U505" s="30">
        <f t="shared" si="89"/>
        <v>1072558</v>
      </c>
      <c r="V505" s="44">
        <v>91</v>
      </c>
      <c r="W505" s="33">
        <f t="shared" si="90"/>
        <v>44581</v>
      </c>
      <c r="X505" s="43" t="str">
        <f t="shared" ca="1" si="95"/>
        <v>Bill Process</v>
      </c>
      <c r="Y505" s="37">
        <f t="shared" ca="1" si="91"/>
        <v>-1610</v>
      </c>
      <c r="Z505" s="44">
        <v>2689</v>
      </c>
      <c r="AA505" s="44">
        <f t="shared" ca="1" si="92"/>
        <v>1610</v>
      </c>
      <c r="AB505" s="48">
        <v>1</v>
      </c>
      <c r="AC505" s="67">
        <f t="shared" si="93"/>
        <v>0.64870999712267019</v>
      </c>
      <c r="AD505" s="52">
        <f t="shared" ca="1" si="96"/>
        <v>1609</v>
      </c>
      <c r="AE505" s="83"/>
      <c r="AF505" s="74">
        <v>0</v>
      </c>
      <c r="AG505" s="75">
        <v>0</v>
      </c>
      <c r="AH505" s="76">
        <v>45928</v>
      </c>
      <c r="AI505" s="77">
        <v>46033</v>
      </c>
      <c r="AJ505" s="50">
        <f t="shared" si="94"/>
        <v>-105</v>
      </c>
      <c r="AK505" s="48" t="s">
        <v>47</v>
      </c>
    </row>
    <row r="506" spans="1:37">
      <c r="A506" s="86" t="s">
        <v>791</v>
      </c>
      <c r="B506" s="44">
        <v>458</v>
      </c>
      <c r="C506" s="44">
        <v>31955417</v>
      </c>
      <c r="D506" s="86" t="s">
        <v>143</v>
      </c>
      <c r="E506" s="86" t="s">
        <v>83</v>
      </c>
      <c r="F506" s="44">
        <v>48</v>
      </c>
      <c r="G506" s="44">
        <v>2331807</v>
      </c>
      <c r="H506" s="46">
        <v>0.75</v>
      </c>
      <c r="I506" s="21">
        <v>77.879854217088536</v>
      </c>
      <c r="J506" s="86" t="s">
        <v>59</v>
      </c>
      <c r="K506" s="66">
        <v>0.14799999999999999</v>
      </c>
      <c r="L506" s="45">
        <v>4754</v>
      </c>
      <c r="M506" s="82">
        <v>44412</v>
      </c>
      <c r="N506" s="44">
        <v>15012</v>
      </c>
      <c r="O506" s="36">
        <f t="shared" si="85"/>
        <v>1169132.3715069331</v>
      </c>
      <c r="P506" s="36">
        <f t="shared" si="86"/>
        <v>1342164</v>
      </c>
      <c r="Q506" s="44">
        <v>3172</v>
      </c>
      <c r="R506" s="30">
        <v>15012</v>
      </c>
      <c r="S506" s="30">
        <f t="shared" si="87"/>
        <v>11840</v>
      </c>
      <c r="T506" s="36">
        <f t="shared" si="88"/>
        <v>283596</v>
      </c>
      <c r="U506" s="30">
        <f t="shared" si="89"/>
        <v>1058568</v>
      </c>
      <c r="V506" s="44">
        <v>132</v>
      </c>
      <c r="W506" s="33">
        <f t="shared" si="90"/>
        <v>44544</v>
      </c>
      <c r="X506" s="43" t="str">
        <f t="shared" ca="1" si="95"/>
        <v>Bill Process</v>
      </c>
      <c r="Y506" s="37">
        <f t="shared" ca="1" si="91"/>
        <v>-1647</v>
      </c>
      <c r="Z506" s="44">
        <v>1847</v>
      </c>
      <c r="AA506" s="44">
        <f t="shared" ca="1" si="92"/>
        <v>1647</v>
      </c>
      <c r="AB506" s="48">
        <v>0</v>
      </c>
      <c r="AC506" s="67">
        <f t="shared" si="93"/>
        <v>0.21129762856381562</v>
      </c>
      <c r="AD506" s="52">
        <f t="shared" ca="1" si="96"/>
        <v>1647</v>
      </c>
      <c r="AE506" s="83"/>
      <c r="AF506" s="74">
        <v>0</v>
      </c>
      <c r="AG506" s="75">
        <v>0</v>
      </c>
      <c r="AH506" s="76">
        <v>46237</v>
      </c>
      <c r="AI506" s="77">
        <v>46383</v>
      </c>
      <c r="AJ506" s="50">
        <f t="shared" si="94"/>
        <v>-146</v>
      </c>
      <c r="AK506" s="48" t="s">
        <v>60</v>
      </c>
    </row>
    <row r="507" spans="1:37">
      <c r="A507" s="86" t="s">
        <v>792</v>
      </c>
      <c r="B507" s="44">
        <v>858</v>
      </c>
      <c r="C507" s="44">
        <v>72078597</v>
      </c>
      <c r="D507" s="86" t="s">
        <v>180</v>
      </c>
      <c r="E507" s="86" t="s">
        <v>93</v>
      </c>
      <c r="F507" s="44">
        <v>8</v>
      </c>
      <c r="G507" s="44">
        <v>7628628</v>
      </c>
      <c r="H507" s="46">
        <v>0.78</v>
      </c>
      <c r="I507" s="21">
        <v>82.774281757425229</v>
      </c>
      <c r="J507" s="86" t="s">
        <v>68</v>
      </c>
      <c r="K507" s="66">
        <v>0.114</v>
      </c>
      <c r="L507" s="45">
        <v>9246</v>
      </c>
      <c r="M507" s="82">
        <v>45421</v>
      </c>
      <c r="N507" s="44">
        <v>11507</v>
      </c>
      <c r="O507" s="36">
        <f t="shared" si="85"/>
        <v>952483.66018269211</v>
      </c>
      <c r="P507" s="36">
        <f t="shared" si="86"/>
        <v>1061067</v>
      </c>
      <c r="Q507" s="44">
        <v>11507</v>
      </c>
      <c r="R507" s="30">
        <v>11507</v>
      </c>
      <c r="S507" s="30">
        <f t="shared" si="87"/>
        <v>0</v>
      </c>
      <c r="T507" s="36">
        <f t="shared" si="88"/>
        <v>1061067</v>
      </c>
      <c r="U507" s="30">
        <f t="shared" si="89"/>
        <v>0</v>
      </c>
      <c r="V507" s="44">
        <v>171</v>
      </c>
      <c r="W507" s="33">
        <f t="shared" si="90"/>
        <v>45592</v>
      </c>
      <c r="X507" s="43" t="str">
        <f t="shared" ca="1" si="95"/>
        <v>P O Closed</v>
      </c>
      <c r="Y507" s="37">
        <f t="shared" ca="1" si="91"/>
        <v>-599</v>
      </c>
      <c r="Z507" s="44">
        <v>3521</v>
      </c>
      <c r="AA507" s="44">
        <f t="shared" ca="1" si="92"/>
        <v>599</v>
      </c>
      <c r="AB507" s="48">
        <v>8</v>
      </c>
      <c r="AC507" s="67">
        <f t="shared" si="93"/>
        <v>1</v>
      </c>
      <c r="AD507" s="52">
        <f t="shared" ca="1" si="96"/>
        <v>591</v>
      </c>
      <c r="AE507" s="83"/>
      <c r="AF507" s="74">
        <v>0</v>
      </c>
      <c r="AG507" s="75">
        <v>0</v>
      </c>
      <c r="AH507" s="76">
        <v>45879</v>
      </c>
      <c r="AI507" s="77">
        <v>46064</v>
      </c>
      <c r="AJ507" s="50">
        <f t="shared" si="94"/>
        <v>-185</v>
      </c>
      <c r="AK507" s="48" t="s">
        <v>47</v>
      </c>
    </row>
    <row r="508" spans="1:37">
      <c r="A508" s="86" t="s">
        <v>793</v>
      </c>
      <c r="B508" s="44">
        <v>387</v>
      </c>
      <c r="C508" s="44">
        <v>63807964</v>
      </c>
      <c r="D508" s="86" t="s">
        <v>317</v>
      </c>
      <c r="E508" s="86" t="s">
        <v>147</v>
      </c>
      <c r="F508" s="44">
        <v>33</v>
      </c>
      <c r="G508" s="44">
        <v>2039030</v>
      </c>
      <c r="H508" s="46">
        <v>0.95</v>
      </c>
      <c r="I508" s="21">
        <v>63.406539351425408</v>
      </c>
      <c r="J508" s="86" t="s">
        <v>521</v>
      </c>
      <c r="K508" s="66">
        <v>0.14099999999999999</v>
      </c>
      <c r="L508" s="45">
        <v>9097</v>
      </c>
      <c r="M508" s="82">
        <v>45217</v>
      </c>
      <c r="N508" s="44">
        <v>50948</v>
      </c>
      <c r="O508" s="36">
        <f t="shared" si="85"/>
        <v>3230436.3668764215</v>
      </c>
      <c r="P508" s="36">
        <f t="shared" si="86"/>
        <v>3685928</v>
      </c>
      <c r="Q508" s="44">
        <v>26102</v>
      </c>
      <c r="R508" s="30">
        <v>50948</v>
      </c>
      <c r="S508" s="30">
        <f t="shared" si="87"/>
        <v>24846</v>
      </c>
      <c r="T508" s="36">
        <f t="shared" si="88"/>
        <v>1888398</v>
      </c>
      <c r="U508" s="30">
        <f t="shared" si="89"/>
        <v>1797530</v>
      </c>
      <c r="V508" s="44">
        <v>143</v>
      </c>
      <c r="W508" s="33">
        <f t="shared" si="90"/>
        <v>45360</v>
      </c>
      <c r="X508" s="43" t="str">
        <f t="shared" ca="1" si="95"/>
        <v>Bill Process</v>
      </c>
      <c r="Y508" s="37">
        <f t="shared" ca="1" si="91"/>
        <v>-831</v>
      </c>
      <c r="Z508" s="44">
        <v>7327</v>
      </c>
      <c r="AA508" s="44">
        <f t="shared" ca="1" si="92"/>
        <v>831</v>
      </c>
      <c r="AB508" s="48">
        <v>8</v>
      </c>
      <c r="AC508" s="67">
        <f t="shared" si="93"/>
        <v>0.51232629347570069</v>
      </c>
      <c r="AD508" s="52">
        <f t="shared" ca="1" si="96"/>
        <v>823</v>
      </c>
      <c r="AE508" s="83"/>
      <c r="AF508" s="74">
        <v>0</v>
      </c>
      <c r="AG508" s="75">
        <v>0</v>
      </c>
      <c r="AH508" s="76">
        <v>46013</v>
      </c>
      <c r="AI508" s="77">
        <v>46170</v>
      </c>
      <c r="AJ508" s="50">
        <f t="shared" si="94"/>
        <v>-157</v>
      </c>
      <c r="AK508" s="48" t="s">
        <v>60</v>
      </c>
    </row>
    <row r="509" spans="1:37">
      <c r="A509" s="86" t="s">
        <v>794</v>
      </c>
      <c r="B509" s="44">
        <v>516</v>
      </c>
      <c r="C509" s="44">
        <v>44003942</v>
      </c>
      <c r="D509" s="86" t="s">
        <v>299</v>
      </c>
      <c r="E509" s="86" t="s">
        <v>83</v>
      </c>
      <c r="F509" s="44">
        <v>49</v>
      </c>
      <c r="G509" s="44">
        <v>6373495</v>
      </c>
      <c r="H509" s="46">
        <v>0.93</v>
      </c>
      <c r="I509" s="21">
        <v>58.750624147388265</v>
      </c>
      <c r="J509" s="86" t="s">
        <v>87</v>
      </c>
      <c r="K509" s="66">
        <v>0.12</v>
      </c>
      <c r="L509" s="45">
        <v>5090</v>
      </c>
      <c r="M509" s="82">
        <v>45238</v>
      </c>
      <c r="N509" s="44">
        <v>65932</v>
      </c>
      <c r="O509" s="36">
        <f t="shared" si="85"/>
        <v>3873546.1512856032</v>
      </c>
      <c r="P509" s="36">
        <f t="shared" si="86"/>
        <v>4338372</v>
      </c>
      <c r="Q509" s="44">
        <v>47897</v>
      </c>
      <c r="R509" s="30">
        <v>65932</v>
      </c>
      <c r="S509" s="30">
        <f t="shared" si="87"/>
        <v>18035</v>
      </c>
      <c r="T509" s="36">
        <f t="shared" si="88"/>
        <v>3151656</v>
      </c>
      <c r="U509" s="30">
        <f t="shared" si="89"/>
        <v>1186716</v>
      </c>
      <c r="V509" s="44">
        <v>146</v>
      </c>
      <c r="W509" s="33">
        <f t="shared" si="90"/>
        <v>45384</v>
      </c>
      <c r="X509" s="43" t="str">
        <f t="shared" ca="1" si="95"/>
        <v>Bill Process</v>
      </c>
      <c r="Y509" s="37">
        <f t="shared" ca="1" si="91"/>
        <v>-807</v>
      </c>
      <c r="Z509" s="44">
        <v>9016</v>
      </c>
      <c r="AA509" s="44">
        <f t="shared" ca="1" si="92"/>
        <v>807</v>
      </c>
      <c r="AB509" s="48">
        <v>1</v>
      </c>
      <c r="AC509" s="67">
        <f t="shared" si="93"/>
        <v>0.72646059576533395</v>
      </c>
      <c r="AD509" s="52">
        <f t="shared" ca="1" si="96"/>
        <v>806</v>
      </c>
      <c r="AE509" s="83"/>
      <c r="AF509" s="74">
        <v>0</v>
      </c>
      <c r="AG509" s="75">
        <v>0</v>
      </c>
      <c r="AH509" s="76">
        <v>45646</v>
      </c>
      <c r="AI509" s="77">
        <v>45806</v>
      </c>
      <c r="AJ509" s="50">
        <f t="shared" si="94"/>
        <v>-160</v>
      </c>
      <c r="AK509" s="48" t="s">
        <v>60</v>
      </c>
    </row>
    <row r="510" spans="1:37">
      <c r="A510" s="86" t="s">
        <v>795</v>
      </c>
      <c r="B510" s="44">
        <v>484</v>
      </c>
      <c r="C510" s="44">
        <v>22961220</v>
      </c>
      <c r="D510" s="86" t="s">
        <v>214</v>
      </c>
      <c r="E510" s="86" t="s">
        <v>75</v>
      </c>
      <c r="F510" s="44">
        <v>35</v>
      </c>
      <c r="G510" s="44">
        <v>1323098</v>
      </c>
      <c r="H510" s="46">
        <v>0.9</v>
      </c>
      <c r="I510" s="21">
        <v>72.727659587766809</v>
      </c>
      <c r="J510" s="86" t="s">
        <v>104</v>
      </c>
      <c r="K510" s="66">
        <v>0.14299999999999999</v>
      </c>
      <c r="L510" s="45">
        <v>7058</v>
      </c>
      <c r="M510" s="82">
        <v>45684</v>
      </c>
      <c r="N510" s="44">
        <v>56119</v>
      </c>
      <c r="O510" s="36">
        <f t="shared" si="85"/>
        <v>4081403.5284058857</v>
      </c>
      <c r="P510" s="36">
        <f t="shared" si="86"/>
        <v>4665044</v>
      </c>
      <c r="Q510" s="44">
        <v>14302</v>
      </c>
      <c r="R510" s="30">
        <v>56119</v>
      </c>
      <c r="S510" s="30">
        <f t="shared" si="87"/>
        <v>41817</v>
      </c>
      <c r="T510" s="36">
        <f t="shared" si="88"/>
        <v>1188893</v>
      </c>
      <c r="U510" s="30">
        <f t="shared" si="89"/>
        <v>3476151</v>
      </c>
      <c r="V510" s="44">
        <v>195</v>
      </c>
      <c r="W510" s="33">
        <f t="shared" si="90"/>
        <v>45879</v>
      </c>
      <c r="X510" s="43" t="str">
        <f t="shared" ca="1" si="95"/>
        <v>Bill Process</v>
      </c>
      <c r="Y510" s="37">
        <f t="shared" ca="1" si="91"/>
        <v>-312</v>
      </c>
      <c r="Z510" s="44">
        <v>3328</v>
      </c>
      <c r="AA510" s="44">
        <f t="shared" ca="1" si="92"/>
        <v>312</v>
      </c>
      <c r="AB510" s="48">
        <v>0</v>
      </c>
      <c r="AC510" s="67">
        <f t="shared" si="93"/>
        <v>0.25485129813432172</v>
      </c>
      <c r="AD510" s="52">
        <f t="shared" ca="1" si="96"/>
        <v>312</v>
      </c>
      <c r="AE510" s="83"/>
      <c r="AF510" s="74">
        <v>0</v>
      </c>
      <c r="AG510" s="75">
        <v>0</v>
      </c>
      <c r="AH510" s="76">
        <v>46289</v>
      </c>
      <c r="AI510" s="77">
        <v>46498</v>
      </c>
      <c r="AJ510" s="50">
        <f t="shared" si="94"/>
        <v>-209</v>
      </c>
      <c r="AK510" s="48" t="s">
        <v>60</v>
      </c>
    </row>
    <row r="511" spans="1:37">
      <c r="A511" s="86" t="s">
        <v>796</v>
      </c>
      <c r="B511" s="44">
        <v>156</v>
      </c>
      <c r="C511" s="44">
        <v>51545333</v>
      </c>
      <c r="D511" s="86" t="s">
        <v>317</v>
      </c>
      <c r="E511" s="86" t="s">
        <v>147</v>
      </c>
      <c r="F511" s="44">
        <v>28</v>
      </c>
      <c r="G511" s="44">
        <v>6191358</v>
      </c>
      <c r="H511" s="46">
        <v>0.95</v>
      </c>
      <c r="I511" s="21">
        <v>66.283494033041976</v>
      </c>
      <c r="J511" s="86" t="s">
        <v>236</v>
      </c>
      <c r="K511" s="66">
        <v>0.13200000000000001</v>
      </c>
      <c r="L511" s="45">
        <v>9192</v>
      </c>
      <c r="M511" s="82">
        <v>44382</v>
      </c>
      <c r="N511" s="44">
        <v>49423</v>
      </c>
      <c r="O511" s="36">
        <f t="shared" si="85"/>
        <v>3275929.1255950336</v>
      </c>
      <c r="P511" s="36">
        <f t="shared" si="86"/>
        <v>3708352</v>
      </c>
      <c r="Q511" s="44">
        <v>43326</v>
      </c>
      <c r="R511" s="30">
        <v>49423</v>
      </c>
      <c r="S511" s="30">
        <f t="shared" si="87"/>
        <v>6097</v>
      </c>
      <c r="T511" s="36">
        <f t="shared" si="88"/>
        <v>3250876</v>
      </c>
      <c r="U511" s="30">
        <f t="shared" si="89"/>
        <v>457476</v>
      </c>
      <c r="V511" s="44">
        <v>200</v>
      </c>
      <c r="W511" s="33">
        <f t="shared" si="90"/>
        <v>44582</v>
      </c>
      <c r="X511" s="43" t="str">
        <f t="shared" ca="1" si="95"/>
        <v>Bill Process</v>
      </c>
      <c r="Y511" s="37">
        <f t="shared" ca="1" si="91"/>
        <v>-1609</v>
      </c>
      <c r="Z511" s="44">
        <v>5133</v>
      </c>
      <c r="AA511" s="44">
        <f t="shared" ca="1" si="92"/>
        <v>1609</v>
      </c>
      <c r="AB511" s="48">
        <v>0</v>
      </c>
      <c r="AC511" s="67">
        <f t="shared" si="93"/>
        <v>0.8766363838698582</v>
      </c>
      <c r="AD511" s="52">
        <f t="shared" ca="1" si="96"/>
        <v>1609</v>
      </c>
      <c r="AE511" s="83"/>
      <c r="AF511" s="74">
        <v>0</v>
      </c>
      <c r="AG511" s="75">
        <v>0</v>
      </c>
      <c r="AH511" s="76">
        <v>46229</v>
      </c>
      <c r="AI511" s="77">
        <v>46443</v>
      </c>
      <c r="AJ511" s="50">
        <f t="shared" si="94"/>
        <v>-214</v>
      </c>
      <c r="AK511" s="48" t="s">
        <v>47</v>
      </c>
    </row>
    <row r="512" spans="1:37">
      <c r="A512" s="86" t="s">
        <v>797</v>
      </c>
      <c r="B512" s="44">
        <v>242</v>
      </c>
      <c r="C512" s="44">
        <v>81281176</v>
      </c>
      <c r="D512" s="86" t="s">
        <v>405</v>
      </c>
      <c r="E512" s="86" t="s">
        <v>107</v>
      </c>
      <c r="F512" s="44">
        <v>48</v>
      </c>
      <c r="G512" s="44">
        <v>5021188</v>
      </c>
      <c r="H512" s="46">
        <v>0.85</v>
      </c>
      <c r="I512" s="21">
        <v>56.098139981585106</v>
      </c>
      <c r="J512" s="86" t="s">
        <v>51</v>
      </c>
      <c r="K512" s="66">
        <v>0.13200000000000001</v>
      </c>
      <c r="L512" s="45">
        <v>8533</v>
      </c>
      <c r="M512" s="82">
        <v>43888</v>
      </c>
      <c r="N512" s="44">
        <v>60730</v>
      </c>
      <c r="O512" s="36">
        <f t="shared" si="85"/>
        <v>3406840.0410816637</v>
      </c>
      <c r="P512" s="36">
        <f t="shared" si="86"/>
        <v>3856543</v>
      </c>
      <c r="Q512" s="44">
        <v>3675</v>
      </c>
      <c r="R512" s="30">
        <v>60730</v>
      </c>
      <c r="S512" s="30">
        <f t="shared" si="87"/>
        <v>57055</v>
      </c>
      <c r="T512" s="36">
        <f t="shared" si="88"/>
        <v>233374</v>
      </c>
      <c r="U512" s="30">
        <f t="shared" si="89"/>
        <v>3623169</v>
      </c>
      <c r="V512" s="44">
        <v>139</v>
      </c>
      <c r="W512" s="33">
        <f t="shared" si="90"/>
        <v>44027</v>
      </c>
      <c r="X512" s="43" t="str">
        <f t="shared" ca="1" si="95"/>
        <v>Bill Process</v>
      </c>
      <c r="Y512" s="37">
        <f t="shared" ca="1" si="91"/>
        <v>-2164</v>
      </c>
      <c r="Z512" s="44">
        <v>5875</v>
      </c>
      <c r="AA512" s="44">
        <f t="shared" ca="1" si="92"/>
        <v>2164</v>
      </c>
      <c r="AB512" s="48">
        <v>9</v>
      </c>
      <c r="AC512" s="67">
        <f t="shared" si="93"/>
        <v>6.0513749382512763E-2</v>
      </c>
      <c r="AD512" s="52">
        <f t="shared" ca="1" si="96"/>
        <v>2155</v>
      </c>
      <c r="AE512" s="83"/>
      <c r="AF512" s="74">
        <v>0</v>
      </c>
      <c r="AG512" s="75">
        <v>0</v>
      </c>
      <c r="AH512" s="76">
        <v>45939</v>
      </c>
      <c r="AI512" s="77">
        <v>46092</v>
      </c>
      <c r="AJ512" s="50">
        <f t="shared" si="94"/>
        <v>-153</v>
      </c>
      <c r="AK512" s="48" t="s">
        <v>47</v>
      </c>
    </row>
    <row r="513" spans="1:37">
      <c r="A513" s="86" t="s">
        <v>798</v>
      </c>
      <c r="B513" s="44">
        <v>848</v>
      </c>
      <c r="C513" s="44">
        <v>14325291</v>
      </c>
      <c r="D513" s="86" t="s">
        <v>235</v>
      </c>
      <c r="E513" s="86" t="s">
        <v>83</v>
      </c>
      <c r="F513" s="44">
        <v>48</v>
      </c>
      <c r="G513" s="44">
        <v>5294910</v>
      </c>
      <c r="H513" s="46">
        <v>0.8</v>
      </c>
      <c r="I513" s="21">
        <v>82.321164530005916</v>
      </c>
      <c r="J513" s="86" t="s">
        <v>101</v>
      </c>
      <c r="K513" s="66">
        <v>0.13100000000000001</v>
      </c>
      <c r="L513" s="45">
        <v>5836</v>
      </c>
      <c r="M513" s="82">
        <v>45132</v>
      </c>
      <c r="N513" s="44">
        <v>33749</v>
      </c>
      <c r="O513" s="36">
        <f t="shared" si="85"/>
        <v>2778256.9817231698</v>
      </c>
      <c r="P513" s="36">
        <f t="shared" si="86"/>
        <v>3142209</v>
      </c>
      <c r="Q513" s="44">
        <v>9040</v>
      </c>
      <c r="R513" s="30">
        <v>33749</v>
      </c>
      <c r="S513" s="30">
        <f t="shared" si="87"/>
        <v>24709</v>
      </c>
      <c r="T513" s="36">
        <f t="shared" si="88"/>
        <v>841671</v>
      </c>
      <c r="U513" s="30">
        <f t="shared" si="89"/>
        <v>2300538</v>
      </c>
      <c r="V513" s="44">
        <v>141</v>
      </c>
      <c r="W513" s="33">
        <f t="shared" si="90"/>
        <v>45273</v>
      </c>
      <c r="X513" s="43" t="str">
        <f t="shared" ca="1" si="95"/>
        <v>Bill Process</v>
      </c>
      <c r="Y513" s="37">
        <f t="shared" ca="1" si="91"/>
        <v>-918</v>
      </c>
      <c r="Z513" s="44">
        <v>3168</v>
      </c>
      <c r="AA513" s="44">
        <f t="shared" ca="1" si="92"/>
        <v>918</v>
      </c>
      <c r="AB513" s="48">
        <v>5</v>
      </c>
      <c r="AC513" s="67">
        <f t="shared" si="93"/>
        <v>0.26785978843817593</v>
      </c>
      <c r="AD513" s="52">
        <f t="shared" ca="1" si="96"/>
        <v>913</v>
      </c>
      <c r="AE513" s="83"/>
      <c r="AF513" s="74">
        <v>0</v>
      </c>
      <c r="AG513" s="75">
        <v>0</v>
      </c>
      <c r="AH513" s="76">
        <v>45839</v>
      </c>
      <c r="AI513" s="77">
        <v>45994</v>
      </c>
      <c r="AJ513" s="50">
        <f t="shared" si="94"/>
        <v>-155</v>
      </c>
      <c r="AK513" s="48" t="s">
        <v>47</v>
      </c>
    </row>
    <row r="514" spans="1:37">
      <c r="A514" s="86" t="s">
        <v>799</v>
      </c>
      <c r="B514" s="44">
        <v>989</v>
      </c>
      <c r="C514" s="44">
        <v>61154988</v>
      </c>
      <c r="D514" s="86" t="s">
        <v>109</v>
      </c>
      <c r="E514" s="86" t="s">
        <v>79</v>
      </c>
      <c r="F514" s="44">
        <v>18</v>
      </c>
      <c r="G514" s="44">
        <v>7726646</v>
      </c>
      <c r="H514" s="46">
        <v>0.96</v>
      </c>
      <c r="I514" s="21">
        <v>96.290553669249249</v>
      </c>
      <c r="J514" s="86" t="s">
        <v>184</v>
      </c>
      <c r="K514" s="66">
        <v>0.13300000000000001</v>
      </c>
      <c r="L514" s="45">
        <v>6894</v>
      </c>
      <c r="M514" s="82">
        <v>45663</v>
      </c>
      <c r="N514" s="44">
        <v>37475</v>
      </c>
      <c r="O514" s="36">
        <f t="shared" si="85"/>
        <v>3608488.4987551156</v>
      </c>
      <c r="P514" s="36">
        <f t="shared" si="86"/>
        <v>4088417</v>
      </c>
      <c r="Q514" s="44">
        <v>10242</v>
      </c>
      <c r="R514" s="30">
        <v>37475</v>
      </c>
      <c r="S514" s="30">
        <f t="shared" si="87"/>
        <v>27233</v>
      </c>
      <c r="T514" s="36">
        <f t="shared" si="88"/>
        <v>1117373</v>
      </c>
      <c r="U514" s="30">
        <f t="shared" si="89"/>
        <v>2971044</v>
      </c>
      <c r="V514" s="44">
        <v>55</v>
      </c>
      <c r="W514" s="33">
        <f t="shared" si="90"/>
        <v>45718</v>
      </c>
      <c r="X514" s="43" t="str">
        <f t="shared" ca="1" si="95"/>
        <v>Bill Process</v>
      </c>
      <c r="Y514" s="37">
        <f t="shared" ca="1" si="91"/>
        <v>-473</v>
      </c>
      <c r="Z514" s="44">
        <v>7820</v>
      </c>
      <c r="AA514" s="44">
        <f t="shared" ca="1" si="92"/>
        <v>473</v>
      </c>
      <c r="AB514" s="48">
        <v>6</v>
      </c>
      <c r="AC514" s="67">
        <f t="shared" si="93"/>
        <v>0.27330220146764511</v>
      </c>
      <c r="AD514" s="52">
        <f t="shared" ca="1" si="96"/>
        <v>467</v>
      </c>
      <c r="AE514" s="83"/>
      <c r="AF514" s="74">
        <v>0</v>
      </c>
      <c r="AG514" s="75">
        <v>0</v>
      </c>
      <c r="AH514" s="76">
        <v>46131</v>
      </c>
      <c r="AI514" s="77">
        <v>46200</v>
      </c>
      <c r="AJ514" s="50">
        <f t="shared" si="94"/>
        <v>-69</v>
      </c>
      <c r="AK514" s="48" t="s">
        <v>60</v>
      </c>
    </row>
    <row r="515" spans="1:37">
      <c r="A515" s="86" t="s">
        <v>800</v>
      </c>
      <c r="B515" s="44">
        <v>449</v>
      </c>
      <c r="C515" s="44">
        <v>91317830</v>
      </c>
      <c r="D515" s="86" t="s">
        <v>189</v>
      </c>
      <c r="E515" s="86" t="s">
        <v>93</v>
      </c>
      <c r="F515" s="44">
        <v>36</v>
      </c>
      <c r="G515" s="44">
        <v>6584894</v>
      </c>
      <c r="H515" s="46">
        <v>0.99</v>
      </c>
      <c r="I515" s="21">
        <v>80.59859876174113</v>
      </c>
      <c r="J515" s="86" t="s">
        <v>521</v>
      </c>
      <c r="K515" s="66">
        <v>0.11</v>
      </c>
      <c r="L515" s="45">
        <v>6547</v>
      </c>
      <c r="M515" s="82">
        <v>45512</v>
      </c>
      <c r="N515" s="44">
        <v>42470</v>
      </c>
      <c r="O515" s="36">
        <f t="shared" ref="O515:O578" si="97">I515*N515</f>
        <v>3423022.4894111459</v>
      </c>
      <c r="P515" s="36">
        <f t="shared" ref="P515:P578" si="98">ROUND((SUM(I515*K515+I515)*N515),0)</f>
        <v>3799555</v>
      </c>
      <c r="Q515" s="44">
        <v>10595</v>
      </c>
      <c r="R515" s="30">
        <v>42470</v>
      </c>
      <c r="S515" s="30">
        <f t="shared" ref="S515:S578" si="99">+N515-Q515</f>
        <v>31875</v>
      </c>
      <c r="T515" s="36">
        <f t="shared" ref="T515:T578" si="100">ROUND((SUM(I515*K515+I515)*Q515),0)</f>
        <v>947876</v>
      </c>
      <c r="U515" s="30">
        <f t="shared" ref="U515:U578" si="101">+P515-T515</f>
        <v>2851679</v>
      </c>
      <c r="V515" s="44">
        <v>198</v>
      </c>
      <c r="W515" s="33">
        <f t="shared" ref="W515:W578" si="102">V515+M515</f>
        <v>45710</v>
      </c>
      <c r="X515" s="43" t="str">
        <f t="shared" ca="1" si="95"/>
        <v>Bill Process</v>
      </c>
      <c r="Y515" s="37">
        <f t="shared" ref="Y515:Y578" ca="1" si="103">+W515-TODAY()</f>
        <v>-481</v>
      </c>
      <c r="Z515" s="44">
        <v>1924</v>
      </c>
      <c r="AA515" s="44">
        <f t="shared" ref="AA515:AA578" ca="1" si="104">IF(W515&lt;TODAY(),TODAY()-W515,0)</f>
        <v>481</v>
      </c>
      <c r="AB515" s="48">
        <v>4</v>
      </c>
      <c r="AC515" s="67">
        <f t="shared" ref="AC515:AC578" si="105">+Q515/N515</f>
        <v>0.24947021426889568</v>
      </c>
      <c r="AD515" s="52">
        <f t="shared" ca="1" si="96"/>
        <v>477</v>
      </c>
      <c r="AE515" s="83"/>
      <c r="AF515" s="74">
        <v>0</v>
      </c>
      <c r="AG515" s="75">
        <v>0</v>
      </c>
      <c r="AH515" s="76">
        <v>46132</v>
      </c>
      <c r="AI515" s="77">
        <v>46344</v>
      </c>
      <c r="AJ515" s="50">
        <f t="shared" ref="AJ515:AJ578" si="106">AH515-AI515</f>
        <v>-212</v>
      </c>
      <c r="AK515" s="48" t="s">
        <v>60</v>
      </c>
    </row>
    <row r="516" spans="1:37">
      <c r="A516" s="86" t="s">
        <v>801</v>
      </c>
      <c r="B516" s="44">
        <v>126</v>
      </c>
      <c r="C516" s="44">
        <v>67297785</v>
      </c>
      <c r="D516" s="86" t="s">
        <v>460</v>
      </c>
      <c r="E516" s="86" t="s">
        <v>125</v>
      </c>
      <c r="F516" s="44">
        <v>32</v>
      </c>
      <c r="G516" s="44">
        <v>4070152</v>
      </c>
      <c r="H516" s="46">
        <v>0.92</v>
      </c>
      <c r="I516" s="21">
        <v>75.473065314557317</v>
      </c>
      <c r="J516" s="86" t="s">
        <v>159</v>
      </c>
      <c r="K516" s="66">
        <v>0.13</v>
      </c>
      <c r="L516" s="45">
        <v>2421</v>
      </c>
      <c r="M516" s="82">
        <v>45190</v>
      </c>
      <c r="N516" s="44">
        <v>46496</v>
      </c>
      <c r="O516" s="36">
        <f t="shared" si="97"/>
        <v>3509195.6448656572</v>
      </c>
      <c r="P516" s="36">
        <f t="shared" si="98"/>
        <v>3965391</v>
      </c>
      <c r="Q516" s="44">
        <v>29504</v>
      </c>
      <c r="R516" s="30">
        <v>46496</v>
      </c>
      <c r="S516" s="30">
        <f t="shared" si="99"/>
        <v>16992</v>
      </c>
      <c r="T516" s="36">
        <f t="shared" si="100"/>
        <v>2516236</v>
      </c>
      <c r="U516" s="30">
        <f t="shared" si="101"/>
        <v>1449155</v>
      </c>
      <c r="V516" s="44">
        <v>97</v>
      </c>
      <c r="W516" s="33">
        <f t="shared" si="102"/>
        <v>45287</v>
      </c>
      <c r="X516" s="43" t="str">
        <f t="shared" ref="X516:X579" ca="1" si="107">IF(Q516=0,"Bill Submit",IF(Q516&lt;N516,"Bill Process",IF(W516&gt;=TODAY(),"L D 0%",IF(W516+V516/4&gt;=TODAY(),"L D 2.5%",IF(W516+V516/2&gt;=TODAY(),"L D 5.0%",IF(W516+V516*3/4&gt;=TODAY(),"L D 7.5%",IF(W516+V516&gt;=TODAY(),"L D 10%","P O Closed")))))))</f>
        <v>Bill Process</v>
      </c>
      <c r="Y516" s="37">
        <f t="shared" ca="1" si="103"/>
        <v>-904</v>
      </c>
      <c r="Z516" s="44">
        <v>1678</v>
      </c>
      <c r="AA516" s="44">
        <f t="shared" ca="1" si="104"/>
        <v>904</v>
      </c>
      <c r="AB516" s="48">
        <v>4</v>
      </c>
      <c r="AC516" s="67">
        <f t="shared" si="105"/>
        <v>0.63454920853406749</v>
      </c>
      <c r="AD516" s="52">
        <f t="shared" ca="1" si="96"/>
        <v>900</v>
      </c>
      <c r="AE516" s="83"/>
      <c r="AF516" s="74">
        <v>0</v>
      </c>
      <c r="AG516" s="75">
        <v>0</v>
      </c>
      <c r="AH516" s="76">
        <v>45839</v>
      </c>
      <c r="AI516" s="77">
        <v>45950</v>
      </c>
      <c r="AJ516" s="50">
        <f t="shared" si="106"/>
        <v>-111</v>
      </c>
      <c r="AK516" s="48" t="s">
        <v>47</v>
      </c>
    </row>
    <row r="517" spans="1:37">
      <c r="A517" s="86" t="s">
        <v>802</v>
      </c>
      <c r="B517" s="44">
        <v>876</v>
      </c>
      <c r="C517" s="44">
        <v>32718215</v>
      </c>
      <c r="D517" s="86" t="s">
        <v>509</v>
      </c>
      <c r="E517" s="86" t="s">
        <v>58</v>
      </c>
      <c r="F517" s="44">
        <v>35</v>
      </c>
      <c r="G517" s="44">
        <v>6050888</v>
      </c>
      <c r="H517" s="46">
        <v>0.88</v>
      </c>
      <c r="I517" s="21">
        <v>98.52415341275217</v>
      </c>
      <c r="J517" s="86" t="s">
        <v>194</v>
      </c>
      <c r="K517" s="66">
        <v>0.11799999999999999</v>
      </c>
      <c r="L517" s="45">
        <v>5484</v>
      </c>
      <c r="M517" s="82">
        <v>44827</v>
      </c>
      <c r="N517" s="44">
        <v>58839</v>
      </c>
      <c r="O517" s="36">
        <f t="shared" si="97"/>
        <v>5797062.6626529247</v>
      </c>
      <c r="P517" s="36">
        <f t="shared" si="98"/>
        <v>6481116</v>
      </c>
      <c r="Q517" s="44">
        <v>49426</v>
      </c>
      <c r="R517" s="30">
        <v>58839</v>
      </c>
      <c r="S517" s="30">
        <f t="shared" si="99"/>
        <v>9413</v>
      </c>
      <c r="T517" s="36">
        <f t="shared" si="100"/>
        <v>5444274</v>
      </c>
      <c r="U517" s="30">
        <f t="shared" si="101"/>
        <v>1036842</v>
      </c>
      <c r="V517" s="44">
        <v>119</v>
      </c>
      <c r="W517" s="33">
        <f t="shared" si="102"/>
        <v>44946</v>
      </c>
      <c r="X517" s="43" t="str">
        <f t="shared" ca="1" si="107"/>
        <v>Bill Process</v>
      </c>
      <c r="Y517" s="37">
        <f t="shared" ca="1" si="103"/>
        <v>-1245</v>
      </c>
      <c r="Z517" s="44">
        <v>4068</v>
      </c>
      <c r="AA517" s="44">
        <f t="shared" ca="1" si="104"/>
        <v>1245</v>
      </c>
      <c r="AB517" s="48">
        <v>9</v>
      </c>
      <c r="AC517" s="67">
        <f t="shared" si="105"/>
        <v>0.84002107445741769</v>
      </c>
      <c r="AD517" s="52">
        <f t="shared" ca="1" si="96"/>
        <v>1236</v>
      </c>
      <c r="AE517" s="83"/>
      <c r="AF517" s="74">
        <v>0</v>
      </c>
      <c r="AG517" s="75">
        <v>0</v>
      </c>
      <c r="AH517" s="76">
        <v>45653</v>
      </c>
      <c r="AI517" s="77">
        <v>45786</v>
      </c>
      <c r="AJ517" s="50">
        <f t="shared" si="106"/>
        <v>-133</v>
      </c>
      <c r="AK517" s="48" t="s">
        <v>47</v>
      </c>
    </row>
    <row r="518" spans="1:37">
      <c r="A518" s="86" t="s">
        <v>803</v>
      </c>
      <c r="B518" s="44">
        <v>166</v>
      </c>
      <c r="C518" s="44">
        <v>92235478</v>
      </c>
      <c r="D518" s="86" t="s">
        <v>189</v>
      </c>
      <c r="E518" s="86" t="s">
        <v>93</v>
      </c>
      <c r="F518" s="44">
        <v>48</v>
      </c>
      <c r="G518" s="44">
        <v>6433251</v>
      </c>
      <c r="H518" s="46">
        <v>0.79</v>
      </c>
      <c r="I518" s="21">
        <v>65.713966777789011</v>
      </c>
      <c r="J518" s="86" t="s">
        <v>94</v>
      </c>
      <c r="K518" s="66">
        <v>0.105</v>
      </c>
      <c r="L518" s="45">
        <v>3623</v>
      </c>
      <c r="M518" s="82">
        <v>45687</v>
      </c>
      <c r="N518" s="44">
        <v>25160</v>
      </c>
      <c r="O518" s="36">
        <f t="shared" si="97"/>
        <v>1653363.4041291715</v>
      </c>
      <c r="P518" s="36">
        <f t="shared" si="98"/>
        <v>1826967</v>
      </c>
      <c r="Q518" s="44">
        <v>16985</v>
      </c>
      <c r="R518" s="30">
        <v>25160</v>
      </c>
      <c r="S518" s="30">
        <f t="shared" si="99"/>
        <v>8175</v>
      </c>
      <c r="T518" s="36">
        <f t="shared" si="100"/>
        <v>1233348</v>
      </c>
      <c r="U518" s="30">
        <f t="shared" si="101"/>
        <v>593619</v>
      </c>
      <c r="V518" s="44">
        <v>100</v>
      </c>
      <c r="W518" s="33">
        <f t="shared" si="102"/>
        <v>45787</v>
      </c>
      <c r="X518" s="43" t="str">
        <f t="shared" ca="1" si="107"/>
        <v>Bill Process</v>
      </c>
      <c r="Y518" s="37">
        <f t="shared" ca="1" si="103"/>
        <v>-404</v>
      </c>
      <c r="Z518" s="44">
        <v>3222</v>
      </c>
      <c r="AA518" s="44">
        <f t="shared" ca="1" si="104"/>
        <v>404</v>
      </c>
      <c r="AB518" s="48">
        <v>3</v>
      </c>
      <c r="AC518" s="67">
        <f t="shared" si="105"/>
        <v>0.67507949125596189</v>
      </c>
      <c r="AD518" s="52">
        <f t="shared" ca="1" si="96"/>
        <v>401</v>
      </c>
      <c r="AE518" s="83"/>
      <c r="AF518" s="74">
        <v>0</v>
      </c>
      <c r="AG518" s="75">
        <v>0</v>
      </c>
      <c r="AH518" s="76">
        <v>45872</v>
      </c>
      <c r="AI518" s="77">
        <v>45986</v>
      </c>
      <c r="AJ518" s="50">
        <f t="shared" si="106"/>
        <v>-114</v>
      </c>
      <c r="AK518" s="48" t="s">
        <v>60</v>
      </c>
    </row>
    <row r="519" spans="1:37">
      <c r="A519" s="86" t="s">
        <v>804</v>
      </c>
      <c r="B519" s="44">
        <v>697</v>
      </c>
      <c r="C519" s="44">
        <v>86042417</v>
      </c>
      <c r="D519" s="86" t="s">
        <v>175</v>
      </c>
      <c r="E519" s="86" t="s">
        <v>50</v>
      </c>
      <c r="F519" s="44">
        <v>39</v>
      </c>
      <c r="G519" s="44">
        <v>4210166</v>
      </c>
      <c r="H519" s="46">
        <v>0.84</v>
      </c>
      <c r="I519" s="21">
        <v>54.239983899038961</v>
      </c>
      <c r="J519" s="86" t="s">
        <v>187</v>
      </c>
      <c r="K519" s="66">
        <v>0.13700000000000001</v>
      </c>
      <c r="L519" s="45">
        <v>2915</v>
      </c>
      <c r="M519" s="82">
        <v>44902</v>
      </c>
      <c r="N519" s="44">
        <v>55606</v>
      </c>
      <c r="O519" s="36">
        <f t="shared" si="97"/>
        <v>3016068.5446899603</v>
      </c>
      <c r="P519" s="36">
        <f t="shared" si="98"/>
        <v>3429270</v>
      </c>
      <c r="Q519" s="44">
        <v>5464</v>
      </c>
      <c r="R519" s="30">
        <v>55606</v>
      </c>
      <c r="S519" s="30">
        <f t="shared" si="99"/>
        <v>50142</v>
      </c>
      <c r="T519" s="36">
        <f t="shared" si="100"/>
        <v>336970</v>
      </c>
      <c r="U519" s="30">
        <f t="shared" si="101"/>
        <v>3092300</v>
      </c>
      <c r="V519" s="44">
        <v>140</v>
      </c>
      <c r="W519" s="33">
        <f t="shared" si="102"/>
        <v>45042</v>
      </c>
      <c r="X519" s="43" t="str">
        <f t="shared" ca="1" si="107"/>
        <v>Bill Process</v>
      </c>
      <c r="Y519" s="37">
        <f t="shared" ca="1" si="103"/>
        <v>-1149</v>
      </c>
      <c r="Z519" s="44">
        <v>4936</v>
      </c>
      <c r="AA519" s="44">
        <f t="shared" ca="1" si="104"/>
        <v>1149</v>
      </c>
      <c r="AB519" s="48">
        <v>6</v>
      </c>
      <c r="AC519" s="67">
        <f t="shared" si="105"/>
        <v>9.8262777398122503E-2</v>
      </c>
      <c r="AD519" s="52">
        <f t="shared" ca="1" si="96"/>
        <v>1143</v>
      </c>
      <c r="AE519" s="83"/>
      <c r="AF519" s="74">
        <v>0</v>
      </c>
      <c r="AG519" s="75">
        <v>0</v>
      </c>
      <c r="AH519" s="76">
        <v>46062</v>
      </c>
      <c r="AI519" s="77">
        <v>46216</v>
      </c>
      <c r="AJ519" s="50">
        <f t="shared" si="106"/>
        <v>-154</v>
      </c>
      <c r="AK519" s="48" t="s">
        <v>47</v>
      </c>
    </row>
    <row r="520" spans="1:37">
      <c r="A520" s="86" t="s">
        <v>805</v>
      </c>
      <c r="B520" s="44">
        <v>339</v>
      </c>
      <c r="C520" s="44">
        <v>42467468</v>
      </c>
      <c r="D520" s="86" t="s">
        <v>151</v>
      </c>
      <c r="E520" s="86" t="s">
        <v>97</v>
      </c>
      <c r="F520" s="44">
        <v>43</v>
      </c>
      <c r="G520" s="44">
        <v>3339490</v>
      </c>
      <c r="H520" s="46">
        <v>0.79</v>
      </c>
      <c r="I520" s="21">
        <v>95.448527904187827</v>
      </c>
      <c r="J520" s="86" t="s">
        <v>68</v>
      </c>
      <c r="K520" s="66">
        <v>0.10299999999999999</v>
      </c>
      <c r="L520" s="45">
        <v>1617</v>
      </c>
      <c r="M520" s="82">
        <v>45811</v>
      </c>
      <c r="N520" s="44">
        <v>78531</v>
      </c>
      <c r="O520" s="36">
        <f t="shared" si="97"/>
        <v>7495668.3448437741</v>
      </c>
      <c r="P520" s="36">
        <f t="shared" si="98"/>
        <v>8267722</v>
      </c>
      <c r="Q520" s="44">
        <v>9725</v>
      </c>
      <c r="R520" s="30">
        <v>78531</v>
      </c>
      <c r="S520" s="30">
        <f t="shared" si="99"/>
        <v>68806</v>
      </c>
      <c r="T520" s="36">
        <f t="shared" si="100"/>
        <v>1023845</v>
      </c>
      <c r="U520" s="30">
        <f t="shared" si="101"/>
        <v>7243877</v>
      </c>
      <c r="V520" s="44">
        <v>170</v>
      </c>
      <c r="W520" s="33">
        <f t="shared" si="102"/>
        <v>45981</v>
      </c>
      <c r="X520" s="43" t="str">
        <f t="shared" ca="1" si="107"/>
        <v>Bill Process</v>
      </c>
      <c r="Y520" s="37">
        <f t="shared" ca="1" si="103"/>
        <v>-210</v>
      </c>
      <c r="Z520" s="44">
        <v>7926</v>
      </c>
      <c r="AA520" s="44">
        <f t="shared" ca="1" si="104"/>
        <v>210</v>
      </c>
      <c r="AB520" s="48">
        <v>8</v>
      </c>
      <c r="AC520" s="67">
        <f t="shared" si="105"/>
        <v>0.12383644675351135</v>
      </c>
      <c r="AD520" s="52">
        <f t="shared" ca="1" si="96"/>
        <v>202</v>
      </c>
      <c r="AE520" s="83"/>
      <c r="AF520" s="74">
        <v>0</v>
      </c>
      <c r="AG520" s="75">
        <v>0</v>
      </c>
      <c r="AH520" s="76">
        <v>46105</v>
      </c>
      <c r="AI520" s="77">
        <v>46289</v>
      </c>
      <c r="AJ520" s="50">
        <f t="shared" si="106"/>
        <v>-184</v>
      </c>
      <c r="AK520" s="48" t="s">
        <v>47</v>
      </c>
    </row>
    <row r="521" spans="1:37">
      <c r="A521" s="86" t="s">
        <v>806</v>
      </c>
      <c r="B521" s="44">
        <v>349</v>
      </c>
      <c r="C521" s="44">
        <v>12699023</v>
      </c>
      <c r="D521" s="86" t="s">
        <v>637</v>
      </c>
      <c r="E521" s="86" t="s">
        <v>67</v>
      </c>
      <c r="F521" s="44">
        <v>30</v>
      </c>
      <c r="G521" s="44">
        <v>2086312</v>
      </c>
      <c r="H521" s="46">
        <v>0.83</v>
      </c>
      <c r="I521" s="21">
        <v>87.381869179318613</v>
      </c>
      <c r="J521" s="86" t="s">
        <v>377</v>
      </c>
      <c r="K521" s="66">
        <v>0.107</v>
      </c>
      <c r="L521" s="45">
        <v>5336</v>
      </c>
      <c r="M521" s="82">
        <v>44554</v>
      </c>
      <c r="N521" s="44">
        <v>77440</v>
      </c>
      <c r="O521" s="36">
        <f t="shared" si="97"/>
        <v>6766851.9492464336</v>
      </c>
      <c r="P521" s="36">
        <f t="shared" si="98"/>
        <v>7490905</v>
      </c>
      <c r="Q521" s="44">
        <v>74661</v>
      </c>
      <c r="R521" s="30">
        <v>77440</v>
      </c>
      <c r="S521" s="30">
        <f t="shared" si="99"/>
        <v>2779</v>
      </c>
      <c r="T521" s="36">
        <f t="shared" si="100"/>
        <v>7222088</v>
      </c>
      <c r="U521" s="30">
        <f t="shared" si="101"/>
        <v>268817</v>
      </c>
      <c r="V521" s="44">
        <v>146</v>
      </c>
      <c r="W521" s="33">
        <f t="shared" si="102"/>
        <v>44700</v>
      </c>
      <c r="X521" s="43" t="str">
        <f t="shared" ca="1" si="107"/>
        <v>Bill Process</v>
      </c>
      <c r="Y521" s="37">
        <f t="shared" ca="1" si="103"/>
        <v>-1491</v>
      </c>
      <c r="Z521" s="44">
        <v>4976</v>
      </c>
      <c r="AA521" s="44">
        <f t="shared" ca="1" si="104"/>
        <v>1491</v>
      </c>
      <c r="AB521" s="48">
        <v>9</v>
      </c>
      <c r="AC521" s="67">
        <f t="shared" si="105"/>
        <v>0.96411415289256197</v>
      </c>
      <c r="AD521" s="52">
        <f t="shared" ca="1" si="96"/>
        <v>1482</v>
      </c>
      <c r="AE521" s="83"/>
      <c r="AF521" s="74">
        <v>0</v>
      </c>
      <c r="AG521" s="75">
        <v>0</v>
      </c>
      <c r="AH521" s="76">
        <v>45989</v>
      </c>
      <c r="AI521" s="77">
        <v>46149</v>
      </c>
      <c r="AJ521" s="50">
        <f t="shared" si="106"/>
        <v>-160</v>
      </c>
      <c r="AK521" s="48" t="s">
        <v>47</v>
      </c>
    </row>
    <row r="522" spans="1:37">
      <c r="A522" s="86" t="s">
        <v>807</v>
      </c>
      <c r="B522" s="44">
        <v>830</v>
      </c>
      <c r="C522" s="44">
        <v>24929273</v>
      </c>
      <c r="D522" s="86" t="s">
        <v>466</v>
      </c>
      <c r="E522" s="86" t="s">
        <v>147</v>
      </c>
      <c r="F522" s="44">
        <v>27</v>
      </c>
      <c r="G522" s="44">
        <v>3928078</v>
      </c>
      <c r="H522" s="46">
        <v>0.83</v>
      </c>
      <c r="I522" s="21">
        <v>81.686919647468926</v>
      </c>
      <c r="J522" s="86" t="s">
        <v>122</v>
      </c>
      <c r="K522" s="66">
        <v>0.124</v>
      </c>
      <c r="L522" s="45">
        <v>9230</v>
      </c>
      <c r="M522" s="82">
        <v>45815</v>
      </c>
      <c r="N522" s="44">
        <v>68336</v>
      </c>
      <c r="O522" s="36">
        <f t="shared" si="97"/>
        <v>5582157.3410294363</v>
      </c>
      <c r="P522" s="36">
        <f t="shared" si="98"/>
        <v>6274345</v>
      </c>
      <c r="Q522" s="44">
        <v>36640</v>
      </c>
      <c r="R522" s="30">
        <v>68336</v>
      </c>
      <c r="S522" s="30">
        <f t="shared" si="99"/>
        <v>31696</v>
      </c>
      <c r="T522" s="36">
        <f t="shared" si="100"/>
        <v>3364142</v>
      </c>
      <c r="U522" s="30">
        <f t="shared" si="101"/>
        <v>2910203</v>
      </c>
      <c r="V522" s="44">
        <v>61</v>
      </c>
      <c r="W522" s="33">
        <f t="shared" si="102"/>
        <v>45876</v>
      </c>
      <c r="X522" s="43" t="str">
        <f t="shared" ca="1" si="107"/>
        <v>Bill Process</v>
      </c>
      <c r="Y522" s="37">
        <f t="shared" ca="1" si="103"/>
        <v>-315</v>
      </c>
      <c r="Z522" s="44">
        <v>3685</v>
      </c>
      <c r="AA522" s="44">
        <f t="shared" ca="1" si="104"/>
        <v>315</v>
      </c>
      <c r="AB522" s="48">
        <v>2</v>
      </c>
      <c r="AC522" s="67">
        <f t="shared" si="105"/>
        <v>0.53617419808007494</v>
      </c>
      <c r="AD522" s="52">
        <f t="shared" ca="1" si="96"/>
        <v>313</v>
      </c>
      <c r="AE522" s="83"/>
      <c r="AF522" s="74">
        <v>0</v>
      </c>
      <c r="AG522" s="75">
        <v>0</v>
      </c>
      <c r="AH522" s="76">
        <v>45978</v>
      </c>
      <c r="AI522" s="77">
        <v>46053</v>
      </c>
      <c r="AJ522" s="50">
        <f t="shared" si="106"/>
        <v>-75</v>
      </c>
      <c r="AK522" s="48" t="s">
        <v>60</v>
      </c>
    </row>
    <row r="523" spans="1:37">
      <c r="A523" s="86" t="s">
        <v>808</v>
      </c>
      <c r="B523" s="44">
        <v>212</v>
      </c>
      <c r="C523" s="44">
        <v>66828754</v>
      </c>
      <c r="D523" s="86" t="s">
        <v>186</v>
      </c>
      <c r="E523" s="86" t="s">
        <v>83</v>
      </c>
      <c r="F523" s="44">
        <v>7</v>
      </c>
      <c r="G523" s="44">
        <v>1609175</v>
      </c>
      <c r="H523" s="46">
        <v>0.85</v>
      </c>
      <c r="I523" s="21">
        <v>74.336165685667524</v>
      </c>
      <c r="J523" s="86" t="s">
        <v>230</v>
      </c>
      <c r="K523" s="66">
        <v>0.10199999999999999</v>
      </c>
      <c r="L523" s="45">
        <v>7007</v>
      </c>
      <c r="M523" s="82">
        <v>45579</v>
      </c>
      <c r="N523" s="44">
        <v>59839</v>
      </c>
      <c r="O523" s="36">
        <f t="shared" si="97"/>
        <v>4448201.8184646592</v>
      </c>
      <c r="P523" s="36">
        <f t="shared" si="98"/>
        <v>4901918</v>
      </c>
      <c r="Q523" s="44">
        <v>52043</v>
      </c>
      <c r="R523" s="30">
        <v>59839</v>
      </c>
      <c r="S523" s="30">
        <f t="shared" si="99"/>
        <v>7796</v>
      </c>
      <c r="T523" s="36">
        <f t="shared" si="100"/>
        <v>4263282</v>
      </c>
      <c r="U523" s="30">
        <f t="shared" si="101"/>
        <v>638636</v>
      </c>
      <c r="V523" s="44">
        <v>128</v>
      </c>
      <c r="W523" s="33">
        <f t="shared" si="102"/>
        <v>45707</v>
      </c>
      <c r="X523" s="43" t="str">
        <f t="shared" ca="1" si="107"/>
        <v>Bill Process</v>
      </c>
      <c r="Y523" s="37">
        <f t="shared" ca="1" si="103"/>
        <v>-484</v>
      </c>
      <c r="Z523" s="44">
        <v>3625</v>
      </c>
      <c r="AA523" s="44">
        <f t="shared" ca="1" si="104"/>
        <v>484</v>
      </c>
      <c r="AB523" s="48">
        <v>7</v>
      </c>
      <c r="AC523" s="67">
        <f t="shared" si="105"/>
        <v>0.86971707414896637</v>
      </c>
      <c r="AD523" s="52">
        <f t="shared" ca="1" si="96"/>
        <v>477</v>
      </c>
      <c r="AE523" s="83"/>
      <c r="AF523" s="74">
        <v>0</v>
      </c>
      <c r="AG523" s="75">
        <v>0</v>
      </c>
      <c r="AH523" s="76">
        <v>46056</v>
      </c>
      <c r="AI523" s="77">
        <v>46198</v>
      </c>
      <c r="AJ523" s="50">
        <f t="shared" si="106"/>
        <v>-142</v>
      </c>
      <c r="AK523" s="48" t="s">
        <v>47</v>
      </c>
    </row>
    <row r="524" spans="1:37">
      <c r="A524" s="86" t="s">
        <v>809</v>
      </c>
      <c r="B524" s="44">
        <v>928</v>
      </c>
      <c r="C524" s="44">
        <v>65711032</v>
      </c>
      <c r="D524" s="86" t="s">
        <v>615</v>
      </c>
      <c r="E524" s="86" t="s">
        <v>79</v>
      </c>
      <c r="F524" s="44">
        <v>31</v>
      </c>
      <c r="G524" s="44">
        <v>1853030</v>
      </c>
      <c r="H524" s="46">
        <v>0.78</v>
      </c>
      <c r="I524" s="21">
        <v>81.93304929060578</v>
      </c>
      <c r="J524" s="86" t="s">
        <v>190</v>
      </c>
      <c r="K524" s="66">
        <v>0.13800000000000001</v>
      </c>
      <c r="L524" s="45">
        <v>7376</v>
      </c>
      <c r="M524" s="82">
        <v>44191</v>
      </c>
      <c r="N524" s="44">
        <v>93679</v>
      </c>
      <c r="O524" s="36">
        <f t="shared" si="97"/>
        <v>7675406.1244946588</v>
      </c>
      <c r="P524" s="36">
        <f t="shared" si="98"/>
        <v>8734612</v>
      </c>
      <c r="Q524" s="44">
        <v>18523</v>
      </c>
      <c r="R524" s="30">
        <v>93679</v>
      </c>
      <c r="S524" s="30">
        <f t="shared" si="99"/>
        <v>75156</v>
      </c>
      <c r="T524" s="36">
        <f t="shared" si="100"/>
        <v>1727081</v>
      </c>
      <c r="U524" s="30">
        <f t="shared" si="101"/>
        <v>7007531</v>
      </c>
      <c r="V524" s="44">
        <v>106</v>
      </c>
      <c r="W524" s="33">
        <f t="shared" si="102"/>
        <v>44297</v>
      </c>
      <c r="X524" s="43" t="str">
        <f t="shared" ca="1" si="107"/>
        <v>Bill Process</v>
      </c>
      <c r="Y524" s="37">
        <f t="shared" ca="1" si="103"/>
        <v>-1894</v>
      </c>
      <c r="Z524" s="44">
        <v>4821</v>
      </c>
      <c r="AA524" s="44">
        <f t="shared" ca="1" si="104"/>
        <v>1894</v>
      </c>
      <c r="AB524" s="48">
        <v>0</v>
      </c>
      <c r="AC524" s="67">
        <f t="shared" si="105"/>
        <v>0.19772841298476712</v>
      </c>
      <c r="AD524" s="52">
        <f t="shared" ca="1" si="96"/>
        <v>1894</v>
      </c>
      <c r="AE524" s="83"/>
      <c r="AF524" s="74">
        <v>0</v>
      </c>
      <c r="AG524" s="75">
        <v>0</v>
      </c>
      <c r="AH524" s="76">
        <v>46197</v>
      </c>
      <c r="AI524" s="77">
        <v>46317</v>
      </c>
      <c r="AJ524" s="50">
        <f t="shared" si="106"/>
        <v>-120</v>
      </c>
      <c r="AK524" s="48" t="s">
        <v>47</v>
      </c>
    </row>
    <row r="525" spans="1:37">
      <c r="A525" s="86" t="s">
        <v>810</v>
      </c>
      <c r="B525" s="44">
        <v>831</v>
      </c>
      <c r="C525" s="44">
        <v>99130730</v>
      </c>
      <c r="D525" s="86" t="s">
        <v>57</v>
      </c>
      <c r="E525" s="86" t="s">
        <v>58</v>
      </c>
      <c r="F525" s="44">
        <v>15</v>
      </c>
      <c r="G525" s="44">
        <v>1403040</v>
      </c>
      <c r="H525" s="46">
        <v>0.81</v>
      </c>
      <c r="I525" s="21">
        <v>65.828320596554192</v>
      </c>
      <c r="J525" s="86" t="s">
        <v>51</v>
      </c>
      <c r="K525" s="66">
        <v>0.13</v>
      </c>
      <c r="L525" s="45">
        <v>3279</v>
      </c>
      <c r="M525" s="82">
        <v>44503</v>
      </c>
      <c r="N525" s="44">
        <v>88071</v>
      </c>
      <c r="O525" s="36">
        <f t="shared" si="97"/>
        <v>5797566.0232591247</v>
      </c>
      <c r="P525" s="36">
        <f t="shared" si="98"/>
        <v>6551250</v>
      </c>
      <c r="Q525" s="44">
        <v>88071</v>
      </c>
      <c r="R525" s="30">
        <v>88071</v>
      </c>
      <c r="S525" s="30">
        <f t="shared" si="99"/>
        <v>0</v>
      </c>
      <c r="T525" s="36">
        <f t="shared" si="100"/>
        <v>6551250</v>
      </c>
      <c r="U525" s="30">
        <f t="shared" si="101"/>
        <v>0</v>
      </c>
      <c r="V525" s="44">
        <v>196</v>
      </c>
      <c r="W525" s="33">
        <f t="shared" si="102"/>
        <v>44699</v>
      </c>
      <c r="X525" s="43" t="str">
        <f t="shared" ca="1" si="107"/>
        <v>P O Closed</v>
      </c>
      <c r="Y525" s="37">
        <f t="shared" ca="1" si="103"/>
        <v>-1492</v>
      </c>
      <c r="Z525" s="44">
        <v>5635</v>
      </c>
      <c r="AA525" s="44">
        <f t="shared" ca="1" si="104"/>
        <v>1492</v>
      </c>
      <c r="AB525" s="48">
        <v>8</v>
      </c>
      <c r="AC525" s="67">
        <f t="shared" si="105"/>
        <v>1</v>
      </c>
      <c r="AD525" s="52">
        <f t="shared" ca="1" si="96"/>
        <v>1484</v>
      </c>
      <c r="AE525" s="83"/>
      <c r="AF525" s="74">
        <v>0</v>
      </c>
      <c r="AG525" s="75">
        <v>0</v>
      </c>
      <c r="AH525" s="76">
        <v>45695</v>
      </c>
      <c r="AI525" s="77">
        <v>45905</v>
      </c>
      <c r="AJ525" s="50">
        <f t="shared" si="106"/>
        <v>-210</v>
      </c>
      <c r="AK525" s="48" t="s">
        <v>47</v>
      </c>
    </row>
    <row r="526" spans="1:37">
      <c r="A526" s="86" t="s">
        <v>811</v>
      </c>
      <c r="B526" s="44">
        <v>735</v>
      </c>
      <c r="C526" s="44">
        <v>45691827</v>
      </c>
      <c r="D526" s="86" t="s">
        <v>368</v>
      </c>
      <c r="E526" s="86" t="s">
        <v>125</v>
      </c>
      <c r="F526" s="44">
        <v>25</v>
      </c>
      <c r="G526" s="44">
        <v>9001577</v>
      </c>
      <c r="H526" s="46">
        <v>0.97</v>
      </c>
      <c r="I526" s="21">
        <v>68.284840749203696</v>
      </c>
      <c r="J526" s="86" t="s">
        <v>202</v>
      </c>
      <c r="K526" s="66">
        <v>0.14399999999999999</v>
      </c>
      <c r="L526" s="45">
        <v>7856</v>
      </c>
      <c r="M526" s="82">
        <v>44926</v>
      </c>
      <c r="N526" s="44">
        <v>84073</v>
      </c>
      <c r="O526" s="36">
        <f t="shared" si="97"/>
        <v>5740911.4163078023</v>
      </c>
      <c r="P526" s="36">
        <f t="shared" si="98"/>
        <v>6567603</v>
      </c>
      <c r="Q526" s="44">
        <v>8820</v>
      </c>
      <c r="R526" s="30">
        <v>84073</v>
      </c>
      <c r="S526" s="30">
        <f t="shared" si="99"/>
        <v>75253</v>
      </c>
      <c r="T526" s="36">
        <f t="shared" si="100"/>
        <v>689000</v>
      </c>
      <c r="U526" s="30">
        <f t="shared" si="101"/>
        <v>5878603</v>
      </c>
      <c r="V526" s="44">
        <v>200</v>
      </c>
      <c r="W526" s="33">
        <f t="shared" si="102"/>
        <v>45126</v>
      </c>
      <c r="X526" s="43" t="str">
        <f t="shared" ca="1" si="107"/>
        <v>Bill Process</v>
      </c>
      <c r="Y526" s="37">
        <f t="shared" ca="1" si="103"/>
        <v>-1065</v>
      </c>
      <c r="Z526" s="44">
        <v>7869</v>
      </c>
      <c r="AA526" s="44">
        <f t="shared" ca="1" si="104"/>
        <v>1065</v>
      </c>
      <c r="AB526" s="48">
        <v>0</v>
      </c>
      <c r="AC526" s="67">
        <f t="shared" si="105"/>
        <v>0.10490882923173908</v>
      </c>
      <c r="AD526" s="52">
        <f t="shared" ca="1" si="96"/>
        <v>1065</v>
      </c>
      <c r="AE526" s="83"/>
      <c r="AF526" s="74">
        <v>0</v>
      </c>
      <c r="AG526" s="75">
        <v>0</v>
      </c>
      <c r="AH526" s="76">
        <v>46200</v>
      </c>
      <c r="AI526" s="77">
        <v>46414</v>
      </c>
      <c r="AJ526" s="50">
        <f t="shared" si="106"/>
        <v>-214</v>
      </c>
      <c r="AK526" s="48" t="s">
        <v>60</v>
      </c>
    </row>
    <row r="527" spans="1:37">
      <c r="A527" s="86" t="s">
        <v>812</v>
      </c>
      <c r="B527" s="44">
        <v>221</v>
      </c>
      <c r="C527" s="44">
        <v>47183711</v>
      </c>
      <c r="D527" s="86" t="s">
        <v>405</v>
      </c>
      <c r="E527" s="86" t="s">
        <v>107</v>
      </c>
      <c r="F527" s="44">
        <v>20</v>
      </c>
      <c r="G527" s="44">
        <v>3142218</v>
      </c>
      <c r="H527" s="46">
        <v>0.97</v>
      </c>
      <c r="I527" s="21">
        <v>93.429144873286631</v>
      </c>
      <c r="J527" s="86" t="s">
        <v>181</v>
      </c>
      <c r="K527" s="66">
        <v>0.126</v>
      </c>
      <c r="L527" s="45">
        <v>2365</v>
      </c>
      <c r="M527" s="82">
        <v>44242</v>
      </c>
      <c r="N527" s="44">
        <v>92012</v>
      </c>
      <c r="O527" s="36">
        <f t="shared" si="97"/>
        <v>8596602.4780808501</v>
      </c>
      <c r="P527" s="36">
        <f t="shared" si="98"/>
        <v>9679774</v>
      </c>
      <c r="Q527" s="44">
        <v>40442</v>
      </c>
      <c r="R527" s="30">
        <v>92012</v>
      </c>
      <c r="S527" s="30">
        <f t="shared" si="99"/>
        <v>51570</v>
      </c>
      <c r="T527" s="36">
        <f t="shared" si="100"/>
        <v>4254548</v>
      </c>
      <c r="U527" s="30">
        <f t="shared" si="101"/>
        <v>5425226</v>
      </c>
      <c r="V527" s="44">
        <v>98</v>
      </c>
      <c r="W527" s="33">
        <f t="shared" si="102"/>
        <v>44340</v>
      </c>
      <c r="X527" s="43" t="str">
        <f t="shared" ca="1" si="107"/>
        <v>Bill Process</v>
      </c>
      <c r="Y527" s="37">
        <f t="shared" ca="1" si="103"/>
        <v>-1851</v>
      </c>
      <c r="Z527" s="44">
        <v>4069</v>
      </c>
      <c r="AA527" s="44">
        <f t="shared" ca="1" si="104"/>
        <v>1851</v>
      </c>
      <c r="AB527" s="48">
        <v>2</v>
      </c>
      <c r="AC527" s="67">
        <f t="shared" si="105"/>
        <v>0.43952962657044731</v>
      </c>
      <c r="AD527" s="52">
        <f t="shared" ca="1" si="96"/>
        <v>1849</v>
      </c>
      <c r="AE527" s="83"/>
      <c r="AF527" s="74">
        <v>0</v>
      </c>
      <c r="AG527" s="75">
        <v>0</v>
      </c>
      <c r="AH527" s="76">
        <v>45663</v>
      </c>
      <c r="AI527" s="77">
        <v>45775</v>
      </c>
      <c r="AJ527" s="50">
        <f t="shared" si="106"/>
        <v>-112</v>
      </c>
      <c r="AK527" s="48" t="s">
        <v>47</v>
      </c>
    </row>
    <row r="528" spans="1:37">
      <c r="A528" s="86" t="s">
        <v>813</v>
      </c>
      <c r="B528" s="44">
        <v>429</v>
      </c>
      <c r="C528" s="44">
        <v>63489292</v>
      </c>
      <c r="D528" s="86" t="s">
        <v>287</v>
      </c>
      <c r="E528" s="86" t="s">
        <v>207</v>
      </c>
      <c r="F528" s="44">
        <v>50</v>
      </c>
      <c r="G528" s="44">
        <v>6387652</v>
      </c>
      <c r="H528" s="46">
        <v>0.94</v>
      </c>
      <c r="I528" s="21">
        <v>84.082198377360598</v>
      </c>
      <c r="J528" s="86" t="s">
        <v>204</v>
      </c>
      <c r="K528" s="66">
        <v>0.11600000000000001</v>
      </c>
      <c r="L528" s="45">
        <v>8784</v>
      </c>
      <c r="M528" s="82">
        <v>44552</v>
      </c>
      <c r="N528" s="44">
        <v>67942</v>
      </c>
      <c r="O528" s="36">
        <f t="shared" si="97"/>
        <v>5712712.7221546341</v>
      </c>
      <c r="P528" s="36">
        <f t="shared" si="98"/>
        <v>6375387</v>
      </c>
      <c r="Q528" s="44">
        <v>47814</v>
      </c>
      <c r="R528" s="30">
        <v>67942</v>
      </c>
      <c r="S528" s="30">
        <f t="shared" si="99"/>
        <v>20128</v>
      </c>
      <c r="T528" s="36">
        <f t="shared" si="100"/>
        <v>4486662</v>
      </c>
      <c r="U528" s="30">
        <f t="shared" si="101"/>
        <v>1888725</v>
      </c>
      <c r="V528" s="44">
        <v>195</v>
      </c>
      <c r="W528" s="33">
        <f t="shared" si="102"/>
        <v>44747</v>
      </c>
      <c r="X528" s="43" t="str">
        <f t="shared" ca="1" si="107"/>
        <v>Bill Process</v>
      </c>
      <c r="Y528" s="37">
        <f t="shared" ca="1" si="103"/>
        <v>-1444</v>
      </c>
      <c r="Z528" s="44">
        <v>1149</v>
      </c>
      <c r="AA528" s="44">
        <f t="shared" ca="1" si="104"/>
        <v>1444</v>
      </c>
      <c r="AB528" s="48">
        <v>2</v>
      </c>
      <c r="AC528" s="67">
        <f t="shared" si="105"/>
        <v>0.70374731388537282</v>
      </c>
      <c r="AD528" s="52">
        <f t="shared" ca="1" si="96"/>
        <v>1442</v>
      </c>
      <c r="AE528" s="83"/>
      <c r="AF528" s="74">
        <v>0</v>
      </c>
      <c r="AG528" s="75">
        <v>0</v>
      </c>
      <c r="AH528" s="76">
        <v>45851</v>
      </c>
      <c r="AI528" s="77">
        <v>46060</v>
      </c>
      <c r="AJ528" s="50">
        <f t="shared" si="106"/>
        <v>-209</v>
      </c>
      <c r="AK528" s="48" t="s">
        <v>60</v>
      </c>
    </row>
    <row r="529" spans="1:37">
      <c r="A529" s="86" t="s">
        <v>814</v>
      </c>
      <c r="B529" s="44">
        <v>718</v>
      </c>
      <c r="C529" s="44">
        <v>72367361</v>
      </c>
      <c r="D529" s="86" t="s">
        <v>153</v>
      </c>
      <c r="E529" s="86" t="s">
        <v>107</v>
      </c>
      <c r="F529" s="44">
        <v>28</v>
      </c>
      <c r="G529" s="44">
        <v>6573724</v>
      </c>
      <c r="H529" s="46">
        <v>0.96</v>
      </c>
      <c r="I529" s="21">
        <v>70.531761592726866</v>
      </c>
      <c r="J529" s="86" t="s">
        <v>230</v>
      </c>
      <c r="K529" s="66">
        <v>0.13500000000000001</v>
      </c>
      <c r="L529" s="45">
        <v>4123</v>
      </c>
      <c r="M529" s="82">
        <v>43981</v>
      </c>
      <c r="N529" s="44">
        <v>93599</v>
      </c>
      <c r="O529" s="36">
        <f t="shared" si="97"/>
        <v>6601702.3533176417</v>
      </c>
      <c r="P529" s="36">
        <f t="shared" si="98"/>
        <v>7492932</v>
      </c>
      <c r="Q529" s="44">
        <v>70513</v>
      </c>
      <c r="R529" s="30">
        <v>93599</v>
      </c>
      <c r="S529" s="30">
        <f t="shared" si="99"/>
        <v>23086</v>
      </c>
      <c r="T529" s="36">
        <f t="shared" si="100"/>
        <v>5644816</v>
      </c>
      <c r="U529" s="30">
        <f t="shared" si="101"/>
        <v>1848116</v>
      </c>
      <c r="V529" s="44">
        <v>65</v>
      </c>
      <c r="W529" s="33">
        <f t="shared" si="102"/>
        <v>44046</v>
      </c>
      <c r="X529" s="43" t="str">
        <f t="shared" ca="1" si="107"/>
        <v>Bill Process</v>
      </c>
      <c r="Y529" s="37">
        <f t="shared" ca="1" si="103"/>
        <v>-2145</v>
      </c>
      <c r="Z529" s="44">
        <v>1496</v>
      </c>
      <c r="AA529" s="44">
        <f t="shared" ca="1" si="104"/>
        <v>2145</v>
      </c>
      <c r="AB529" s="48">
        <v>6</v>
      </c>
      <c r="AC529" s="67">
        <f t="shared" si="105"/>
        <v>0.75335206572719793</v>
      </c>
      <c r="AD529" s="52">
        <f t="shared" ca="1" si="96"/>
        <v>2139</v>
      </c>
      <c r="AE529" s="83"/>
      <c r="AF529" s="74">
        <v>0</v>
      </c>
      <c r="AG529" s="75">
        <v>0</v>
      </c>
      <c r="AH529" s="76">
        <v>45949</v>
      </c>
      <c r="AI529" s="77">
        <v>46028</v>
      </c>
      <c r="AJ529" s="50">
        <f t="shared" si="106"/>
        <v>-79</v>
      </c>
      <c r="AK529" s="48" t="s">
        <v>47</v>
      </c>
    </row>
    <row r="530" spans="1:37">
      <c r="A530" s="86" t="s">
        <v>815</v>
      </c>
      <c r="B530" s="44">
        <v>689</v>
      </c>
      <c r="C530" s="44">
        <v>42319418</v>
      </c>
      <c r="D530" s="86" t="s">
        <v>86</v>
      </c>
      <c r="E530" s="86" t="s">
        <v>58</v>
      </c>
      <c r="F530" s="44">
        <v>31</v>
      </c>
      <c r="G530" s="44">
        <v>8878904</v>
      </c>
      <c r="H530" s="46">
        <v>0.83</v>
      </c>
      <c r="I530" s="21">
        <v>65.515981406014788</v>
      </c>
      <c r="J530" s="86" t="s">
        <v>197</v>
      </c>
      <c r="K530" s="66">
        <v>0.13700000000000001</v>
      </c>
      <c r="L530" s="45">
        <v>5116</v>
      </c>
      <c r="M530" s="82">
        <v>43881</v>
      </c>
      <c r="N530" s="44">
        <v>52174</v>
      </c>
      <c r="O530" s="36">
        <f t="shared" si="97"/>
        <v>3418230.8138774154</v>
      </c>
      <c r="P530" s="36">
        <f t="shared" si="98"/>
        <v>3886528</v>
      </c>
      <c r="Q530" s="44">
        <v>3592</v>
      </c>
      <c r="R530" s="30">
        <v>52174</v>
      </c>
      <c r="S530" s="30">
        <f t="shared" si="99"/>
        <v>48582</v>
      </c>
      <c r="T530" s="36">
        <f t="shared" si="100"/>
        <v>267574</v>
      </c>
      <c r="U530" s="30">
        <f t="shared" si="101"/>
        <v>3618954</v>
      </c>
      <c r="V530" s="44">
        <v>90</v>
      </c>
      <c r="W530" s="33">
        <f t="shared" si="102"/>
        <v>43971</v>
      </c>
      <c r="X530" s="43" t="str">
        <f t="shared" ca="1" si="107"/>
        <v>Bill Process</v>
      </c>
      <c r="Y530" s="37">
        <f t="shared" ca="1" si="103"/>
        <v>-2220</v>
      </c>
      <c r="Z530" s="44">
        <v>9773</v>
      </c>
      <c r="AA530" s="44">
        <f t="shared" ca="1" si="104"/>
        <v>2220</v>
      </c>
      <c r="AB530" s="48">
        <v>3</v>
      </c>
      <c r="AC530" s="67">
        <f t="shared" si="105"/>
        <v>6.8846551922413457E-2</v>
      </c>
      <c r="AD530" s="52">
        <f t="shared" ref="AD530:AD593" ca="1" si="108">+AA530-AB530</f>
        <v>2217</v>
      </c>
      <c r="AE530" s="83"/>
      <c r="AF530" s="74">
        <v>0</v>
      </c>
      <c r="AG530" s="75">
        <v>0</v>
      </c>
      <c r="AH530" s="76">
        <v>46050</v>
      </c>
      <c r="AI530" s="77">
        <v>46154</v>
      </c>
      <c r="AJ530" s="50">
        <f t="shared" si="106"/>
        <v>-104</v>
      </c>
      <c r="AK530" s="48" t="s">
        <v>47</v>
      </c>
    </row>
    <row r="531" spans="1:37">
      <c r="A531" s="86" t="s">
        <v>816</v>
      </c>
      <c r="B531" s="44">
        <v>337</v>
      </c>
      <c r="C531" s="44">
        <v>88225820</v>
      </c>
      <c r="D531" s="86" t="s">
        <v>78</v>
      </c>
      <c r="E531" s="86" t="s">
        <v>79</v>
      </c>
      <c r="F531" s="44">
        <v>11</v>
      </c>
      <c r="G531" s="44">
        <v>2249596</v>
      </c>
      <c r="H531" s="46">
        <v>0.96</v>
      </c>
      <c r="I531" s="21">
        <v>67.265511183577885</v>
      </c>
      <c r="J531" s="86" t="s">
        <v>197</v>
      </c>
      <c r="K531" s="66">
        <v>0.14899999999999999</v>
      </c>
      <c r="L531" s="45">
        <v>2016</v>
      </c>
      <c r="M531" s="82">
        <v>45547</v>
      </c>
      <c r="N531" s="44">
        <v>18261</v>
      </c>
      <c r="O531" s="36">
        <f t="shared" si="97"/>
        <v>1228335.4997233157</v>
      </c>
      <c r="P531" s="36">
        <f t="shared" si="98"/>
        <v>1411357</v>
      </c>
      <c r="Q531" s="44">
        <v>17475</v>
      </c>
      <c r="R531" s="30">
        <v>18261</v>
      </c>
      <c r="S531" s="30">
        <f t="shared" si="99"/>
        <v>786</v>
      </c>
      <c r="T531" s="36">
        <f t="shared" si="100"/>
        <v>1350609</v>
      </c>
      <c r="U531" s="30">
        <f t="shared" si="101"/>
        <v>60748</v>
      </c>
      <c r="V531" s="44">
        <v>109</v>
      </c>
      <c r="W531" s="33">
        <f t="shared" si="102"/>
        <v>45656</v>
      </c>
      <c r="X531" s="43" t="str">
        <f t="shared" ca="1" si="107"/>
        <v>Bill Process</v>
      </c>
      <c r="Y531" s="37">
        <f t="shared" ca="1" si="103"/>
        <v>-535</v>
      </c>
      <c r="Z531" s="44">
        <v>7187</v>
      </c>
      <c r="AA531" s="44">
        <f t="shared" ca="1" si="104"/>
        <v>535</v>
      </c>
      <c r="AB531" s="48">
        <v>4</v>
      </c>
      <c r="AC531" s="67">
        <f t="shared" si="105"/>
        <v>0.95695745030392643</v>
      </c>
      <c r="AD531" s="52">
        <f t="shared" ca="1" si="108"/>
        <v>531</v>
      </c>
      <c r="AE531" s="83"/>
      <c r="AF531" s="74">
        <v>0</v>
      </c>
      <c r="AG531" s="75">
        <v>0</v>
      </c>
      <c r="AH531" s="76">
        <v>46014</v>
      </c>
      <c r="AI531" s="77">
        <v>46137</v>
      </c>
      <c r="AJ531" s="50">
        <f t="shared" si="106"/>
        <v>-123</v>
      </c>
      <c r="AK531" s="48" t="s">
        <v>47</v>
      </c>
    </row>
    <row r="532" spans="1:37">
      <c r="A532" s="86" t="s">
        <v>817</v>
      </c>
      <c r="B532" s="44">
        <v>238</v>
      </c>
      <c r="C532" s="44">
        <v>17696901</v>
      </c>
      <c r="D532" s="86" t="s">
        <v>381</v>
      </c>
      <c r="E532" s="86" t="s">
        <v>211</v>
      </c>
      <c r="F532" s="44">
        <v>26</v>
      </c>
      <c r="G532" s="44">
        <v>9989639</v>
      </c>
      <c r="H532" s="46">
        <v>0.94</v>
      </c>
      <c r="I532" s="21">
        <v>97.170909684742085</v>
      </c>
      <c r="J532" s="86" t="s">
        <v>55</v>
      </c>
      <c r="K532" s="66">
        <v>0.14299999999999999</v>
      </c>
      <c r="L532" s="45">
        <v>2201</v>
      </c>
      <c r="M532" s="82">
        <v>44411</v>
      </c>
      <c r="N532" s="44">
        <v>66833</v>
      </c>
      <c r="O532" s="36">
        <f t="shared" si="97"/>
        <v>6494223.4069603682</v>
      </c>
      <c r="P532" s="36">
        <f t="shared" si="98"/>
        <v>7422897</v>
      </c>
      <c r="Q532" s="44">
        <v>6645</v>
      </c>
      <c r="R532" s="30">
        <v>66833</v>
      </c>
      <c r="S532" s="30">
        <f t="shared" si="99"/>
        <v>60188</v>
      </c>
      <c r="T532" s="36">
        <f t="shared" si="100"/>
        <v>738036</v>
      </c>
      <c r="U532" s="30">
        <f t="shared" si="101"/>
        <v>6684861</v>
      </c>
      <c r="V532" s="44">
        <v>89</v>
      </c>
      <c r="W532" s="33">
        <f t="shared" si="102"/>
        <v>44500</v>
      </c>
      <c r="X532" s="43" t="str">
        <f t="shared" ca="1" si="107"/>
        <v>Bill Process</v>
      </c>
      <c r="Y532" s="37">
        <f t="shared" ca="1" si="103"/>
        <v>-1691</v>
      </c>
      <c r="Z532" s="44">
        <v>2299</v>
      </c>
      <c r="AA532" s="44">
        <f t="shared" ca="1" si="104"/>
        <v>1691</v>
      </c>
      <c r="AB532" s="48">
        <v>0</v>
      </c>
      <c r="AC532" s="67">
        <f t="shared" si="105"/>
        <v>9.9426929810123743E-2</v>
      </c>
      <c r="AD532" s="52">
        <f t="shared" ca="1" si="108"/>
        <v>1691</v>
      </c>
      <c r="AE532" s="83"/>
      <c r="AF532" s="74">
        <v>0</v>
      </c>
      <c r="AG532" s="75">
        <v>0</v>
      </c>
      <c r="AH532" s="76">
        <v>46313</v>
      </c>
      <c r="AI532" s="77">
        <v>46416</v>
      </c>
      <c r="AJ532" s="50">
        <f t="shared" si="106"/>
        <v>-103</v>
      </c>
      <c r="AK532" s="48" t="s">
        <v>47</v>
      </c>
    </row>
    <row r="533" spans="1:37">
      <c r="A533" s="86" t="s">
        <v>818</v>
      </c>
      <c r="B533" s="44">
        <v>623</v>
      </c>
      <c r="C533" s="44">
        <v>75929532</v>
      </c>
      <c r="D533" s="86" t="s">
        <v>49</v>
      </c>
      <c r="E533" s="86" t="s">
        <v>50</v>
      </c>
      <c r="F533" s="44">
        <v>30</v>
      </c>
      <c r="G533" s="44">
        <v>9884046</v>
      </c>
      <c r="H533" s="46">
        <v>0.87</v>
      </c>
      <c r="I533" s="21">
        <v>74.095601578160014</v>
      </c>
      <c r="J533" s="86" t="s">
        <v>276</v>
      </c>
      <c r="K533" s="66">
        <v>0.126</v>
      </c>
      <c r="L533" s="45">
        <v>2889</v>
      </c>
      <c r="M533" s="82">
        <v>45678</v>
      </c>
      <c r="N533" s="44">
        <v>77750</v>
      </c>
      <c r="O533" s="36">
        <f t="shared" si="97"/>
        <v>5760933.0227019414</v>
      </c>
      <c r="P533" s="36">
        <f t="shared" si="98"/>
        <v>6486811</v>
      </c>
      <c r="Q533" s="44">
        <v>33097</v>
      </c>
      <c r="R533" s="30">
        <v>77750</v>
      </c>
      <c r="S533" s="30">
        <f t="shared" si="99"/>
        <v>44653</v>
      </c>
      <c r="T533" s="36">
        <f t="shared" si="100"/>
        <v>2761337</v>
      </c>
      <c r="U533" s="30">
        <f t="shared" si="101"/>
        <v>3725474</v>
      </c>
      <c r="V533" s="44">
        <v>184</v>
      </c>
      <c r="W533" s="33">
        <f t="shared" si="102"/>
        <v>45862</v>
      </c>
      <c r="X533" s="43" t="str">
        <f t="shared" ca="1" si="107"/>
        <v>Bill Process</v>
      </c>
      <c r="Y533" s="37">
        <f t="shared" ca="1" si="103"/>
        <v>-329</v>
      </c>
      <c r="Z533" s="44">
        <v>8274</v>
      </c>
      <c r="AA533" s="44">
        <f t="shared" ca="1" si="104"/>
        <v>329</v>
      </c>
      <c r="AB533" s="48">
        <v>1</v>
      </c>
      <c r="AC533" s="67">
        <f t="shared" si="105"/>
        <v>0.42568488745980709</v>
      </c>
      <c r="AD533" s="52">
        <f t="shared" ca="1" si="108"/>
        <v>328</v>
      </c>
      <c r="AE533" s="83"/>
      <c r="AF533" s="74">
        <v>0</v>
      </c>
      <c r="AG533" s="75">
        <v>0</v>
      </c>
      <c r="AH533" s="76">
        <v>46115</v>
      </c>
      <c r="AI533" s="77">
        <v>46313</v>
      </c>
      <c r="AJ533" s="50">
        <f t="shared" si="106"/>
        <v>-198</v>
      </c>
      <c r="AK533" s="48" t="s">
        <v>47</v>
      </c>
    </row>
    <row r="534" spans="1:37">
      <c r="A534" s="86" t="s">
        <v>819</v>
      </c>
      <c r="B534" s="44">
        <v>885</v>
      </c>
      <c r="C534" s="44">
        <v>72205458</v>
      </c>
      <c r="D534" s="86" t="s">
        <v>89</v>
      </c>
      <c r="E534" s="86" t="s">
        <v>71</v>
      </c>
      <c r="F534" s="44">
        <v>25</v>
      </c>
      <c r="G534" s="44">
        <v>1385031</v>
      </c>
      <c r="H534" s="46">
        <v>0.75</v>
      </c>
      <c r="I534" s="21">
        <v>67.815168576761607</v>
      </c>
      <c r="J534" s="86" t="s">
        <v>51</v>
      </c>
      <c r="K534" s="66">
        <v>0.11799999999999999</v>
      </c>
      <c r="L534" s="45">
        <v>8697</v>
      </c>
      <c r="M534" s="82">
        <v>44197</v>
      </c>
      <c r="N534" s="44">
        <v>59203</v>
      </c>
      <c r="O534" s="36">
        <f t="shared" si="97"/>
        <v>4014861.4252500175</v>
      </c>
      <c r="P534" s="36">
        <f t="shared" si="98"/>
        <v>4488615</v>
      </c>
      <c r="Q534" s="44">
        <v>8527</v>
      </c>
      <c r="R534" s="30">
        <v>59203</v>
      </c>
      <c r="S534" s="30">
        <f t="shared" si="99"/>
        <v>50676</v>
      </c>
      <c r="T534" s="36">
        <f t="shared" si="100"/>
        <v>646495</v>
      </c>
      <c r="U534" s="30">
        <f t="shared" si="101"/>
        <v>3842120</v>
      </c>
      <c r="V534" s="44">
        <v>187</v>
      </c>
      <c r="W534" s="33">
        <f t="shared" si="102"/>
        <v>44384</v>
      </c>
      <c r="X534" s="43" t="str">
        <f t="shared" ca="1" si="107"/>
        <v>Bill Process</v>
      </c>
      <c r="Y534" s="37">
        <f t="shared" ca="1" si="103"/>
        <v>-1807</v>
      </c>
      <c r="Z534" s="44">
        <v>9552</v>
      </c>
      <c r="AA534" s="44">
        <f t="shared" ca="1" si="104"/>
        <v>1807</v>
      </c>
      <c r="AB534" s="48">
        <v>1</v>
      </c>
      <c r="AC534" s="67">
        <f t="shared" si="105"/>
        <v>0.14402986335151935</v>
      </c>
      <c r="AD534" s="52">
        <f t="shared" ca="1" si="108"/>
        <v>1806</v>
      </c>
      <c r="AE534" s="83"/>
      <c r="AF534" s="74">
        <v>0</v>
      </c>
      <c r="AG534" s="75">
        <v>0</v>
      </c>
      <c r="AH534" s="76">
        <v>46031</v>
      </c>
      <c r="AI534" s="77">
        <v>46232</v>
      </c>
      <c r="AJ534" s="50">
        <f t="shared" si="106"/>
        <v>-201</v>
      </c>
      <c r="AK534" s="48" t="s">
        <v>47</v>
      </c>
    </row>
    <row r="535" spans="1:37">
      <c r="A535" s="86" t="s">
        <v>820</v>
      </c>
      <c r="B535" s="44">
        <v>443</v>
      </c>
      <c r="C535" s="44">
        <v>76984474</v>
      </c>
      <c r="D535" s="86" t="s">
        <v>363</v>
      </c>
      <c r="E535" s="86" t="s">
        <v>207</v>
      </c>
      <c r="F535" s="44">
        <v>38</v>
      </c>
      <c r="G535" s="44">
        <v>7793142</v>
      </c>
      <c r="H535" s="46">
        <v>0.92</v>
      </c>
      <c r="I535" s="21">
        <v>87.721833876625766</v>
      </c>
      <c r="J535" s="86" t="s">
        <v>236</v>
      </c>
      <c r="K535" s="66">
        <v>0.11799999999999999</v>
      </c>
      <c r="L535" s="45">
        <v>8681</v>
      </c>
      <c r="M535" s="82">
        <v>44512</v>
      </c>
      <c r="N535" s="44">
        <v>69460</v>
      </c>
      <c r="O535" s="36">
        <f t="shared" si="97"/>
        <v>6093158.5810704259</v>
      </c>
      <c r="P535" s="36">
        <f t="shared" si="98"/>
        <v>6812151</v>
      </c>
      <c r="Q535" s="44">
        <v>35140</v>
      </c>
      <c r="R535" s="30">
        <v>69460</v>
      </c>
      <c r="S535" s="30">
        <f t="shared" si="99"/>
        <v>34320</v>
      </c>
      <c r="T535" s="36">
        <f t="shared" si="100"/>
        <v>3446286</v>
      </c>
      <c r="U535" s="30">
        <f t="shared" si="101"/>
        <v>3365865</v>
      </c>
      <c r="V535" s="44">
        <v>75</v>
      </c>
      <c r="W535" s="33">
        <f t="shared" si="102"/>
        <v>44587</v>
      </c>
      <c r="X535" s="43" t="str">
        <f t="shared" ca="1" si="107"/>
        <v>Bill Process</v>
      </c>
      <c r="Y535" s="37">
        <f t="shared" ca="1" si="103"/>
        <v>-1604</v>
      </c>
      <c r="Z535" s="44">
        <v>5277</v>
      </c>
      <c r="AA535" s="44">
        <f t="shared" ca="1" si="104"/>
        <v>1604</v>
      </c>
      <c r="AB535" s="48">
        <v>1</v>
      </c>
      <c r="AC535" s="67">
        <f t="shared" si="105"/>
        <v>0.50590267780017273</v>
      </c>
      <c r="AD535" s="52">
        <f t="shared" ca="1" si="108"/>
        <v>1603</v>
      </c>
      <c r="AE535" s="83"/>
      <c r="AF535" s="74">
        <v>0</v>
      </c>
      <c r="AG535" s="75">
        <v>0</v>
      </c>
      <c r="AH535" s="76">
        <v>45681</v>
      </c>
      <c r="AI535" s="77">
        <v>45770</v>
      </c>
      <c r="AJ535" s="50">
        <f t="shared" si="106"/>
        <v>-89</v>
      </c>
      <c r="AK535" s="48" t="s">
        <v>47</v>
      </c>
    </row>
    <row r="536" spans="1:37">
      <c r="A536" s="86" t="s">
        <v>821</v>
      </c>
      <c r="B536" s="44">
        <v>904</v>
      </c>
      <c r="C536" s="44">
        <v>42111792</v>
      </c>
      <c r="D536" s="86" t="s">
        <v>391</v>
      </c>
      <c r="E536" s="86" t="s">
        <v>75</v>
      </c>
      <c r="F536" s="44">
        <v>21</v>
      </c>
      <c r="G536" s="44">
        <v>9176027</v>
      </c>
      <c r="H536" s="46">
        <v>0.95</v>
      </c>
      <c r="I536" s="21">
        <v>74.624110252378898</v>
      </c>
      <c r="J536" s="86" t="s">
        <v>94</v>
      </c>
      <c r="K536" s="66">
        <v>0.125</v>
      </c>
      <c r="L536" s="45">
        <v>8610</v>
      </c>
      <c r="M536" s="82">
        <v>45156</v>
      </c>
      <c r="N536" s="44">
        <v>91754</v>
      </c>
      <c r="O536" s="36">
        <f t="shared" si="97"/>
        <v>6847060.6120967735</v>
      </c>
      <c r="P536" s="36">
        <f t="shared" si="98"/>
        <v>7702943</v>
      </c>
      <c r="Q536" s="44">
        <v>58954</v>
      </c>
      <c r="R536" s="30">
        <v>91754</v>
      </c>
      <c r="S536" s="30">
        <f t="shared" si="99"/>
        <v>32800</v>
      </c>
      <c r="T536" s="36">
        <f t="shared" si="100"/>
        <v>4949314</v>
      </c>
      <c r="U536" s="30">
        <f t="shared" si="101"/>
        <v>2753629</v>
      </c>
      <c r="V536" s="44">
        <v>107</v>
      </c>
      <c r="W536" s="33">
        <f t="shared" si="102"/>
        <v>45263</v>
      </c>
      <c r="X536" s="43" t="str">
        <f t="shared" ca="1" si="107"/>
        <v>Bill Process</v>
      </c>
      <c r="Y536" s="37">
        <f t="shared" ca="1" si="103"/>
        <v>-928</v>
      </c>
      <c r="Z536" s="44">
        <v>9466</v>
      </c>
      <c r="AA536" s="44">
        <f t="shared" ca="1" si="104"/>
        <v>928</v>
      </c>
      <c r="AB536" s="48">
        <v>8</v>
      </c>
      <c r="AC536" s="67">
        <f t="shared" si="105"/>
        <v>0.64252239684373436</v>
      </c>
      <c r="AD536" s="52">
        <f t="shared" ca="1" si="108"/>
        <v>920</v>
      </c>
      <c r="AE536" s="83"/>
      <c r="AF536" s="74">
        <v>0</v>
      </c>
      <c r="AG536" s="75">
        <v>0</v>
      </c>
      <c r="AH536" s="76">
        <v>46106</v>
      </c>
      <c r="AI536" s="77">
        <v>46227</v>
      </c>
      <c r="AJ536" s="50">
        <f t="shared" si="106"/>
        <v>-121</v>
      </c>
      <c r="AK536" s="48" t="s">
        <v>60</v>
      </c>
    </row>
    <row r="537" spans="1:37">
      <c r="A537" s="86" t="s">
        <v>822</v>
      </c>
      <c r="B537" s="44">
        <v>348</v>
      </c>
      <c r="C537" s="44">
        <v>83314114</v>
      </c>
      <c r="D537" s="86" t="s">
        <v>536</v>
      </c>
      <c r="E537" s="86" t="s">
        <v>93</v>
      </c>
      <c r="F537" s="44">
        <v>45</v>
      </c>
      <c r="G537" s="44">
        <v>2403763</v>
      </c>
      <c r="H537" s="46">
        <v>0.83</v>
      </c>
      <c r="I537" s="21">
        <v>55.462311155365853</v>
      </c>
      <c r="J537" s="86" t="s">
        <v>306</v>
      </c>
      <c r="K537" s="66">
        <v>0.122</v>
      </c>
      <c r="L537" s="45">
        <v>1705</v>
      </c>
      <c r="M537" s="82">
        <v>44043</v>
      </c>
      <c r="N537" s="44">
        <v>46636</v>
      </c>
      <c r="O537" s="36">
        <f t="shared" si="97"/>
        <v>2586540.3430416421</v>
      </c>
      <c r="P537" s="36">
        <f t="shared" si="98"/>
        <v>2902098</v>
      </c>
      <c r="Q537" s="44">
        <v>24761</v>
      </c>
      <c r="R537" s="30">
        <v>46636</v>
      </c>
      <c r="S537" s="30">
        <f t="shared" si="99"/>
        <v>21875</v>
      </c>
      <c r="T537" s="36">
        <f t="shared" si="100"/>
        <v>1540845</v>
      </c>
      <c r="U537" s="30">
        <f t="shared" si="101"/>
        <v>1361253</v>
      </c>
      <c r="V537" s="44">
        <v>130</v>
      </c>
      <c r="W537" s="33">
        <f t="shared" si="102"/>
        <v>44173</v>
      </c>
      <c r="X537" s="43" t="str">
        <f t="shared" ca="1" si="107"/>
        <v>Bill Process</v>
      </c>
      <c r="Y537" s="37">
        <f t="shared" ca="1" si="103"/>
        <v>-2018</v>
      </c>
      <c r="Z537" s="44">
        <v>1773</v>
      </c>
      <c r="AA537" s="44">
        <f t="shared" ca="1" si="104"/>
        <v>2018</v>
      </c>
      <c r="AB537" s="48">
        <v>7</v>
      </c>
      <c r="AC537" s="67">
        <f t="shared" si="105"/>
        <v>0.53094176172913632</v>
      </c>
      <c r="AD537" s="52">
        <f t="shared" ca="1" si="108"/>
        <v>2011</v>
      </c>
      <c r="AE537" s="83"/>
      <c r="AF537" s="74">
        <v>0</v>
      </c>
      <c r="AG537" s="75">
        <v>0</v>
      </c>
      <c r="AH537" s="76">
        <v>45833</v>
      </c>
      <c r="AI537" s="77">
        <v>45977</v>
      </c>
      <c r="AJ537" s="50">
        <f t="shared" si="106"/>
        <v>-144</v>
      </c>
      <c r="AK537" s="48" t="s">
        <v>60</v>
      </c>
    </row>
    <row r="538" spans="1:37">
      <c r="A538" s="86" t="s">
        <v>823</v>
      </c>
      <c r="B538" s="44">
        <v>263</v>
      </c>
      <c r="C538" s="44">
        <v>65942277</v>
      </c>
      <c r="D538" s="86" t="s">
        <v>824</v>
      </c>
      <c r="E538" s="86" t="s">
        <v>147</v>
      </c>
      <c r="F538" s="44">
        <v>45</v>
      </c>
      <c r="G538" s="44">
        <v>4946310</v>
      </c>
      <c r="H538" s="46">
        <v>0.84</v>
      </c>
      <c r="I538" s="21">
        <v>60.502832781499833</v>
      </c>
      <c r="J538" s="86" t="s">
        <v>187</v>
      </c>
      <c r="K538" s="66">
        <v>0.11700000000000001</v>
      </c>
      <c r="L538" s="45">
        <v>7947</v>
      </c>
      <c r="M538" s="82">
        <v>45488</v>
      </c>
      <c r="N538" s="44">
        <v>87558</v>
      </c>
      <c r="O538" s="36">
        <f t="shared" si="97"/>
        <v>5297507.0326825622</v>
      </c>
      <c r="P538" s="36">
        <f t="shared" si="98"/>
        <v>5917315</v>
      </c>
      <c r="Q538" s="44">
        <v>15440</v>
      </c>
      <c r="R538" s="30">
        <v>87558</v>
      </c>
      <c r="S538" s="30">
        <f t="shared" si="99"/>
        <v>72118</v>
      </c>
      <c r="T538" s="36">
        <f t="shared" si="100"/>
        <v>1043461</v>
      </c>
      <c r="U538" s="30">
        <f t="shared" si="101"/>
        <v>4873854</v>
      </c>
      <c r="V538" s="44">
        <v>98</v>
      </c>
      <c r="W538" s="33">
        <f t="shared" si="102"/>
        <v>45586</v>
      </c>
      <c r="X538" s="43" t="str">
        <f t="shared" ca="1" si="107"/>
        <v>Bill Process</v>
      </c>
      <c r="Y538" s="37">
        <f t="shared" ca="1" si="103"/>
        <v>-605</v>
      </c>
      <c r="Z538" s="44">
        <v>6447</v>
      </c>
      <c r="AA538" s="44">
        <f t="shared" ca="1" si="104"/>
        <v>605</v>
      </c>
      <c r="AB538" s="48">
        <v>0</v>
      </c>
      <c r="AC538" s="67">
        <f t="shared" si="105"/>
        <v>0.17634025445990087</v>
      </c>
      <c r="AD538" s="52">
        <f t="shared" ca="1" si="108"/>
        <v>605</v>
      </c>
      <c r="AE538" s="83"/>
      <c r="AF538" s="74">
        <v>0</v>
      </c>
      <c r="AG538" s="75">
        <v>0</v>
      </c>
      <c r="AH538" s="76">
        <v>46361</v>
      </c>
      <c r="AI538" s="77">
        <v>46473</v>
      </c>
      <c r="AJ538" s="50">
        <f t="shared" si="106"/>
        <v>-112</v>
      </c>
      <c r="AK538" s="48" t="s">
        <v>47</v>
      </c>
    </row>
    <row r="539" spans="1:37">
      <c r="A539" s="86" t="s">
        <v>825</v>
      </c>
      <c r="B539" s="44">
        <v>138</v>
      </c>
      <c r="C539" s="44">
        <v>82802282</v>
      </c>
      <c r="D539" s="86" t="s">
        <v>313</v>
      </c>
      <c r="E539" s="86" t="s">
        <v>67</v>
      </c>
      <c r="F539" s="44">
        <v>50</v>
      </c>
      <c r="G539" s="44">
        <v>2676208</v>
      </c>
      <c r="H539" s="46">
        <v>0.86</v>
      </c>
      <c r="I539" s="21">
        <v>93.906713424647918</v>
      </c>
      <c r="J539" s="86" t="s">
        <v>194</v>
      </c>
      <c r="K539" s="66">
        <v>0.13700000000000001</v>
      </c>
      <c r="L539" s="45">
        <v>9242</v>
      </c>
      <c r="M539" s="82">
        <v>45024</v>
      </c>
      <c r="N539" s="44">
        <v>39326</v>
      </c>
      <c r="O539" s="36">
        <f t="shared" si="97"/>
        <v>3692975.412137704</v>
      </c>
      <c r="P539" s="36">
        <f t="shared" si="98"/>
        <v>4198913</v>
      </c>
      <c r="Q539" s="44">
        <v>4997</v>
      </c>
      <c r="R539" s="30">
        <v>39326</v>
      </c>
      <c r="S539" s="30">
        <f t="shared" si="99"/>
        <v>34329</v>
      </c>
      <c r="T539" s="36">
        <f t="shared" si="100"/>
        <v>533539</v>
      </c>
      <c r="U539" s="30">
        <f t="shared" si="101"/>
        <v>3665374</v>
      </c>
      <c r="V539" s="44">
        <v>99</v>
      </c>
      <c r="W539" s="33">
        <f t="shared" si="102"/>
        <v>45123</v>
      </c>
      <c r="X539" s="43" t="str">
        <f t="shared" ca="1" si="107"/>
        <v>Bill Process</v>
      </c>
      <c r="Y539" s="37">
        <f t="shared" ca="1" si="103"/>
        <v>-1068</v>
      </c>
      <c r="Z539" s="44">
        <v>2583</v>
      </c>
      <c r="AA539" s="44">
        <f t="shared" ca="1" si="104"/>
        <v>1068</v>
      </c>
      <c r="AB539" s="48">
        <v>0</v>
      </c>
      <c r="AC539" s="67">
        <f t="shared" si="105"/>
        <v>0.12706606316431876</v>
      </c>
      <c r="AD539" s="52">
        <f t="shared" ca="1" si="108"/>
        <v>1068</v>
      </c>
      <c r="AE539" s="83"/>
      <c r="AF539" s="74">
        <v>0</v>
      </c>
      <c r="AG539" s="75">
        <v>0</v>
      </c>
      <c r="AH539" s="76">
        <v>46204</v>
      </c>
      <c r="AI539" s="77">
        <v>46317</v>
      </c>
      <c r="AJ539" s="50">
        <f t="shared" si="106"/>
        <v>-113</v>
      </c>
      <c r="AK539" s="48" t="s">
        <v>47</v>
      </c>
    </row>
    <row r="540" spans="1:37">
      <c r="A540" s="86" t="s">
        <v>826</v>
      </c>
      <c r="B540" s="44">
        <v>779</v>
      </c>
      <c r="C540" s="44">
        <v>28121874</v>
      </c>
      <c r="D540" s="86" t="s">
        <v>487</v>
      </c>
      <c r="E540" s="86" t="s">
        <v>71</v>
      </c>
      <c r="F540" s="44">
        <v>17</v>
      </c>
      <c r="G540" s="44">
        <v>4156050</v>
      </c>
      <c r="H540" s="46">
        <v>0.75</v>
      </c>
      <c r="I540" s="21">
        <v>52.648866553526304</v>
      </c>
      <c r="J540" s="86" t="s">
        <v>221</v>
      </c>
      <c r="K540" s="66">
        <v>0.122</v>
      </c>
      <c r="L540" s="45">
        <v>6038</v>
      </c>
      <c r="M540" s="82">
        <v>45842</v>
      </c>
      <c r="N540" s="44">
        <v>73092</v>
      </c>
      <c r="O540" s="36">
        <f t="shared" si="97"/>
        <v>3848210.9541303446</v>
      </c>
      <c r="P540" s="36">
        <f t="shared" si="98"/>
        <v>4317693</v>
      </c>
      <c r="Q540" s="44">
        <v>68333</v>
      </c>
      <c r="R540" s="30">
        <v>73092</v>
      </c>
      <c r="S540" s="30">
        <f t="shared" si="99"/>
        <v>4759</v>
      </c>
      <c r="T540" s="36">
        <f t="shared" si="100"/>
        <v>4036569</v>
      </c>
      <c r="U540" s="30">
        <f t="shared" si="101"/>
        <v>281124</v>
      </c>
      <c r="V540" s="44">
        <v>118</v>
      </c>
      <c r="W540" s="33">
        <f t="shared" si="102"/>
        <v>45960</v>
      </c>
      <c r="X540" s="43" t="str">
        <f t="shared" ca="1" si="107"/>
        <v>Bill Process</v>
      </c>
      <c r="Y540" s="37">
        <f t="shared" ca="1" si="103"/>
        <v>-231</v>
      </c>
      <c r="Z540" s="44">
        <v>5232</v>
      </c>
      <c r="AA540" s="44">
        <f t="shared" ca="1" si="104"/>
        <v>231</v>
      </c>
      <c r="AB540" s="48">
        <v>0</v>
      </c>
      <c r="AC540" s="67">
        <f t="shared" si="105"/>
        <v>0.93489027526952329</v>
      </c>
      <c r="AD540" s="52">
        <f t="shared" ca="1" si="108"/>
        <v>231</v>
      </c>
      <c r="AE540" s="83"/>
      <c r="AF540" s="74">
        <v>0</v>
      </c>
      <c r="AG540" s="75">
        <v>0</v>
      </c>
      <c r="AH540" s="76">
        <v>46335</v>
      </c>
      <c r="AI540" s="77">
        <v>46467</v>
      </c>
      <c r="AJ540" s="50">
        <f t="shared" si="106"/>
        <v>-132</v>
      </c>
      <c r="AK540" s="48" t="s">
        <v>60</v>
      </c>
    </row>
    <row r="541" spans="1:37">
      <c r="A541" s="86" t="s">
        <v>827</v>
      </c>
      <c r="B541" s="44">
        <v>644</v>
      </c>
      <c r="C541" s="44">
        <v>35977893</v>
      </c>
      <c r="D541" s="86" t="s">
        <v>282</v>
      </c>
      <c r="E541" s="86" t="s">
        <v>50</v>
      </c>
      <c r="F541" s="44">
        <v>47</v>
      </c>
      <c r="G541" s="44">
        <v>5903015</v>
      </c>
      <c r="H541" s="46">
        <v>0.96</v>
      </c>
      <c r="I541" s="21">
        <v>81.103335729996388</v>
      </c>
      <c r="J541" s="86" t="s">
        <v>187</v>
      </c>
      <c r="K541" s="66">
        <v>0.11799999999999999</v>
      </c>
      <c r="L541" s="45">
        <v>3888</v>
      </c>
      <c r="M541" s="82">
        <v>44464</v>
      </c>
      <c r="N541" s="44">
        <v>10422</v>
      </c>
      <c r="O541" s="36">
        <f t="shared" si="97"/>
        <v>845258.96497802238</v>
      </c>
      <c r="P541" s="36">
        <f t="shared" si="98"/>
        <v>945000</v>
      </c>
      <c r="Q541" s="44">
        <v>10422</v>
      </c>
      <c r="R541" s="30">
        <v>10422</v>
      </c>
      <c r="S541" s="30">
        <f t="shared" si="99"/>
        <v>0</v>
      </c>
      <c r="T541" s="36">
        <f t="shared" si="100"/>
        <v>945000</v>
      </c>
      <c r="U541" s="30">
        <f t="shared" si="101"/>
        <v>0</v>
      </c>
      <c r="V541" s="44">
        <v>199</v>
      </c>
      <c r="W541" s="33">
        <f t="shared" si="102"/>
        <v>44663</v>
      </c>
      <c r="X541" s="43" t="str">
        <f t="shared" ca="1" si="107"/>
        <v>P O Closed</v>
      </c>
      <c r="Y541" s="37">
        <f t="shared" ca="1" si="103"/>
        <v>-1528</v>
      </c>
      <c r="Z541" s="44">
        <v>2681</v>
      </c>
      <c r="AA541" s="44">
        <f t="shared" ca="1" si="104"/>
        <v>1528</v>
      </c>
      <c r="AB541" s="48">
        <v>0</v>
      </c>
      <c r="AC541" s="67">
        <f t="shared" si="105"/>
        <v>1</v>
      </c>
      <c r="AD541" s="52">
        <f t="shared" ca="1" si="108"/>
        <v>1528</v>
      </c>
      <c r="AE541" s="83"/>
      <c r="AF541" s="74">
        <v>0</v>
      </c>
      <c r="AG541" s="75">
        <v>0</v>
      </c>
      <c r="AH541" s="76">
        <v>46302</v>
      </c>
      <c r="AI541" s="77">
        <v>46515</v>
      </c>
      <c r="AJ541" s="50">
        <f t="shared" si="106"/>
        <v>-213</v>
      </c>
      <c r="AK541" s="48" t="s">
        <v>47</v>
      </c>
    </row>
    <row r="542" spans="1:37">
      <c r="A542" s="86" t="s">
        <v>828</v>
      </c>
      <c r="B542" s="44">
        <v>613</v>
      </c>
      <c r="C542" s="44">
        <v>86228751</v>
      </c>
      <c r="D542" s="86" t="s">
        <v>507</v>
      </c>
      <c r="E542" s="86" t="s">
        <v>63</v>
      </c>
      <c r="F542" s="44">
        <v>42</v>
      </c>
      <c r="G542" s="44">
        <v>9244202</v>
      </c>
      <c r="H542" s="46">
        <v>0.98</v>
      </c>
      <c r="I542" s="21">
        <v>99.276919673832495</v>
      </c>
      <c r="J542" s="86" t="s">
        <v>176</v>
      </c>
      <c r="K542" s="66">
        <v>0.124</v>
      </c>
      <c r="L542" s="45">
        <v>8554</v>
      </c>
      <c r="M542" s="82">
        <v>45831</v>
      </c>
      <c r="N542" s="44">
        <v>82296</v>
      </c>
      <c r="O542" s="36">
        <f t="shared" si="97"/>
        <v>8170093.3814777192</v>
      </c>
      <c r="P542" s="36">
        <f t="shared" si="98"/>
        <v>9183185</v>
      </c>
      <c r="Q542" s="44">
        <v>57295</v>
      </c>
      <c r="R542" s="30">
        <v>82296</v>
      </c>
      <c r="S542" s="30">
        <f t="shared" si="99"/>
        <v>25001</v>
      </c>
      <c r="T542" s="36">
        <f t="shared" si="100"/>
        <v>6393392</v>
      </c>
      <c r="U542" s="30">
        <f t="shared" si="101"/>
        <v>2789793</v>
      </c>
      <c r="V542" s="44">
        <v>61</v>
      </c>
      <c r="W542" s="33">
        <f t="shared" si="102"/>
        <v>45892</v>
      </c>
      <c r="X542" s="43" t="str">
        <f t="shared" ca="1" si="107"/>
        <v>Bill Process</v>
      </c>
      <c r="Y542" s="37">
        <f t="shared" ca="1" si="103"/>
        <v>-299</v>
      </c>
      <c r="Z542" s="44">
        <v>3030</v>
      </c>
      <c r="AA542" s="44">
        <f t="shared" ca="1" si="104"/>
        <v>299</v>
      </c>
      <c r="AB542" s="48">
        <v>1</v>
      </c>
      <c r="AC542" s="67">
        <f t="shared" si="105"/>
        <v>0.69620637698065524</v>
      </c>
      <c r="AD542" s="52">
        <f t="shared" ca="1" si="108"/>
        <v>298</v>
      </c>
      <c r="AE542" s="83"/>
      <c r="AF542" s="74">
        <v>0</v>
      </c>
      <c r="AG542" s="75">
        <v>0</v>
      </c>
      <c r="AH542" s="76">
        <v>45847</v>
      </c>
      <c r="AI542" s="77">
        <v>45922</v>
      </c>
      <c r="AJ542" s="50">
        <f t="shared" si="106"/>
        <v>-75</v>
      </c>
      <c r="AK542" s="48" t="s">
        <v>60</v>
      </c>
    </row>
    <row r="543" spans="1:37">
      <c r="A543" s="86" t="s">
        <v>829</v>
      </c>
      <c r="B543" s="44">
        <v>862</v>
      </c>
      <c r="C543" s="44">
        <v>89709588</v>
      </c>
      <c r="D543" s="86" t="s">
        <v>405</v>
      </c>
      <c r="E543" s="86" t="s">
        <v>107</v>
      </c>
      <c r="F543" s="44">
        <v>11</v>
      </c>
      <c r="G543" s="44">
        <v>604428</v>
      </c>
      <c r="H543" s="46">
        <v>0.94</v>
      </c>
      <c r="I543" s="21">
        <v>86.481998886349103</v>
      </c>
      <c r="J543" s="86" t="s">
        <v>377</v>
      </c>
      <c r="K543" s="66">
        <v>0.13900000000000001</v>
      </c>
      <c r="L543" s="45">
        <v>8366</v>
      </c>
      <c r="M543" s="82">
        <v>44963</v>
      </c>
      <c r="N543" s="44">
        <v>27621</v>
      </c>
      <c r="O543" s="36">
        <f t="shared" si="97"/>
        <v>2388719.2912398484</v>
      </c>
      <c r="P543" s="36">
        <f t="shared" si="98"/>
        <v>2720751</v>
      </c>
      <c r="Q543" s="44">
        <v>4343</v>
      </c>
      <c r="R543" s="30">
        <v>27621</v>
      </c>
      <c r="S543" s="30">
        <f t="shared" si="99"/>
        <v>23278</v>
      </c>
      <c r="T543" s="36">
        <f t="shared" si="100"/>
        <v>427799</v>
      </c>
      <c r="U543" s="30">
        <f t="shared" si="101"/>
        <v>2292952</v>
      </c>
      <c r="V543" s="44">
        <v>64</v>
      </c>
      <c r="W543" s="33">
        <f t="shared" si="102"/>
        <v>45027</v>
      </c>
      <c r="X543" s="43" t="str">
        <f t="shared" ca="1" si="107"/>
        <v>Bill Process</v>
      </c>
      <c r="Y543" s="37">
        <f t="shared" ca="1" si="103"/>
        <v>-1164</v>
      </c>
      <c r="Z543" s="44">
        <v>2958</v>
      </c>
      <c r="AA543" s="44">
        <f t="shared" ca="1" si="104"/>
        <v>1164</v>
      </c>
      <c r="AB543" s="48">
        <v>7</v>
      </c>
      <c r="AC543" s="67">
        <f t="shared" si="105"/>
        <v>0.15723543680532928</v>
      </c>
      <c r="AD543" s="52">
        <f t="shared" ca="1" si="108"/>
        <v>1157</v>
      </c>
      <c r="AE543" s="83"/>
      <c r="AF543" s="74">
        <v>0</v>
      </c>
      <c r="AG543" s="75">
        <v>0</v>
      </c>
      <c r="AH543" s="76">
        <v>46017</v>
      </c>
      <c r="AI543" s="77">
        <v>46095</v>
      </c>
      <c r="AJ543" s="50">
        <f t="shared" si="106"/>
        <v>-78</v>
      </c>
      <c r="AK543" s="48" t="s">
        <v>47</v>
      </c>
    </row>
    <row r="544" spans="1:37">
      <c r="A544" s="86" t="s">
        <v>830</v>
      </c>
      <c r="B544" s="44">
        <v>821</v>
      </c>
      <c r="C544" s="44">
        <v>55539172</v>
      </c>
      <c r="D544" s="86" t="s">
        <v>673</v>
      </c>
      <c r="E544" s="86" t="s">
        <v>97</v>
      </c>
      <c r="F544" s="44">
        <v>36</v>
      </c>
      <c r="G544" s="44">
        <v>8085120</v>
      </c>
      <c r="H544" s="46">
        <v>0.89</v>
      </c>
      <c r="I544" s="21">
        <v>95.298773272037138</v>
      </c>
      <c r="J544" s="86" t="s">
        <v>276</v>
      </c>
      <c r="K544" s="66">
        <v>0.11799999999999999</v>
      </c>
      <c r="L544" s="45">
        <v>9920</v>
      </c>
      <c r="M544" s="82">
        <v>45988</v>
      </c>
      <c r="N544" s="44">
        <v>85999</v>
      </c>
      <c r="O544" s="36">
        <f t="shared" si="97"/>
        <v>8195599.2026219219</v>
      </c>
      <c r="P544" s="36">
        <f t="shared" si="98"/>
        <v>9162680</v>
      </c>
      <c r="Q544" s="44">
        <v>61247</v>
      </c>
      <c r="R544" s="30">
        <v>85999</v>
      </c>
      <c r="S544" s="30">
        <f t="shared" si="99"/>
        <v>24752</v>
      </c>
      <c r="T544" s="36">
        <f t="shared" si="100"/>
        <v>6525502</v>
      </c>
      <c r="U544" s="30">
        <f t="shared" si="101"/>
        <v>2637178</v>
      </c>
      <c r="V544" s="44">
        <v>94</v>
      </c>
      <c r="W544" s="33">
        <f t="shared" si="102"/>
        <v>46082</v>
      </c>
      <c r="X544" s="43" t="str">
        <f t="shared" ca="1" si="107"/>
        <v>Bill Process</v>
      </c>
      <c r="Y544" s="37">
        <f t="shared" ca="1" si="103"/>
        <v>-109</v>
      </c>
      <c r="Z544" s="44">
        <v>8369</v>
      </c>
      <c r="AA544" s="44">
        <f t="shared" ca="1" si="104"/>
        <v>109</v>
      </c>
      <c r="AB544" s="48">
        <v>0</v>
      </c>
      <c r="AC544" s="67">
        <f t="shared" si="105"/>
        <v>0.71218269979883486</v>
      </c>
      <c r="AD544" s="52">
        <f t="shared" ca="1" si="108"/>
        <v>109</v>
      </c>
      <c r="AE544" s="83"/>
      <c r="AF544" s="74">
        <v>0</v>
      </c>
      <c r="AG544" s="75">
        <v>0</v>
      </c>
      <c r="AH544" s="76">
        <v>46200</v>
      </c>
      <c r="AI544" s="77">
        <v>46308</v>
      </c>
      <c r="AJ544" s="50">
        <f t="shared" si="106"/>
        <v>-108</v>
      </c>
      <c r="AK544" s="48" t="s">
        <v>47</v>
      </c>
    </row>
    <row r="545" spans="1:37">
      <c r="A545" s="86" t="s">
        <v>831</v>
      </c>
      <c r="B545" s="44">
        <v>283</v>
      </c>
      <c r="C545" s="44">
        <v>94621033</v>
      </c>
      <c r="D545" s="86" t="s">
        <v>317</v>
      </c>
      <c r="E545" s="86" t="s">
        <v>147</v>
      </c>
      <c r="F545" s="44">
        <v>41</v>
      </c>
      <c r="G545" s="44">
        <v>509486</v>
      </c>
      <c r="H545" s="46">
        <v>0.91</v>
      </c>
      <c r="I545" s="21">
        <v>80.055661487890987</v>
      </c>
      <c r="J545" s="86" t="s">
        <v>68</v>
      </c>
      <c r="K545" s="66">
        <v>0.14699999999999999</v>
      </c>
      <c r="L545" s="45">
        <v>7370</v>
      </c>
      <c r="M545" s="82">
        <v>44305</v>
      </c>
      <c r="N545" s="44">
        <v>74557</v>
      </c>
      <c r="O545" s="36">
        <f t="shared" si="97"/>
        <v>5968709.9535526885</v>
      </c>
      <c r="P545" s="36">
        <f t="shared" si="98"/>
        <v>6846110</v>
      </c>
      <c r="Q545" s="44">
        <v>68914</v>
      </c>
      <c r="R545" s="30">
        <v>74557</v>
      </c>
      <c r="S545" s="30">
        <f t="shared" si="99"/>
        <v>5643</v>
      </c>
      <c r="T545" s="36">
        <f t="shared" si="100"/>
        <v>6327948</v>
      </c>
      <c r="U545" s="30">
        <f t="shared" si="101"/>
        <v>518162</v>
      </c>
      <c r="V545" s="44">
        <v>132</v>
      </c>
      <c r="W545" s="33">
        <f t="shared" si="102"/>
        <v>44437</v>
      </c>
      <c r="X545" s="43" t="str">
        <f t="shared" ca="1" si="107"/>
        <v>Bill Process</v>
      </c>
      <c r="Y545" s="37">
        <f t="shared" ca="1" si="103"/>
        <v>-1754</v>
      </c>
      <c r="Z545" s="44">
        <v>4791</v>
      </c>
      <c r="AA545" s="44">
        <f t="shared" ca="1" si="104"/>
        <v>1754</v>
      </c>
      <c r="AB545" s="48">
        <v>0</v>
      </c>
      <c r="AC545" s="67">
        <f t="shared" si="105"/>
        <v>0.9243129417760908</v>
      </c>
      <c r="AD545" s="52">
        <f t="shared" ca="1" si="108"/>
        <v>1754</v>
      </c>
      <c r="AE545" s="83"/>
      <c r="AF545" s="74">
        <v>0</v>
      </c>
      <c r="AG545" s="75">
        <v>0</v>
      </c>
      <c r="AH545" s="76">
        <v>46362</v>
      </c>
      <c r="AI545" s="77">
        <v>46508</v>
      </c>
      <c r="AJ545" s="50">
        <f t="shared" si="106"/>
        <v>-146</v>
      </c>
      <c r="AK545" s="48" t="s">
        <v>47</v>
      </c>
    </row>
    <row r="546" spans="1:37">
      <c r="A546" s="86" t="s">
        <v>832</v>
      </c>
      <c r="B546" s="44">
        <v>362</v>
      </c>
      <c r="C546" s="44">
        <v>10316091</v>
      </c>
      <c r="D546" s="86" t="s">
        <v>391</v>
      </c>
      <c r="E546" s="86" t="s">
        <v>75</v>
      </c>
      <c r="F546" s="44">
        <v>6</v>
      </c>
      <c r="G546" s="44">
        <v>5312789</v>
      </c>
      <c r="H546" s="46">
        <v>0.81</v>
      </c>
      <c r="I546" s="21">
        <v>83.763383284346503</v>
      </c>
      <c r="J546" s="86" t="s">
        <v>166</v>
      </c>
      <c r="K546" s="66">
        <v>0.14299999999999999</v>
      </c>
      <c r="L546" s="45">
        <v>8062</v>
      </c>
      <c r="M546" s="82">
        <v>44610</v>
      </c>
      <c r="N546" s="44">
        <v>74112</v>
      </c>
      <c r="O546" s="36">
        <f t="shared" si="97"/>
        <v>6207871.8619694877</v>
      </c>
      <c r="P546" s="36">
        <f t="shared" si="98"/>
        <v>7095598</v>
      </c>
      <c r="Q546" s="44">
        <v>55181</v>
      </c>
      <c r="R546" s="30">
        <v>74112</v>
      </c>
      <c r="S546" s="30">
        <f t="shared" si="99"/>
        <v>18931</v>
      </c>
      <c r="T546" s="36">
        <f t="shared" si="100"/>
        <v>5283114</v>
      </c>
      <c r="U546" s="30">
        <f t="shared" si="101"/>
        <v>1812484</v>
      </c>
      <c r="V546" s="44">
        <v>187</v>
      </c>
      <c r="W546" s="33">
        <f t="shared" si="102"/>
        <v>44797</v>
      </c>
      <c r="X546" s="43" t="str">
        <f t="shared" ca="1" si="107"/>
        <v>Bill Process</v>
      </c>
      <c r="Y546" s="37">
        <f t="shared" ca="1" si="103"/>
        <v>-1394</v>
      </c>
      <c r="Z546" s="44">
        <v>6719</v>
      </c>
      <c r="AA546" s="44">
        <f t="shared" ca="1" si="104"/>
        <v>1394</v>
      </c>
      <c r="AB546" s="48">
        <v>0</v>
      </c>
      <c r="AC546" s="67">
        <f t="shared" si="105"/>
        <v>0.74456228411053538</v>
      </c>
      <c r="AD546" s="52">
        <f t="shared" ca="1" si="108"/>
        <v>1394</v>
      </c>
      <c r="AE546" s="83"/>
      <c r="AF546" s="74">
        <v>0</v>
      </c>
      <c r="AG546" s="75">
        <v>0</v>
      </c>
      <c r="AH546" s="76">
        <v>46216</v>
      </c>
      <c r="AI546" s="77">
        <v>46417</v>
      </c>
      <c r="AJ546" s="50">
        <f t="shared" si="106"/>
        <v>-201</v>
      </c>
      <c r="AK546" s="48" t="s">
        <v>47</v>
      </c>
    </row>
    <row r="547" spans="1:37">
      <c r="A547" s="86" t="s">
        <v>833</v>
      </c>
      <c r="B547" s="44">
        <v>335</v>
      </c>
      <c r="C547" s="44">
        <v>56175260</v>
      </c>
      <c r="D547" s="86" t="s">
        <v>163</v>
      </c>
      <c r="E547" s="86" t="s">
        <v>83</v>
      </c>
      <c r="F547" s="44">
        <v>26</v>
      </c>
      <c r="G547" s="44">
        <v>9151473</v>
      </c>
      <c r="H547" s="46">
        <v>0.84</v>
      </c>
      <c r="I547" s="21">
        <v>74.941793800027895</v>
      </c>
      <c r="J547" s="86" t="s">
        <v>352</v>
      </c>
      <c r="K547" s="66">
        <v>0.13300000000000001</v>
      </c>
      <c r="L547" s="45">
        <v>8662</v>
      </c>
      <c r="M547" s="82">
        <v>45523</v>
      </c>
      <c r="N547" s="44">
        <v>65829</v>
      </c>
      <c r="O547" s="36">
        <f t="shared" si="97"/>
        <v>4933343.3440620359</v>
      </c>
      <c r="P547" s="36">
        <f t="shared" si="98"/>
        <v>5589478</v>
      </c>
      <c r="Q547" s="44">
        <v>47063</v>
      </c>
      <c r="R547" s="30">
        <v>65829</v>
      </c>
      <c r="S547" s="30">
        <f t="shared" si="99"/>
        <v>18766</v>
      </c>
      <c r="T547" s="36">
        <f t="shared" si="100"/>
        <v>3996075</v>
      </c>
      <c r="U547" s="30">
        <f t="shared" si="101"/>
        <v>1593403</v>
      </c>
      <c r="V547" s="44">
        <v>69</v>
      </c>
      <c r="W547" s="33">
        <f t="shared" si="102"/>
        <v>45592</v>
      </c>
      <c r="X547" s="43" t="str">
        <f t="shared" ca="1" si="107"/>
        <v>Bill Process</v>
      </c>
      <c r="Y547" s="37">
        <f t="shared" ca="1" si="103"/>
        <v>-599</v>
      </c>
      <c r="Z547" s="44">
        <v>5107</v>
      </c>
      <c r="AA547" s="44">
        <f t="shared" ca="1" si="104"/>
        <v>599</v>
      </c>
      <c r="AB547" s="48">
        <v>0</v>
      </c>
      <c r="AC547" s="67">
        <f t="shared" si="105"/>
        <v>0.71492807121481416</v>
      </c>
      <c r="AD547" s="52">
        <f t="shared" ca="1" si="108"/>
        <v>599</v>
      </c>
      <c r="AE547" s="83"/>
      <c r="AF547" s="74">
        <v>0</v>
      </c>
      <c r="AG547" s="75">
        <v>0</v>
      </c>
      <c r="AH547" s="76">
        <v>46298</v>
      </c>
      <c r="AI547" s="77">
        <v>46381</v>
      </c>
      <c r="AJ547" s="50">
        <f t="shared" si="106"/>
        <v>-83</v>
      </c>
      <c r="AK547" s="48" t="s">
        <v>47</v>
      </c>
    </row>
    <row r="548" spans="1:37">
      <c r="A548" s="86" t="s">
        <v>834</v>
      </c>
      <c r="B548" s="44">
        <v>976</v>
      </c>
      <c r="C548" s="44">
        <v>74489882</v>
      </c>
      <c r="D548" s="86" t="s">
        <v>599</v>
      </c>
      <c r="E548" s="86" t="s">
        <v>67</v>
      </c>
      <c r="F548" s="44">
        <v>23</v>
      </c>
      <c r="G548" s="44">
        <v>5202749</v>
      </c>
      <c r="H548" s="46">
        <v>0.94</v>
      </c>
      <c r="I548" s="21">
        <v>75.597108798702124</v>
      </c>
      <c r="J548" s="86" t="s">
        <v>187</v>
      </c>
      <c r="K548" s="66">
        <v>0.13700000000000001</v>
      </c>
      <c r="L548" s="45">
        <v>1995</v>
      </c>
      <c r="M548" s="82">
        <v>45823</v>
      </c>
      <c r="N548" s="44">
        <v>23608</v>
      </c>
      <c r="O548" s="36">
        <f t="shared" si="97"/>
        <v>1784696.5445197597</v>
      </c>
      <c r="P548" s="36">
        <f t="shared" si="98"/>
        <v>2029200</v>
      </c>
      <c r="Q548" s="44">
        <v>5740</v>
      </c>
      <c r="R548" s="30">
        <v>23608</v>
      </c>
      <c r="S548" s="30">
        <f t="shared" si="99"/>
        <v>17868</v>
      </c>
      <c r="T548" s="36">
        <f t="shared" si="100"/>
        <v>493375</v>
      </c>
      <c r="U548" s="30">
        <f t="shared" si="101"/>
        <v>1535825</v>
      </c>
      <c r="V548" s="44">
        <v>89</v>
      </c>
      <c r="W548" s="33">
        <f t="shared" si="102"/>
        <v>45912</v>
      </c>
      <c r="X548" s="43" t="str">
        <f t="shared" ca="1" si="107"/>
        <v>Bill Process</v>
      </c>
      <c r="Y548" s="37">
        <f t="shared" ca="1" si="103"/>
        <v>-279</v>
      </c>
      <c r="Z548" s="44">
        <v>3278</v>
      </c>
      <c r="AA548" s="44">
        <f t="shared" ca="1" si="104"/>
        <v>279</v>
      </c>
      <c r="AB548" s="48">
        <v>7</v>
      </c>
      <c r="AC548" s="67">
        <f t="shared" si="105"/>
        <v>0.24313791934937309</v>
      </c>
      <c r="AD548" s="52">
        <f t="shared" ca="1" si="108"/>
        <v>272</v>
      </c>
      <c r="AE548" s="83"/>
      <c r="AF548" s="74">
        <v>0</v>
      </c>
      <c r="AG548" s="75">
        <v>0</v>
      </c>
      <c r="AH548" s="76">
        <v>46009</v>
      </c>
      <c r="AI548" s="77">
        <v>46112</v>
      </c>
      <c r="AJ548" s="50">
        <f t="shared" si="106"/>
        <v>-103</v>
      </c>
      <c r="AK548" s="48" t="s">
        <v>47</v>
      </c>
    </row>
    <row r="549" spans="1:37">
      <c r="A549" s="86" t="s">
        <v>835</v>
      </c>
      <c r="B549" s="44">
        <v>600</v>
      </c>
      <c r="C549" s="44">
        <v>97494286</v>
      </c>
      <c r="D549" s="86" t="s">
        <v>538</v>
      </c>
      <c r="E549" s="86" t="s">
        <v>211</v>
      </c>
      <c r="F549" s="44">
        <v>39</v>
      </c>
      <c r="G549" s="44">
        <v>287738</v>
      </c>
      <c r="H549" s="46">
        <v>0.97</v>
      </c>
      <c r="I549" s="21">
        <v>73.093421090518433</v>
      </c>
      <c r="J549" s="86" t="s">
        <v>315</v>
      </c>
      <c r="K549" s="66">
        <v>0.10299999999999999</v>
      </c>
      <c r="L549" s="45">
        <v>5656</v>
      </c>
      <c r="M549" s="82">
        <v>45798</v>
      </c>
      <c r="N549" s="44">
        <v>62498</v>
      </c>
      <c r="O549" s="36">
        <f t="shared" si="97"/>
        <v>4568192.6313152211</v>
      </c>
      <c r="P549" s="36">
        <f t="shared" si="98"/>
        <v>5038716</v>
      </c>
      <c r="Q549" s="44">
        <v>57145</v>
      </c>
      <c r="R549" s="30">
        <v>62498</v>
      </c>
      <c r="S549" s="30">
        <f t="shared" si="99"/>
        <v>5353</v>
      </c>
      <c r="T549" s="36">
        <f t="shared" si="100"/>
        <v>4607147</v>
      </c>
      <c r="U549" s="30">
        <f t="shared" si="101"/>
        <v>431569</v>
      </c>
      <c r="V549" s="44">
        <v>198</v>
      </c>
      <c r="W549" s="33">
        <f t="shared" si="102"/>
        <v>45996</v>
      </c>
      <c r="X549" s="43" t="str">
        <f t="shared" ca="1" si="107"/>
        <v>Bill Process</v>
      </c>
      <c r="Y549" s="37">
        <f t="shared" ca="1" si="103"/>
        <v>-195</v>
      </c>
      <c r="Z549" s="44">
        <v>4666</v>
      </c>
      <c r="AA549" s="44">
        <f t="shared" ca="1" si="104"/>
        <v>195</v>
      </c>
      <c r="AB549" s="48">
        <v>5</v>
      </c>
      <c r="AC549" s="67">
        <f t="shared" si="105"/>
        <v>0.91434925917629362</v>
      </c>
      <c r="AD549" s="52">
        <f t="shared" ca="1" si="108"/>
        <v>190</v>
      </c>
      <c r="AE549" s="83"/>
      <c r="AF549" s="74">
        <v>0</v>
      </c>
      <c r="AG549" s="75">
        <v>0</v>
      </c>
      <c r="AH549" s="76">
        <v>45959</v>
      </c>
      <c r="AI549" s="77">
        <v>46171</v>
      </c>
      <c r="AJ549" s="50">
        <f t="shared" si="106"/>
        <v>-212</v>
      </c>
      <c r="AK549" s="48" t="s">
        <v>47</v>
      </c>
    </row>
    <row r="550" spans="1:37">
      <c r="A550" s="86" t="s">
        <v>836</v>
      </c>
      <c r="B550" s="44">
        <v>786</v>
      </c>
      <c r="C550" s="44">
        <v>32188510</v>
      </c>
      <c r="D550" s="86" t="s">
        <v>345</v>
      </c>
      <c r="E550" s="86" t="s">
        <v>207</v>
      </c>
      <c r="F550" s="44">
        <v>36</v>
      </c>
      <c r="G550" s="44">
        <v>1455484</v>
      </c>
      <c r="H550" s="46">
        <v>0.75</v>
      </c>
      <c r="I550" s="21">
        <v>73.163381304849281</v>
      </c>
      <c r="J550" s="86" t="s">
        <v>242</v>
      </c>
      <c r="K550" s="66">
        <v>0.105</v>
      </c>
      <c r="L550" s="45">
        <v>6226</v>
      </c>
      <c r="M550" s="82">
        <v>45415</v>
      </c>
      <c r="N550" s="44">
        <v>67868</v>
      </c>
      <c r="O550" s="36">
        <f t="shared" si="97"/>
        <v>4965452.3623975106</v>
      </c>
      <c r="P550" s="36">
        <f t="shared" si="98"/>
        <v>5486825</v>
      </c>
      <c r="Q550" s="44">
        <v>15802</v>
      </c>
      <c r="R550" s="30">
        <v>67868</v>
      </c>
      <c r="S550" s="30">
        <f t="shared" si="99"/>
        <v>52066</v>
      </c>
      <c r="T550" s="36">
        <f t="shared" si="100"/>
        <v>1277521</v>
      </c>
      <c r="U550" s="30">
        <f t="shared" si="101"/>
        <v>4209304</v>
      </c>
      <c r="V550" s="44">
        <v>76</v>
      </c>
      <c r="W550" s="33">
        <f t="shared" si="102"/>
        <v>45491</v>
      </c>
      <c r="X550" s="43" t="str">
        <f t="shared" ca="1" si="107"/>
        <v>Bill Process</v>
      </c>
      <c r="Y550" s="37">
        <f t="shared" ca="1" si="103"/>
        <v>-700</v>
      </c>
      <c r="Z550" s="44">
        <v>4248</v>
      </c>
      <c r="AA550" s="44">
        <f t="shared" ca="1" si="104"/>
        <v>700</v>
      </c>
      <c r="AB550" s="48">
        <v>9</v>
      </c>
      <c r="AC550" s="67">
        <f t="shared" si="105"/>
        <v>0.23283432545529556</v>
      </c>
      <c r="AD550" s="52">
        <f t="shared" ca="1" si="108"/>
        <v>691</v>
      </c>
      <c r="AE550" s="83"/>
      <c r="AF550" s="74">
        <v>0</v>
      </c>
      <c r="AG550" s="75">
        <v>0</v>
      </c>
      <c r="AH550" s="76">
        <v>45874</v>
      </c>
      <c r="AI550" s="77">
        <v>45964</v>
      </c>
      <c r="AJ550" s="50">
        <f t="shared" si="106"/>
        <v>-90</v>
      </c>
      <c r="AK550" s="48" t="s">
        <v>47</v>
      </c>
    </row>
    <row r="551" spans="1:37">
      <c r="A551" s="86" t="s">
        <v>837</v>
      </c>
      <c r="B551" s="44">
        <v>859</v>
      </c>
      <c r="C551" s="44">
        <v>37095649</v>
      </c>
      <c r="D551" s="86" t="s">
        <v>235</v>
      </c>
      <c r="E551" s="86" t="s">
        <v>83</v>
      </c>
      <c r="F551" s="44">
        <v>21</v>
      </c>
      <c r="G551" s="44">
        <v>400413</v>
      </c>
      <c r="H551" s="46">
        <v>0.89</v>
      </c>
      <c r="I551" s="21">
        <v>91.269055049434243</v>
      </c>
      <c r="J551" s="86" t="s">
        <v>197</v>
      </c>
      <c r="K551" s="66">
        <v>0.14399999999999999</v>
      </c>
      <c r="L551" s="45">
        <v>6968</v>
      </c>
      <c r="M551" s="82">
        <v>45663</v>
      </c>
      <c r="N551" s="44">
        <v>81694</v>
      </c>
      <c r="O551" s="36">
        <f t="shared" si="97"/>
        <v>7456134.1832084814</v>
      </c>
      <c r="P551" s="36">
        <f t="shared" si="98"/>
        <v>8529818</v>
      </c>
      <c r="Q551" s="44">
        <v>15203</v>
      </c>
      <c r="R551" s="30">
        <v>81694</v>
      </c>
      <c r="S551" s="30">
        <f t="shared" si="99"/>
        <v>66491</v>
      </c>
      <c r="T551" s="36">
        <f t="shared" si="100"/>
        <v>1587373</v>
      </c>
      <c r="U551" s="30">
        <f t="shared" si="101"/>
        <v>6942445</v>
      </c>
      <c r="V551" s="44">
        <v>158</v>
      </c>
      <c r="W551" s="33">
        <f t="shared" si="102"/>
        <v>45821</v>
      </c>
      <c r="X551" s="43" t="str">
        <f t="shared" ca="1" si="107"/>
        <v>Bill Process</v>
      </c>
      <c r="Y551" s="37">
        <f t="shared" ca="1" si="103"/>
        <v>-370</v>
      </c>
      <c r="Z551" s="44">
        <v>2375</v>
      </c>
      <c r="AA551" s="44">
        <f t="shared" ca="1" si="104"/>
        <v>370</v>
      </c>
      <c r="AB551" s="48">
        <v>5</v>
      </c>
      <c r="AC551" s="67">
        <f t="shared" si="105"/>
        <v>0.18609689818101696</v>
      </c>
      <c r="AD551" s="52">
        <f t="shared" ca="1" si="108"/>
        <v>365</v>
      </c>
      <c r="AE551" s="83"/>
      <c r="AF551" s="74">
        <v>0</v>
      </c>
      <c r="AG551" s="75">
        <v>0</v>
      </c>
      <c r="AH551" s="76">
        <v>45741</v>
      </c>
      <c r="AI551" s="77">
        <v>45913</v>
      </c>
      <c r="AJ551" s="50">
        <f t="shared" si="106"/>
        <v>-172</v>
      </c>
      <c r="AK551" s="48" t="s">
        <v>47</v>
      </c>
    </row>
    <row r="552" spans="1:37">
      <c r="A552" s="86" t="s">
        <v>838</v>
      </c>
      <c r="B552" s="44">
        <v>313</v>
      </c>
      <c r="C552" s="44">
        <v>55346999</v>
      </c>
      <c r="D552" s="86" t="s">
        <v>271</v>
      </c>
      <c r="E552" s="86" t="s">
        <v>54</v>
      </c>
      <c r="F552" s="44">
        <v>35</v>
      </c>
      <c r="G552" s="44">
        <v>5066738</v>
      </c>
      <c r="H552" s="46">
        <v>0.96</v>
      </c>
      <c r="I552" s="21">
        <v>57.576988466427622</v>
      </c>
      <c r="J552" s="86" t="s">
        <v>101</v>
      </c>
      <c r="K552" s="66">
        <v>0.122</v>
      </c>
      <c r="L552" s="45">
        <v>1408</v>
      </c>
      <c r="M552" s="82">
        <v>44639</v>
      </c>
      <c r="N552" s="44">
        <v>72996</v>
      </c>
      <c r="O552" s="36">
        <f t="shared" si="97"/>
        <v>4202889.8500953503</v>
      </c>
      <c r="P552" s="36">
        <f t="shared" si="98"/>
        <v>4715642</v>
      </c>
      <c r="Q552" s="44">
        <v>66911</v>
      </c>
      <c r="R552" s="30">
        <v>72996</v>
      </c>
      <c r="S552" s="30">
        <f t="shared" si="99"/>
        <v>6085</v>
      </c>
      <c r="T552" s="36">
        <f t="shared" si="100"/>
        <v>4322543</v>
      </c>
      <c r="U552" s="30">
        <f t="shared" si="101"/>
        <v>393099</v>
      </c>
      <c r="V552" s="44">
        <v>154</v>
      </c>
      <c r="W552" s="33">
        <f t="shared" si="102"/>
        <v>44793</v>
      </c>
      <c r="X552" s="43" t="str">
        <f t="shared" ca="1" si="107"/>
        <v>Bill Process</v>
      </c>
      <c r="Y552" s="37">
        <f t="shared" ca="1" si="103"/>
        <v>-1398</v>
      </c>
      <c r="Z552" s="44">
        <v>8229</v>
      </c>
      <c r="AA552" s="44">
        <f t="shared" ca="1" si="104"/>
        <v>1398</v>
      </c>
      <c r="AB552" s="48">
        <v>0</v>
      </c>
      <c r="AC552" s="67">
        <f t="shared" si="105"/>
        <v>0.91663926790509065</v>
      </c>
      <c r="AD552" s="52">
        <f t="shared" ca="1" si="108"/>
        <v>1398</v>
      </c>
      <c r="AE552" s="83"/>
      <c r="AF552" s="74">
        <v>0</v>
      </c>
      <c r="AG552" s="75">
        <v>0</v>
      </c>
      <c r="AH552" s="76">
        <v>46194</v>
      </c>
      <c r="AI552" s="77">
        <v>46362</v>
      </c>
      <c r="AJ552" s="50">
        <f t="shared" si="106"/>
        <v>-168</v>
      </c>
      <c r="AK552" s="48" t="s">
        <v>47</v>
      </c>
    </row>
    <row r="553" spans="1:37">
      <c r="A553" s="86" t="s">
        <v>839</v>
      </c>
      <c r="B553" s="44">
        <v>466</v>
      </c>
      <c r="C553" s="44">
        <v>94652029</v>
      </c>
      <c r="D553" s="86" t="s">
        <v>462</v>
      </c>
      <c r="E553" s="86" t="s">
        <v>58</v>
      </c>
      <c r="F553" s="44">
        <v>33</v>
      </c>
      <c r="G553" s="44">
        <v>7322462</v>
      </c>
      <c r="H553" s="46">
        <v>0.9</v>
      </c>
      <c r="I553" s="21">
        <v>97.348308342966874</v>
      </c>
      <c r="J553" s="86" t="s">
        <v>101</v>
      </c>
      <c r="K553" s="66">
        <v>0.125</v>
      </c>
      <c r="L553" s="45">
        <v>6530</v>
      </c>
      <c r="M553" s="82">
        <v>44139</v>
      </c>
      <c r="N553" s="44">
        <v>79702</v>
      </c>
      <c r="O553" s="36">
        <f t="shared" si="97"/>
        <v>7758854.8715511458</v>
      </c>
      <c r="P553" s="36">
        <f t="shared" si="98"/>
        <v>8728712</v>
      </c>
      <c r="Q553" s="44">
        <v>5444</v>
      </c>
      <c r="R553" s="30">
        <v>79702</v>
      </c>
      <c r="S553" s="30">
        <f t="shared" si="99"/>
        <v>74258</v>
      </c>
      <c r="T553" s="36">
        <f t="shared" si="100"/>
        <v>596210</v>
      </c>
      <c r="U553" s="30">
        <f t="shared" si="101"/>
        <v>8132502</v>
      </c>
      <c r="V553" s="44">
        <v>67</v>
      </c>
      <c r="W553" s="33">
        <f t="shared" si="102"/>
        <v>44206</v>
      </c>
      <c r="X553" s="43" t="str">
        <f t="shared" ca="1" si="107"/>
        <v>Bill Process</v>
      </c>
      <c r="Y553" s="37">
        <f t="shared" ca="1" si="103"/>
        <v>-1985</v>
      </c>
      <c r="Z553" s="44">
        <v>3580</v>
      </c>
      <c r="AA553" s="44">
        <f t="shared" ca="1" si="104"/>
        <v>1985</v>
      </c>
      <c r="AB553" s="48">
        <v>1</v>
      </c>
      <c r="AC553" s="67">
        <f t="shared" si="105"/>
        <v>6.8304434016712254E-2</v>
      </c>
      <c r="AD553" s="52">
        <f t="shared" ca="1" si="108"/>
        <v>1984</v>
      </c>
      <c r="AE553" s="83"/>
      <c r="AF553" s="74">
        <v>0</v>
      </c>
      <c r="AG553" s="75">
        <v>0</v>
      </c>
      <c r="AH553" s="76">
        <v>45869</v>
      </c>
      <c r="AI553" s="77">
        <v>45950</v>
      </c>
      <c r="AJ553" s="50">
        <f t="shared" si="106"/>
        <v>-81</v>
      </c>
      <c r="AK553" s="48" t="s">
        <v>47</v>
      </c>
    </row>
    <row r="554" spans="1:37">
      <c r="A554" s="86" t="s">
        <v>840</v>
      </c>
      <c r="B554" s="44">
        <v>684</v>
      </c>
      <c r="C554" s="44">
        <v>12739299</v>
      </c>
      <c r="D554" s="86" t="s">
        <v>133</v>
      </c>
      <c r="E554" s="86" t="s">
        <v>97</v>
      </c>
      <c r="F554" s="44">
        <v>44</v>
      </c>
      <c r="G554" s="44">
        <v>2279568</v>
      </c>
      <c r="H554" s="46">
        <v>0.82</v>
      </c>
      <c r="I554" s="21">
        <v>82.102518938823437</v>
      </c>
      <c r="J554" s="86" t="s">
        <v>194</v>
      </c>
      <c r="K554" s="66">
        <v>0.14099999999999999</v>
      </c>
      <c r="L554" s="45">
        <v>3525</v>
      </c>
      <c r="M554" s="82">
        <v>45961</v>
      </c>
      <c r="N554" s="44">
        <v>81747</v>
      </c>
      <c r="O554" s="36">
        <f t="shared" si="97"/>
        <v>6711634.6156919999</v>
      </c>
      <c r="P554" s="36">
        <f t="shared" si="98"/>
        <v>7657975</v>
      </c>
      <c r="Q554" s="44">
        <v>42202</v>
      </c>
      <c r="R554" s="30">
        <v>81747</v>
      </c>
      <c r="S554" s="30">
        <f t="shared" si="99"/>
        <v>39545</v>
      </c>
      <c r="T554" s="36">
        <f t="shared" si="100"/>
        <v>3953440</v>
      </c>
      <c r="U554" s="30">
        <f t="shared" si="101"/>
        <v>3704535</v>
      </c>
      <c r="V554" s="44">
        <v>119</v>
      </c>
      <c r="W554" s="33">
        <f t="shared" si="102"/>
        <v>46080</v>
      </c>
      <c r="X554" s="43" t="str">
        <f t="shared" ca="1" si="107"/>
        <v>Bill Process</v>
      </c>
      <c r="Y554" s="37">
        <f t="shared" ca="1" si="103"/>
        <v>-111</v>
      </c>
      <c r="Z554" s="44">
        <v>6509</v>
      </c>
      <c r="AA554" s="44">
        <f t="shared" ca="1" si="104"/>
        <v>111</v>
      </c>
      <c r="AB554" s="48">
        <v>0</v>
      </c>
      <c r="AC554" s="67">
        <f t="shared" si="105"/>
        <v>0.5162513609062106</v>
      </c>
      <c r="AD554" s="52">
        <f t="shared" ca="1" si="108"/>
        <v>111</v>
      </c>
      <c r="AE554" s="83"/>
      <c r="AF554" s="74">
        <v>0</v>
      </c>
      <c r="AG554" s="75">
        <v>0</v>
      </c>
      <c r="AH554" s="76">
        <v>46330</v>
      </c>
      <c r="AI554" s="77">
        <v>46463</v>
      </c>
      <c r="AJ554" s="50">
        <f t="shared" si="106"/>
        <v>-133</v>
      </c>
      <c r="AK554" s="48" t="s">
        <v>47</v>
      </c>
    </row>
    <row r="555" spans="1:37">
      <c r="A555" s="86" t="s">
        <v>841</v>
      </c>
      <c r="B555" s="44">
        <v>855</v>
      </c>
      <c r="C555" s="44">
        <v>83224089</v>
      </c>
      <c r="D555" s="86" t="s">
        <v>458</v>
      </c>
      <c r="E555" s="86" t="s">
        <v>97</v>
      </c>
      <c r="F555" s="44">
        <v>27</v>
      </c>
      <c r="G555" s="44">
        <v>6688692</v>
      </c>
      <c r="H555" s="46">
        <v>0.76</v>
      </c>
      <c r="I555" s="21">
        <v>67.226961251188811</v>
      </c>
      <c r="J555" s="86" t="s">
        <v>173</v>
      </c>
      <c r="K555" s="66">
        <v>0.108</v>
      </c>
      <c r="L555" s="45">
        <v>6330</v>
      </c>
      <c r="M555" s="82">
        <v>44169</v>
      </c>
      <c r="N555" s="44">
        <v>86311</v>
      </c>
      <c r="O555" s="36">
        <f t="shared" si="97"/>
        <v>5802426.2525513573</v>
      </c>
      <c r="P555" s="36">
        <f t="shared" si="98"/>
        <v>6429088</v>
      </c>
      <c r="Q555" s="44">
        <v>86311</v>
      </c>
      <c r="R555" s="30">
        <v>86311</v>
      </c>
      <c r="S555" s="30">
        <f t="shared" si="99"/>
        <v>0</v>
      </c>
      <c r="T555" s="36">
        <f t="shared" si="100"/>
        <v>6429088</v>
      </c>
      <c r="U555" s="30">
        <f t="shared" si="101"/>
        <v>0</v>
      </c>
      <c r="V555" s="44">
        <v>182</v>
      </c>
      <c r="W555" s="33">
        <f t="shared" si="102"/>
        <v>44351</v>
      </c>
      <c r="X555" s="43" t="str">
        <f t="shared" ca="1" si="107"/>
        <v>P O Closed</v>
      </c>
      <c r="Y555" s="37">
        <f t="shared" ca="1" si="103"/>
        <v>-1840</v>
      </c>
      <c r="Z555" s="44">
        <v>7891</v>
      </c>
      <c r="AA555" s="44">
        <f t="shared" ca="1" si="104"/>
        <v>1840</v>
      </c>
      <c r="AB555" s="48">
        <v>3</v>
      </c>
      <c r="AC555" s="67">
        <f t="shared" si="105"/>
        <v>1</v>
      </c>
      <c r="AD555" s="52">
        <f t="shared" ca="1" si="108"/>
        <v>1837</v>
      </c>
      <c r="AE555" s="83"/>
      <c r="AF555" s="74">
        <v>0</v>
      </c>
      <c r="AG555" s="75">
        <v>0</v>
      </c>
      <c r="AH555" s="76">
        <v>45866</v>
      </c>
      <c r="AI555" s="77">
        <v>46062</v>
      </c>
      <c r="AJ555" s="50">
        <f t="shared" si="106"/>
        <v>-196</v>
      </c>
      <c r="AK555" s="48" t="s">
        <v>47</v>
      </c>
    </row>
    <row r="556" spans="1:37">
      <c r="A556" s="86" t="s">
        <v>842</v>
      </c>
      <c r="B556" s="44">
        <v>490</v>
      </c>
      <c r="C556" s="44">
        <v>83646103</v>
      </c>
      <c r="D556" s="86" t="s">
        <v>345</v>
      </c>
      <c r="E556" s="86" t="s">
        <v>207</v>
      </c>
      <c r="F556" s="44">
        <v>26</v>
      </c>
      <c r="G556" s="44">
        <v>4162598</v>
      </c>
      <c r="H556" s="46">
        <v>0.92</v>
      </c>
      <c r="I556" s="21">
        <v>57.985871718771676</v>
      </c>
      <c r="J556" s="86" t="s">
        <v>276</v>
      </c>
      <c r="K556" s="66">
        <v>0.14000000000000001</v>
      </c>
      <c r="L556" s="45">
        <v>9323</v>
      </c>
      <c r="M556" s="82">
        <v>44520</v>
      </c>
      <c r="N556" s="44">
        <v>83526</v>
      </c>
      <c r="O556" s="36">
        <f t="shared" si="97"/>
        <v>4843327.921182123</v>
      </c>
      <c r="P556" s="36">
        <f t="shared" si="98"/>
        <v>5521394</v>
      </c>
      <c r="Q556" s="44">
        <v>70626</v>
      </c>
      <c r="R556" s="30">
        <v>83526</v>
      </c>
      <c r="S556" s="30">
        <f t="shared" si="99"/>
        <v>12900</v>
      </c>
      <c r="T556" s="36">
        <f t="shared" si="100"/>
        <v>4668654</v>
      </c>
      <c r="U556" s="30">
        <f t="shared" si="101"/>
        <v>852740</v>
      </c>
      <c r="V556" s="44">
        <v>148</v>
      </c>
      <c r="W556" s="33">
        <f t="shared" si="102"/>
        <v>44668</v>
      </c>
      <c r="X556" s="43" t="str">
        <f t="shared" ca="1" si="107"/>
        <v>Bill Process</v>
      </c>
      <c r="Y556" s="37">
        <f t="shared" ca="1" si="103"/>
        <v>-1523</v>
      </c>
      <c r="Z556" s="44">
        <v>7262</v>
      </c>
      <c r="AA556" s="44">
        <f t="shared" ca="1" si="104"/>
        <v>1523</v>
      </c>
      <c r="AB556" s="48">
        <v>9</v>
      </c>
      <c r="AC556" s="67">
        <f t="shared" si="105"/>
        <v>0.84555707204942177</v>
      </c>
      <c r="AD556" s="52">
        <f t="shared" ca="1" si="108"/>
        <v>1514</v>
      </c>
      <c r="AE556" s="83"/>
      <c r="AF556" s="74">
        <v>0</v>
      </c>
      <c r="AG556" s="75">
        <v>0</v>
      </c>
      <c r="AH556" s="76">
        <v>45745</v>
      </c>
      <c r="AI556" s="77">
        <v>45907</v>
      </c>
      <c r="AJ556" s="50">
        <f t="shared" si="106"/>
        <v>-162</v>
      </c>
      <c r="AK556" s="48" t="s">
        <v>47</v>
      </c>
    </row>
    <row r="557" spans="1:37">
      <c r="A557" s="86" t="s">
        <v>843</v>
      </c>
      <c r="B557" s="44">
        <v>645</v>
      </c>
      <c r="C557" s="44">
        <v>27920310</v>
      </c>
      <c r="D557" s="86" t="s">
        <v>538</v>
      </c>
      <c r="E557" s="86" t="s">
        <v>211</v>
      </c>
      <c r="F557" s="44">
        <v>17</v>
      </c>
      <c r="G557" s="44">
        <v>1710143</v>
      </c>
      <c r="H557" s="46">
        <v>0.78</v>
      </c>
      <c r="I557" s="21">
        <v>70.568408015688078</v>
      </c>
      <c r="J557" s="86" t="s">
        <v>236</v>
      </c>
      <c r="K557" s="66">
        <v>0.128</v>
      </c>
      <c r="L557" s="45">
        <v>2455</v>
      </c>
      <c r="M557" s="82">
        <v>45380</v>
      </c>
      <c r="N557" s="44">
        <v>67731</v>
      </c>
      <c r="O557" s="36">
        <f t="shared" si="97"/>
        <v>4779668.8433105694</v>
      </c>
      <c r="P557" s="36">
        <f t="shared" si="98"/>
        <v>5391466</v>
      </c>
      <c r="Q557" s="44">
        <v>56471</v>
      </c>
      <c r="R557" s="30">
        <v>67731</v>
      </c>
      <c r="S557" s="30">
        <f t="shared" si="99"/>
        <v>11260</v>
      </c>
      <c r="T557" s="36">
        <f t="shared" si="100"/>
        <v>4495157</v>
      </c>
      <c r="U557" s="30">
        <f t="shared" si="101"/>
        <v>896309</v>
      </c>
      <c r="V557" s="44">
        <v>65</v>
      </c>
      <c r="W557" s="33">
        <f t="shared" si="102"/>
        <v>45445</v>
      </c>
      <c r="X557" s="43" t="str">
        <f t="shared" ca="1" si="107"/>
        <v>Bill Process</v>
      </c>
      <c r="Y557" s="37">
        <f t="shared" ca="1" si="103"/>
        <v>-746</v>
      </c>
      <c r="Z557" s="44">
        <v>8659</v>
      </c>
      <c r="AA557" s="44">
        <f t="shared" ca="1" si="104"/>
        <v>746</v>
      </c>
      <c r="AB557" s="48">
        <v>6</v>
      </c>
      <c r="AC557" s="67">
        <f t="shared" si="105"/>
        <v>0.83375411554531897</v>
      </c>
      <c r="AD557" s="52">
        <f t="shared" ca="1" si="108"/>
        <v>740</v>
      </c>
      <c r="AE557" s="83"/>
      <c r="AF557" s="74">
        <v>0</v>
      </c>
      <c r="AG557" s="75">
        <v>0</v>
      </c>
      <c r="AH557" s="76">
        <v>45929</v>
      </c>
      <c r="AI557" s="77">
        <v>46008</v>
      </c>
      <c r="AJ557" s="50">
        <f t="shared" si="106"/>
        <v>-79</v>
      </c>
      <c r="AK557" s="48" t="s">
        <v>47</v>
      </c>
    </row>
    <row r="558" spans="1:37">
      <c r="A558" s="86" t="s">
        <v>844</v>
      </c>
      <c r="B558" s="44">
        <v>740</v>
      </c>
      <c r="C558" s="44">
        <v>42973190</v>
      </c>
      <c r="D558" s="86" t="s">
        <v>89</v>
      </c>
      <c r="E558" s="86" t="s">
        <v>71</v>
      </c>
      <c r="F558" s="44">
        <v>13</v>
      </c>
      <c r="G558" s="44">
        <v>6482447</v>
      </c>
      <c r="H558" s="46">
        <v>0.85</v>
      </c>
      <c r="I558" s="21">
        <v>53.618706147023929</v>
      </c>
      <c r="J558" s="86" t="s">
        <v>276</v>
      </c>
      <c r="K558" s="66">
        <v>0.11899999999999999</v>
      </c>
      <c r="L558" s="45">
        <v>8808</v>
      </c>
      <c r="M558" s="82">
        <v>45668</v>
      </c>
      <c r="N558" s="44">
        <v>23507</v>
      </c>
      <c r="O558" s="36">
        <f t="shared" si="97"/>
        <v>1260414.9253980916</v>
      </c>
      <c r="P558" s="36">
        <f t="shared" si="98"/>
        <v>1410404</v>
      </c>
      <c r="Q558" s="44">
        <v>16795</v>
      </c>
      <c r="R558" s="30">
        <v>23507</v>
      </c>
      <c r="S558" s="30">
        <f t="shared" si="99"/>
        <v>6712</v>
      </c>
      <c r="T558" s="36">
        <f t="shared" si="100"/>
        <v>1007689</v>
      </c>
      <c r="U558" s="30">
        <f t="shared" si="101"/>
        <v>402715</v>
      </c>
      <c r="V558" s="44">
        <v>126</v>
      </c>
      <c r="W558" s="33">
        <f t="shared" si="102"/>
        <v>45794</v>
      </c>
      <c r="X558" s="43" t="str">
        <f t="shared" ca="1" si="107"/>
        <v>Bill Process</v>
      </c>
      <c r="Y558" s="37">
        <f t="shared" ca="1" si="103"/>
        <v>-397</v>
      </c>
      <c r="Z558" s="44">
        <v>9192</v>
      </c>
      <c r="AA558" s="44">
        <f t="shared" ca="1" si="104"/>
        <v>397</v>
      </c>
      <c r="AB558" s="48">
        <v>0</v>
      </c>
      <c r="AC558" s="67">
        <f t="shared" si="105"/>
        <v>0.71446803079933641</v>
      </c>
      <c r="AD558" s="52">
        <f t="shared" ca="1" si="108"/>
        <v>397</v>
      </c>
      <c r="AE558" s="83"/>
      <c r="AF558" s="74">
        <v>0</v>
      </c>
      <c r="AG558" s="75">
        <v>0</v>
      </c>
      <c r="AH558" s="76">
        <v>46184</v>
      </c>
      <c r="AI558" s="77">
        <v>46324</v>
      </c>
      <c r="AJ558" s="50">
        <f t="shared" si="106"/>
        <v>-140</v>
      </c>
      <c r="AK558" s="48" t="s">
        <v>47</v>
      </c>
    </row>
    <row r="559" spans="1:37">
      <c r="A559" s="86" t="s">
        <v>845</v>
      </c>
      <c r="B559" s="44">
        <v>949</v>
      </c>
      <c r="C559" s="44">
        <v>44416663</v>
      </c>
      <c r="D559" s="86" t="s">
        <v>170</v>
      </c>
      <c r="E559" s="86" t="s">
        <v>147</v>
      </c>
      <c r="F559" s="44">
        <v>25</v>
      </c>
      <c r="G559" s="44">
        <v>3497888</v>
      </c>
      <c r="H559" s="46">
        <v>0.9</v>
      </c>
      <c r="I559" s="21">
        <v>67.878097666193838</v>
      </c>
      <c r="J559" s="86" t="s">
        <v>187</v>
      </c>
      <c r="K559" s="66">
        <v>0.123</v>
      </c>
      <c r="L559" s="45">
        <v>8874</v>
      </c>
      <c r="M559" s="82">
        <v>45304</v>
      </c>
      <c r="N559" s="44">
        <v>48808</v>
      </c>
      <c r="O559" s="36">
        <f t="shared" si="97"/>
        <v>3312994.190891589</v>
      </c>
      <c r="P559" s="36">
        <f t="shared" si="98"/>
        <v>3720492</v>
      </c>
      <c r="Q559" s="44">
        <v>8852</v>
      </c>
      <c r="R559" s="30">
        <v>48808</v>
      </c>
      <c r="S559" s="30">
        <f t="shared" si="99"/>
        <v>39956</v>
      </c>
      <c r="T559" s="36">
        <f t="shared" si="100"/>
        <v>674762</v>
      </c>
      <c r="U559" s="30">
        <f t="shared" si="101"/>
        <v>3045730</v>
      </c>
      <c r="V559" s="44">
        <v>66</v>
      </c>
      <c r="W559" s="33">
        <f t="shared" si="102"/>
        <v>45370</v>
      </c>
      <c r="X559" s="43" t="str">
        <f t="shared" ca="1" si="107"/>
        <v>Bill Process</v>
      </c>
      <c r="Y559" s="37">
        <f t="shared" ca="1" si="103"/>
        <v>-821</v>
      </c>
      <c r="Z559" s="44">
        <v>3057</v>
      </c>
      <c r="AA559" s="44">
        <f t="shared" ca="1" si="104"/>
        <v>821</v>
      </c>
      <c r="AB559" s="48">
        <v>1</v>
      </c>
      <c r="AC559" s="67">
        <f t="shared" si="105"/>
        <v>0.18136371086707098</v>
      </c>
      <c r="AD559" s="52">
        <f t="shared" ca="1" si="108"/>
        <v>820</v>
      </c>
      <c r="AE559" s="83"/>
      <c r="AF559" s="74">
        <v>0</v>
      </c>
      <c r="AG559" s="75">
        <v>0</v>
      </c>
      <c r="AH559" s="76">
        <v>45963</v>
      </c>
      <c r="AI559" s="77">
        <v>46043</v>
      </c>
      <c r="AJ559" s="50">
        <f t="shared" si="106"/>
        <v>-80</v>
      </c>
      <c r="AK559" s="48" t="s">
        <v>47</v>
      </c>
    </row>
    <row r="560" spans="1:37">
      <c r="A560" s="86" t="s">
        <v>846</v>
      </c>
      <c r="B560" s="44">
        <v>334</v>
      </c>
      <c r="C560" s="44">
        <v>20342114</v>
      </c>
      <c r="D560" s="86" t="s">
        <v>214</v>
      </c>
      <c r="E560" s="86" t="s">
        <v>75</v>
      </c>
      <c r="F560" s="44">
        <v>30</v>
      </c>
      <c r="G560" s="44">
        <v>5640336</v>
      </c>
      <c r="H560" s="46">
        <v>0.78</v>
      </c>
      <c r="I560" s="21">
        <v>50.351108909209415</v>
      </c>
      <c r="J560" s="86" t="s">
        <v>55</v>
      </c>
      <c r="K560" s="66">
        <v>0.123</v>
      </c>
      <c r="L560" s="45">
        <v>9334</v>
      </c>
      <c r="M560" s="82">
        <v>44087</v>
      </c>
      <c r="N560" s="44">
        <v>97937</v>
      </c>
      <c r="O560" s="36">
        <f t="shared" si="97"/>
        <v>4931236.5532412427</v>
      </c>
      <c r="P560" s="36">
        <f t="shared" si="98"/>
        <v>5537779</v>
      </c>
      <c r="Q560" s="44">
        <v>18439</v>
      </c>
      <c r="R560" s="30">
        <v>97937</v>
      </c>
      <c r="S560" s="30">
        <f t="shared" si="99"/>
        <v>79498</v>
      </c>
      <c r="T560" s="36">
        <f t="shared" si="100"/>
        <v>1042620</v>
      </c>
      <c r="U560" s="30">
        <f t="shared" si="101"/>
        <v>4495159</v>
      </c>
      <c r="V560" s="44">
        <v>170</v>
      </c>
      <c r="W560" s="33">
        <f t="shared" si="102"/>
        <v>44257</v>
      </c>
      <c r="X560" s="43" t="str">
        <f t="shared" ca="1" si="107"/>
        <v>Bill Process</v>
      </c>
      <c r="Y560" s="37">
        <f t="shared" ca="1" si="103"/>
        <v>-1934</v>
      </c>
      <c r="Z560" s="44">
        <v>6072</v>
      </c>
      <c r="AA560" s="44">
        <f t="shared" ca="1" si="104"/>
        <v>1934</v>
      </c>
      <c r="AB560" s="48">
        <v>5</v>
      </c>
      <c r="AC560" s="67">
        <f t="shared" si="105"/>
        <v>0.18827409457099972</v>
      </c>
      <c r="AD560" s="52">
        <f t="shared" ca="1" si="108"/>
        <v>1929</v>
      </c>
      <c r="AE560" s="83"/>
      <c r="AF560" s="74">
        <v>0</v>
      </c>
      <c r="AG560" s="75">
        <v>0</v>
      </c>
      <c r="AH560" s="76">
        <v>45825</v>
      </c>
      <c r="AI560" s="77">
        <v>46009</v>
      </c>
      <c r="AJ560" s="50">
        <f t="shared" si="106"/>
        <v>-184</v>
      </c>
      <c r="AK560" s="48" t="s">
        <v>47</v>
      </c>
    </row>
    <row r="561" spans="1:37">
      <c r="A561" s="86" t="s">
        <v>847</v>
      </c>
      <c r="B561" s="44">
        <v>902</v>
      </c>
      <c r="C561" s="44">
        <v>95985485</v>
      </c>
      <c r="D561" s="86" t="s">
        <v>372</v>
      </c>
      <c r="E561" s="86" t="s">
        <v>54</v>
      </c>
      <c r="F561" s="44">
        <v>19</v>
      </c>
      <c r="G561" s="44">
        <v>1203937</v>
      </c>
      <c r="H561" s="46">
        <v>0.96</v>
      </c>
      <c r="I561" s="21">
        <v>93.010461852615279</v>
      </c>
      <c r="J561" s="86" t="s">
        <v>377</v>
      </c>
      <c r="K561" s="66">
        <v>0.129</v>
      </c>
      <c r="L561" s="45">
        <v>1446</v>
      </c>
      <c r="M561" s="82">
        <v>43851</v>
      </c>
      <c r="N561" s="44">
        <v>20758</v>
      </c>
      <c r="O561" s="36">
        <f t="shared" si="97"/>
        <v>1930711.1671365879</v>
      </c>
      <c r="P561" s="36">
        <f t="shared" si="98"/>
        <v>2179773</v>
      </c>
      <c r="Q561" s="44">
        <v>17209</v>
      </c>
      <c r="R561" s="30">
        <v>20758</v>
      </c>
      <c r="S561" s="30">
        <f t="shared" si="99"/>
        <v>3549</v>
      </c>
      <c r="T561" s="36">
        <f t="shared" si="100"/>
        <v>1807097</v>
      </c>
      <c r="U561" s="30">
        <f t="shared" si="101"/>
        <v>372676</v>
      </c>
      <c r="V561" s="44">
        <v>183</v>
      </c>
      <c r="W561" s="33">
        <f t="shared" si="102"/>
        <v>44034</v>
      </c>
      <c r="X561" s="43" t="str">
        <f t="shared" ca="1" si="107"/>
        <v>Bill Process</v>
      </c>
      <c r="Y561" s="37">
        <f t="shared" ca="1" si="103"/>
        <v>-2157</v>
      </c>
      <c r="Z561" s="44">
        <v>2099</v>
      </c>
      <c r="AA561" s="44">
        <f t="shared" ca="1" si="104"/>
        <v>2157</v>
      </c>
      <c r="AB561" s="48">
        <v>7</v>
      </c>
      <c r="AC561" s="67">
        <f t="shared" si="105"/>
        <v>0.82902977165430192</v>
      </c>
      <c r="AD561" s="52">
        <f t="shared" ca="1" si="108"/>
        <v>2150</v>
      </c>
      <c r="AE561" s="83"/>
      <c r="AF561" s="74">
        <v>0</v>
      </c>
      <c r="AG561" s="75">
        <v>0</v>
      </c>
      <c r="AH561" s="76">
        <v>46119</v>
      </c>
      <c r="AI561" s="77">
        <v>46316</v>
      </c>
      <c r="AJ561" s="50">
        <f t="shared" si="106"/>
        <v>-197</v>
      </c>
      <c r="AK561" s="48" t="s">
        <v>47</v>
      </c>
    </row>
    <row r="562" spans="1:37">
      <c r="A562" s="86" t="s">
        <v>848</v>
      </c>
      <c r="B562" s="44">
        <v>968</v>
      </c>
      <c r="C562" s="44">
        <v>22299942</v>
      </c>
      <c r="D562" s="86" t="s">
        <v>121</v>
      </c>
      <c r="E562" s="86" t="s">
        <v>93</v>
      </c>
      <c r="F562" s="44">
        <v>45</v>
      </c>
      <c r="G562" s="44">
        <v>9306069</v>
      </c>
      <c r="H562" s="46">
        <v>0.92</v>
      </c>
      <c r="I562" s="21">
        <v>94.74860885129975</v>
      </c>
      <c r="J562" s="86" t="s">
        <v>187</v>
      </c>
      <c r="K562" s="66">
        <v>0.11799999999999999</v>
      </c>
      <c r="L562" s="45">
        <v>9596</v>
      </c>
      <c r="M562" s="82">
        <v>44999</v>
      </c>
      <c r="N562" s="44">
        <v>39122</v>
      </c>
      <c r="O562" s="36">
        <f t="shared" si="97"/>
        <v>3706755.0754805487</v>
      </c>
      <c r="P562" s="36">
        <f t="shared" si="98"/>
        <v>4144152</v>
      </c>
      <c r="Q562" s="44">
        <v>27617</v>
      </c>
      <c r="R562" s="30">
        <v>39122</v>
      </c>
      <c r="S562" s="30">
        <f t="shared" si="99"/>
        <v>11505</v>
      </c>
      <c r="T562" s="36">
        <f t="shared" si="100"/>
        <v>2925440</v>
      </c>
      <c r="U562" s="30">
        <f t="shared" si="101"/>
        <v>1218712</v>
      </c>
      <c r="V562" s="44">
        <v>81</v>
      </c>
      <c r="W562" s="33">
        <f t="shared" si="102"/>
        <v>45080</v>
      </c>
      <c r="X562" s="43" t="str">
        <f t="shared" ca="1" si="107"/>
        <v>Bill Process</v>
      </c>
      <c r="Y562" s="37">
        <f t="shared" ca="1" si="103"/>
        <v>-1111</v>
      </c>
      <c r="Z562" s="44">
        <v>7434</v>
      </c>
      <c r="AA562" s="44">
        <f t="shared" ca="1" si="104"/>
        <v>1111</v>
      </c>
      <c r="AB562" s="48">
        <v>1</v>
      </c>
      <c r="AC562" s="67">
        <f t="shared" si="105"/>
        <v>0.70591994274321357</v>
      </c>
      <c r="AD562" s="52">
        <f t="shared" ca="1" si="108"/>
        <v>1110</v>
      </c>
      <c r="AE562" s="83"/>
      <c r="AF562" s="74">
        <v>0</v>
      </c>
      <c r="AG562" s="75">
        <v>0</v>
      </c>
      <c r="AH562" s="76">
        <v>45740</v>
      </c>
      <c r="AI562" s="77">
        <v>45835</v>
      </c>
      <c r="AJ562" s="50">
        <f t="shared" si="106"/>
        <v>-95</v>
      </c>
      <c r="AK562" s="48" t="s">
        <v>47</v>
      </c>
    </row>
    <row r="563" spans="1:37">
      <c r="A563" s="86" t="s">
        <v>849</v>
      </c>
      <c r="B563" s="44">
        <v>285</v>
      </c>
      <c r="C563" s="44">
        <v>26207866</v>
      </c>
      <c r="D563" s="86" t="s">
        <v>214</v>
      </c>
      <c r="E563" s="86" t="s">
        <v>75</v>
      </c>
      <c r="F563" s="44">
        <v>22</v>
      </c>
      <c r="G563" s="44">
        <v>5795006</v>
      </c>
      <c r="H563" s="46">
        <v>0.79</v>
      </c>
      <c r="I563" s="21">
        <v>51.48686816426445</v>
      </c>
      <c r="J563" s="86" t="s">
        <v>94</v>
      </c>
      <c r="K563" s="66">
        <v>0.121</v>
      </c>
      <c r="L563" s="45">
        <v>5151</v>
      </c>
      <c r="M563" s="82">
        <v>45888</v>
      </c>
      <c r="N563" s="44">
        <v>11176</v>
      </c>
      <c r="O563" s="36">
        <f t="shared" si="97"/>
        <v>575417.23860381951</v>
      </c>
      <c r="P563" s="36">
        <f t="shared" si="98"/>
        <v>645043</v>
      </c>
      <c r="Q563" s="44">
        <v>4520</v>
      </c>
      <c r="R563" s="30">
        <v>11176</v>
      </c>
      <c r="S563" s="30">
        <f t="shared" si="99"/>
        <v>6656</v>
      </c>
      <c r="T563" s="36">
        <f t="shared" si="100"/>
        <v>260880</v>
      </c>
      <c r="U563" s="30">
        <f t="shared" si="101"/>
        <v>384163</v>
      </c>
      <c r="V563" s="44">
        <v>68</v>
      </c>
      <c r="W563" s="33">
        <f t="shared" si="102"/>
        <v>45956</v>
      </c>
      <c r="X563" s="43" t="str">
        <f t="shared" ca="1" si="107"/>
        <v>Bill Process</v>
      </c>
      <c r="Y563" s="37">
        <f t="shared" ca="1" si="103"/>
        <v>-235</v>
      </c>
      <c r="Z563" s="44">
        <v>4497</v>
      </c>
      <c r="AA563" s="44">
        <f t="shared" ca="1" si="104"/>
        <v>235</v>
      </c>
      <c r="AB563" s="48">
        <v>0</v>
      </c>
      <c r="AC563" s="67">
        <f t="shared" si="105"/>
        <v>0.40443808160343592</v>
      </c>
      <c r="AD563" s="52">
        <f t="shared" ca="1" si="108"/>
        <v>235</v>
      </c>
      <c r="AE563" s="83"/>
      <c r="AF563" s="74">
        <v>0</v>
      </c>
      <c r="AG563" s="75">
        <v>0</v>
      </c>
      <c r="AH563" s="76">
        <v>46368</v>
      </c>
      <c r="AI563" s="77">
        <v>46450</v>
      </c>
      <c r="AJ563" s="50">
        <f t="shared" si="106"/>
        <v>-82</v>
      </c>
      <c r="AK563" s="48" t="s">
        <v>60</v>
      </c>
    </row>
    <row r="564" spans="1:37">
      <c r="A564" s="86" t="s">
        <v>850</v>
      </c>
      <c r="B564" s="44">
        <v>616</v>
      </c>
      <c r="C564" s="44">
        <v>94421352</v>
      </c>
      <c r="D564" s="86" t="s">
        <v>267</v>
      </c>
      <c r="E564" s="86" t="s">
        <v>71</v>
      </c>
      <c r="F564" s="44">
        <v>41</v>
      </c>
      <c r="G564" s="44">
        <v>8562099</v>
      </c>
      <c r="H564" s="46">
        <v>0.76</v>
      </c>
      <c r="I564" s="21">
        <v>59.867223331746942</v>
      </c>
      <c r="J564" s="86" t="s">
        <v>377</v>
      </c>
      <c r="K564" s="66">
        <v>0.11899999999999999</v>
      </c>
      <c r="L564" s="45">
        <v>9497</v>
      </c>
      <c r="M564" s="82">
        <v>45492</v>
      </c>
      <c r="N564" s="44">
        <v>57891</v>
      </c>
      <c r="O564" s="36">
        <f t="shared" si="97"/>
        <v>3465773.4258981622</v>
      </c>
      <c r="P564" s="36">
        <f t="shared" si="98"/>
        <v>3878200</v>
      </c>
      <c r="Q564" s="44">
        <v>7851</v>
      </c>
      <c r="R564" s="30">
        <v>57891</v>
      </c>
      <c r="S564" s="30">
        <f t="shared" si="99"/>
        <v>50040</v>
      </c>
      <c r="T564" s="36">
        <f t="shared" si="100"/>
        <v>525950</v>
      </c>
      <c r="U564" s="30">
        <f t="shared" si="101"/>
        <v>3352250</v>
      </c>
      <c r="V564" s="44">
        <v>63</v>
      </c>
      <c r="W564" s="33">
        <f t="shared" si="102"/>
        <v>45555</v>
      </c>
      <c r="X564" s="43" t="str">
        <f t="shared" ca="1" si="107"/>
        <v>Bill Process</v>
      </c>
      <c r="Y564" s="37">
        <f t="shared" ca="1" si="103"/>
        <v>-636</v>
      </c>
      <c r="Z564" s="44">
        <v>3253</v>
      </c>
      <c r="AA564" s="44">
        <f t="shared" ca="1" si="104"/>
        <v>636</v>
      </c>
      <c r="AB564" s="48">
        <v>7</v>
      </c>
      <c r="AC564" s="67">
        <f t="shared" si="105"/>
        <v>0.1356169352749132</v>
      </c>
      <c r="AD564" s="52">
        <f t="shared" ca="1" si="108"/>
        <v>629</v>
      </c>
      <c r="AE564" s="83"/>
      <c r="AF564" s="74">
        <v>0</v>
      </c>
      <c r="AG564" s="75">
        <v>0</v>
      </c>
      <c r="AH564" s="76">
        <v>45747</v>
      </c>
      <c r="AI564" s="77">
        <v>45824</v>
      </c>
      <c r="AJ564" s="50">
        <f t="shared" si="106"/>
        <v>-77</v>
      </c>
      <c r="AK564" s="48" t="s">
        <v>47</v>
      </c>
    </row>
    <row r="565" spans="1:37">
      <c r="A565" s="86" t="s">
        <v>851</v>
      </c>
      <c r="B565" s="44">
        <v>844</v>
      </c>
      <c r="C565" s="44">
        <v>92912952</v>
      </c>
      <c r="D565" s="86" t="s">
        <v>538</v>
      </c>
      <c r="E565" s="86" t="s">
        <v>211</v>
      </c>
      <c r="F565" s="44">
        <v>31</v>
      </c>
      <c r="G565" s="44">
        <v>9747350</v>
      </c>
      <c r="H565" s="46">
        <v>0.76</v>
      </c>
      <c r="I565" s="21">
        <v>83.800479783308745</v>
      </c>
      <c r="J565" s="86" t="s">
        <v>90</v>
      </c>
      <c r="K565" s="66">
        <v>0.14399999999999999</v>
      </c>
      <c r="L565" s="45">
        <v>6749</v>
      </c>
      <c r="M565" s="82">
        <v>45784</v>
      </c>
      <c r="N565" s="44">
        <v>58403</v>
      </c>
      <c r="O565" s="36">
        <f t="shared" si="97"/>
        <v>4894199.4207845805</v>
      </c>
      <c r="P565" s="36">
        <f t="shared" si="98"/>
        <v>5598964</v>
      </c>
      <c r="Q565" s="44">
        <v>979</v>
      </c>
      <c r="R565" s="30">
        <v>58403</v>
      </c>
      <c r="S565" s="30">
        <f t="shared" si="99"/>
        <v>57424</v>
      </c>
      <c r="T565" s="36">
        <f t="shared" si="100"/>
        <v>93855</v>
      </c>
      <c r="U565" s="30">
        <f t="shared" si="101"/>
        <v>5505109</v>
      </c>
      <c r="V565" s="44">
        <v>98</v>
      </c>
      <c r="W565" s="33">
        <f t="shared" si="102"/>
        <v>45882</v>
      </c>
      <c r="X565" s="43" t="str">
        <f t="shared" ca="1" si="107"/>
        <v>Bill Process</v>
      </c>
      <c r="Y565" s="37">
        <f t="shared" ca="1" si="103"/>
        <v>-309</v>
      </c>
      <c r="Z565" s="44">
        <v>1207</v>
      </c>
      <c r="AA565" s="44">
        <f t="shared" ca="1" si="104"/>
        <v>309</v>
      </c>
      <c r="AB565" s="48">
        <v>7</v>
      </c>
      <c r="AC565" s="67">
        <f t="shared" si="105"/>
        <v>1.6762837525469584E-2</v>
      </c>
      <c r="AD565" s="52">
        <f t="shared" ca="1" si="108"/>
        <v>302</v>
      </c>
      <c r="AE565" s="83"/>
      <c r="AF565" s="74">
        <v>0</v>
      </c>
      <c r="AG565" s="75">
        <v>0</v>
      </c>
      <c r="AH565" s="76">
        <v>46115</v>
      </c>
      <c r="AI565" s="77">
        <v>46227</v>
      </c>
      <c r="AJ565" s="50">
        <f t="shared" si="106"/>
        <v>-112</v>
      </c>
      <c r="AK565" s="48" t="s">
        <v>47</v>
      </c>
    </row>
    <row r="566" spans="1:37">
      <c r="A566" s="86" t="s">
        <v>852</v>
      </c>
      <c r="B566" s="44">
        <v>999</v>
      </c>
      <c r="C566" s="44">
        <v>74348158</v>
      </c>
      <c r="D566" s="86" t="s">
        <v>487</v>
      </c>
      <c r="E566" s="86" t="s">
        <v>71</v>
      </c>
      <c r="F566" s="44">
        <v>29</v>
      </c>
      <c r="G566" s="44">
        <v>5384328</v>
      </c>
      <c r="H566" s="46">
        <v>0.89</v>
      </c>
      <c r="I566" s="21">
        <v>81.195260372789392</v>
      </c>
      <c r="J566" s="86" t="s">
        <v>156</v>
      </c>
      <c r="K566" s="66">
        <v>0.13200000000000001</v>
      </c>
      <c r="L566" s="45">
        <v>6192</v>
      </c>
      <c r="M566" s="82">
        <v>44271</v>
      </c>
      <c r="N566" s="44">
        <v>23786</v>
      </c>
      <c r="O566" s="36">
        <f t="shared" si="97"/>
        <v>1931310.4632271684</v>
      </c>
      <c r="P566" s="36">
        <f t="shared" si="98"/>
        <v>2186243</v>
      </c>
      <c r="Q566" s="44">
        <v>235</v>
      </c>
      <c r="R566" s="30">
        <v>23786</v>
      </c>
      <c r="S566" s="30">
        <f t="shared" si="99"/>
        <v>23551</v>
      </c>
      <c r="T566" s="36">
        <f t="shared" si="100"/>
        <v>21600</v>
      </c>
      <c r="U566" s="30">
        <f t="shared" si="101"/>
        <v>2164643</v>
      </c>
      <c r="V566" s="44">
        <v>197</v>
      </c>
      <c r="W566" s="33">
        <f t="shared" si="102"/>
        <v>44468</v>
      </c>
      <c r="X566" s="43" t="str">
        <f t="shared" ca="1" si="107"/>
        <v>Bill Process</v>
      </c>
      <c r="Y566" s="37">
        <f t="shared" ca="1" si="103"/>
        <v>-1723</v>
      </c>
      <c r="Z566" s="44">
        <v>9186</v>
      </c>
      <c r="AA566" s="44">
        <f t="shared" ca="1" si="104"/>
        <v>1723</v>
      </c>
      <c r="AB566" s="48">
        <v>0</v>
      </c>
      <c r="AC566" s="67">
        <f t="shared" si="105"/>
        <v>9.8797612040696214E-3</v>
      </c>
      <c r="AD566" s="52">
        <f t="shared" ca="1" si="108"/>
        <v>1723</v>
      </c>
      <c r="AE566" s="83"/>
      <c r="AF566" s="74">
        <v>0</v>
      </c>
      <c r="AG566" s="75">
        <v>0</v>
      </c>
      <c r="AH566" s="76">
        <v>46202</v>
      </c>
      <c r="AI566" s="77">
        <v>46413</v>
      </c>
      <c r="AJ566" s="50">
        <f t="shared" si="106"/>
        <v>-211</v>
      </c>
      <c r="AK566" s="48" t="s">
        <v>60</v>
      </c>
    </row>
    <row r="567" spans="1:37">
      <c r="A567" s="86" t="s">
        <v>853</v>
      </c>
      <c r="B567" s="44">
        <v>337</v>
      </c>
      <c r="C567" s="44">
        <v>22865726</v>
      </c>
      <c r="D567" s="86" t="s">
        <v>389</v>
      </c>
      <c r="E567" s="86" t="s">
        <v>79</v>
      </c>
      <c r="F567" s="44">
        <v>6</v>
      </c>
      <c r="G567" s="44">
        <v>3055956</v>
      </c>
      <c r="H567" s="46">
        <v>0.78</v>
      </c>
      <c r="I567" s="21">
        <v>86.4294950572136</v>
      </c>
      <c r="J567" s="86" t="s">
        <v>202</v>
      </c>
      <c r="K567" s="66">
        <v>0.114</v>
      </c>
      <c r="L567" s="45">
        <v>7479</v>
      </c>
      <c r="M567" s="82">
        <v>44031</v>
      </c>
      <c r="N567" s="44">
        <v>69822</v>
      </c>
      <c r="O567" s="36">
        <f t="shared" si="97"/>
        <v>6034680.2038847683</v>
      </c>
      <c r="P567" s="36">
        <f t="shared" si="98"/>
        <v>6722634</v>
      </c>
      <c r="Q567" s="44">
        <v>69822</v>
      </c>
      <c r="R567" s="30">
        <v>69822</v>
      </c>
      <c r="S567" s="30">
        <f t="shared" si="99"/>
        <v>0</v>
      </c>
      <c r="T567" s="36">
        <f t="shared" si="100"/>
        <v>6722634</v>
      </c>
      <c r="U567" s="30">
        <f t="shared" si="101"/>
        <v>0</v>
      </c>
      <c r="V567" s="44">
        <v>183</v>
      </c>
      <c r="W567" s="33">
        <f t="shared" si="102"/>
        <v>44214</v>
      </c>
      <c r="X567" s="43" t="str">
        <f t="shared" ca="1" si="107"/>
        <v>P O Closed</v>
      </c>
      <c r="Y567" s="37">
        <f t="shared" ca="1" si="103"/>
        <v>-1977</v>
      </c>
      <c r="Z567" s="44">
        <v>2780</v>
      </c>
      <c r="AA567" s="44">
        <f t="shared" ca="1" si="104"/>
        <v>1977</v>
      </c>
      <c r="AB567" s="48">
        <v>1</v>
      </c>
      <c r="AC567" s="67">
        <f t="shared" si="105"/>
        <v>1</v>
      </c>
      <c r="AD567" s="52">
        <f t="shared" ca="1" si="108"/>
        <v>1976</v>
      </c>
      <c r="AE567" s="83"/>
      <c r="AF567" s="74">
        <v>0</v>
      </c>
      <c r="AG567" s="75">
        <v>0</v>
      </c>
      <c r="AH567" s="76">
        <v>45736</v>
      </c>
      <c r="AI567" s="77">
        <v>45933</v>
      </c>
      <c r="AJ567" s="50">
        <f t="shared" si="106"/>
        <v>-197</v>
      </c>
      <c r="AK567" s="48" t="s">
        <v>60</v>
      </c>
    </row>
    <row r="568" spans="1:37">
      <c r="A568" s="86" t="s">
        <v>854</v>
      </c>
      <c r="B568" s="44">
        <v>976</v>
      </c>
      <c r="C568" s="44">
        <v>43812606</v>
      </c>
      <c r="D568" s="86" t="s">
        <v>291</v>
      </c>
      <c r="E568" s="86" t="s">
        <v>58</v>
      </c>
      <c r="F568" s="44">
        <v>43</v>
      </c>
      <c r="G568" s="44">
        <v>8607749</v>
      </c>
      <c r="H568" s="46">
        <v>0.76</v>
      </c>
      <c r="I568" s="21">
        <v>81.338082759489126</v>
      </c>
      <c r="J568" s="86" t="s">
        <v>126</v>
      </c>
      <c r="K568" s="66">
        <v>0.13500000000000001</v>
      </c>
      <c r="L568" s="45">
        <v>1728</v>
      </c>
      <c r="M568" s="82">
        <v>45115</v>
      </c>
      <c r="N568" s="44">
        <v>94692</v>
      </c>
      <c r="O568" s="36">
        <f t="shared" si="97"/>
        <v>7702065.7326615443</v>
      </c>
      <c r="P568" s="36">
        <f t="shared" si="98"/>
        <v>8741845</v>
      </c>
      <c r="Q568" s="44">
        <v>3434</v>
      </c>
      <c r="R568" s="30">
        <v>94692</v>
      </c>
      <c r="S568" s="30">
        <f t="shared" si="99"/>
        <v>91258</v>
      </c>
      <c r="T568" s="36">
        <f t="shared" si="100"/>
        <v>317022</v>
      </c>
      <c r="U568" s="30">
        <f t="shared" si="101"/>
        <v>8424823</v>
      </c>
      <c r="V568" s="44">
        <v>181</v>
      </c>
      <c r="W568" s="33">
        <f t="shared" si="102"/>
        <v>45296</v>
      </c>
      <c r="X568" s="43" t="str">
        <f t="shared" ca="1" si="107"/>
        <v>Bill Process</v>
      </c>
      <c r="Y568" s="37">
        <f t="shared" ca="1" si="103"/>
        <v>-895</v>
      </c>
      <c r="Z568" s="44">
        <v>6632</v>
      </c>
      <c r="AA568" s="44">
        <f t="shared" ca="1" si="104"/>
        <v>895</v>
      </c>
      <c r="AB568" s="48">
        <v>0</v>
      </c>
      <c r="AC568" s="67">
        <f t="shared" si="105"/>
        <v>3.6264943184218308E-2</v>
      </c>
      <c r="AD568" s="52">
        <f t="shared" ca="1" si="108"/>
        <v>895</v>
      </c>
      <c r="AE568" s="83"/>
      <c r="AF568" s="74">
        <v>0</v>
      </c>
      <c r="AG568" s="75">
        <v>0</v>
      </c>
      <c r="AH568" s="76">
        <v>46213</v>
      </c>
      <c r="AI568" s="77">
        <v>46408</v>
      </c>
      <c r="AJ568" s="50">
        <f t="shared" si="106"/>
        <v>-195</v>
      </c>
      <c r="AK568" s="48" t="s">
        <v>47</v>
      </c>
    </row>
    <row r="569" spans="1:37">
      <c r="A569" s="86" t="s">
        <v>855</v>
      </c>
      <c r="B569" s="44">
        <v>700</v>
      </c>
      <c r="C569" s="44">
        <v>46697345</v>
      </c>
      <c r="D569" s="86" t="s">
        <v>363</v>
      </c>
      <c r="E569" s="86" t="s">
        <v>207</v>
      </c>
      <c r="F569" s="44">
        <v>35</v>
      </c>
      <c r="G569" s="44">
        <v>1129001</v>
      </c>
      <c r="H569" s="46">
        <v>0.84</v>
      </c>
      <c r="I569" s="21">
        <v>68.559486283081668</v>
      </c>
      <c r="J569" s="86" t="s">
        <v>59</v>
      </c>
      <c r="K569" s="66">
        <v>0.104</v>
      </c>
      <c r="L569" s="45">
        <v>5907</v>
      </c>
      <c r="M569" s="82">
        <v>45355</v>
      </c>
      <c r="N569" s="44">
        <v>13898</v>
      </c>
      <c r="O569" s="36">
        <f t="shared" si="97"/>
        <v>952839.74036226899</v>
      </c>
      <c r="P569" s="36">
        <f t="shared" si="98"/>
        <v>1051935</v>
      </c>
      <c r="Q569" s="44">
        <v>8102</v>
      </c>
      <c r="R569" s="30">
        <v>13898</v>
      </c>
      <c r="S569" s="30">
        <f t="shared" si="99"/>
        <v>5796</v>
      </c>
      <c r="T569" s="36">
        <f t="shared" si="100"/>
        <v>613238</v>
      </c>
      <c r="U569" s="30">
        <f t="shared" si="101"/>
        <v>438697</v>
      </c>
      <c r="V569" s="44">
        <v>58</v>
      </c>
      <c r="W569" s="33">
        <f t="shared" si="102"/>
        <v>45413</v>
      </c>
      <c r="X569" s="43" t="str">
        <f t="shared" ca="1" si="107"/>
        <v>Bill Process</v>
      </c>
      <c r="Y569" s="37">
        <f t="shared" ca="1" si="103"/>
        <v>-778</v>
      </c>
      <c r="Z569" s="44">
        <v>9673</v>
      </c>
      <c r="AA569" s="44">
        <f t="shared" ca="1" si="104"/>
        <v>778</v>
      </c>
      <c r="AB569" s="48">
        <v>5</v>
      </c>
      <c r="AC569" s="67">
        <f t="shared" si="105"/>
        <v>0.58296157720535324</v>
      </c>
      <c r="AD569" s="52">
        <f t="shared" ca="1" si="108"/>
        <v>773</v>
      </c>
      <c r="AE569" s="83"/>
      <c r="AF569" s="74">
        <v>0</v>
      </c>
      <c r="AG569" s="75">
        <v>0</v>
      </c>
      <c r="AH569" s="76">
        <v>45836</v>
      </c>
      <c r="AI569" s="77">
        <v>45908</v>
      </c>
      <c r="AJ569" s="50">
        <f t="shared" si="106"/>
        <v>-72</v>
      </c>
      <c r="AK569" s="48" t="s">
        <v>60</v>
      </c>
    </row>
    <row r="570" spans="1:37">
      <c r="A570" s="86" t="s">
        <v>856</v>
      </c>
      <c r="B570" s="44">
        <v>814</v>
      </c>
      <c r="C570" s="44">
        <v>41565449</v>
      </c>
      <c r="D570" s="86" t="s">
        <v>196</v>
      </c>
      <c r="E570" s="86" t="s">
        <v>83</v>
      </c>
      <c r="F570" s="44">
        <v>37</v>
      </c>
      <c r="G570" s="44">
        <v>9265267</v>
      </c>
      <c r="H570" s="46">
        <v>0.76</v>
      </c>
      <c r="I570" s="21">
        <v>85.892398166070066</v>
      </c>
      <c r="J570" s="86" t="s">
        <v>137</v>
      </c>
      <c r="K570" s="66">
        <v>0.11</v>
      </c>
      <c r="L570" s="45">
        <v>9796</v>
      </c>
      <c r="M570" s="82">
        <v>44028</v>
      </c>
      <c r="N570" s="44">
        <v>82287</v>
      </c>
      <c r="O570" s="36">
        <f t="shared" si="97"/>
        <v>7067827.7678914079</v>
      </c>
      <c r="P570" s="36">
        <f t="shared" si="98"/>
        <v>7845289</v>
      </c>
      <c r="Q570" s="44">
        <v>22963</v>
      </c>
      <c r="R570" s="30">
        <v>82287</v>
      </c>
      <c r="S570" s="30">
        <f t="shared" si="99"/>
        <v>59324</v>
      </c>
      <c r="T570" s="36">
        <f t="shared" si="100"/>
        <v>2189305</v>
      </c>
      <c r="U570" s="30">
        <f t="shared" si="101"/>
        <v>5655984</v>
      </c>
      <c r="V570" s="44">
        <v>187</v>
      </c>
      <c r="W570" s="33">
        <f t="shared" si="102"/>
        <v>44215</v>
      </c>
      <c r="X570" s="43" t="str">
        <f t="shared" ca="1" si="107"/>
        <v>Bill Process</v>
      </c>
      <c r="Y570" s="37">
        <f t="shared" ca="1" si="103"/>
        <v>-1976</v>
      </c>
      <c r="Z570" s="44">
        <v>3965</v>
      </c>
      <c r="AA570" s="44">
        <f t="shared" ca="1" si="104"/>
        <v>1976</v>
      </c>
      <c r="AB570" s="48">
        <v>8</v>
      </c>
      <c r="AC570" s="67">
        <f t="shared" si="105"/>
        <v>0.27905987580055175</v>
      </c>
      <c r="AD570" s="52">
        <f t="shared" ca="1" si="108"/>
        <v>1968</v>
      </c>
      <c r="AE570" s="83"/>
      <c r="AF570" s="74">
        <v>0</v>
      </c>
      <c r="AG570" s="75">
        <v>0</v>
      </c>
      <c r="AH570" s="76">
        <v>45855</v>
      </c>
      <c r="AI570" s="77">
        <v>46056</v>
      </c>
      <c r="AJ570" s="50">
        <f t="shared" si="106"/>
        <v>-201</v>
      </c>
      <c r="AK570" s="48" t="s">
        <v>60</v>
      </c>
    </row>
    <row r="571" spans="1:37">
      <c r="A571" s="86" t="s">
        <v>857</v>
      </c>
      <c r="B571" s="44">
        <v>551</v>
      </c>
      <c r="C571" s="44">
        <v>87907235</v>
      </c>
      <c r="D571" s="86" t="s">
        <v>311</v>
      </c>
      <c r="E571" s="86" t="s">
        <v>54</v>
      </c>
      <c r="F571" s="44">
        <v>37</v>
      </c>
      <c r="G571" s="44">
        <v>956549</v>
      </c>
      <c r="H571" s="46">
        <v>0.81</v>
      </c>
      <c r="I571" s="21">
        <v>50.651274236028712</v>
      </c>
      <c r="J571" s="86" t="s">
        <v>239</v>
      </c>
      <c r="K571" s="66">
        <v>0.14899999999999999</v>
      </c>
      <c r="L571" s="45">
        <v>7523</v>
      </c>
      <c r="M571" s="82">
        <v>44098</v>
      </c>
      <c r="N571" s="44">
        <v>93163</v>
      </c>
      <c r="O571" s="36">
        <f t="shared" si="97"/>
        <v>4718824.6616511429</v>
      </c>
      <c r="P571" s="36">
        <f t="shared" si="98"/>
        <v>5421930</v>
      </c>
      <c r="Q571" s="44">
        <v>49268</v>
      </c>
      <c r="R571" s="30">
        <v>93163</v>
      </c>
      <c r="S571" s="30">
        <f t="shared" si="99"/>
        <v>43895</v>
      </c>
      <c r="T571" s="36">
        <f t="shared" si="100"/>
        <v>2867315</v>
      </c>
      <c r="U571" s="30">
        <f t="shared" si="101"/>
        <v>2554615</v>
      </c>
      <c r="V571" s="44">
        <v>179</v>
      </c>
      <c r="W571" s="33">
        <f t="shared" si="102"/>
        <v>44277</v>
      </c>
      <c r="X571" s="43" t="str">
        <f t="shared" ca="1" si="107"/>
        <v>Bill Process</v>
      </c>
      <c r="Y571" s="37">
        <f t="shared" ca="1" si="103"/>
        <v>-1914</v>
      </c>
      <c r="Z571" s="44">
        <v>8157</v>
      </c>
      <c r="AA571" s="44">
        <f t="shared" ca="1" si="104"/>
        <v>1914</v>
      </c>
      <c r="AB571" s="48">
        <v>2</v>
      </c>
      <c r="AC571" s="67">
        <f t="shared" si="105"/>
        <v>0.52883655528482343</v>
      </c>
      <c r="AD571" s="52">
        <f t="shared" ca="1" si="108"/>
        <v>1912</v>
      </c>
      <c r="AE571" s="83"/>
      <c r="AF571" s="74">
        <v>0</v>
      </c>
      <c r="AG571" s="75">
        <v>0</v>
      </c>
      <c r="AH571" s="76">
        <v>46015</v>
      </c>
      <c r="AI571" s="77">
        <v>46208</v>
      </c>
      <c r="AJ571" s="50">
        <f t="shared" si="106"/>
        <v>-193</v>
      </c>
      <c r="AK571" s="48" t="s">
        <v>47</v>
      </c>
    </row>
    <row r="572" spans="1:37">
      <c r="A572" s="86" t="s">
        <v>858</v>
      </c>
      <c r="B572" s="44">
        <v>681</v>
      </c>
      <c r="C572" s="44">
        <v>13921930</v>
      </c>
      <c r="D572" s="86" t="s">
        <v>489</v>
      </c>
      <c r="E572" s="86" t="s">
        <v>63</v>
      </c>
      <c r="F572" s="44">
        <v>38</v>
      </c>
      <c r="G572" s="44">
        <v>1193853</v>
      </c>
      <c r="H572" s="46">
        <v>0.91</v>
      </c>
      <c r="I572" s="21">
        <v>94.022381004777529</v>
      </c>
      <c r="J572" s="86" t="s">
        <v>129</v>
      </c>
      <c r="K572" s="66">
        <v>0.13300000000000001</v>
      </c>
      <c r="L572" s="45">
        <v>7571</v>
      </c>
      <c r="M572" s="82">
        <v>45221</v>
      </c>
      <c r="N572" s="44">
        <v>55446</v>
      </c>
      <c r="O572" s="36">
        <f t="shared" si="97"/>
        <v>5213164.937190895</v>
      </c>
      <c r="P572" s="36">
        <f t="shared" si="98"/>
        <v>5906516</v>
      </c>
      <c r="Q572" s="44">
        <v>41185</v>
      </c>
      <c r="R572" s="30">
        <v>55446</v>
      </c>
      <c r="S572" s="30">
        <f t="shared" si="99"/>
        <v>14261</v>
      </c>
      <c r="T572" s="36">
        <f t="shared" si="100"/>
        <v>4387329</v>
      </c>
      <c r="U572" s="30">
        <f t="shared" si="101"/>
        <v>1519187</v>
      </c>
      <c r="V572" s="44">
        <v>184</v>
      </c>
      <c r="W572" s="33">
        <f t="shared" si="102"/>
        <v>45405</v>
      </c>
      <c r="X572" s="43" t="str">
        <f t="shared" ca="1" si="107"/>
        <v>Bill Process</v>
      </c>
      <c r="Y572" s="37">
        <f t="shared" ca="1" si="103"/>
        <v>-786</v>
      </c>
      <c r="Z572" s="44">
        <v>9740</v>
      </c>
      <c r="AA572" s="44">
        <f t="shared" ca="1" si="104"/>
        <v>786</v>
      </c>
      <c r="AB572" s="48">
        <v>3</v>
      </c>
      <c r="AC572" s="67">
        <f t="shared" si="105"/>
        <v>0.74279479132849979</v>
      </c>
      <c r="AD572" s="52">
        <f t="shared" ca="1" si="108"/>
        <v>783</v>
      </c>
      <c r="AE572" s="83"/>
      <c r="AF572" s="74">
        <v>0</v>
      </c>
      <c r="AG572" s="75">
        <v>0</v>
      </c>
      <c r="AH572" s="76">
        <v>46110</v>
      </c>
      <c r="AI572" s="77">
        <v>46308</v>
      </c>
      <c r="AJ572" s="50">
        <f t="shared" si="106"/>
        <v>-198</v>
      </c>
      <c r="AK572" s="48" t="s">
        <v>60</v>
      </c>
    </row>
    <row r="573" spans="1:37">
      <c r="A573" s="86" t="s">
        <v>859</v>
      </c>
      <c r="B573" s="44">
        <v>859</v>
      </c>
      <c r="C573" s="44">
        <v>70325256</v>
      </c>
      <c r="D573" s="86" t="s">
        <v>193</v>
      </c>
      <c r="E573" s="86" t="s">
        <v>54</v>
      </c>
      <c r="F573" s="44">
        <v>10</v>
      </c>
      <c r="G573" s="44">
        <v>9773306</v>
      </c>
      <c r="H573" s="46">
        <v>0.99</v>
      </c>
      <c r="I573" s="21">
        <v>84.228872733841115</v>
      </c>
      <c r="J573" s="86" t="s">
        <v>315</v>
      </c>
      <c r="K573" s="66">
        <v>0.10199999999999999</v>
      </c>
      <c r="L573" s="45">
        <v>4346</v>
      </c>
      <c r="M573" s="82">
        <v>44796</v>
      </c>
      <c r="N573" s="44">
        <v>51858</v>
      </c>
      <c r="O573" s="36">
        <f t="shared" si="97"/>
        <v>4367940.8822315326</v>
      </c>
      <c r="P573" s="36">
        <f t="shared" si="98"/>
        <v>4813471</v>
      </c>
      <c r="Q573" s="44">
        <v>19193</v>
      </c>
      <c r="R573" s="30">
        <v>51858</v>
      </c>
      <c r="S573" s="30">
        <f t="shared" si="99"/>
        <v>32665</v>
      </c>
      <c r="T573" s="36">
        <f t="shared" si="100"/>
        <v>1781498</v>
      </c>
      <c r="U573" s="30">
        <f t="shared" si="101"/>
        <v>3031973</v>
      </c>
      <c r="V573" s="44">
        <v>110</v>
      </c>
      <c r="W573" s="33">
        <f t="shared" si="102"/>
        <v>44906</v>
      </c>
      <c r="X573" s="43" t="str">
        <f t="shared" ca="1" si="107"/>
        <v>Bill Process</v>
      </c>
      <c r="Y573" s="37">
        <f t="shared" ca="1" si="103"/>
        <v>-1285</v>
      </c>
      <c r="Z573" s="44">
        <v>9697</v>
      </c>
      <c r="AA573" s="44">
        <f t="shared" ca="1" si="104"/>
        <v>1285</v>
      </c>
      <c r="AB573" s="48">
        <v>2</v>
      </c>
      <c r="AC573" s="67">
        <f t="shared" si="105"/>
        <v>0.37010683019013457</v>
      </c>
      <c r="AD573" s="52">
        <f t="shared" ca="1" si="108"/>
        <v>1283</v>
      </c>
      <c r="AE573" s="83"/>
      <c r="AF573" s="74">
        <v>0</v>
      </c>
      <c r="AG573" s="75">
        <v>0</v>
      </c>
      <c r="AH573" s="76">
        <v>45937</v>
      </c>
      <c r="AI573" s="77">
        <v>46061</v>
      </c>
      <c r="AJ573" s="50">
        <f t="shared" si="106"/>
        <v>-124</v>
      </c>
      <c r="AK573" s="48" t="s">
        <v>47</v>
      </c>
    </row>
    <row r="574" spans="1:37">
      <c r="A574" s="86" t="s">
        <v>860</v>
      </c>
      <c r="B574" s="44">
        <v>710</v>
      </c>
      <c r="C574" s="44">
        <v>54245631</v>
      </c>
      <c r="D574" s="86" t="s">
        <v>193</v>
      </c>
      <c r="E574" s="86" t="s">
        <v>54</v>
      </c>
      <c r="F574" s="44">
        <v>30</v>
      </c>
      <c r="G574" s="44">
        <v>5107429</v>
      </c>
      <c r="H574" s="46">
        <v>0.75</v>
      </c>
      <c r="I574" s="21">
        <v>82.160920011549308</v>
      </c>
      <c r="J574" s="86" t="s">
        <v>306</v>
      </c>
      <c r="K574" s="66">
        <v>0.11899999999999999</v>
      </c>
      <c r="L574" s="45">
        <v>3290</v>
      </c>
      <c r="M574" s="82">
        <v>45454</v>
      </c>
      <c r="N574" s="44">
        <v>44288</v>
      </c>
      <c r="O574" s="36">
        <f t="shared" si="97"/>
        <v>3638742.8254714957</v>
      </c>
      <c r="P574" s="36">
        <f t="shared" si="98"/>
        <v>4071753</v>
      </c>
      <c r="Q574" s="44">
        <v>38579</v>
      </c>
      <c r="R574" s="30">
        <v>44288</v>
      </c>
      <c r="S574" s="30">
        <f t="shared" si="99"/>
        <v>5709</v>
      </c>
      <c r="T574" s="36">
        <f t="shared" si="100"/>
        <v>3546879</v>
      </c>
      <c r="U574" s="30">
        <f t="shared" si="101"/>
        <v>524874</v>
      </c>
      <c r="V574" s="44">
        <v>118</v>
      </c>
      <c r="W574" s="33">
        <f t="shared" si="102"/>
        <v>45572</v>
      </c>
      <c r="X574" s="43" t="str">
        <f t="shared" ca="1" si="107"/>
        <v>Bill Process</v>
      </c>
      <c r="Y574" s="37">
        <f t="shared" ca="1" si="103"/>
        <v>-619</v>
      </c>
      <c r="Z574" s="44">
        <v>5471</v>
      </c>
      <c r="AA574" s="44">
        <f t="shared" ca="1" si="104"/>
        <v>619</v>
      </c>
      <c r="AB574" s="48">
        <v>0</v>
      </c>
      <c r="AC574" s="67">
        <f t="shared" si="105"/>
        <v>0.87109375</v>
      </c>
      <c r="AD574" s="52">
        <f t="shared" ca="1" si="108"/>
        <v>619</v>
      </c>
      <c r="AE574" s="83"/>
      <c r="AF574" s="74">
        <v>0</v>
      </c>
      <c r="AG574" s="75">
        <v>0</v>
      </c>
      <c r="AH574" s="76">
        <v>46295</v>
      </c>
      <c r="AI574" s="77">
        <v>46427</v>
      </c>
      <c r="AJ574" s="50">
        <f t="shared" si="106"/>
        <v>-132</v>
      </c>
      <c r="AK574" s="48" t="s">
        <v>60</v>
      </c>
    </row>
    <row r="575" spans="1:37">
      <c r="A575" s="86" t="s">
        <v>861</v>
      </c>
      <c r="B575" s="44">
        <v>452</v>
      </c>
      <c r="C575" s="44">
        <v>88826770</v>
      </c>
      <c r="D575" s="86" t="s">
        <v>271</v>
      </c>
      <c r="E575" s="86" t="s">
        <v>54</v>
      </c>
      <c r="F575" s="44">
        <v>47</v>
      </c>
      <c r="G575" s="44">
        <v>8650481</v>
      </c>
      <c r="H575" s="46">
        <v>0.97</v>
      </c>
      <c r="I575" s="21">
        <v>62.80390343580352</v>
      </c>
      <c r="J575" s="86" t="s">
        <v>90</v>
      </c>
      <c r="K575" s="66">
        <v>0.128</v>
      </c>
      <c r="L575" s="45">
        <v>6649</v>
      </c>
      <c r="M575" s="82">
        <v>45128</v>
      </c>
      <c r="N575" s="44">
        <v>66426</v>
      </c>
      <c r="O575" s="36">
        <f t="shared" si="97"/>
        <v>4171812.0896266848</v>
      </c>
      <c r="P575" s="36">
        <f t="shared" si="98"/>
        <v>4705804</v>
      </c>
      <c r="Q575" s="44">
        <v>50559</v>
      </c>
      <c r="R575" s="30">
        <v>66426</v>
      </c>
      <c r="S575" s="30">
        <f t="shared" si="99"/>
        <v>15867</v>
      </c>
      <c r="T575" s="36">
        <f t="shared" si="100"/>
        <v>3581741</v>
      </c>
      <c r="U575" s="30">
        <f t="shared" si="101"/>
        <v>1124063</v>
      </c>
      <c r="V575" s="44">
        <v>140</v>
      </c>
      <c r="W575" s="33">
        <f t="shared" si="102"/>
        <v>45268</v>
      </c>
      <c r="X575" s="43" t="str">
        <f t="shared" ca="1" si="107"/>
        <v>Bill Process</v>
      </c>
      <c r="Y575" s="37">
        <f t="shared" ca="1" si="103"/>
        <v>-923</v>
      </c>
      <c r="Z575" s="44">
        <v>3427</v>
      </c>
      <c r="AA575" s="44">
        <f t="shared" ca="1" si="104"/>
        <v>923</v>
      </c>
      <c r="AB575" s="48">
        <v>3</v>
      </c>
      <c r="AC575" s="67">
        <f t="shared" si="105"/>
        <v>0.76113268900731645</v>
      </c>
      <c r="AD575" s="52">
        <f t="shared" ca="1" si="108"/>
        <v>920</v>
      </c>
      <c r="AE575" s="83"/>
      <c r="AF575" s="74">
        <v>0</v>
      </c>
      <c r="AG575" s="75">
        <v>0</v>
      </c>
      <c r="AH575" s="76">
        <v>45848</v>
      </c>
      <c r="AI575" s="77">
        <v>46002</v>
      </c>
      <c r="AJ575" s="50">
        <f t="shared" si="106"/>
        <v>-154</v>
      </c>
      <c r="AK575" s="48" t="s">
        <v>47</v>
      </c>
    </row>
    <row r="576" spans="1:37">
      <c r="A576" s="86" t="s">
        <v>862</v>
      </c>
      <c r="B576" s="44">
        <v>914</v>
      </c>
      <c r="C576" s="44">
        <v>70593527</v>
      </c>
      <c r="D576" s="86" t="s">
        <v>111</v>
      </c>
      <c r="E576" s="86" t="s">
        <v>79</v>
      </c>
      <c r="F576" s="44">
        <v>25</v>
      </c>
      <c r="G576" s="44">
        <v>5702683</v>
      </c>
      <c r="H576" s="46">
        <v>0.94</v>
      </c>
      <c r="I576" s="21">
        <v>54.250327411060752</v>
      </c>
      <c r="J576" s="86" t="s">
        <v>184</v>
      </c>
      <c r="K576" s="66">
        <v>0.128</v>
      </c>
      <c r="L576" s="45">
        <v>3023</v>
      </c>
      <c r="M576" s="82">
        <v>45579</v>
      </c>
      <c r="N576" s="44">
        <v>89527</v>
      </c>
      <c r="O576" s="36">
        <f t="shared" si="97"/>
        <v>4856869.0621300358</v>
      </c>
      <c r="P576" s="36">
        <f t="shared" si="98"/>
        <v>5478548</v>
      </c>
      <c r="Q576" s="44">
        <v>10272</v>
      </c>
      <c r="R576" s="30">
        <v>89527</v>
      </c>
      <c r="S576" s="30">
        <f t="shared" si="99"/>
        <v>79255</v>
      </c>
      <c r="T576" s="36">
        <f t="shared" si="100"/>
        <v>628589</v>
      </c>
      <c r="U576" s="30">
        <f t="shared" si="101"/>
        <v>4849959</v>
      </c>
      <c r="V576" s="44">
        <v>87</v>
      </c>
      <c r="W576" s="33">
        <f t="shared" si="102"/>
        <v>45666</v>
      </c>
      <c r="X576" s="43" t="str">
        <f t="shared" ca="1" si="107"/>
        <v>Bill Process</v>
      </c>
      <c r="Y576" s="37">
        <f t="shared" ca="1" si="103"/>
        <v>-525</v>
      </c>
      <c r="Z576" s="44">
        <v>6488</v>
      </c>
      <c r="AA576" s="44">
        <f t="shared" ca="1" si="104"/>
        <v>525</v>
      </c>
      <c r="AB576" s="48">
        <v>0</v>
      </c>
      <c r="AC576" s="67">
        <f t="shared" si="105"/>
        <v>0.11473633652417706</v>
      </c>
      <c r="AD576" s="52">
        <f t="shared" ca="1" si="108"/>
        <v>525</v>
      </c>
      <c r="AE576" s="83"/>
      <c r="AF576" s="74">
        <v>0</v>
      </c>
      <c r="AG576" s="75">
        <v>0</v>
      </c>
      <c r="AH576" s="76">
        <v>46238</v>
      </c>
      <c r="AI576" s="77">
        <v>46339</v>
      </c>
      <c r="AJ576" s="50">
        <f t="shared" si="106"/>
        <v>-101</v>
      </c>
      <c r="AK576" s="48" t="s">
        <v>60</v>
      </c>
    </row>
    <row r="577" spans="1:37">
      <c r="A577" s="86" t="s">
        <v>863</v>
      </c>
      <c r="B577" s="44">
        <v>368</v>
      </c>
      <c r="C577" s="44">
        <v>59672720</v>
      </c>
      <c r="D577" s="86" t="s">
        <v>139</v>
      </c>
      <c r="E577" s="86" t="s">
        <v>67</v>
      </c>
      <c r="F577" s="44">
        <v>23</v>
      </c>
      <c r="G577" s="44">
        <v>8665996</v>
      </c>
      <c r="H577" s="46">
        <v>0.9</v>
      </c>
      <c r="I577" s="21">
        <v>95.554101704146461</v>
      </c>
      <c r="J577" s="86" t="s">
        <v>122</v>
      </c>
      <c r="K577" s="66">
        <v>0.124</v>
      </c>
      <c r="L577" s="45">
        <v>2566</v>
      </c>
      <c r="M577" s="82">
        <v>44205</v>
      </c>
      <c r="N577" s="44">
        <v>98298</v>
      </c>
      <c r="O577" s="36">
        <f t="shared" si="97"/>
        <v>9392777.0893141888</v>
      </c>
      <c r="P577" s="36">
        <f t="shared" si="98"/>
        <v>10557481</v>
      </c>
      <c r="Q577" s="44">
        <v>90361</v>
      </c>
      <c r="R577" s="30">
        <v>98298</v>
      </c>
      <c r="S577" s="30">
        <f t="shared" si="99"/>
        <v>7937</v>
      </c>
      <c r="T577" s="36">
        <f t="shared" si="100"/>
        <v>9705025</v>
      </c>
      <c r="U577" s="30">
        <f t="shared" si="101"/>
        <v>852456</v>
      </c>
      <c r="V577" s="44">
        <v>181</v>
      </c>
      <c r="W577" s="33">
        <f t="shared" si="102"/>
        <v>44386</v>
      </c>
      <c r="X577" s="43" t="str">
        <f t="shared" ca="1" si="107"/>
        <v>Bill Process</v>
      </c>
      <c r="Y577" s="37">
        <f t="shared" ca="1" si="103"/>
        <v>-1805</v>
      </c>
      <c r="Z577" s="44">
        <v>7153</v>
      </c>
      <c r="AA577" s="44">
        <f t="shared" ca="1" si="104"/>
        <v>1805</v>
      </c>
      <c r="AB577" s="48">
        <v>0</v>
      </c>
      <c r="AC577" s="67">
        <f t="shared" si="105"/>
        <v>0.91925573256831272</v>
      </c>
      <c r="AD577" s="52">
        <f t="shared" ca="1" si="108"/>
        <v>1805</v>
      </c>
      <c r="AE577" s="83"/>
      <c r="AF577" s="74">
        <v>0</v>
      </c>
      <c r="AG577" s="75">
        <v>0</v>
      </c>
      <c r="AH577" s="76">
        <v>46286</v>
      </c>
      <c r="AI577" s="77">
        <v>46481</v>
      </c>
      <c r="AJ577" s="50">
        <f t="shared" si="106"/>
        <v>-195</v>
      </c>
      <c r="AK577" s="48" t="s">
        <v>60</v>
      </c>
    </row>
    <row r="578" spans="1:37">
      <c r="A578" s="86" t="s">
        <v>864</v>
      </c>
      <c r="B578" s="44">
        <v>666</v>
      </c>
      <c r="C578" s="44">
        <v>15748492</v>
      </c>
      <c r="D578" s="86" t="s">
        <v>180</v>
      </c>
      <c r="E578" s="86" t="s">
        <v>93</v>
      </c>
      <c r="F578" s="44">
        <v>9</v>
      </c>
      <c r="G578" s="44">
        <v>675578</v>
      </c>
      <c r="H578" s="46">
        <v>0.86</v>
      </c>
      <c r="I578" s="21">
        <v>99.174066972566209</v>
      </c>
      <c r="J578" s="86" t="s">
        <v>230</v>
      </c>
      <c r="K578" s="66">
        <v>0.124</v>
      </c>
      <c r="L578" s="45">
        <v>6719</v>
      </c>
      <c r="M578" s="82">
        <v>45779</v>
      </c>
      <c r="N578" s="44">
        <v>62776</v>
      </c>
      <c r="O578" s="36">
        <f t="shared" si="97"/>
        <v>6225751.2282698164</v>
      </c>
      <c r="P578" s="36">
        <f t="shared" si="98"/>
        <v>6997744</v>
      </c>
      <c r="Q578" s="44">
        <v>40049</v>
      </c>
      <c r="R578" s="30">
        <v>62776</v>
      </c>
      <c r="S578" s="30">
        <f t="shared" si="99"/>
        <v>22727</v>
      </c>
      <c r="T578" s="36">
        <f t="shared" si="100"/>
        <v>4464328</v>
      </c>
      <c r="U578" s="30">
        <f t="shared" si="101"/>
        <v>2533416</v>
      </c>
      <c r="V578" s="44">
        <v>179</v>
      </c>
      <c r="W578" s="33">
        <f t="shared" si="102"/>
        <v>45958</v>
      </c>
      <c r="X578" s="43" t="str">
        <f t="shared" ca="1" si="107"/>
        <v>Bill Process</v>
      </c>
      <c r="Y578" s="37">
        <f t="shared" ca="1" si="103"/>
        <v>-233</v>
      </c>
      <c r="Z578" s="44">
        <v>7151</v>
      </c>
      <c r="AA578" s="44">
        <f t="shared" ca="1" si="104"/>
        <v>233</v>
      </c>
      <c r="AB578" s="48">
        <v>0</v>
      </c>
      <c r="AC578" s="67">
        <f t="shared" si="105"/>
        <v>0.637966738881101</v>
      </c>
      <c r="AD578" s="52">
        <f t="shared" ca="1" si="108"/>
        <v>233</v>
      </c>
      <c r="AE578" s="83"/>
      <c r="AF578" s="74">
        <v>0</v>
      </c>
      <c r="AG578" s="75">
        <v>0</v>
      </c>
      <c r="AH578" s="76">
        <v>46140</v>
      </c>
      <c r="AI578" s="77">
        <v>46333</v>
      </c>
      <c r="AJ578" s="50">
        <f t="shared" si="106"/>
        <v>-193</v>
      </c>
      <c r="AK578" s="48" t="s">
        <v>47</v>
      </c>
    </row>
    <row r="579" spans="1:37">
      <c r="A579" s="86" t="s">
        <v>865</v>
      </c>
      <c r="B579" s="44">
        <v>922</v>
      </c>
      <c r="C579" s="44">
        <v>64665272</v>
      </c>
      <c r="D579" s="86" t="s">
        <v>287</v>
      </c>
      <c r="E579" s="86" t="s">
        <v>207</v>
      </c>
      <c r="F579" s="44">
        <v>16</v>
      </c>
      <c r="G579" s="44">
        <v>7441352</v>
      </c>
      <c r="H579" s="46">
        <v>0.87</v>
      </c>
      <c r="I579" s="21">
        <v>57.549430744041715</v>
      </c>
      <c r="J579" s="86" t="s">
        <v>306</v>
      </c>
      <c r="K579" s="66">
        <v>0.107</v>
      </c>
      <c r="L579" s="45">
        <v>7159</v>
      </c>
      <c r="M579" s="82">
        <v>45830</v>
      </c>
      <c r="N579" s="44">
        <v>70451</v>
      </c>
      <c r="O579" s="36">
        <f t="shared" ref="O579:O642" si="109">I579*N579</f>
        <v>4054414.945348483</v>
      </c>
      <c r="P579" s="36">
        <f t="shared" ref="P579:P642" si="110">ROUND((SUM(I579*K579+I579)*N579),0)</f>
        <v>4488237</v>
      </c>
      <c r="Q579" s="44">
        <v>10437</v>
      </c>
      <c r="R579" s="30">
        <v>70451</v>
      </c>
      <c r="S579" s="30">
        <f t="shared" ref="S579:S642" si="111">+N579-Q579</f>
        <v>60014</v>
      </c>
      <c r="T579" s="36">
        <f t="shared" ref="T579:T642" si="112">ROUND((SUM(I579*K579+I579)*Q579),0)</f>
        <v>664912</v>
      </c>
      <c r="U579" s="30">
        <f t="shared" ref="U579:U642" si="113">+P579-T579</f>
        <v>3823325</v>
      </c>
      <c r="V579" s="44">
        <v>140</v>
      </c>
      <c r="W579" s="33">
        <f t="shared" ref="W579:W642" si="114">V579+M579</f>
        <v>45970</v>
      </c>
      <c r="X579" s="43" t="str">
        <f t="shared" ca="1" si="107"/>
        <v>Bill Process</v>
      </c>
      <c r="Y579" s="37">
        <f t="shared" ref="Y579:Y642" ca="1" si="115">+W579-TODAY()</f>
        <v>-221</v>
      </c>
      <c r="Z579" s="44">
        <v>6068</v>
      </c>
      <c r="AA579" s="44">
        <f t="shared" ref="AA579:AA642" ca="1" si="116">IF(W579&lt;TODAY(),TODAY()-W579,0)</f>
        <v>221</v>
      </c>
      <c r="AB579" s="48">
        <v>8</v>
      </c>
      <c r="AC579" s="67">
        <f t="shared" ref="AC579:AC642" si="117">+Q579/N579</f>
        <v>0.14814551958098537</v>
      </c>
      <c r="AD579" s="52">
        <f t="shared" ca="1" si="108"/>
        <v>213</v>
      </c>
      <c r="AE579" s="83"/>
      <c r="AF579" s="74">
        <v>0</v>
      </c>
      <c r="AG579" s="75">
        <v>0</v>
      </c>
      <c r="AH579" s="76">
        <v>45953</v>
      </c>
      <c r="AI579" s="77">
        <v>46107</v>
      </c>
      <c r="AJ579" s="50">
        <f t="shared" ref="AJ579:AJ642" si="118">AH579-AI579</f>
        <v>-154</v>
      </c>
      <c r="AK579" s="48" t="s">
        <v>60</v>
      </c>
    </row>
    <row r="580" spans="1:37">
      <c r="A580" s="86" t="s">
        <v>866</v>
      </c>
      <c r="B580" s="44">
        <v>154</v>
      </c>
      <c r="C580" s="44">
        <v>53888671</v>
      </c>
      <c r="D580" s="86" t="s">
        <v>57</v>
      </c>
      <c r="E580" s="86" t="s">
        <v>58</v>
      </c>
      <c r="F580" s="44">
        <v>46</v>
      </c>
      <c r="G580" s="44">
        <v>4952832</v>
      </c>
      <c r="H580" s="46">
        <v>0.79</v>
      </c>
      <c r="I580" s="21">
        <v>61.152073988916143</v>
      </c>
      <c r="J580" s="86" t="s">
        <v>352</v>
      </c>
      <c r="K580" s="66">
        <v>0.11799999999999999</v>
      </c>
      <c r="L580" s="45">
        <v>5216</v>
      </c>
      <c r="M580" s="82">
        <v>44448</v>
      </c>
      <c r="N580" s="44">
        <v>96784</v>
      </c>
      <c r="O580" s="36">
        <f t="shared" si="109"/>
        <v>5918542.32894326</v>
      </c>
      <c r="P580" s="36">
        <f t="shared" si="110"/>
        <v>6616930</v>
      </c>
      <c r="Q580" s="44">
        <v>58858</v>
      </c>
      <c r="R580" s="30">
        <v>96784</v>
      </c>
      <c r="S580" s="30">
        <f t="shared" si="111"/>
        <v>37926</v>
      </c>
      <c r="T580" s="36">
        <f t="shared" si="112"/>
        <v>4024005</v>
      </c>
      <c r="U580" s="30">
        <f t="shared" si="113"/>
        <v>2592925</v>
      </c>
      <c r="V580" s="44">
        <v>155</v>
      </c>
      <c r="W580" s="33">
        <f t="shared" si="114"/>
        <v>44603</v>
      </c>
      <c r="X580" s="43" t="str">
        <f t="shared" ref="X580:X643" ca="1" si="119">IF(Q580=0,"Bill Submit",IF(Q580&lt;N580,"Bill Process",IF(W580&gt;=TODAY(),"L D 0%",IF(W580+V580/4&gt;=TODAY(),"L D 2.5%",IF(W580+V580/2&gt;=TODAY(),"L D 5.0%",IF(W580+V580*3/4&gt;=TODAY(),"L D 7.5%",IF(W580+V580&gt;=TODAY(),"L D 10%","P O Closed")))))))</f>
        <v>Bill Process</v>
      </c>
      <c r="Y580" s="37">
        <f t="shared" ca="1" si="115"/>
        <v>-1588</v>
      </c>
      <c r="Z580" s="44">
        <v>7968</v>
      </c>
      <c r="AA580" s="44">
        <f t="shared" ca="1" si="116"/>
        <v>1588</v>
      </c>
      <c r="AB580" s="48">
        <v>7</v>
      </c>
      <c r="AC580" s="67">
        <f t="shared" si="117"/>
        <v>0.60813770871218387</v>
      </c>
      <c r="AD580" s="52">
        <f t="shared" ca="1" si="108"/>
        <v>1581</v>
      </c>
      <c r="AE580" s="83"/>
      <c r="AF580" s="74">
        <v>0</v>
      </c>
      <c r="AG580" s="75">
        <v>0</v>
      </c>
      <c r="AH580" s="76">
        <v>45651</v>
      </c>
      <c r="AI580" s="77">
        <v>45820</v>
      </c>
      <c r="AJ580" s="50">
        <f t="shared" si="118"/>
        <v>-169</v>
      </c>
      <c r="AK580" s="48" t="s">
        <v>47</v>
      </c>
    </row>
    <row r="581" spans="1:37">
      <c r="A581" s="86" t="s">
        <v>867</v>
      </c>
      <c r="B581" s="44">
        <v>102</v>
      </c>
      <c r="C581" s="44">
        <v>89400231</v>
      </c>
      <c r="D581" s="86" t="s">
        <v>224</v>
      </c>
      <c r="E581" s="86" t="s">
        <v>71</v>
      </c>
      <c r="F581" s="44">
        <v>43</v>
      </c>
      <c r="G581" s="44">
        <v>9673780</v>
      </c>
      <c r="H581" s="46">
        <v>0.86</v>
      </c>
      <c r="I581" s="21">
        <v>77.040621403494228</v>
      </c>
      <c r="J581" s="86" t="s">
        <v>144</v>
      </c>
      <c r="K581" s="66">
        <v>0.10100000000000001</v>
      </c>
      <c r="L581" s="45">
        <v>7429</v>
      </c>
      <c r="M581" s="82">
        <v>44434</v>
      </c>
      <c r="N581" s="44">
        <v>19645</v>
      </c>
      <c r="O581" s="36">
        <f t="shared" si="109"/>
        <v>1513463.0074716441</v>
      </c>
      <c r="P581" s="36">
        <f t="shared" si="110"/>
        <v>1666323</v>
      </c>
      <c r="Q581" s="44">
        <v>2342</v>
      </c>
      <c r="R581" s="30">
        <v>19645</v>
      </c>
      <c r="S581" s="30">
        <f t="shared" si="111"/>
        <v>17303</v>
      </c>
      <c r="T581" s="36">
        <f t="shared" si="112"/>
        <v>198652</v>
      </c>
      <c r="U581" s="30">
        <f t="shared" si="113"/>
        <v>1467671</v>
      </c>
      <c r="V581" s="44">
        <v>199</v>
      </c>
      <c r="W581" s="33">
        <f t="shared" si="114"/>
        <v>44633</v>
      </c>
      <c r="X581" s="43" t="str">
        <f t="shared" ca="1" si="119"/>
        <v>Bill Process</v>
      </c>
      <c r="Y581" s="37">
        <f t="shared" ca="1" si="115"/>
        <v>-1558</v>
      </c>
      <c r="Z581" s="44">
        <v>3143</v>
      </c>
      <c r="AA581" s="44">
        <f t="shared" ca="1" si="116"/>
        <v>1558</v>
      </c>
      <c r="AB581" s="48">
        <v>9</v>
      </c>
      <c r="AC581" s="67">
        <f t="shared" si="117"/>
        <v>0.11921608551794349</v>
      </c>
      <c r="AD581" s="52">
        <f t="shared" ca="1" si="108"/>
        <v>1549</v>
      </c>
      <c r="AE581" s="83"/>
      <c r="AF581" s="74">
        <v>0</v>
      </c>
      <c r="AG581" s="75">
        <v>0</v>
      </c>
      <c r="AH581" s="76">
        <v>45847</v>
      </c>
      <c r="AI581" s="77">
        <v>46060</v>
      </c>
      <c r="AJ581" s="50">
        <f t="shared" si="118"/>
        <v>-213</v>
      </c>
      <c r="AK581" s="48" t="s">
        <v>47</v>
      </c>
    </row>
    <row r="582" spans="1:37">
      <c r="A582" s="86" t="s">
        <v>868</v>
      </c>
      <c r="B582" s="44">
        <v>449</v>
      </c>
      <c r="C582" s="44">
        <v>79465395</v>
      </c>
      <c r="D582" s="86" t="s">
        <v>869</v>
      </c>
      <c r="E582" s="86" t="s">
        <v>107</v>
      </c>
      <c r="F582" s="44">
        <v>34</v>
      </c>
      <c r="G582" s="44">
        <v>8194411</v>
      </c>
      <c r="H582" s="46">
        <v>0.95</v>
      </c>
      <c r="I582" s="21">
        <v>80.094175354940418</v>
      </c>
      <c r="J582" s="86" t="s">
        <v>306</v>
      </c>
      <c r="K582" s="66">
        <v>0.121</v>
      </c>
      <c r="L582" s="45">
        <v>5716</v>
      </c>
      <c r="M582" s="82">
        <v>44551</v>
      </c>
      <c r="N582" s="44">
        <v>79294</v>
      </c>
      <c r="O582" s="36">
        <f t="shared" si="109"/>
        <v>6350987.5405946458</v>
      </c>
      <c r="P582" s="36">
        <f t="shared" si="110"/>
        <v>7119457</v>
      </c>
      <c r="Q582" s="44">
        <v>77910</v>
      </c>
      <c r="R582" s="30">
        <v>79294</v>
      </c>
      <c r="S582" s="30">
        <f t="shared" si="111"/>
        <v>1384</v>
      </c>
      <c r="T582" s="36">
        <f t="shared" si="112"/>
        <v>6995194</v>
      </c>
      <c r="U582" s="30">
        <f t="shared" si="113"/>
        <v>124263</v>
      </c>
      <c r="V582" s="44">
        <v>189</v>
      </c>
      <c r="W582" s="33">
        <f t="shared" si="114"/>
        <v>44740</v>
      </c>
      <c r="X582" s="43" t="str">
        <f t="shared" ca="1" si="119"/>
        <v>Bill Process</v>
      </c>
      <c r="Y582" s="37">
        <f t="shared" ca="1" si="115"/>
        <v>-1451</v>
      </c>
      <c r="Z582" s="44">
        <v>5227</v>
      </c>
      <c r="AA582" s="44">
        <f t="shared" ca="1" si="116"/>
        <v>1451</v>
      </c>
      <c r="AB582" s="48">
        <v>0</v>
      </c>
      <c r="AC582" s="67">
        <f t="shared" si="117"/>
        <v>0.98254596816909223</v>
      </c>
      <c r="AD582" s="52">
        <f t="shared" ca="1" si="108"/>
        <v>1451</v>
      </c>
      <c r="AE582" s="83"/>
      <c r="AF582" s="74">
        <v>0</v>
      </c>
      <c r="AG582" s="75">
        <v>0</v>
      </c>
      <c r="AH582" s="76">
        <v>46147</v>
      </c>
      <c r="AI582" s="77">
        <v>46350</v>
      </c>
      <c r="AJ582" s="50">
        <f t="shared" si="118"/>
        <v>-203</v>
      </c>
      <c r="AK582" s="48" t="s">
        <v>60</v>
      </c>
    </row>
    <row r="583" spans="1:37">
      <c r="A583" s="86" t="s">
        <v>870</v>
      </c>
      <c r="B583" s="44">
        <v>364</v>
      </c>
      <c r="C583" s="44">
        <v>56362363</v>
      </c>
      <c r="D583" s="86" t="s">
        <v>139</v>
      </c>
      <c r="E583" s="86" t="s">
        <v>67</v>
      </c>
      <c r="F583" s="44">
        <v>7</v>
      </c>
      <c r="G583" s="44">
        <v>3686704</v>
      </c>
      <c r="H583" s="46">
        <v>0.79</v>
      </c>
      <c r="I583" s="21">
        <v>99.695142602221921</v>
      </c>
      <c r="J583" s="86" t="s">
        <v>59</v>
      </c>
      <c r="K583" s="66">
        <v>0.13300000000000001</v>
      </c>
      <c r="L583" s="45">
        <v>7126</v>
      </c>
      <c r="M583" s="82">
        <v>44884</v>
      </c>
      <c r="N583" s="44">
        <v>42283</v>
      </c>
      <c r="O583" s="36">
        <f t="shared" si="109"/>
        <v>4215409.7146497499</v>
      </c>
      <c r="P583" s="36">
        <f t="shared" si="110"/>
        <v>4776059</v>
      </c>
      <c r="Q583" s="44">
        <v>42283</v>
      </c>
      <c r="R583" s="30">
        <v>42283</v>
      </c>
      <c r="S583" s="30">
        <f t="shared" si="111"/>
        <v>0</v>
      </c>
      <c r="T583" s="36">
        <f t="shared" si="112"/>
        <v>4776059</v>
      </c>
      <c r="U583" s="30">
        <f t="shared" si="113"/>
        <v>0</v>
      </c>
      <c r="V583" s="44">
        <v>171</v>
      </c>
      <c r="W583" s="33">
        <f t="shared" si="114"/>
        <v>45055</v>
      </c>
      <c r="X583" s="43" t="str">
        <f t="shared" ca="1" si="119"/>
        <v>P O Closed</v>
      </c>
      <c r="Y583" s="37">
        <f t="shared" ca="1" si="115"/>
        <v>-1136</v>
      </c>
      <c r="Z583" s="44">
        <v>3597</v>
      </c>
      <c r="AA583" s="44">
        <f t="shared" ca="1" si="116"/>
        <v>1136</v>
      </c>
      <c r="AB583" s="48">
        <v>0</v>
      </c>
      <c r="AC583" s="67">
        <f t="shared" si="117"/>
        <v>1</v>
      </c>
      <c r="AD583" s="52">
        <f t="shared" ca="1" si="108"/>
        <v>1136</v>
      </c>
      <c r="AE583" s="83"/>
      <c r="AF583" s="74">
        <v>0</v>
      </c>
      <c r="AG583" s="75">
        <v>0</v>
      </c>
      <c r="AH583" s="76">
        <v>46344</v>
      </c>
      <c r="AI583" s="77">
        <v>46529</v>
      </c>
      <c r="AJ583" s="50">
        <f t="shared" si="118"/>
        <v>-185</v>
      </c>
      <c r="AK583" s="48" t="s">
        <v>60</v>
      </c>
    </row>
    <row r="584" spans="1:37">
      <c r="A584" s="86" t="s">
        <v>871</v>
      </c>
      <c r="B584" s="44">
        <v>504</v>
      </c>
      <c r="C584" s="44">
        <v>75722184</v>
      </c>
      <c r="D584" s="86" t="s">
        <v>872</v>
      </c>
      <c r="E584" s="86" t="s">
        <v>63</v>
      </c>
      <c r="F584" s="44">
        <v>13</v>
      </c>
      <c r="G584" s="44">
        <v>3690732</v>
      </c>
      <c r="H584" s="46">
        <v>0.77</v>
      </c>
      <c r="I584" s="21">
        <v>85.104916219162973</v>
      </c>
      <c r="J584" s="86" t="s">
        <v>306</v>
      </c>
      <c r="K584" s="66">
        <v>0.13900000000000001</v>
      </c>
      <c r="L584" s="45">
        <v>2105</v>
      </c>
      <c r="M584" s="82">
        <v>45434</v>
      </c>
      <c r="N584" s="44">
        <v>32312</v>
      </c>
      <c r="O584" s="36">
        <f t="shared" si="109"/>
        <v>2749910.0528735942</v>
      </c>
      <c r="P584" s="36">
        <f t="shared" si="110"/>
        <v>3132148</v>
      </c>
      <c r="Q584" s="44">
        <v>23502</v>
      </c>
      <c r="R584" s="30">
        <v>32312</v>
      </c>
      <c r="S584" s="30">
        <f t="shared" si="111"/>
        <v>8810</v>
      </c>
      <c r="T584" s="36">
        <f t="shared" si="112"/>
        <v>2278155</v>
      </c>
      <c r="U584" s="30">
        <f t="shared" si="113"/>
        <v>853993</v>
      </c>
      <c r="V584" s="44">
        <v>141</v>
      </c>
      <c r="W584" s="33">
        <f t="shared" si="114"/>
        <v>45575</v>
      </c>
      <c r="X584" s="43" t="str">
        <f t="shared" ca="1" si="119"/>
        <v>Bill Process</v>
      </c>
      <c r="Y584" s="37">
        <f t="shared" ca="1" si="115"/>
        <v>-616</v>
      </c>
      <c r="Z584" s="44">
        <v>5429</v>
      </c>
      <c r="AA584" s="44">
        <f t="shared" ca="1" si="116"/>
        <v>616</v>
      </c>
      <c r="AB584" s="48">
        <v>3</v>
      </c>
      <c r="AC584" s="67">
        <f t="shared" si="117"/>
        <v>0.72734587769249814</v>
      </c>
      <c r="AD584" s="52">
        <f t="shared" ca="1" si="108"/>
        <v>613</v>
      </c>
      <c r="AE584" s="83"/>
      <c r="AF584" s="74">
        <v>0</v>
      </c>
      <c r="AG584" s="75">
        <v>0</v>
      </c>
      <c r="AH584" s="76">
        <v>45687</v>
      </c>
      <c r="AI584" s="77">
        <v>45842</v>
      </c>
      <c r="AJ584" s="50">
        <f t="shared" si="118"/>
        <v>-155</v>
      </c>
      <c r="AK584" s="48" t="s">
        <v>60</v>
      </c>
    </row>
    <row r="585" spans="1:37">
      <c r="A585" s="86" t="s">
        <v>873</v>
      </c>
      <c r="B585" s="44">
        <v>363</v>
      </c>
      <c r="C585" s="44">
        <v>30500588</v>
      </c>
      <c r="D585" s="86" t="s">
        <v>313</v>
      </c>
      <c r="E585" s="86" t="s">
        <v>67</v>
      </c>
      <c r="F585" s="44">
        <v>25</v>
      </c>
      <c r="G585" s="44">
        <v>2546161</v>
      </c>
      <c r="H585" s="46">
        <v>0.76</v>
      </c>
      <c r="I585" s="21">
        <v>95.864614764643505</v>
      </c>
      <c r="J585" s="86" t="s">
        <v>94</v>
      </c>
      <c r="K585" s="66">
        <v>0.13400000000000001</v>
      </c>
      <c r="L585" s="45">
        <v>9576</v>
      </c>
      <c r="M585" s="82">
        <v>45574</v>
      </c>
      <c r="N585" s="44">
        <v>85789</v>
      </c>
      <c r="O585" s="36">
        <f t="shared" si="109"/>
        <v>8224129.436044002</v>
      </c>
      <c r="P585" s="36">
        <f t="shared" si="110"/>
        <v>9326163</v>
      </c>
      <c r="Q585" s="44">
        <v>36699</v>
      </c>
      <c r="R585" s="30">
        <v>85789</v>
      </c>
      <c r="S585" s="30">
        <f t="shared" si="111"/>
        <v>49090</v>
      </c>
      <c r="T585" s="36">
        <f t="shared" si="112"/>
        <v>3989566</v>
      </c>
      <c r="U585" s="30">
        <f t="shared" si="113"/>
        <v>5336597</v>
      </c>
      <c r="V585" s="44">
        <v>133</v>
      </c>
      <c r="W585" s="33">
        <f t="shared" si="114"/>
        <v>45707</v>
      </c>
      <c r="X585" s="43" t="str">
        <f t="shared" ca="1" si="119"/>
        <v>Bill Process</v>
      </c>
      <c r="Y585" s="37">
        <f t="shared" ca="1" si="115"/>
        <v>-484</v>
      </c>
      <c r="Z585" s="44">
        <v>3201</v>
      </c>
      <c r="AA585" s="44">
        <f t="shared" ca="1" si="116"/>
        <v>484</v>
      </c>
      <c r="AB585" s="48">
        <v>0</v>
      </c>
      <c r="AC585" s="67">
        <f t="shared" si="117"/>
        <v>0.42778211658837378</v>
      </c>
      <c r="AD585" s="52">
        <f t="shared" ca="1" si="108"/>
        <v>484</v>
      </c>
      <c r="AE585" s="83"/>
      <c r="AF585" s="74">
        <v>0</v>
      </c>
      <c r="AG585" s="75">
        <v>0</v>
      </c>
      <c r="AH585" s="76">
        <v>46365</v>
      </c>
      <c r="AI585" s="77">
        <v>46512</v>
      </c>
      <c r="AJ585" s="50">
        <f t="shared" si="118"/>
        <v>-147</v>
      </c>
      <c r="AK585" s="48" t="s">
        <v>60</v>
      </c>
    </row>
    <row r="586" spans="1:37">
      <c r="A586" s="86" t="s">
        <v>874</v>
      </c>
      <c r="B586" s="44">
        <v>965</v>
      </c>
      <c r="C586" s="44">
        <v>85732248</v>
      </c>
      <c r="D586" s="86" t="s">
        <v>143</v>
      </c>
      <c r="E586" s="86" t="s">
        <v>83</v>
      </c>
      <c r="F586" s="44">
        <v>25</v>
      </c>
      <c r="G586" s="44">
        <v>3434346</v>
      </c>
      <c r="H586" s="46">
        <v>0.95</v>
      </c>
      <c r="I586" s="21">
        <v>83.609279448264459</v>
      </c>
      <c r="J586" s="86" t="s">
        <v>204</v>
      </c>
      <c r="K586" s="66">
        <v>0.13800000000000001</v>
      </c>
      <c r="L586" s="45">
        <v>6635</v>
      </c>
      <c r="M586" s="82">
        <v>44190</v>
      </c>
      <c r="N586" s="44">
        <v>90058</v>
      </c>
      <c r="O586" s="36">
        <f t="shared" si="109"/>
        <v>7529684.4885518011</v>
      </c>
      <c r="P586" s="36">
        <f t="shared" si="110"/>
        <v>8568781</v>
      </c>
      <c r="Q586" s="44">
        <v>63133</v>
      </c>
      <c r="R586" s="30">
        <v>90058</v>
      </c>
      <c r="S586" s="30">
        <f t="shared" si="111"/>
        <v>26925</v>
      </c>
      <c r="T586" s="36">
        <f t="shared" si="112"/>
        <v>6006938</v>
      </c>
      <c r="U586" s="30">
        <f t="shared" si="113"/>
        <v>2561843</v>
      </c>
      <c r="V586" s="44">
        <v>168</v>
      </c>
      <c r="W586" s="33">
        <f t="shared" si="114"/>
        <v>44358</v>
      </c>
      <c r="X586" s="43" t="str">
        <f t="shared" ca="1" si="119"/>
        <v>Bill Process</v>
      </c>
      <c r="Y586" s="37">
        <f t="shared" ca="1" si="115"/>
        <v>-1833</v>
      </c>
      <c r="Z586" s="44">
        <v>5948</v>
      </c>
      <c r="AA586" s="44">
        <f t="shared" ca="1" si="116"/>
        <v>1833</v>
      </c>
      <c r="AB586" s="48">
        <v>0</v>
      </c>
      <c r="AC586" s="67">
        <f t="shared" si="117"/>
        <v>0.70102600546314597</v>
      </c>
      <c r="AD586" s="52">
        <f t="shared" ca="1" si="108"/>
        <v>1833</v>
      </c>
      <c r="AE586" s="83"/>
      <c r="AF586" s="74">
        <v>0</v>
      </c>
      <c r="AG586" s="75">
        <v>0</v>
      </c>
      <c r="AH586" s="76">
        <v>46136</v>
      </c>
      <c r="AI586" s="77">
        <v>46318</v>
      </c>
      <c r="AJ586" s="50">
        <f t="shared" si="118"/>
        <v>-182</v>
      </c>
      <c r="AK586" s="48" t="s">
        <v>60</v>
      </c>
    </row>
    <row r="587" spans="1:37">
      <c r="A587" s="86" t="s">
        <v>875</v>
      </c>
      <c r="B587" s="44">
        <v>149</v>
      </c>
      <c r="C587" s="44">
        <v>50699859</v>
      </c>
      <c r="D587" s="86" t="s">
        <v>241</v>
      </c>
      <c r="E587" s="86" t="s">
        <v>50</v>
      </c>
      <c r="F587" s="44">
        <v>44</v>
      </c>
      <c r="G587" s="44">
        <v>5441865</v>
      </c>
      <c r="H587" s="46">
        <v>0.83</v>
      </c>
      <c r="I587" s="21">
        <v>68.137212594743872</v>
      </c>
      <c r="J587" s="86" t="s">
        <v>101</v>
      </c>
      <c r="K587" s="66">
        <v>0.11899999999999999</v>
      </c>
      <c r="L587" s="45">
        <v>9278</v>
      </c>
      <c r="M587" s="82">
        <v>44988</v>
      </c>
      <c r="N587" s="44">
        <v>70503</v>
      </c>
      <c r="O587" s="36">
        <f t="shared" si="109"/>
        <v>4803877.8995672269</v>
      </c>
      <c r="P587" s="36">
        <f t="shared" si="110"/>
        <v>5375539</v>
      </c>
      <c r="Q587" s="44">
        <v>66836</v>
      </c>
      <c r="R587" s="30">
        <v>70503</v>
      </c>
      <c r="S587" s="30">
        <f t="shared" si="111"/>
        <v>3667</v>
      </c>
      <c r="T587" s="36">
        <f t="shared" si="112"/>
        <v>5095947</v>
      </c>
      <c r="U587" s="30">
        <f t="shared" si="113"/>
        <v>279592</v>
      </c>
      <c r="V587" s="44">
        <v>143</v>
      </c>
      <c r="W587" s="33">
        <f t="shared" si="114"/>
        <v>45131</v>
      </c>
      <c r="X587" s="43" t="str">
        <f t="shared" ca="1" si="119"/>
        <v>Bill Process</v>
      </c>
      <c r="Y587" s="37">
        <f t="shared" ca="1" si="115"/>
        <v>-1060</v>
      </c>
      <c r="Z587" s="44">
        <v>3976</v>
      </c>
      <c r="AA587" s="44">
        <f t="shared" ca="1" si="116"/>
        <v>1060</v>
      </c>
      <c r="AB587" s="48">
        <v>0</v>
      </c>
      <c r="AC587" s="67">
        <f t="shared" si="117"/>
        <v>0.94798802887820377</v>
      </c>
      <c r="AD587" s="52">
        <f t="shared" ca="1" si="108"/>
        <v>1060</v>
      </c>
      <c r="AE587" s="83"/>
      <c r="AF587" s="74">
        <v>0</v>
      </c>
      <c r="AG587" s="75">
        <v>0</v>
      </c>
      <c r="AH587" s="76">
        <v>46282</v>
      </c>
      <c r="AI587" s="77">
        <v>46439</v>
      </c>
      <c r="AJ587" s="50">
        <f t="shared" si="118"/>
        <v>-157</v>
      </c>
      <c r="AK587" s="48" t="s">
        <v>47</v>
      </c>
    </row>
    <row r="588" spans="1:37">
      <c r="A588" s="86" t="s">
        <v>876</v>
      </c>
      <c r="B588" s="44">
        <v>670</v>
      </c>
      <c r="C588" s="44">
        <v>35065964</v>
      </c>
      <c r="D588" s="86" t="s">
        <v>196</v>
      </c>
      <c r="E588" s="86" t="s">
        <v>83</v>
      </c>
      <c r="F588" s="44">
        <v>9</v>
      </c>
      <c r="G588" s="44">
        <v>2679785</v>
      </c>
      <c r="H588" s="46">
        <v>0.82</v>
      </c>
      <c r="I588" s="21">
        <v>86.822393820462935</v>
      </c>
      <c r="J588" s="86" t="s">
        <v>521</v>
      </c>
      <c r="K588" s="66">
        <v>0.11600000000000001</v>
      </c>
      <c r="L588" s="45">
        <v>3286</v>
      </c>
      <c r="M588" s="82">
        <v>44289</v>
      </c>
      <c r="N588" s="44">
        <v>56035</v>
      </c>
      <c r="O588" s="36">
        <f t="shared" si="109"/>
        <v>4865092.8377296403</v>
      </c>
      <c r="P588" s="36">
        <f t="shared" si="110"/>
        <v>5429444</v>
      </c>
      <c r="Q588" s="44">
        <v>2928</v>
      </c>
      <c r="R588" s="30">
        <v>56035</v>
      </c>
      <c r="S588" s="30">
        <f t="shared" si="111"/>
        <v>53107</v>
      </c>
      <c r="T588" s="36">
        <f t="shared" si="112"/>
        <v>283705</v>
      </c>
      <c r="U588" s="30">
        <f t="shared" si="113"/>
        <v>5145739</v>
      </c>
      <c r="V588" s="44">
        <v>102</v>
      </c>
      <c r="W588" s="33">
        <f t="shared" si="114"/>
        <v>44391</v>
      </c>
      <c r="X588" s="43" t="str">
        <f t="shared" ca="1" si="119"/>
        <v>Bill Process</v>
      </c>
      <c r="Y588" s="37">
        <f t="shared" ca="1" si="115"/>
        <v>-1800</v>
      </c>
      <c r="Z588" s="44">
        <v>2369</v>
      </c>
      <c r="AA588" s="44">
        <f t="shared" ca="1" si="116"/>
        <v>1800</v>
      </c>
      <c r="AB588" s="48">
        <v>2</v>
      </c>
      <c r="AC588" s="67">
        <f t="shared" si="117"/>
        <v>5.2253056125635765E-2</v>
      </c>
      <c r="AD588" s="52">
        <f t="shared" ca="1" si="108"/>
        <v>1798</v>
      </c>
      <c r="AE588" s="83"/>
      <c r="AF588" s="74">
        <v>0</v>
      </c>
      <c r="AG588" s="75">
        <v>0</v>
      </c>
      <c r="AH588" s="76">
        <v>45769</v>
      </c>
      <c r="AI588" s="77">
        <v>45885</v>
      </c>
      <c r="AJ588" s="50">
        <f t="shared" si="118"/>
        <v>-116</v>
      </c>
      <c r="AK588" s="48" t="s">
        <v>60</v>
      </c>
    </row>
    <row r="589" spans="1:37">
      <c r="A589" s="86" t="s">
        <v>877</v>
      </c>
      <c r="B589" s="44">
        <v>712</v>
      </c>
      <c r="C589" s="44">
        <v>13668577</v>
      </c>
      <c r="D589" s="86" t="s">
        <v>673</v>
      </c>
      <c r="E589" s="86" t="s">
        <v>97</v>
      </c>
      <c r="F589" s="44">
        <v>21</v>
      </c>
      <c r="G589" s="44">
        <v>595717</v>
      </c>
      <c r="H589" s="46">
        <v>0.75</v>
      </c>
      <c r="I589" s="21">
        <v>93.290141375971885</v>
      </c>
      <c r="J589" s="86" t="s">
        <v>187</v>
      </c>
      <c r="K589" s="66">
        <v>0.14499999999999999</v>
      </c>
      <c r="L589" s="45">
        <v>5218</v>
      </c>
      <c r="M589" s="82">
        <v>45023</v>
      </c>
      <c r="N589" s="44">
        <v>39717</v>
      </c>
      <c r="O589" s="36">
        <f t="shared" si="109"/>
        <v>3705204.5450294754</v>
      </c>
      <c r="P589" s="36">
        <f t="shared" si="110"/>
        <v>4242459</v>
      </c>
      <c r="Q589" s="44">
        <v>3442</v>
      </c>
      <c r="R589" s="30">
        <v>39717</v>
      </c>
      <c r="S589" s="30">
        <f t="shared" si="111"/>
        <v>36275</v>
      </c>
      <c r="T589" s="36">
        <f t="shared" si="112"/>
        <v>367665</v>
      </c>
      <c r="U589" s="30">
        <f t="shared" si="113"/>
        <v>3874794</v>
      </c>
      <c r="V589" s="44">
        <v>174</v>
      </c>
      <c r="W589" s="33">
        <f t="shared" si="114"/>
        <v>45197</v>
      </c>
      <c r="X589" s="43" t="str">
        <f t="shared" ca="1" si="119"/>
        <v>Bill Process</v>
      </c>
      <c r="Y589" s="37">
        <f t="shared" ca="1" si="115"/>
        <v>-994</v>
      </c>
      <c r="Z589" s="44">
        <v>4331</v>
      </c>
      <c r="AA589" s="44">
        <f t="shared" ca="1" si="116"/>
        <v>994</v>
      </c>
      <c r="AB589" s="48">
        <v>0</v>
      </c>
      <c r="AC589" s="67">
        <f t="shared" si="117"/>
        <v>8.6663141727723644E-2</v>
      </c>
      <c r="AD589" s="52">
        <f t="shared" ca="1" si="108"/>
        <v>994</v>
      </c>
      <c r="AE589" s="83"/>
      <c r="AF589" s="74">
        <v>0</v>
      </c>
      <c r="AG589" s="75">
        <v>0</v>
      </c>
      <c r="AH589" s="76">
        <v>46240</v>
      </c>
      <c r="AI589" s="77">
        <v>46428</v>
      </c>
      <c r="AJ589" s="50">
        <f t="shared" si="118"/>
        <v>-188</v>
      </c>
      <c r="AK589" s="48" t="s">
        <v>47</v>
      </c>
    </row>
    <row r="590" spans="1:37">
      <c r="A590" s="86" t="s">
        <v>878</v>
      </c>
      <c r="B590" s="44">
        <v>397</v>
      </c>
      <c r="C590" s="44">
        <v>13331314</v>
      </c>
      <c r="D590" s="86" t="s">
        <v>151</v>
      </c>
      <c r="E590" s="86" t="s">
        <v>97</v>
      </c>
      <c r="F590" s="44">
        <v>21</v>
      </c>
      <c r="G590" s="44">
        <v>6008849</v>
      </c>
      <c r="H590" s="46">
        <v>0.85</v>
      </c>
      <c r="I590" s="21">
        <v>62.958832272252423</v>
      </c>
      <c r="J590" s="86" t="s">
        <v>55</v>
      </c>
      <c r="K590" s="66">
        <v>0.14599999999999999</v>
      </c>
      <c r="L590" s="45">
        <v>9358</v>
      </c>
      <c r="M590" s="82">
        <v>44227</v>
      </c>
      <c r="N590" s="44">
        <v>28777</v>
      </c>
      <c r="O590" s="36">
        <f t="shared" si="109"/>
        <v>1811766.316298608</v>
      </c>
      <c r="P590" s="36">
        <f t="shared" si="110"/>
        <v>2076284</v>
      </c>
      <c r="Q590" s="44">
        <v>24100</v>
      </c>
      <c r="R590" s="30">
        <v>28777</v>
      </c>
      <c r="S590" s="30">
        <f t="shared" si="111"/>
        <v>4677</v>
      </c>
      <c r="T590" s="36">
        <f t="shared" si="112"/>
        <v>1738835</v>
      </c>
      <c r="U590" s="30">
        <f t="shared" si="113"/>
        <v>337449</v>
      </c>
      <c r="V590" s="44">
        <v>88</v>
      </c>
      <c r="W590" s="33">
        <f t="shared" si="114"/>
        <v>44315</v>
      </c>
      <c r="X590" s="43" t="str">
        <f t="shared" ca="1" si="119"/>
        <v>Bill Process</v>
      </c>
      <c r="Y590" s="37">
        <f t="shared" ca="1" si="115"/>
        <v>-1876</v>
      </c>
      <c r="Z590" s="44">
        <v>1740</v>
      </c>
      <c r="AA590" s="44">
        <f t="shared" ca="1" si="116"/>
        <v>1876</v>
      </c>
      <c r="AB590" s="48">
        <v>9</v>
      </c>
      <c r="AC590" s="67">
        <f t="shared" si="117"/>
        <v>0.83747437189422103</v>
      </c>
      <c r="AD590" s="52">
        <f t="shared" ca="1" si="108"/>
        <v>1867</v>
      </c>
      <c r="AE590" s="83"/>
      <c r="AF590" s="74">
        <v>0</v>
      </c>
      <c r="AG590" s="75">
        <v>0</v>
      </c>
      <c r="AH590" s="76">
        <v>45840</v>
      </c>
      <c r="AI590" s="77">
        <v>45942</v>
      </c>
      <c r="AJ590" s="50">
        <f t="shared" si="118"/>
        <v>-102</v>
      </c>
      <c r="AK590" s="48" t="s">
        <v>47</v>
      </c>
    </row>
    <row r="591" spans="1:37">
      <c r="A591" s="86" t="s">
        <v>879</v>
      </c>
      <c r="B591" s="44">
        <v>665</v>
      </c>
      <c r="C591" s="44">
        <v>69189631</v>
      </c>
      <c r="D591" s="86" t="s">
        <v>434</v>
      </c>
      <c r="E591" s="86" t="s">
        <v>107</v>
      </c>
      <c r="F591" s="44">
        <v>34</v>
      </c>
      <c r="G591" s="44">
        <v>2869530</v>
      </c>
      <c r="H591" s="46">
        <v>0.98</v>
      </c>
      <c r="I591" s="21">
        <v>73.058987418696844</v>
      </c>
      <c r="J591" s="86" t="s">
        <v>181</v>
      </c>
      <c r="K591" s="66">
        <v>0.105</v>
      </c>
      <c r="L591" s="45">
        <v>2071</v>
      </c>
      <c r="M591" s="82">
        <v>44708</v>
      </c>
      <c r="N591" s="44">
        <v>99902</v>
      </c>
      <c r="O591" s="36">
        <f t="shared" si="109"/>
        <v>7298738.9611026524</v>
      </c>
      <c r="P591" s="36">
        <f t="shared" si="110"/>
        <v>8065107</v>
      </c>
      <c r="Q591" s="44">
        <v>78921</v>
      </c>
      <c r="R591" s="30">
        <v>99902</v>
      </c>
      <c r="S591" s="30">
        <f t="shared" si="111"/>
        <v>20981</v>
      </c>
      <c r="T591" s="36">
        <f t="shared" si="112"/>
        <v>6371307</v>
      </c>
      <c r="U591" s="30">
        <f t="shared" si="113"/>
        <v>1693800</v>
      </c>
      <c r="V591" s="44">
        <v>64</v>
      </c>
      <c r="W591" s="33">
        <f t="shared" si="114"/>
        <v>44772</v>
      </c>
      <c r="X591" s="43" t="str">
        <f t="shared" ca="1" si="119"/>
        <v>Bill Process</v>
      </c>
      <c r="Y591" s="37">
        <f t="shared" ca="1" si="115"/>
        <v>-1419</v>
      </c>
      <c r="Z591" s="44">
        <v>2040</v>
      </c>
      <c r="AA591" s="44">
        <f t="shared" ca="1" si="116"/>
        <v>1419</v>
      </c>
      <c r="AB591" s="48">
        <v>0</v>
      </c>
      <c r="AC591" s="67">
        <f t="shared" si="117"/>
        <v>0.78998418450081076</v>
      </c>
      <c r="AD591" s="52">
        <f t="shared" ca="1" si="108"/>
        <v>1419</v>
      </c>
      <c r="AE591" s="83"/>
      <c r="AF591" s="74">
        <v>0</v>
      </c>
      <c r="AG591" s="75">
        <v>0</v>
      </c>
      <c r="AH591" s="76">
        <v>46237</v>
      </c>
      <c r="AI591" s="77">
        <v>46315</v>
      </c>
      <c r="AJ591" s="50">
        <f t="shared" si="118"/>
        <v>-78</v>
      </c>
      <c r="AK591" s="48" t="s">
        <v>47</v>
      </c>
    </row>
    <row r="592" spans="1:37">
      <c r="A592" s="86" t="s">
        <v>880</v>
      </c>
      <c r="B592" s="44">
        <v>997</v>
      </c>
      <c r="C592" s="44">
        <v>64949835</v>
      </c>
      <c r="D592" s="86" t="s">
        <v>103</v>
      </c>
      <c r="E592" s="86" t="s">
        <v>58</v>
      </c>
      <c r="F592" s="44">
        <v>50</v>
      </c>
      <c r="G592" s="44">
        <v>3552572</v>
      </c>
      <c r="H592" s="46">
        <v>0.85</v>
      </c>
      <c r="I592" s="21">
        <v>63.793015124940524</v>
      </c>
      <c r="J592" s="86" t="s">
        <v>144</v>
      </c>
      <c r="K592" s="66">
        <v>0.12</v>
      </c>
      <c r="L592" s="45">
        <v>3093</v>
      </c>
      <c r="M592" s="82">
        <v>44081</v>
      </c>
      <c r="N592" s="44">
        <v>81411</v>
      </c>
      <c r="O592" s="36">
        <f t="shared" si="109"/>
        <v>5193453.1543365326</v>
      </c>
      <c r="P592" s="36">
        <f t="shared" si="110"/>
        <v>5816668</v>
      </c>
      <c r="Q592" s="44">
        <v>4200</v>
      </c>
      <c r="R592" s="30">
        <v>81411</v>
      </c>
      <c r="S592" s="30">
        <f t="shared" si="111"/>
        <v>77211</v>
      </c>
      <c r="T592" s="36">
        <f t="shared" si="112"/>
        <v>300082</v>
      </c>
      <c r="U592" s="30">
        <f t="shared" si="113"/>
        <v>5516586</v>
      </c>
      <c r="V592" s="44">
        <v>172</v>
      </c>
      <c r="W592" s="33">
        <f t="shared" si="114"/>
        <v>44253</v>
      </c>
      <c r="X592" s="43" t="str">
        <f t="shared" ca="1" si="119"/>
        <v>Bill Process</v>
      </c>
      <c r="Y592" s="37">
        <f t="shared" ca="1" si="115"/>
        <v>-1938</v>
      </c>
      <c r="Z592" s="44">
        <v>9618</v>
      </c>
      <c r="AA592" s="44">
        <f t="shared" ca="1" si="116"/>
        <v>1938</v>
      </c>
      <c r="AB592" s="48">
        <v>0</v>
      </c>
      <c r="AC592" s="67">
        <f t="shared" si="117"/>
        <v>5.1590079964623947E-2</v>
      </c>
      <c r="AD592" s="52">
        <f t="shared" ca="1" si="108"/>
        <v>1938</v>
      </c>
      <c r="AE592" s="83"/>
      <c r="AF592" s="74">
        <v>0</v>
      </c>
      <c r="AG592" s="75">
        <v>0</v>
      </c>
      <c r="AH592" s="76">
        <v>46290</v>
      </c>
      <c r="AI592" s="77">
        <v>46476</v>
      </c>
      <c r="AJ592" s="50">
        <f t="shared" si="118"/>
        <v>-186</v>
      </c>
      <c r="AK592" s="48" t="s">
        <v>47</v>
      </c>
    </row>
    <row r="593" spans="1:37">
      <c r="A593" s="86" t="s">
        <v>881</v>
      </c>
      <c r="B593" s="44">
        <v>550</v>
      </c>
      <c r="C593" s="44">
        <v>47439754</v>
      </c>
      <c r="D593" s="86" t="s">
        <v>425</v>
      </c>
      <c r="E593" s="86" t="s">
        <v>71</v>
      </c>
      <c r="F593" s="44">
        <v>14</v>
      </c>
      <c r="G593" s="44">
        <v>3474705</v>
      </c>
      <c r="H593" s="46">
        <v>0.82</v>
      </c>
      <c r="I593" s="21">
        <v>79.285550229275188</v>
      </c>
      <c r="J593" s="86" t="s">
        <v>94</v>
      </c>
      <c r="K593" s="66">
        <v>0.13300000000000001</v>
      </c>
      <c r="L593" s="45">
        <v>1884</v>
      </c>
      <c r="M593" s="82">
        <v>45073</v>
      </c>
      <c r="N593" s="44">
        <v>49019</v>
      </c>
      <c r="O593" s="36">
        <f t="shared" si="109"/>
        <v>3886498.3866888406</v>
      </c>
      <c r="P593" s="36">
        <f t="shared" si="110"/>
        <v>4403403</v>
      </c>
      <c r="Q593" s="44">
        <v>12810</v>
      </c>
      <c r="R593" s="30">
        <v>49019</v>
      </c>
      <c r="S593" s="30">
        <f t="shared" si="111"/>
        <v>36209</v>
      </c>
      <c r="T593" s="36">
        <f t="shared" si="112"/>
        <v>1150729</v>
      </c>
      <c r="U593" s="30">
        <f t="shared" si="113"/>
        <v>3252674</v>
      </c>
      <c r="V593" s="44">
        <v>105</v>
      </c>
      <c r="W593" s="33">
        <f t="shared" si="114"/>
        <v>45178</v>
      </c>
      <c r="X593" s="43" t="str">
        <f t="shared" ca="1" si="119"/>
        <v>Bill Process</v>
      </c>
      <c r="Y593" s="37">
        <f t="shared" ca="1" si="115"/>
        <v>-1013</v>
      </c>
      <c r="Z593" s="44">
        <v>6234</v>
      </c>
      <c r="AA593" s="44">
        <f t="shared" ca="1" si="116"/>
        <v>1013</v>
      </c>
      <c r="AB593" s="48">
        <v>0</v>
      </c>
      <c r="AC593" s="67">
        <f t="shared" si="117"/>
        <v>0.26132724045778166</v>
      </c>
      <c r="AD593" s="52">
        <f t="shared" ca="1" si="108"/>
        <v>1013</v>
      </c>
      <c r="AE593" s="83"/>
      <c r="AF593" s="74">
        <v>0</v>
      </c>
      <c r="AG593" s="75">
        <v>0</v>
      </c>
      <c r="AH593" s="76">
        <v>46229</v>
      </c>
      <c r="AI593" s="77">
        <v>46348</v>
      </c>
      <c r="AJ593" s="50">
        <f t="shared" si="118"/>
        <v>-119</v>
      </c>
      <c r="AK593" s="48" t="s">
        <v>60</v>
      </c>
    </row>
    <row r="594" spans="1:37">
      <c r="A594" s="86" t="s">
        <v>882</v>
      </c>
      <c r="B594" s="44">
        <v>551</v>
      </c>
      <c r="C594" s="44">
        <v>64487930</v>
      </c>
      <c r="D594" s="86" t="s">
        <v>612</v>
      </c>
      <c r="E594" s="86" t="s">
        <v>71</v>
      </c>
      <c r="F594" s="44">
        <v>24</v>
      </c>
      <c r="G594" s="44">
        <v>2552667</v>
      </c>
      <c r="H594" s="46">
        <v>0.87</v>
      </c>
      <c r="I594" s="21">
        <v>87.647165847283532</v>
      </c>
      <c r="J594" s="86" t="s">
        <v>159</v>
      </c>
      <c r="K594" s="66">
        <v>0.10100000000000001</v>
      </c>
      <c r="L594" s="45">
        <v>9468</v>
      </c>
      <c r="M594" s="82">
        <v>45056</v>
      </c>
      <c r="N594" s="44">
        <v>15469</v>
      </c>
      <c r="O594" s="36">
        <f t="shared" si="109"/>
        <v>1355814.008491629</v>
      </c>
      <c r="P594" s="36">
        <f t="shared" si="110"/>
        <v>1492751</v>
      </c>
      <c r="Q594" s="44">
        <v>3705</v>
      </c>
      <c r="R594" s="30">
        <v>15469</v>
      </c>
      <c r="S594" s="30">
        <f t="shared" si="111"/>
        <v>11764</v>
      </c>
      <c r="T594" s="36">
        <f t="shared" si="112"/>
        <v>357531</v>
      </c>
      <c r="U594" s="30">
        <f t="shared" si="113"/>
        <v>1135220</v>
      </c>
      <c r="V594" s="44">
        <v>71</v>
      </c>
      <c r="W594" s="33">
        <f t="shared" si="114"/>
        <v>45127</v>
      </c>
      <c r="X594" s="43" t="str">
        <f t="shared" ca="1" si="119"/>
        <v>Bill Process</v>
      </c>
      <c r="Y594" s="37">
        <f t="shared" ca="1" si="115"/>
        <v>-1064</v>
      </c>
      <c r="Z594" s="44">
        <v>8847</v>
      </c>
      <c r="AA594" s="44">
        <f t="shared" ca="1" si="116"/>
        <v>1064</v>
      </c>
      <c r="AB594" s="48">
        <v>0</v>
      </c>
      <c r="AC594" s="67">
        <f t="shared" si="117"/>
        <v>0.23951128062576765</v>
      </c>
      <c r="AD594" s="52">
        <f t="shared" ref="AD594:AD657" ca="1" si="120">+AA594-AB594</f>
        <v>1064</v>
      </c>
      <c r="AE594" s="83"/>
      <c r="AF594" s="74">
        <v>0</v>
      </c>
      <c r="AG594" s="75">
        <v>0</v>
      </c>
      <c r="AH594" s="76">
        <v>46201</v>
      </c>
      <c r="AI594" s="77">
        <v>46286</v>
      </c>
      <c r="AJ594" s="50">
        <f t="shared" si="118"/>
        <v>-85</v>
      </c>
      <c r="AK594" s="48" t="s">
        <v>47</v>
      </c>
    </row>
    <row r="595" spans="1:37">
      <c r="A595" s="86" t="s">
        <v>883</v>
      </c>
      <c r="B595" s="44">
        <v>459</v>
      </c>
      <c r="C595" s="44">
        <v>11627312</v>
      </c>
      <c r="D595" s="86" t="s">
        <v>302</v>
      </c>
      <c r="E595" s="86" t="s">
        <v>58</v>
      </c>
      <c r="F595" s="44">
        <v>17</v>
      </c>
      <c r="G595" s="44">
        <v>7439111</v>
      </c>
      <c r="H595" s="46">
        <v>0.94</v>
      </c>
      <c r="I595" s="21">
        <v>71.112959213989726</v>
      </c>
      <c r="J595" s="86" t="s">
        <v>94</v>
      </c>
      <c r="K595" s="66">
        <v>0.128</v>
      </c>
      <c r="L595" s="45">
        <v>3638</v>
      </c>
      <c r="M595" s="82">
        <v>44118</v>
      </c>
      <c r="N595" s="44">
        <v>49514</v>
      </c>
      <c r="O595" s="36">
        <f t="shared" si="109"/>
        <v>3521087.0625214875</v>
      </c>
      <c r="P595" s="36">
        <f t="shared" si="110"/>
        <v>3971786</v>
      </c>
      <c r="Q595" s="44">
        <v>31020</v>
      </c>
      <c r="R595" s="30">
        <v>49514</v>
      </c>
      <c r="S595" s="30">
        <f t="shared" si="111"/>
        <v>18494</v>
      </c>
      <c r="T595" s="36">
        <f t="shared" si="112"/>
        <v>2488282</v>
      </c>
      <c r="U595" s="30">
        <f t="shared" si="113"/>
        <v>1483504</v>
      </c>
      <c r="V595" s="44">
        <v>108</v>
      </c>
      <c r="W595" s="33">
        <f t="shared" si="114"/>
        <v>44226</v>
      </c>
      <c r="X595" s="43" t="str">
        <f t="shared" ca="1" si="119"/>
        <v>Bill Process</v>
      </c>
      <c r="Y595" s="37">
        <f t="shared" ca="1" si="115"/>
        <v>-1965</v>
      </c>
      <c r="Z595" s="44">
        <v>1174</v>
      </c>
      <c r="AA595" s="44">
        <f t="shared" ca="1" si="116"/>
        <v>1965</v>
      </c>
      <c r="AB595" s="48">
        <v>0</v>
      </c>
      <c r="AC595" s="67">
        <f t="shared" si="117"/>
        <v>0.62648947772347219</v>
      </c>
      <c r="AD595" s="52">
        <f t="shared" ca="1" si="120"/>
        <v>1965</v>
      </c>
      <c r="AE595" s="83"/>
      <c r="AF595" s="74">
        <v>0</v>
      </c>
      <c r="AG595" s="75">
        <v>0</v>
      </c>
      <c r="AH595" s="76">
        <v>46325</v>
      </c>
      <c r="AI595" s="77">
        <v>46447</v>
      </c>
      <c r="AJ595" s="50">
        <f t="shared" si="118"/>
        <v>-122</v>
      </c>
      <c r="AK595" s="48" t="s">
        <v>60</v>
      </c>
    </row>
    <row r="596" spans="1:37">
      <c r="A596" s="86" t="s">
        <v>884</v>
      </c>
      <c r="B596" s="44">
        <v>655</v>
      </c>
      <c r="C596" s="44">
        <v>54560886</v>
      </c>
      <c r="D596" s="86" t="s">
        <v>287</v>
      </c>
      <c r="E596" s="86" t="s">
        <v>207</v>
      </c>
      <c r="F596" s="44">
        <v>16</v>
      </c>
      <c r="G596" s="44">
        <v>1152957</v>
      </c>
      <c r="H596" s="46">
        <v>0.8</v>
      </c>
      <c r="I596" s="21">
        <v>62.637293906598018</v>
      </c>
      <c r="J596" s="86" t="s">
        <v>352</v>
      </c>
      <c r="K596" s="66">
        <v>0.13100000000000001</v>
      </c>
      <c r="L596" s="45">
        <v>6279</v>
      </c>
      <c r="M596" s="82">
        <v>45208</v>
      </c>
      <c r="N596" s="44">
        <v>74712</v>
      </c>
      <c r="O596" s="36">
        <f t="shared" si="109"/>
        <v>4679757.5023497511</v>
      </c>
      <c r="P596" s="36">
        <f t="shared" si="110"/>
        <v>5292806</v>
      </c>
      <c r="Q596" s="44">
        <v>11578</v>
      </c>
      <c r="R596" s="30">
        <v>74712</v>
      </c>
      <c r="S596" s="30">
        <f t="shared" si="111"/>
        <v>63134</v>
      </c>
      <c r="T596" s="36">
        <f t="shared" si="112"/>
        <v>820218</v>
      </c>
      <c r="U596" s="30">
        <f t="shared" si="113"/>
        <v>4472588</v>
      </c>
      <c r="V596" s="44">
        <v>193</v>
      </c>
      <c r="W596" s="33">
        <f t="shared" si="114"/>
        <v>45401</v>
      </c>
      <c r="X596" s="43" t="str">
        <f t="shared" ca="1" si="119"/>
        <v>Bill Process</v>
      </c>
      <c r="Y596" s="37">
        <f t="shared" ca="1" si="115"/>
        <v>-790</v>
      </c>
      <c r="Z596" s="44">
        <v>9373</v>
      </c>
      <c r="AA596" s="44">
        <f t="shared" ca="1" si="116"/>
        <v>790</v>
      </c>
      <c r="AB596" s="48">
        <v>0</v>
      </c>
      <c r="AC596" s="67">
        <f t="shared" si="117"/>
        <v>0.15496841203554984</v>
      </c>
      <c r="AD596" s="52">
        <f t="shared" ca="1" si="120"/>
        <v>790</v>
      </c>
      <c r="AE596" s="83"/>
      <c r="AF596" s="74">
        <v>0</v>
      </c>
      <c r="AG596" s="75">
        <v>0</v>
      </c>
      <c r="AH596" s="76">
        <v>46201</v>
      </c>
      <c r="AI596" s="77">
        <v>46408</v>
      </c>
      <c r="AJ596" s="50">
        <f t="shared" si="118"/>
        <v>-207</v>
      </c>
      <c r="AK596" s="48" t="s">
        <v>47</v>
      </c>
    </row>
    <row r="597" spans="1:37">
      <c r="A597" s="86" t="s">
        <v>885</v>
      </c>
      <c r="B597" s="44">
        <v>319</v>
      </c>
      <c r="C597" s="44">
        <v>59492364</v>
      </c>
      <c r="D597" s="86" t="s">
        <v>423</v>
      </c>
      <c r="E597" s="86" t="s">
        <v>58</v>
      </c>
      <c r="F597" s="44">
        <v>31</v>
      </c>
      <c r="G597" s="44">
        <v>7433892</v>
      </c>
      <c r="H597" s="46">
        <v>0.83</v>
      </c>
      <c r="I597" s="21">
        <v>59.821884172263921</v>
      </c>
      <c r="J597" s="86" t="s">
        <v>242</v>
      </c>
      <c r="K597" s="66">
        <v>0.125</v>
      </c>
      <c r="L597" s="45">
        <v>9128</v>
      </c>
      <c r="M597" s="82">
        <v>44225</v>
      </c>
      <c r="N597" s="44">
        <v>47670</v>
      </c>
      <c r="O597" s="36">
        <f t="shared" si="109"/>
        <v>2851709.2184918211</v>
      </c>
      <c r="P597" s="36">
        <f t="shared" si="110"/>
        <v>3208173</v>
      </c>
      <c r="Q597" s="44">
        <v>47670</v>
      </c>
      <c r="R597" s="30">
        <v>47670</v>
      </c>
      <c r="S597" s="30">
        <f t="shared" si="111"/>
        <v>0</v>
      </c>
      <c r="T597" s="36">
        <f t="shared" si="112"/>
        <v>3208173</v>
      </c>
      <c r="U597" s="30">
        <f t="shared" si="113"/>
        <v>0</v>
      </c>
      <c r="V597" s="44">
        <v>125</v>
      </c>
      <c r="W597" s="33">
        <f t="shared" si="114"/>
        <v>44350</v>
      </c>
      <c r="X597" s="43" t="str">
        <f t="shared" ca="1" si="119"/>
        <v>P O Closed</v>
      </c>
      <c r="Y597" s="37">
        <f t="shared" ca="1" si="115"/>
        <v>-1841</v>
      </c>
      <c r="Z597" s="44">
        <v>4789</v>
      </c>
      <c r="AA597" s="44">
        <f t="shared" ca="1" si="116"/>
        <v>1841</v>
      </c>
      <c r="AB597" s="48">
        <v>5</v>
      </c>
      <c r="AC597" s="67">
        <f t="shared" si="117"/>
        <v>1</v>
      </c>
      <c r="AD597" s="52">
        <f t="shared" ca="1" si="120"/>
        <v>1836</v>
      </c>
      <c r="AE597" s="83"/>
      <c r="AF597" s="74">
        <v>0</v>
      </c>
      <c r="AG597" s="75">
        <v>0</v>
      </c>
      <c r="AH597" s="76">
        <v>46098</v>
      </c>
      <c r="AI597" s="77">
        <v>46237</v>
      </c>
      <c r="AJ597" s="50">
        <f t="shared" si="118"/>
        <v>-139</v>
      </c>
      <c r="AK597" s="48" t="s">
        <v>47</v>
      </c>
    </row>
    <row r="598" spans="1:37">
      <c r="A598" s="86" t="s">
        <v>886</v>
      </c>
      <c r="B598" s="44">
        <v>186</v>
      </c>
      <c r="C598" s="44">
        <v>29024462</v>
      </c>
      <c r="D598" s="86" t="s">
        <v>623</v>
      </c>
      <c r="E598" s="86" t="s">
        <v>211</v>
      </c>
      <c r="F598" s="44">
        <v>7</v>
      </c>
      <c r="G598" s="44">
        <v>2551874</v>
      </c>
      <c r="H598" s="46">
        <v>0.84</v>
      </c>
      <c r="I598" s="21">
        <v>73.118092488306473</v>
      </c>
      <c r="J598" s="86" t="s">
        <v>230</v>
      </c>
      <c r="K598" s="66">
        <v>0.13300000000000001</v>
      </c>
      <c r="L598" s="45">
        <v>3163</v>
      </c>
      <c r="M598" s="82">
        <v>45391</v>
      </c>
      <c r="N598" s="44">
        <v>92256</v>
      </c>
      <c r="O598" s="36">
        <f t="shared" si="109"/>
        <v>6745582.7406012015</v>
      </c>
      <c r="P598" s="36">
        <f t="shared" si="110"/>
        <v>7642745</v>
      </c>
      <c r="Q598" s="44">
        <v>53565</v>
      </c>
      <c r="R598" s="30">
        <v>92256</v>
      </c>
      <c r="S598" s="30">
        <f t="shared" si="111"/>
        <v>38691</v>
      </c>
      <c r="T598" s="36">
        <f t="shared" si="112"/>
        <v>4437475</v>
      </c>
      <c r="U598" s="30">
        <f t="shared" si="113"/>
        <v>3205270</v>
      </c>
      <c r="V598" s="44">
        <v>132</v>
      </c>
      <c r="W598" s="33">
        <f t="shared" si="114"/>
        <v>45523</v>
      </c>
      <c r="X598" s="43" t="str">
        <f t="shared" ca="1" si="119"/>
        <v>Bill Process</v>
      </c>
      <c r="Y598" s="37">
        <f t="shared" ca="1" si="115"/>
        <v>-668</v>
      </c>
      <c r="Z598" s="44">
        <v>2933</v>
      </c>
      <c r="AA598" s="44">
        <f t="shared" ca="1" si="116"/>
        <v>668</v>
      </c>
      <c r="AB598" s="48">
        <v>7</v>
      </c>
      <c r="AC598" s="67">
        <f t="shared" si="117"/>
        <v>0.58061264308012484</v>
      </c>
      <c r="AD598" s="52">
        <f t="shared" ca="1" si="120"/>
        <v>661</v>
      </c>
      <c r="AE598" s="83"/>
      <c r="AF598" s="74">
        <v>0</v>
      </c>
      <c r="AG598" s="75">
        <v>0</v>
      </c>
      <c r="AH598" s="76">
        <v>46115</v>
      </c>
      <c r="AI598" s="77">
        <v>46261</v>
      </c>
      <c r="AJ598" s="50">
        <f t="shared" si="118"/>
        <v>-146</v>
      </c>
      <c r="AK598" s="48" t="s">
        <v>47</v>
      </c>
    </row>
    <row r="599" spans="1:37">
      <c r="A599" s="86" t="s">
        <v>887</v>
      </c>
      <c r="B599" s="44">
        <v>278</v>
      </c>
      <c r="C599" s="44">
        <v>39271373</v>
      </c>
      <c r="D599" s="86" t="s">
        <v>434</v>
      </c>
      <c r="E599" s="86" t="s">
        <v>107</v>
      </c>
      <c r="F599" s="44">
        <v>19</v>
      </c>
      <c r="G599" s="44">
        <v>4023082</v>
      </c>
      <c r="H599" s="46">
        <v>0.97</v>
      </c>
      <c r="I599" s="21">
        <v>57.521020552068308</v>
      </c>
      <c r="J599" s="86" t="s">
        <v>76</v>
      </c>
      <c r="K599" s="66">
        <v>0.11</v>
      </c>
      <c r="L599" s="45">
        <v>4715</v>
      </c>
      <c r="M599" s="82">
        <v>44109</v>
      </c>
      <c r="N599" s="44">
        <v>35904</v>
      </c>
      <c r="O599" s="36">
        <f t="shared" si="109"/>
        <v>2065234.7219014606</v>
      </c>
      <c r="P599" s="36">
        <f t="shared" si="110"/>
        <v>2292411</v>
      </c>
      <c r="Q599" s="44">
        <v>10523</v>
      </c>
      <c r="R599" s="30">
        <v>35904</v>
      </c>
      <c r="S599" s="30">
        <f t="shared" si="111"/>
        <v>25381</v>
      </c>
      <c r="T599" s="36">
        <f t="shared" si="112"/>
        <v>671876</v>
      </c>
      <c r="U599" s="30">
        <f t="shared" si="113"/>
        <v>1620535</v>
      </c>
      <c r="V599" s="44">
        <v>146</v>
      </c>
      <c r="W599" s="33">
        <f t="shared" si="114"/>
        <v>44255</v>
      </c>
      <c r="X599" s="43" t="str">
        <f t="shared" ca="1" si="119"/>
        <v>Bill Process</v>
      </c>
      <c r="Y599" s="37">
        <f t="shared" ca="1" si="115"/>
        <v>-1936</v>
      </c>
      <c r="Z599" s="44">
        <v>8087</v>
      </c>
      <c r="AA599" s="44">
        <f t="shared" ca="1" si="116"/>
        <v>1936</v>
      </c>
      <c r="AB599" s="48">
        <v>1</v>
      </c>
      <c r="AC599" s="67">
        <f t="shared" si="117"/>
        <v>0.29308712121212122</v>
      </c>
      <c r="AD599" s="52">
        <f t="shared" ca="1" si="120"/>
        <v>1935</v>
      </c>
      <c r="AE599" s="83"/>
      <c r="AF599" s="74">
        <v>0</v>
      </c>
      <c r="AG599" s="75">
        <v>0</v>
      </c>
      <c r="AH599" s="76">
        <v>45647</v>
      </c>
      <c r="AI599" s="77">
        <v>45807</v>
      </c>
      <c r="AJ599" s="50">
        <f t="shared" si="118"/>
        <v>-160</v>
      </c>
      <c r="AK599" s="48" t="s">
        <v>47</v>
      </c>
    </row>
    <row r="600" spans="1:37">
      <c r="A600" s="86" t="s">
        <v>888</v>
      </c>
      <c r="B600" s="44">
        <v>819</v>
      </c>
      <c r="C600" s="44">
        <v>55733680</v>
      </c>
      <c r="D600" s="86" t="s">
        <v>128</v>
      </c>
      <c r="E600" s="86" t="s">
        <v>50</v>
      </c>
      <c r="F600" s="44">
        <v>30</v>
      </c>
      <c r="G600" s="44">
        <v>9986675</v>
      </c>
      <c r="H600" s="46">
        <v>0.75</v>
      </c>
      <c r="I600" s="21">
        <v>73.922971277063766</v>
      </c>
      <c r="J600" s="86" t="s">
        <v>51</v>
      </c>
      <c r="K600" s="66">
        <v>0.115</v>
      </c>
      <c r="L600" s="45">
        <v>1491</v>
      </c>
      <c r="M600" s="82">
        <v>45372</v>
      </c>
      <c r="N600" s="44">
        <v>51630</v>
      </c>
      <c r="O600" s="36">
        <f t="shared" si="109"/>
        <v>3816643.0070348023</v>
      </c>
      <c r="P600" s="36">
        <f t="shared" si="110"/>
        <v>4255557</v>
      </c>
      <c r="Q600" s="44">
        <v>12127</v>
      </c>
      <c r="R600" s="30">
        <v>51630</v>
      </c>
      <c r="S600" s="30">
        <f t="shared" si="111"/>
        <v>39503</v>
      </c>
      <c r="T600" s="36">
        <f t="shared" si="112"/>
        <v>999557</v>
      </c>
      <c r="U600" s="30">
        <f t="shared" si="113"/>
        <v>3256000</v>
      </c>
      <c r="V600" s="44">
        <v>165</v>
      </c>
      <c r="W600" s="33">
        <f t="shared" si="114"/>
        <v>45537</v>
      </c>
      <c r="X600" s="43" t="str">
        <f t="shared" ca="1" si="119"/>
        <v>Bill Process</v>
      </c>
      <c r="Y600" s="37">
        <f t="shared" ca="1" si="115"/>
        <v>-654</v>
      </c>
      <c r="Z600" s="44">
        <v>3893</v>
      </c>
      <c r="AA600" s="44">
        <f t="shared" ca="1" si="116"/>
        <v>654</v>
      </c>
      <c r="AB600" s="48">
        <v>2</v>
      </c>
      <c r="AC600" s="67">
        <f t="shared" si="117"/>
        <v>0.23488282006585318</v>
      </c>
      <c r="AD600" s="52">
        <f t="shared" ca="1" si="120"/>
        <v>652</v>
      </c>
      <c r="AE600" s="83"/>
      <c r="AF600" s="74">
        <v>0</v>
      </c>
      <c r="AG600" s="75">
        <v>0</v>
      </c>
      <c r="AH600" s="76">
        <v>45939</v>
      </c>
      <c r="AI600" s="77">
        <v>46118</v>
      </c>
      <c r="AJ600" s="50">
        <f t="shared" si="118"/>
        <v>-179</v>
      </c>
      <c r="AK600" s="48" t="s">
        <v>47</v>
      </c>
    </row>
    <row r="601" spans="1:37">
      <c r="A601" s="86" t="s">
        <v>889</v>
      </c>
      <c r="B601" s="44">
        <v>647</v>
      </c>
      <c r="C601" s="44">
        <v>96881162</v>
      </c>
      <c r="D601" s="86" t="s">
        <v>509</v>
      </c>
      <c r="E601" s="86" t="s">
        <v>58</v>
      </c>
      <c r="F601" s="44">
        <v>32</v>
      </c>
      <c r="G601" s="44">
        <v>4311112</v>
      </c>
      <c r="H601" s="46">
        <v>0.88</v>
      </c>
      <c r="I601" s="21">
        <v>82.507277451058712</v>
      </c>
      <c r="J601" s="86" t="s">
        <v>272</v>
      </c>
      <c r="K601" s="66">
        <v>0.108</v>
      </c>
      <c r="L601" s="45">
        <v>2454</v>
      </c>
      <c r="M601" s="82">
        <v>45011</v>
      </c>
      <c r="N601" s="44">
        <v>94993</v>
      </c>
      <c r="O601" s="36">
        <f t="shared" si="109"/>
        <v>7837613.8069084203</v>
      </c>
      <c r="P601" s="36">
        <f t="shared" si="110"/>
        <v>8684076</v>
      </c>
      <c r="Q601" s="44">
        <v>26504</v>
      </c>
      <c r="R601" s="30">
        <v>94993</v>
      </c>
      <c r="S601" s="30">
        <f t="shared" si="111"/>
        <v>68489</v>
      </c>
      <c r="T601" s="36">
        <f t="shared" si="112"/>
        <v>2422944</v>
      </c>
      <c r="U601" s="30">
        <f t="shared" si="113"/>
        <v>6261132</v>
      </c>
      <c r="V601" s="44">
        <v>163</v>
      </c>
      <c r="W601" s="33">
        <f t="shared" si="114"/>
        <v>45174</v>
      </c>
      <c r="X601" s="43" t="str">
        <f t="shared" ca="1" si="119"/>
        <v>Bill Process</v>
      </c>
      <c r="Y601" s="37">
        <f t="shared" ca="1" si="115"/>
        <v>-1017</v>
      </c>
      <c r="Z601" s="44">
        <v>6095</v>
      </c>
      <c r="AA601" s="44">
        <f t="shared" ca="1" si="116"/>
        <v>1017</v>
      </c>
      <c r="AB601" s="48">
        <v>7</v>
      </c>
      <c r="AC601" s="67">
        <f t="shared" si="117"/>
        <v>0.27901003231817079</v>
      </c>
      <c r="AD601" s="52">
        <f t="shared" ca="1" si="120"/>
        <v>1010</v>
      </c>
      <c r="AE601" s="83"/>
      <c r="AF601" s="74">
        <v>0</v>
      </c>
      <c r="AG601" s="75">
        <v>0</v>
      </c>
      <c r="AH601" s="76">
        <v>45657</v>
      </c>
      <c r="AI601" s="77">
        <v>45834</v>
      </c>
      <c r="AJ601" s="50">
        <f t="shared" si="118"/>
        <v>-177</v>
      </c>
      <c r="AK601" s="48" t="s">
        <v>47</v>
      </c>
    </row>
    <row r="602" spans="1:37">
      <c r="A602" s="86" t="s">
        <v>890</v>
      </c>
      <c r="B602" s="44">
        <v>462</v>
      </c>
      <c r="C602" s="44">
        <v>39240440</v>
      </c>
      <c r="D602" s="86" t="s">
        <v>482</v>
      </c>
      <c r="E602" s="86" t="s">
        <v>67</v>
      </c>
      <c r="F602" s="44">
        <v>7</v>
      </c>
      <c r="G602" s="44">
        <v>1727683</v>
      </c>
      <c r="H602" s="46">
        <v>0.98</v>
      </c>
      <c r="I602" s="21">
        <v>59.682869577686716</v>
      </c>
      <c r="J602" s="86" t="s">
        <v>173</v>
      </c>
      <c r="K602" s="66">
        <v>0.112</v>
      </c>
      <c r="L602" s="45">
        <v>6455</v>
      </c>
      <c r="M602" s="82">
        <v>43863</v>
      </c>
      <c r="N602" s="44">
        <v>36714</v>
      </c>
      <c r="O602" s="36">
        <f t="shared" si="109"/>
        <v>2191196.8736751899</v>
      </c>
      <c r="P602" s="36">
        <f t="shared" si="110"/>
        <v>2436611</v>
      </c>
      <c r="Q602" s="44">
        <v>10685</v>
      </c>
      <c r="R602" s="30">
        <v>36714</v>
      </c>
      <c r="S602" s="30">
        <f t="shared" si="111"/>
        <v>26029</v>
      </c>
      <c r="T602" s="36">
        <f t="shared" si="112"/>
        <v>709135</v>
      </c>
      <c r="U602" s="30">
        <f t="shared" si="113"/>
        <v>1727476</v>
      </c>
      <c r="V602" s="44">
        <v>63</v>
      </c>
      <c r="W602" s="33">
        <f t="shared" si="114"/>
        <v>43926</v>
      </c>
      <c r="X602" s="43" t="str">
        <f t="shared" ca="1" si="119"/>
        <v>Bill Process</v>
      </c>
      <c r="Y602" s="37">
        <f t="shared" ca="1" si="115"/>
        <v>-2265</v>
      </c>
      <c r="Z602" s="44">
        <v>2396</v>
      </c>
      <c r="AA602" s="44">
        <f t="shared" ca="1" si="116"/>
        <v>2265</v>
      </c>
      <c r="AB602" s="48">
        <v>6</v>
      </c>
      <c r="AC602" s="67">
        <f t="shared" si="117"/>
        <v>0.29103339325597866</v>
      </c>
      <c r="AD602" s="52">
        <f t="shared" ca="1" si="120"/>
        <v>2259</v>
      </c>
      <c r="AE602" s="83"/>
      <c r="AF602" s="74">
        <v>0</v>
      </c>
      <c r="AG602" s="75">
        <v>0</v>
      </c>
      <c r="AH602" s="76">
        <v>45935</v>
      </c>
      <c r="AI602" s="77">
        <v>46012</v>
      </c>
      <c r="AJ602" s="50">
        <f t="shared" si="118"/>
        <v>-77</v>
      </c>
      <c r="AK602" s="48" t="s">
        <v>47</v>
      </c>
    </row>
    <row r="603" spans="1:37">
      <c r="A603" s="86" t="s">
        <v>891</v>
      </c>
      <c r="B603" s="44">
        <v>386</v>
      </c>
      <c r="C603" s="44">
        <v>37967118</v>
      </c>
      <c r="D603" s="86" t="s">
        <v>356</v>
      </c>
      <c r="E603" s="86" t="s">
        <v>125</v>
      </c>
      <c r="F603" s="44">
        <v>26</v>
      </c>
      <c r="G603" s="44">
        <v>5198312</v>
      </c>
      <c r="H603" s="46">
        <v>0.98</v>
      </c>
      <c r="I603" s="21">
        <v>86.567848066713097</v>
      </c>
      <c r="J603" s="86" t="s">
        <v>232</v>
      </c>
      <c r="K603" s="66">
        <v>0.11600000000000001</v>
      </c>
      <c r="L603" s="45">
        <v>6659</v>
      </c>
      <c r="M603" s="82">
        <v>44935</v>
      </c>
      <c r="N603" s="44">
        <v>95827</v>
      </c>
      <c r="O603" s="36">
        <f t="shared" si="109"/>
        <v>8295537.176688916</v>
      </c>
      <c r="P603" s="36">
        <f t="shared" si="110"/>
        <v>9257819</v>
      </c>
      <c r="Q603" s="44">
        <v>5157</v>
      </c>
      <c r="R603" s="30">
        <v>95827</v>
      </c>
      <c r="S603" s="30">
        <f t="shared" si="111"/>
        <v>90670</v>
      </c>
      <c r="T603" s="36">
        <f t="shared" si="112"/>
        <v>498216</v>
      </c>
      <c r="U603" s="30">
        <f t="shared" si="113"/>
        <v>8759603</v>
      </c>
      <c r="V603" s="44">
        <v>158</v>
      </c>
      <c r="W603" s="33">
        <f t="shared" si="114"/>
        <v>45093</v>
      </c>
      <c r="X603" s="43" t="str">
        <f t="shared" ca="1" si="119"/>
        <v>Bill Process</v>
      </c>
      <c r="Y603" s="37">
        <f t="shared" ca="1" si="115"/>
        <v>-1098</v>
      </c>
      <c r="Z603" s="44">
        <v>4438</v>
      </c>
      <c r="AA603" s="44">
        <f t="shared" ca="1" si="116"/>
        <v>1098</v>
      </c>
      <c r="AB603" s="48">
        <v>0</v>
      </c>
      <c r="AC603" s="67">
        <f t="shared" si="117"/>
        <v>5.381573043088065E-2</v>
      </c>
      <c r="AD603" s="52">
        <f t="shared" ca="1" si="120"/>
        <v>1098</v>
      </c>
      <c r="AE603" s="83"/>
      <c r="AF603" s="74">
        <v>0</v>
      </c>
      <c r="AG603" s="75">
        <v>0</v>
      </c>
      <c r="AH603" s="76">
        <v>46174</v>
      </c>
      <c r="AI603" s="77">
        <v>46346</v>
      </c>
      <c r="AJ603" s="50">
        <f t="shared" si="118"/>
        <v>-172</v>
      </c>
      <c r="AK603" s="48" t="s">
        <v>60</v>
      </c>
    </row>
    <row r="604" spans="1:37">
      <c r="A604" s="86" t="s">
        <v>892</v>
      </c>
      <c r="B604" s="44">
        <v>101</v>
      </c>
      <c r="C604" s="44">
        <v>77782460</v>
      </c>
      <c r="D604" s="86" t="s">
        <v>765</v>
      </c>
      <c r="E604" s="86" t="s">
        <v>207</v>
      </c>
      <c r="F604" s="44">
        <v>34</v>
      </c>
      <c r="G604" s="44">
        <v>7079618</v>
      </c>
      <c r="H604" s="46">
        <v>0.79</v>
      </c>
      <c r="I604" s="21">
        <v>82.524754817440922</v>
      </c>
      <c r="J604" s="86" t="s">
        <v>64</v>
      </c>
      <c r="K604" s="66">
        <v>0.13300000000000001</v>
      </c>
      <c r="L604" s="45">
        <v>9770</v>
      </c>
      <c r="M604" s="82">
        <v>44651</v>
      </c>
      <c r="N604" s="44">
        <v>55154</v>
      </c>
      <c r="O604" s="36">
        <f t="shared" si="109"/>
        <v>4551570.3272011364</v>
      </c>
      <c r="P604" s="36">
        <f t="shared" si="110"/>
        <v>5156929</v>
      </c>
      <c r="Q604" s="44">
        <v>9968</v>
      </c>
      <c r="R604" s="30">
        <v>55154</v>
      </c>
      <c r="S604" s="30">
        <f t="shared" si="111"/>
        <v>45186</v>
      </c>
      <c r="T604" s="36">
        <f t="shared" si="112"/>
        <v>932013</v>
      </c>
      <c r="U604" s="30">
        <f t="shared" si="113"/>
        <v>4224916</v>
      </c>
      <c r="V604" s="44">
        <v>74</v>
      </c>
      <c r="W604" s="33">
        <f t="shared" si="114"/>
        <v>44725</v>
      </c>
      <c r="X604" s="43" t="str">
        <f t="shared" ca="1" si="119"/>
        <v>Bill Process</v>
      </c>
      <c r="Y604" s="37">
        <f t="shared" ca="1" si="115"/>
        <v>-1466</v>
      </c>
      <c r="Z604" s="44">
        <v>8515</v>
      </c>
      <c r="AA604" s="44">
        <f t="shared" ca="1" si="116"/>
        <v>1466</v>
      </c>
      <c r="AB604" s="48">
        <v>3</v>
      </c>
      <c r="AC604" s="67">
        <f t="shared" si="117"/>
        <v>0.18073031874388076</v>
      </c>
      <c r="AD604" s="52">
        <f t="shared" ca="1" si="120"/>
        <v>1463</v>
      </c>
      <c r="AE604" s="83"/>
      <c r="AF604" s="74">
        <v>0</v>
      </c>
      <c r="AG604" s="75">
        <v>0</v>
      </c>
      <c r="AH604" s="76">
        <v>45987</v>
      </c>
      <c r="AI604" s="77">
        <v>46075</v>
      </c>
      <c r="AJ604" s="50">
        <f t="shared" si="118"/>
        <v>-88</v>
      </c>
      <c r="AK604" s="48" t="s">
        <v>47</v>
      </c>
    </row>
    <row r="605" spans="1:37">
      <c r="A605" s="86" t="s">
        <v>893</v>
      </c>
      <c r="B605" s="44">
        <v>763</v>
      </c>
      <c r="C605" s="44">
        <v>91461833</v>
      </c>
      <c r="D605" s="86" t="s">
        <v>216</v>
      </c>
      <c r="E605" s="86" t="s">
        <v>107</v>
      </c>
      <c r="F605" s="44">
        <v>24</v>
      </c>
      <c r="G605" s="44">
        <v>9133086</v>
      </c>
      <c r="H605" s="46">
        <v>0.99</v>
      </c>
      <c r="I605" s="21">
        <v>92.076173290191079</v>
      </c>
      <c r="J605" s="86" t="s">
        <v>187</v>
      </c>
      <c r="K605" s="66">
        <v>0.13200000000000001</v>
      </c>
      <c r="L605" s="45">
        <v>8332</v>
      </c>
      <c r="M605" s="82">
        <v>45731</v>
      </c>
      <c r="N605" s="44">
        <v>18774</v>
      </c>
      <c r="O605" s="36">
        <f t="shared" si="109"/>
        <v>1728638.0773500474</v>
      </c>
      <c r="P605" s="36">
        <f t="shared" si="110"/>
        <v>1956818</v>
      </c>
      <c r="Q605" s="44">
        <v>16003</v>
      </c>
      <c r="R605" s="30">
        <v>18774</v>
      </c>
      <c r="S605" s="30">
        <f t="shared" si="111"/>
        <v>2771</v>
      </c>
      <c r="T605" s="36">
        <f t="shared" si="112"/>
        <v>1667996</v>
      </c>
      <c r="U605" s="30">
        <f t="shared" si="113"/>
        <v>288822</v>
      </c>
      <c r="V605" s="44">
        <v>109</v>
      </c>
      <c r="W605" s="33">
        <f t="shared" si="114"/>
        <v>45840</v>
      </c>
      <c r="X605" s="43" t="str">
        <f t="shared" ca="1" si="119"/>
        <v>Bill Process</v>
      </c>
      <c r="Y605" s="37">
        <f t="shared" ca="1" si="115"/>
        <v>-351</v>
      </c>
      <c r="Z605" s="44">
        <v>9951</v>
      </c>
      <c r="AA605" s="44">
        <f t="shared" ca="1" si="116"/>
        <v>351</v>
      </c>
      <c r="AB605" s="48">
        <v>0</v>
      </c>
      <c r="AC605" s="67">
        <f t="shared" si="117"/>
        <v>0.85240225844252693</v>
      </c>
      <c r="AD605" s="52">
        <f t="shared" ca="1" si="120"/>
        <v>351</v>
      </c>
      <c r="AE605" s="83"/>
      <c r="AF605" s="74">
        <v>0</v>
      </c>
      <c r="AG605" s="75">
        <v>0</v>
      </c>
      <c r="AH605" s="76">
        <v>46355</v>
      </c>
      <c r="AI605" s="77">
        <v>46478</v>
      </c>
      <c r="AJ605" s="50">
        <f t="shared" si="118"/>
        <v>-123</v>
      </c>
      <c r="AK605" s="48" t="s">
        <v>47</v>
      </c>
    </row>
    <row r="606" spans="1:37">
      <c r="A606" s="86" t="s">
        <v>894</v>
      </c>
      <c r="B606" s="44">
        <v>178</v>
      </c>
      <c r="C606" s="44">
        <v>59511266</v>
      </c>
      <c r="D606" s="86" t="s">
        <v>637</v>
      </c>
      <c r="E606" s="86" t="s">
        <v>67</v>
      </c>
      <c r="F606" s="44">
        <v>46</v>
      </c>
      <c r="G606" s="44">
        <v>3784554</v>
      </c>
      <c r="H606" s="46">
        <v>0.9</v>
      </c>
      <c r="I606" s="21">
        <v>55.323452967111194</v>
      </c>
      <c r="J606" s="86" t="s">
        <v>181</v>
      </c>
      <c r="K606" s="66">
        <v>0.115</v>
      </c>
      <c r="L606" s="45">
        <v>5471</v>
      </c>
      <c r="M606" s="82">
        <v>45576</v>
      </c>
      <c r="N606" s="44">
        <v>62673</v>
      </c>
      <c r="O606" s="36">
        <f t="shared" si="109"/>
        <v>3467286.7678077598</v>
      </c>
      <c r="P606" s="36">
        <f t="shared" si="110"/>
        <v>3866025</v>
      </c>
      <c r="Q606" s="44">
        <v>8717</v>
      </c>
      <c r="R606" s="30">
        <v>62673</v>
      </c>
      <c r="S606" s="30">
        <f t="shared" si="111"/>
        <v>53956</v>
      </c>
      <c r="T606" s="36">
        <f t="shared" si="112"/>
        <v>537714</v>
      </c>
      <c r="U606" s="30">
        <f t="shared" si="113"/>
        <v>3328311</v>
      </c>
      <c r="V606" s="44">
        <v>129</v>
      </c>
      <c r="W606" s="33">
        <f t="shared" si="114"/>
        <v>45705</v>
      </c>
      <c r="X606" s="43" t="str">
        <f t="shared" ca="1" si="119"/>
        <v>Bill Process</v>
      </c>
      <c r="Y606" s="37">
        <f t="shared" ca="1" si="115"/>
        <v>-486</v>
      </c>
      <c r="Z606" s="44">
        <v>9547</v>
      </c>
      <c r="AA606" s="44">
        <f t="shared" ca="1" si="116"/>
        <v>486</v>
      </c>
      <c r="AB606" s="48">
        <v>0</v>
      </c>
      <c r="AC606" s="67">
        <f t="shared" si="117"/>
        <v>0.13908700716416958</v>
      </c>
      <c r="AD606" s="52">
        <f t="shared" ca="1" si="120"/>
        <v>486</v>
      </c>
      <c r="AE606" s="83"/>
      <c r="AF606" s="74">
        <v>0</v>
      </c>
      <c r="AG606" s="75">
        <v>0</v>
      </c>
      <c r="AH606" s="76">
        <v>46354</v>
      </c>
      <c r="AI606" s="77">
        <v>46497</v>
      </c>
      <c r="AJ606" s="50">
        <f t="shared" si="118"/>
        <v>-143</v>
      </c>
      <c r="AK606" s="48" t="s">
        <v>47</v>
      </c>
    </row>
    <row r="607" spans="1:37">
      <c r="A607" s="86" t="s">
        <v>895</v>
      </c>
      <c r="B607" s="44">
        <v>692</v>
      </c>
      <c r="C607" s="44">
        <v>39068009</v>
      </c>
      <c r="D607" s="86" t="s">
        <v>896</v>
      </c>
      <c r="E607" s="86" t="s">
        <v>207</v>
      </c>
      <c r="F607" s="44">
        <v>27</v>
      </c>
      <c r="G607" s="44">
        <v>4004310</v>
      </c>
      <c r="H607" s="46">
        <v>0.99</v>
      </c>
      <c r="I607" s="21">
        <v>60.807248768406225</v>
      </c>
      <c r="J607" s="86" t="s">
        <v>144</v>
      </c>
      <c r="K607" s="66">
        <v>0.126</v>
      </c>
      <c r="L607" s="45">
        <v>5234</v>
      </c>
      <c r="M607" s="82">
        <v>44991</v>
      </c>
      <c r="N607" s="44">
        <v>82701</v>
      </c>
      <c r="O607" s="36">
        <f t="shared" si="109"/>
        <v>5028820.2803959632</v>
      </c>
      <c r="P607" s="36">
        <f t="shared" si="110"/>
        <v>5662452</v>
      </c>
      <c r="Q607" s="44">
        <v>82443</v>
      </c>
      <c r="R607" s="30">
        <v>82701</v>
      </c>
      <c r="S607" s="30">
        <f t="shared" si="111"/>
        <v>258</v>
      </c>
      <c r="T607" s="36">
        <f t="shared" si="112"/>
        <v>5644787</v>
      </c>
      <c r="U607" s="30">
        <f t="shared" si="113"/>
        <v>17665</v>
      </c>
      <c r="V607" s="44">
        <v>176</v>
      </c>
      <c r="W607" s="33">
        <f t="shared" si="114"/>
        <v>45167</v>
      </c>
      <c r="X607" s="43" t="str">
        <f t="shared" ca="1" si="119"/>
        <v>Bill Process</v>
      </c>
      <c r="Y607" s="37">
        <f t="shared" ca="1" si="115"/>
        <v>-1024</v>
      </c>
      <c r="Z607" s="44">
        <v>8512</v>
      </c>
      <c r="AA607" s="44">
        <f t="shared" ca="1" si="116"/>
        <v>1024</v>
      </c>
      <c r="AB607" s="48">
        <v>1</v>
      </c>
      <c r="AC607" s="67">
        <f t="shared" si="117"/>
        <v>0.99688032792832004</v>
      </c>
      <c r="AD607" s="52">
        <f t="shared" ca="1" si="120"/>
        <v>1023</v>
      </c>
      <c r="AE607" s="83"/>
      <c r="AF607" s="74">
        <v>0</v>
      </c>
      <c r="AG607" s="75">
        <v>0</v>
      </c>
      <c r="AH607" s="76">
        <v>45981</v>
      </c>
      <c r="AI607" s="77">
        <v>46171</v>
      </c>
      <c r="AJ607" s="50">
        <f t="shared" si="118"/>
        <v>-190</v>
      </c>
      <c r="AK607" s="48" t="s">
        <v>47</v>
      </c>
    </row>
    <row r="608" spans="1:37">
      <c r="A608" s="86" t="s">
        <v>897</v>
      </c>
      <c r="B608" s="44">
        <v>760</v>
      </c>
      <c r="C608" s="44">
        <v>31395796</v>
      </c>
      <c r="D608" s="86" t="s">
        <v>592</v>
      </c>
      <c r="E608" s="86" t="s">
        <v>79</v>
      </c>
      <c r="F608" s="44">
        <v>43</v>
      </c>
      <c r="G608" s="44">
        <v>1106407</v>
      </c>
      <c r="H608" s="46">
        <v>0.97</v>
      </c>
      <c r="I608" s="21">
        <v>56.142126426760811</v>
      </c>
      <c r="J608" s="86" t="s">
        <v>55</v>
      </c>
      <c r="K608" s="66">
        <v>0.14299999999999999</v>
      </c>
      <c r="L608" s="45">
        <v>3877</v>
      </c>
      <c r="M608" s="82">
        <v>45420</v>
      </c>
      <c r="N608" s="44">
        <v>65165</v>
      </c>
      <c r="O608" s="36">
        <f t="shared" si="109"/>
        <v>3658501.6685998682</v>
      </c>
      <c r="P608" s="36">
        <f t="shared" si="110"/>
        <v>4181667</v>
      </c>
      <c r="Q608" s="44">
        <v>54021</v>
      </c>
      <c r="R608" s="30">
        <v>65165</v>
      </c>
      <c r="S608" s="30">
        <f t="shared" si="111"/>
        <v>11144</v>
      </c>
      <c r="T608" s="36">
        <f t="shared" si="112"/>
        <v>3466552</v>
      </c>
      <c r="U608" s="30">
        <f t="shared" si="113"/>
        <v>715115</v>
      </c>
      <c r="V608" s="44">
        <v>199</v>
      </c>
      <c r="W608" s="33">
        <f t="shared" si="114"/>
        <v>45619</v>
      </c>
      <c r="X608" s="43" t="str">
        <f t="shared" ca="1" si="119"/>
        <v>Bill Process</v>
      </c>
      <c r="Y608" s="37">
        <f t="shared" ca="1" si="115"/>
        <v>-572</v>
      </c>
      <c r="Z608" s="44">
        <v>5667</v>
      </c>
      <c r="AA608" s="44">
        <f t="shared" ca="1" si="116"/>
        <v>572</v>
      </c>
      <c r="AB608" s="48">
        <v>8</v>
      </c>
      <c r="AC608" s="67">
        <f t="shared" si="117"/>
        <v>0.82898795365610378</v>
      </c>
      <c r="AD608" s="52">
        <f t="shared" ca="1" si="120"/>
        <v>564</v>
      </c>
      <c r="AE608" s="83"/>
      <c r="AF608" s="74">
        <v>0</v>
      </c>
      <c r="AG608" s="75">
        <v>0</v>
      </c>
      <c r="AH608" s="76">
        <v>45930</v>
      </c>
      <c r="AI608" s="77">
        <v>46143</v>
      </c>
      <c r="AJ608" s="50">
        <f t="shared" si="118"/>
        <v>-213</v>
      </c>
      <c r="AK608" s="48" t="s">
        <v>47</v>
      </c>
    </row>
    <row r="609" spans="1:37">
      <c r="A609" s="86" t="s">
        <v>898</v>
      </c>
      <c r="B609" s="44">
        <v>268</v>
      </c>
      <c r="C609" s="44">
        <v>35419720</v>
      </c>
      <c r="D609" s="86" t="s">
        <v>210</v>
      </c>
      <c r="E609" s="86" t="s">
        <v>211</v>
      </c>
      <c r="F609" s="44">
        <v>40</v>
      </c>
      <c r="G609" s="44">
        <v>3002029</v>
      </c>
      <c r="H609" s="46">
        <v>0.92</v>
      </c>
      <c r="I609" s="21">
        <v>99.989169465295106</v>
      </c>
      <c r="J609" s="86" t="s">
        <v>51</v>
      </c>
      <c r="K609" s="66">
        <v>0.11700000000000001</v>
      </c>
      <c r="L609" s="45">
        <v>9981</v>
      </c>
      <c r="M609" s="82">
        <v>43914</v>
      </c>
      <c r="N609" s="44">
        <v>72432</v>
      </c>
      <c r="O609" s="36">
        <f t="shared" si="109"/>
        <v>7242415.5227102553</v>
      </c>
      <c r="P609" s="36">
        <f t="shared" si="110"/>
        <v>8089778</v>
      </c>
      <c r="Q609" s="44">
        <v>72432</v>
      </c>
      <c r="R609" s="30">
        <v>72432</v>
      </c>
      <c r="S609" s="30">
        <f t="shared" si="111"/>
        <v>0</v>
      </c>
      <c r="T609" s="36">
        <f t="shared" si="112"/>
        <v>8089778</v>
      </c>
      <c r="U609" s="30">
        <f t="shared" si="113"/>
        <v>0</v>
      </c>
      <c r="V609" s="44">
        <v>119</v>
      </c>
      <c r="W609" s="33">
        <f t="shared" si="114"/>
        <v>44033</v>
      </c>
      <c r="X609" s="43" t="str">
        <f t="shared" ca="1" si="119"/>
        <v>P O Closed</v>
      </c>
      <c r="Y609" s="37">
        <f t="shared" ca="1" si="115"/>
        <v>-2158</v>
      </c>
      <c r="Z609" s="44">
        <v>4086</v>
      </c>
      <c r="AA609" s="44">
        <f t="shared" ca="1" si="116"/>
        <v>2158</v>
      </c>
      <c r="AB609" s="48">
        <v>8</v>
      </c>
      <c r="AC609" s="67">
        <f t="shared" si="117"/>
        <v>1</v>
      </c>
      <c r="AD609" s="52">
        <f t="shared" ca="1" si="120"/>
        <v>2150</v>
      </c>
      <c r="AE609" s="83"/>
      <c r="AF609" s="74">
        <v>0</v>
      </c>
      <c r="AG609" s="75">
        <v>0</v>
      </c>
      <c r="AH609" s="76">
        <v>45675</v>
      </c>
      <c r="AI609" s="77">
        <v>45808</v>
      </c>
      <c r="AJ609" s="50">
        <f t="shared" si="118"/>
        <v>-133</v>
      </c>
      <c r="AK609" s="48" t="s">
        <v>47</v>
      </c>
    </row>
    <row r="610" spans="1:37">
      <c r="A610" s="86" t="s">
        <v>899</v>
      </c>
      <c r="B610" s="44">
        <v>930</v>
      </c>
      <c r="C610" s="44">
        <v>70724460</v>
      </c>
      <c r="D610" s="86" t="s">
        <v>545</v>
      </c>
      <c r="E610" s="86" t="s">
        <v>107</v>
      </c>
      <c r="F610" s="44">
        <v>18</v>
      </c>
      <c r="G610" s="44">
        <v>7863824</v>
      </c>
      <c r="H610" s="46">
        <v>0.92</v>
      </c>
      <c r="I610" s="21">
        <v>54.237450779410196</v>
      </c>
      <c r="J610" s="86" t="s">
        <v>64</v>
      </c>
      <c r="K610" s="66">
        <v>0.14399999999999999</v>
      </c>
      <c r="L610" s="45">
        <v>8034</v>
      </c>
      <c r="M610" s="82">
        <v>44037</v>
      </c>
      <c r="N610" s="44">
        <v>28443</v>
      </c>
      <c r="O610" s="36">
        <f t="shared" si="109"/>
        <v>1542675.8125187643</v>
      </c>
      <c r="P610" s="36">
        <f t="shared" si="110"/>
        <v>1764821</v>
      </c>
      <c r="Q610" s="44">
        <v>19511</v>
      </c>
      <c r="R610" s="30">
        <v>28443</v>
      </c>
      <c r="S610" s="30">
        <f t="shared" si="111"/>
        <v>8932</v>
      </c>
      <c r="T610" s="36">
        <f t="shared" si="112"/>
        <v>1210612</v>
      </c>
      <c r="U610" s="30">
        <f t="shared" si="113"/>
        <v>554209</v>
      </c>
      <c r="V610" s="44">
        <v>75</v>
      </c>
      <c r="W610" s="33">
        <f t="shared" si="114"/>
        <v>44112</v>
      </c>
      <c r="X610" s="43" t="str">
        <f t="shared" ca="1" si="119"/>
        <v>Bill Process</v>
      </c>
      <c r="Y610" s="37">
        <f t="shared" ca="1" si="115"/>
        <v>-2079</v>
      </c>
      <c r="Z610" s="44">
        <v>7339</v>
      </c>
      <c r="AA610" s="44">
        <f t="shared" ca="1" si="116"/>
        <v>2079</v>
      </c>
      <c r="AB610" s="48">
        <v>8</v>
      </c>
      <c r="AC610" s="67">
        <f t="shared" si="117"/>
        <v>0.68596842808423864</v>
      </c>
      <c r="AD610" s="52">
        <f t="shared" ca="1" si="120"/>
        <v>2071</v>
      </c>
      <c r="AE610" s="83"/>
      <c r="AF610" s="74">
        <v>0</v>
      </c>
      <c r="AG610" s="75">
        <v>0</v>
      </c>
      <c r="AH610" s="76">
        <v>46032</v>
      </c>
      <c r="AI610" s="77">
        <v>46121</v>
      </c>
      <c r="AJ610" s="50">
        <f t="shared" si="118"/>
        <v>-89</v>
      </c>
      <c r="AK610" s="48" t="s">
        <v>47</v>
      </c>
    </row>
    <row r="611" spans="1:37">
      <c r="A611" s="86" t="s">
        <v>900</v>
      </c>
      <c r="B611" s="44">
        <v>979</v>
      </c>
      <c r="C611" s="44">
        <v>19875320</v>
      </c>
      <c r="D611" s="86" t="s">
        <v>66</v>
      </c>
      <c r="E611" s="86" t="s">
        <v>67</v>
      </c>
      <c r="F611" s="44">
        <v>43</v>
      </c>
      <c r="G611" s="44">
        <v>2519414</v>
      </c>
      <c r="H611" s="46">
        <v>0.78</v>
      </c>
      <c r="I611" s="21">
        <v>74.478605459362385</v>
      </c>
      <c r="J611" s="86" t="s">
        <v>173</v>
      </c>
      <c r="K611" s="66">
        <v>0.128</v>
      </c>
      <c r="L611" s="45">
        <v>5178</v>
      </c>
      <c r="M611" s="82">
        <v>45018</v>
      </c>
      <c r="N611" s="44">
        <v>86264</v>
      </c>
      <c r="O611" s="36">
        <f t="shared" si="109"/>
        <v>6424822.4213464372</v>
      </c>
      <c r="P611" s="36">
        <f t="shared" si="110"/>
        <v>7247200</v>
      </c>
      <c r="Q611" s="44">
        <v>46520</v>
      </c>
      <c r="R611" s="30">
        <v>86264</v>
      </c>
      <c r="S611" s="30">
        <f t="shared" si="111"/>
        <v>39744</v>
      </c>
      <c r="T611" s="36">
        <f t="shared" si="112"/>
        <v>3908232</v>
      </c>
      <c r="U611" s="30">
        <f t="shared" si="113"/>
        <v>3338968</v>
      </c>
      <c r="V611" s="44">
        <v>140</v>
      </c>
      <c r="W611" s="33">
        <f t="shared" si="114"/>
        <v>45158</v>
      </c>
      <c r="X611" s="43" t="str">
        <f t="shared" ca="1" si="119"/>
        <v>Bill Process</v>
      </c>
      <c r="Y611" s="37">
        <f t="shared" ca="1" si="115"/>
        <v>-1033</v>
      </c>
      <c r="Z611" s="44">
        <v>3240</v>
      </c>
      <c r="AA611" s="44">
        <f t="shared" ca="1" si="116"/>
        <v>1033</v>
      </c>
      <c r="AB611" s="48">
        <v>2</v>
      </c>
      <c r="AC611" s="67">
        <f t="shared" si="117"/>
        <v>0.53927478438282483</v>
      </c>
      <c r="AD611" s="52">
        <f t="shared" ca="1" si="120"/>
        <v>1031</v>
      </c>
      <c r="AE611" s="83"/>
      <c r="AF611" s="74">
        <v>0</v>
      </c>
      <c r="AG611" s="75">
        <v>0</v>
      </c>
      <c r="AH611" s="76">
        <v>46125</v>
      </c>
      <c r="AI611" s="77">
        <v>46279</v>
      </c>
      <c r="AJ611" s="50">
        <f t="shared" si="118"/>
        <v>-154</v>
      </c>
      <c r="AK611" s="48" t="s">
        <v>47</v>
      </c>
    </row>
    <row r="612" spans="1:37">
      <c r="A612" s="86" t="s">
        <v>901</v>
      </c>
      <c r="B612" s="44">
        <v>724</v>
      </c>
      <c r="C612" s="44">
        <v>70835805</v>
      </c>
      <c r="D612" s="86" t="s">
        <v>469</v>
      </c>
      <c r="E612" s="86" t="s">
        <v>58</v>
      </c>
      <c r="F612" s="44">
        <v>15</v>
      </c>
      <c r="G612" s="44">
        <v>5255592</v>
      </c>
      <c r="H612" s="46">
        <v>0.82</v>
      </c>
      <c r="I612" s="21">
        <v>89.027327062916839</v>
      </c>
      <c r="J612" s="86" t="s">
        <v>80</v>
      </c>
      <c r="K612" s="66">
        <v>0.124</v>
      </c>
      <c r="L612" s="45">
        <v>4811</v>
      </c>
      <c r="M612" s="82">
        <v>44634</v>
      </c>
      <c r="N612" s="44">
        <v>45939</v>
      </c>
      <c r="O612" s="36">
        <f t="shared" si="109"/>
        <v>4089826.3779433365</v>
      </c>
      <c r="P612" s="36">
        <f t="shared" si="110"/>
        <v>4596965</v>
      </c>
      <c r="Q612" s="44">
        <v>12934</v>
      </c>
      <c r="R612" s="30">
        <v>45939</v>
      </c>
      <c r="S612" s="30">
        <f t="shared" si="111"/>
        <v>33005</v>
      </c>
      <c r="T612" s="36">
        <f t="shared" si="112"/>
        <v>1294263</v>
      </c>
      <c r="U612" s="30">
        <f t="shared" si="113"/>
        <v>3302702</v>
      </c>
      <c r="V612" s="44">
        <v>106</v>
      </c>
      <c r="W612" s="33">
        <f t="shared" si="114"/>
        <v>44740</v>
      </c>
      <c r="X612" s="43" t="str">
        <f t="shared" ca="1" si="119"/>
        <v>Bill Process</v>
      </c>
      <c r="Y612" s="37">
        <f t="shared" ca="1" si="115"/>
        <v>-1451</v>
      </c>
      <c r="Z612" s="44">
        <v>3670</v>
      </c>
      <c r="AA612" s="44">
        <f t="shared" ca="1" si="116"/>
        <v>1451</v>
      </c>
      <c r="AB612" s="48">
        <v>5</v>
      </c>
      <c r="AC612" s="67">
        <f t="shared" si="117"/>
        <v>0.2815472692048151</v>
      </c>
      <c r="AD612" s="52">
        <f t="shared" ca="1" si="120"/>
        <v>1446</v>
      </c>
      <c r="AE612" s="83"/>
      <c r="AF612" s="74">
        <v>0</v>
      </c>
      <c r="AG612" s="75">
        <v>0</v>
      </c>
      <c r="AH612" s="76">
        <v>45644</v>
      </c>
      <c r="AI612" s="77">
        <v>45764</v>
      </c>
      <c r="AJ612" s="50">
        <f t="shared" si="118"/>
        <v>-120</v>
      </c>
      <c r="AK612" s="48" t="s">
        <v>47</v>
      </c>
    </row>
    <row r="613" spans="1:37">
      <c r="A613" s="86" t="s">
        <v>902</v>
      </c>
      <c r="B613" s="44">
        <v>947</v>
      </c>
      <c r="C613" s="44">
        <v>64463151</v>
      </c>
      <c r="D613" s="86" t="s">
        <v>599</v>
      </c>
      <c r="E613" s="86" t="s">
        <v>67</v>
      </c>
      <c r="F613" s="44">
        <v>26</v>
      </c>
      <c r="G613" s="44">
        <v>9575960</v>
      </c>
      <c r="H613" s="46">
        <v>0.88</v>
      </c>
      <c r="I613" s="21">
        <v>51.946230895802344</v>
      </c>
      <c r="J613" s="86" t="s">
        <v>221</v>
      </c>
      <c r="K613" s="66">
        <v>0.14499999999999999</v>
      </c>
      <c r="L613" s="45">
        <v>1207</v>
      </c>
      <c r="M613" s="82">
        <v>44718</v>
      </c>
      <c r="N613" s="44">
        <v>22928</v>
      </c>
      <c r="O613" s="36">
        <f t="shared" si="109"/>
        <v>1191023.1819789561</v>
      </c>
      <c r="P613" s="36">
        <f t="shared" si="110"/>
        <v>1363722</v>
      </c>
      <c r="Q613" s="44">
        <v>18918</v>
      </c>
      <c r="R613" s="30">
        <v>22928</v>
      </c>
      <c r="S613" s="30">
        <f t="shared" si="111"/>
        <v>4010</v>
      </c>
      <c r="T613" s="36">
        <f t="shared" si="112"/>
        <v>1125213</v>
      </c>
      <c r="U613" s="30">
        <f t="shared" si="113"/>
        <v>238509</v>
      </c>
      <c r="V613" s="44">
        <v>200</v>
      </c>
      <c r="W613" s="33">
        <f t="shared" si="114"/>
        <v>44918</v>
      </c>
      <c r="X613" s="43" t="str">
        <f t="shared" ca="1" si="119"/>
        <v>Bill Process</v>
      </c>
      <c r="Y613" s="37">
        <f t="shared" ca="1" si="115"/>
        <v>-1273</v>
      </c>
      <c r="Z613" s="44">
        <v>8010</v>
      </c>
      <c r="AA613" s="44">
        <f t="shared" ca="1" si="116"/>
        <v>1273</v>
      </c>
      <c r="AB613" s="48">
        <v>5</v>
      </c>
      <c r="AC613" s="67">
        <f t="shared" si="117"/>
        <v>0.82510467550593158</v>
      </c>
      <c r="AD613" s="52">
        <f t="shared" ca="1" si="120"/>
        <v>1268</v>
      </c>
      <c r="AE613" s="83"/>
      <c r="AF613" s="74">
        <v>0</v>
      </c>
      <c r="AG613" s="75">
        <v>0</v>
      </c>
      <c r="AH613" s="76">
        <v>46107</v>
      </c>
      <c r="AI613" s="77">
        <v>46321</v>
      </c>
      <c r="AJ613" s="50">
        <f t="shared" si="118"/>
        <v>-214</v>
      </c>
      <c r="AK613" s="48" t="s">
        <v>60</v>
      </c>
    </row>
    <row r="614" spans="1:37">
      <c r="A614" s="86" t="s">
        <v>903</v>
      </c>
      <c r="B614" s="44">
        <v>942</v>
      </c>
      <c r="C614" s="44">
        <v>72883873</v>
      </c>
      <c r="D614" s="86" t="s">
        <v>351</v>
      </c>
      <c r="E614" s="86" t="s">
        <v>79</v>
      </c>
      <c r="F614" s="44">
        <v>27</v>
      </c>
      <c r="G614" s="44">
        <v>1937478</v>
      </c>
      <c r="H614" s="46">
        <v>0.87</v>
      </c>
      <c r="I614" s="21">
        <v>56.755763688319178</v>
      </c>
      <c r="J614" s="86" t="s">
        <v>72</v>
      </c>
      <c r="K614" s="66">
        <v>0.14000000000000001</v>
      </c>
      <c r="L614" s="45">
        <v>7775</v>
      </c>
      <c r="M614" s="82">
        <v>44812</v>
      </c>
      <c r="N614" s="44">
        <v>49888</v>
      </c>
      <c r="O614" s="36">
        <f t="shared" si="109"/>
        <v>2831431.538882867</v>
      </c>
      <c r="P614" s="36">
        <f t="shared" si="110"/>
        <v>3227832</v>
      </c>
      <c r="Q614" s="44">
        <v>7253</v>
      </c>
      <c r="R614" s="30">
        <v>49888</v>
      </c>
      <c r="S614" s="30">
        <f t="shared" si="111"/>
        <v>42635</v>
      </c>
      <c r="T614" s="36">
        <f t="shared" si="112"/>
        <v>469280</v>
      </c>
      <c r="U614" s="30">
        <f t="shared" si="113"/>
        <v>2758552</v>
      </c>
      <c r="V614" s="44">
        <v>78</v>
      </c>
      <c r="W614" s="33">
        <f t="shared" si="114"/>
        <v>44890</v>
      </c>
      <c r="X614" s="43" t="str">
        <f t="shared" ca="1" si="119"/>
        <v>Bill Process</v>
      </c>
      <c r="Y614" s="37">
        <f t="shared" ca="1" si="115"/>
        <v>-1301</v>
      </c>
      <c r="Z614" s="44">
        <v>7566</v>
      </c>
      <c r="AA614" s="44">
        <f t="shared" ca="1" si="116"/>
        <v>1301</v>
      </c>
      <c r="AB614" s="48">
        <v>0</v>
      </c>
      <c r="AC614" s="67">
        <f t="shared" si="117"/>
        <v>0.14538566388710711</v>
      </c>
      <c r="AD614" s="52">
        <f t="shared" ca="1" si="120"/>
        <v>1301</v>
      </c>
      <c r="AE614" s="83"/>
      <c r="AF614" s="74">
        <v>0</v>
      </c>
      <c r="AG614" s="75">
        <v>0</v>
      </c>
      <c r="AH614" s="76">
        <v>46201</v>
      </c>
      <c r="AI614" s="77">
        <v>46293</v>
      </c>
      <c r="AJ614" s="50">
        <f t="shared" si="118"/>
        <v>-92</v>
      </c>
      <c r="AK614" s="48" t="s">
        <v>47</v>
      </c>
    </row>
    <row r="615" spans="1:37">
      <c r="A615" s="86" t="s">
        <v>904</v>
      </c>
      <c r="B615" s="44">
        <v>791</v>
      </c>
      <c r="C615" s="44">
        <v>56068805</v>
      </c>
      <c r="D615" s="86" t="s">
        <v>905</v>
      </c>
      <c r="E615" s="86" t="s">
        <v>67</v>
      </c>
      <c r="F615" s="44">
        <v>10</v>
      </c>
      <c r="G615" s="44">
        <v>5223196</v>
      </c>
      <c r="H615" s="46">
        <v>0.99</v>
      </c>
      <c r="I615" s="21">
        <v>82.476318560158546</v>
      </c>
      <c r="J615" s="86" t="s">
        <v>80</v>
      </c>
      <c r="K615" s="66">
        <v>0.111</v>
      </c>
      <c r="L615" s="45">
        <v>7623</v>
      </c>
      <c r="M615" s="82">
        <v>45867</v>
      </c>
      <c r="N615" s="44">
        <v>88985</v>
      </c>
      <c r="O615" s="36">
        <f t="shared" si="109"/>
        <v>7339155.2070757085</v>
      </c>
      <c r="P615" s="36">
        <f t="shared" si="110"/>
        <v>8153801</v>
      </c>
      <c r="Q615" s="44">
        <v>193</v>
      </c>
      <c r="R615" s="30">
        <v>88985</v>
      </c>
      <c r="S615" s="30">
        <f t="shared" si="111"/>
        <v>88792</v>
      </c>
      <c r="T615" s="36">
        <f t="shared" si="112"/>
        <v>17685</v>
      </c>
      <c r="U615" s="30">
        <f t="shared" si="113"/>
        <v>8136116</v>
      </c>
      <c r="V615" s="44">
        <v>66</v>
      </c>
      <c r="W615" s="33">
        <f t="shared" si="114"/>
        <v>45933</v>
      </c>
      <c r="X615" s="43" t="str">
        <f t="shared" ca="1" si="119"/>
        <v>Bill Process</v>
      </c>
      <c r="Y615" s="37">
        <f t="shared" ca="1" si="115"/>
        <v>-258</v>
      </c>
      <c r="Z615" s="44">
        <v>4443</v>
      </c>
      <c r="AA615" s="44">
        <f t="shared" ca="1" si="116"/>
        <v>258</v>
      </c>
      <c r="AB615" s="48">
        <v>3</v>
      </c>
      <c r="AC615" s="67">
        <f t="shared" si="117"/>
        <v>2.1689048716075745E-3</v>
      </c>
      <c r="AD615" s="52">
        <f t="shared" ca="1" si="120"/>
        <v>255</v>
      </c>
      <c r="AE615" s="83"/>
      <c r="AF615" s="74">
        <v>0</v>
      </c>
      <c r="AG615" s="75">
        <v>0</v>
      </c>
      <c r="AH615" s="76">
        <v>45984</v>
      </c>
      <c r="AI615" s="77">
        <v>46064</v>
      </c>
      <c r="AJ615" s="50">
        <f t="shared" si="118"/>
        <v>-80</v>
      </c>
      <c r="AK615" s="48" t="s">
        <v>47</v>
      </c>
    </row>
    <row r="616" spans="1:37">
      <c r="A616" s="86" t="s">
        <v>906</v>
      </c>
      <c r="B616" s="44">
        <v>474</v>
      </c>
      <c r="C616" s="44">
        <v>54331331</v>
      </c>
      <c r="D616" s="86" t="s">
        <v>536</v>
      </c>
      <c r="E616" s="86" t="s">
        <v>93</v>
      </c>
      <c r="F616" s="44">
        <v>25</v>
      </c>
      <c r="G616" s="44">
        <v>203837</v>
      </c>
      <c r="H616" s="46">
        <v>0.85</v>
      </c>
      <c r="I616" s="21">
        <v>91.9127300303943</v>
      </c>
      <c r="J616" s="86" t="s">
        <v>122</v>
      </c>
      <c r="K616" s="66">
        <v>0.10299999999999999</v>
      </c>
      <c r="L616" s="45">
        <v>6117</v>
      </c>
      <c r="M616" s="82">
        <v>45928</v>
      </c>
      <c r="N616" s="44">
        <v>28676</v>
      </c>
      <c r="O616" s="36">
        <f t="shared" si="109"/>
        <v>2635689.4463515868</v>
      </c>
      <c r="P616" s="36">
        <f t="shared" si="110"/>
        <v>2907165</v>
      </c>
      <c r="Q616" s="44">
        <v>23918</v>
      </c>
      <c r="R616" s="30">
        <v>28676</v>
      </c>
      <c r="S616" s="30">
        <f t="shared" si="111"/>
        <v>4758</v>
      </c>
      <c r="T616" s="36">
        <f t="shared" si="112"/>
        <v>2424801</v>
      </c>
      <c r="U616" s="30">
        <f t="shared" si="113"/>
        <v>482364</v>
      </c>
      <c r="V616" s="44">
        <v>159</v>
      </c>
      <c r="W616" s="33">
        <f t="shared" si="114"/>
        <v>46087</v>
      </c>
      <c r="X616" s="43" t="str">
        <f t="shared" ca="1" si="119"/>
        <v>Bill Process</v>
      </c>
      <c r="Y616" s="37">
        <f t="shared" ca="1" si="115"/>
        <v>-104</v>
      </c>
      <c r="Z616" s="44">
        <v>3320</v>
      </c>
      <c r="AA616" s="44">
        <f t="shared" ca="1" si="116"/>
        <v>104</v>
      </c>
      <c r="AB616" s="48">
        <v>0</v>
      </c>
      <c r="AC616" s="67">
        <f t="shared" si="117"/>
        <v>0.834077277165574</v>
      </c>
      <c r="AD616" s="52">
        <f t="shared" ca="1" si="120"/>
        <v>104</v>
      </c>
      <c r="AE616" s="83"/>
      <c r="AF616" s="74">
        <v>0</v>
      </c>
      <c r="AG616" s="75">
        <v>0</v>
      </c>
      <c r="AH616" s="76">
        <v>46183</v>
      </c>
      <c r="AI616" s="77">
        <v>46356</v>
      </c>
      <c r="AJ616" s="50">
        <f t="shared" si="118"/>
        <v>-173</v>
      </c>
      <c r="AK616" s="48" t="s">
        <v>60</v>
      </c>
    </row>
    <row r="617" spans="1:37">
      <c r="A617" s="86" t="s">
        <v>907</v>
      </c>
      <c r="B617" s="44">
        <v>965</v>
      </c>
      <c r="C617" s="44">
        <v>65206642</v>
      </c>
      <c r="D617" s="86" t="s">
        <v>149</v>
      </c>
      <c r="E617" s="86" t="s">
        <v>75</v>
      </c>
      <c r="F617" s="44">
        <v>20</v>
      </c>
      <c r="G617" s="44">
        <v>2754184</v>
      </c>
      <c r="H617" s="46">
        <v>0.75</v>
      </c>
      <c r="I617" s="21">
        <v>69.391333846201647</v>
      </c>
      <c r="J617" s="86" t="s">
        <v>90</v>
      </c>
      <c r="K617" s="66">
        <v>0.105</v>
      </c>
      <c r="L617" s="45">
        <v>4053</v>
      </c>
      <c r="M617" s="82">
        <v>44865</v>
      </c>
      <c r="N617" s="44">
        <v>24884</v>
      </c>
      <c r="O617" s="36">
        <f t="shared" si="109"/>
        <v>1726733.9514288818</v>
      </c>
      <c r="P617" s="36">
        <f t="shared" si="110"/>
        <v>1908041</v>
      </c>
      <c r="Q617" s="44">
        <v>14255</v>
      </c>
      <c r="R617" s="30">
        <v>24884</v>
      </c>
      <c r="S617" s="30">
        <f t="shared" si="111"/>
        <v>10629</v>
      </c>
      <c r="T617" s="36">
        <f t="shared" si="112"/>
        <v>1093037</v>
      </c>
      <c r="U617" s="30">
        <f t="shared" si="113"/>
        <v>815004</v>
      </c>
      <c r="V617" s="44">
        <v>142</v>
      </c>
      <c r="W617" s="33">
        <f t="shared" si="114"/>
        <v>45007</v>
      </c>
      <c r="X617" s="43" t="str">
        <f t="shared" ca="1" si="119"/>
        <v>Bill Process</v>
      </c>
      <c r="Y617" s="37">
        <f t="shared" ca="1" si="115"/>
        <v>-1184</v>
      </c>
      <c r="Z617" s="44">
        <v>9564</v>
      </c>
      <c r="AA617" s="44">
        <f t="shared" ca="1" si="116"/>
        <v>1184</v>
      </c>
      <c r="AB617" s="48">
        <v>4</v>
      </c>
      <c r="AC617" s="67">
        <f t="shared" si="117"/>
        <v>0.57285806140491879</v>
      </c>
      <c r="AD617" s="52">
        <f t="shared" ca="1" si="120"/>
        <v>1180</v>
      </c>
      <c r="AE617" s="83"/>
      <c r="AF617" s="74">
        <v>0</v>
      </c>
      <c r="AG617" s="75">
        <v>0</v>
      </c>
      <c r="AH617" s="76">
        <v>45869</v>
      </c>
      <c r="AI617" s="77">
        <v>46025</v>
      </c>
      <c r="AJ617" s="50">
        <f t="shared" si="118"/>
        <v>-156</v>
      </c>
      <c r="AK617" s="48" t="s">
        <v>47</v>
      </c>
    </row>
    <row r="618" spans="1:37">
      <c r="A618" s="86" t="s">
        <v>908</v>
      </c>
      <c r="B618" s="44">
        <v>890</v>
      </c>
      <c r="C618" s="44">
        <v>23077207</v>
      </c>
      <c r="D618" s="86" t="s">
        <v>326</v>
      </c>
      <c r="E618" s="86" t="s">
        <v>79</v>
      </c>
      <c r="F618" s="44">
        <v>43</v>
      </c>
      <c r="G618" s="44">
        <v>7377174</v>
      </c>
      <c r="H618" s="46">
        <v>0.91</v>
      </c>
      <c r="I618" s="21">
        <v>95.073961568319376</v>
      </c>
      <c r="J618" s="86" t="s">
        <v>94</v>
      </c>
      <c r="K618" s="66">
        <v>0.125</v>
      </c>
      <c r="L618" s="45">
        <v>6632</v>
      </c>
      <c r="M618" s="82">
        <v>44851</v>
      </c>
      <c r="N618" s="44">
        <v>77295</v>
      </c>
      <c r="O618" s="36">
        <f t="shared" si="109"/>
        <v>7348741.8594232462</v>
      </c>
      <c r="P618" s="36">
        <f t="shared" si="110"/>
        <v>8267335</v>
      </c>
      <c r="Q618" s="44">
        <v>44940</v>
      </c>
      <c r="R618" s="30">
        <v>77295</v>
      </c>
      <c r="S618" s="30">
        <f t="shared" si="111"/>
        <v>32355</v>
      </c>
      <c r="T618" s="36">
        <f t="shared" si="112"/>
        <v>4806702</v>
      </c>
      <c r="U618" s="30">
        <f t="shared" si="113"/>
        <v>3460633</v>
      </c>
      <c r="V618" s="44">
        <v>151</v>
      </c>
      <c r="W618" s="33">
        <f t="shared" si="114"/>
        <v>45002</v>
      </c>
      <c r="X618" s="43" t="str">
        <f t="shared" ca="1" si="119"/>
        <v>Bill Process</v>
      </c>
      <c r="Y618" s="37">
        <f t="shared" ca="1" si="115"/>
        <v>-1189</v>
      </c>
      <c r="Z618" s="44">
        <v>7808</v>
      </c>
      <c r="AA618" s="44">
        <f t="shared" ca="1" si="116"/>
        <v>1189</v>
      </c>
      <c r="AB618" s="48">
        <v>5</v>
      </c>
      <c r="AC618" s="67">
        <f t="shared" si="117"/>
        <v>0.58140888802639235</v>
      </c>
      <c r="AD618" s="52">
        <f t="shared" ca="1" si="120"/>
        <v>1184</v>
      </c>
      <c r="AE618" s="83"/>
      <c r="AF618" s="74">
        <v>0</v>
      </c>
      <c r="AG618" s="75">
        <v>0</v>
      </c>
      <c r="AH618" s="76">
        <v>46012</v>
      </c>
      <c r="AI618" s="77">
        <v>46177</v>
      </c>
      <c r="AJ618" s="50">
        <f t="shared" si="118"/>
        <v>-165</v>
      </c>
      <c r="AK618" s="48" t="s">
        <v>60</v>
      </c>
    </row>
    <row r="619" spans="1:37">
      <c r="A619" s="86" t="s">
        <v>909</v>
      </c>
      <c r="B619" s="44">
        <v>568</v>
      </c>
      <c r="C619" s="44">
        <v>47441131</v>
      </c>
      <c r="D619" s="86" t="s">
        <v>155</v>
      </c>
      <c r="E619" s="86" t="s">
        <v>50</v>
      </c>
      <c r="F619" s="44">
        <v>45</v>
      </c>
      <c r="G619" s="44">
        <v>9833606</v>
      </c>
      <c r="H619" s="46">
        <v>0.86</v>
      </c>
      <c r="I619" s="21">
        <v>80.76084988160909</v>
      </c>
      <c r="J619" s="86" t="s">
        <v>232</v>
      </c>
      <c r="K619" s="66">
        <v>0.13400000000000001</v>
      </c>
      <c r="L619" s="45">
        <v>9731</v>
      </c>
      <c r="M619" s="82">
        <v>44545</v>
      </c>
      <c r="N619" s="44">
        <v>69493</v>
      </c>
      <c r="O619" s="36">
        <f t="shared" si="109"/>
        <v>5612313.7408226607</v>
      </c>
      <c r="P619" s="36">
        <f t="shared" si="110"/>
        <v>6364364</v>
      </c>
      <c r="Q619" s="44">
        <v>45450</v>
      </c>
      <c r="R619" s="30">
        <v>69493</v>
      </c>
      <c r="S619" s="30">
        <f t="shared" si="111"/>
        <v>24043</v>
      </c>
      <c r="T619" s="36">
        <f t="shared" si="112"/>
        <v>4162438</v>
      </c>
      <c r="U619" s="30">
        <f t="shared" si="113"/>
        <v>2201926</v>
      </c>
      <c r="V619" s="44">
        <v>185</v>
      </c>
      <c r="W619" s="33">
        <f t="shared" si="114"/>
        <v>44730</v>
      </c>
      <c r="X619" s="43" t="str">
        <f t="shared" ca="1" si="119"/>
        <v>Bill Process</v>
      </c>
      <c r="Y619" s="37">
        <f t="shared" ca="1" si="115"/>
        <v>-1461</v>
      </c>
      <c r="Z619" s="44">
        <v>1327</v>
      </c>
      <c r="AA619" s="44">
        <f t="shared" ca="1" si="116"/>
        <v>1461</v>
      </c>
      <c r="AB619" s="48">
        <v>2</v>
      </c>
      <c r="AC619" s="67">
        <f t="shared" si="117"/>
        <v>0.65402270732303969</v>
      </c>
      <c r="AD619" s="52">
        <f t="shared" ca="1" si="120"/>
        <v>1459</v>
      </c>
      <c r="AE619" s="83"/>
      <c r="AF619" s="74">
        <v>0</v>
      </c>
      <c r="AG619" s="75">
        <v>0</v>
      </c>
      <c r="AH619" s="76">
        <v>45766</v>
      </c>
      <c r="AI619" s="77">
        <v>45965</v>
      </c>
      <c r="AJ619" s="50">
        <f t="shared" si="118"/>
        <v>-199</v>
      </c>
      <c r="AK619" s="48" t="s">
        <v>60</v>
      </c>
    </row>
    <row r="620" spans="1:37">
      <c r="A620" s="86" t="s">
        <v>910</v>
      </c>
      <c r="B620" s="44">
        <v>655</v>
      </c>
      <c r="C620" s="44">
        <v>20648434</v>
      </c>
      <c r="D620" s="86" t="s">
        <v>458</v>
      </c>
      <c r="E620" s="86" t="s">
        <v>97</v>
      </c>
      <c r="F620" s="44">
        <v>24</v>
      </c>
      <c r="G620" s="44">
        <v>736598</v>
      </c>
      <c r="H620" s="46">
        <v>0.88</v>
      </c>
      <c r="I620" s="21">
        <v>98.337095038304525</v>
      </c>
      <c r="J620" s="86" t="s">
        <v>242</v>
      </c>
      <c r="K620" s="66">
        <v>0.14399999999999999</v>
      </c>
      <c r="L620" s="45">
        <v>1324</v>
      </c>
      <c r="M620" s="82">
        <v>45704</v>
      </c>
      <c r="N620" s="44">
        <v>80470</v>
      </c>
      <c r="O620" s="36">
        <f t="shared" si="109"/>
        <v>7913186.0377323655</v>
      </c>
      <c r="P620" s="36">
        <f t="shared" si="110"/>
        <v>9052685</v>
      </c>
      <c r="Q620" s="44">
        <v>60173</v>
      </c>
      <c r="R620" s="30">
        <v>80470</v>
      </c>
      <c r="S620" s="30">
        <f t="shared" si="111"/>
        <v>20297</v>
      </c>
      <c r="T620" s="36">
        <f t="shared" si="112"/>
        <v>6769320</v>
      </c>
      <c r="U620" s="30">
        <f t="shared" si="113"/>
        <v>2283365</v>
      </c>
      <c r="V620" s="44">
        <v>129</v>
      </c>
      <c r="W620" s="33">
        <f t="shared" si="114"/>
        <v>45833</v>
      </c>
      <c r="X620" s="43" t="str">
        <f t="shared" ca="1" si="119"/>
        <v>Bill Process</v>
      </c>
      <c r="Y620" s="37">
        <f t="shared" ca="1" si="115"/>
        <v>-358</v>
      </c>
      <c r="Z620" s="44">
        <v>1599</v>
      </c>
      <c r="AA620" s="44">
        <f t="shared" ca="1" si="116"/>
        <v>358</v>
      </c>
      <c r="AB620" s="48">
        <v>0</v>
      </c>
      <c r="AC620" s="67">
        <f t="shared" si="117"/>
        <v>0.74776935503914499</v>
      </c>
      <c r="AD620" s="52">
        <f t="shared" ca="1" si="120"/>
        <v>358</v>
      </c>
      <c r="AE620" s="83"/>
      <c r="AF620" s="74">
        <v>0</v>
      </c>
      <c r="AG620" s="75">
        <v>0</v>
      </c>
      <c r="AH620" s="76">
        <v>46294</v>
      </c>
      <c r="AI620" s="77">
        <v>46437</v>
      </c>
      <c r="AJ620" s="50">
        <f t="shared" si="118"/>
        <v>-143</v>
      </c>
      <c r="AK620" s="48" t="s">
        <v>47</v>
      </c>
    </row>
    <row r="621" spans="1:37">
      <c r="A621" s="86" t="s">
        <v>911</v>
      </c>
      <c r="B621" s="44">
        <v>698</v>
      </c>
      <c r="C621" s="44">
        <v>64260649</v>
      </c>
      <c r="D621" s="86" t="s">
        <v>376</v>
      </c>
      <c r="E621" s="86" t="s">
        <v>147</v>
      </c>
      <c r="F621" s="44">
        <v>42</v>
      </c>
      <c r="G621" s="44">
        <v>4354250</v>
      </c>
      <c r="H621" s="46">
        <v>0.84</v>
      </c>
      <c r="I621" s="21">
        <v>65.001607044216868</v>
      </c>
      <c r="J621" s="86" t="s">
        <v>55</v>
      </c>
      <c r="K621" s="66">
        <v>0.121</v>
      </c>
      <c r="L621" s="45">
        <v>9283</v>
      </c>
      <c r="M621" s="82">
        <v>46011</v>
      </c>
      <c r="N621" s="44">
        <v>99253</v>
      </c>
      <c r="O621" s="36">
        <f t="shared" si="109"/>
        <v>6451604.5039596567</v>
      </c>
      <c r="P621" s="36">
        <f t="shared" si="110"/>
        <v>7232249</v>
      </c>
      <c r="Q621" s="44">
        <v>25777</v>
      </c>
      <c r="R621" s="30">
        <v>99253</v>
      </c>
      <c r="S621" s="30">
        <f t="shared" si="111"/>
        <v>73476</v>
      </c>
      <c r="T621" s="36">
        <f t="shared" si="112"/>
        <v>1878288</v>
      </c>
      <c r="U621" s="30">
        <f t="shared" si="113"/>
        <v>5353961</v>
      </c>
      <c r="V621" s="44">
        <v>71</v>
      </c>
      <c r="W621" s="33">
        <f t="shared" si="114"/>
        <v>46082</v>
      </c>
      <c r="X621" s="43" t="str">
        <f t="shared" ca="1" si="119"/>
        <v>Bill Process</v>
      </c>
      <c r="Y621" s="37">
        <f t="shared" ca="1" si="115"/>
        <v>-109</v>
      </c>
      <c r="Z621" s="44">
        <v>3502</v>
      </c>
      <c r="AA621" s="44">
        <f t="shared" ca="1" si="116"/>
        <v>109</v>
      </c>
      <c r="AB621" s="48">
        <v>1</v>
      </c>
      <c r="AC621" s="67">
        <f t="shared" si="117"/>
        <v>0.25971003395363362</v>
      </c>
      <c r="AD621" s="52">
        <f t="shared" ca="1" si="120"/>
        <v>108</v>
      </c>
      <c r="AE621" s="83"/>
      <c r="AF621" s="74">
        <v>0</v>
      </c>
      <c r="AG621" s="75">
        <v>0</v>
      </c>
      <c r="AH621" s="76">
        <v>46066</v>
      </c>
      <c r="AI621" s="77">
        <v>46151</v>
      </c>
      <c r="AJ621" s="50">
        <f t="shared" si="118"/>
        <v>-85</v>
      </c>
      <c r="AK621" s="48" t="s">
        <v>47</v>
      </c>
    </row>
    <row r="622" spans="1:37">
      <c r="A622" s="86" t="s">
        <v>912</v>
      </c>
      <c r="B622" s="44">
        <v>449</v>
      </c>
      <c r="C622" s="44">
        <v>85276910</v>
      </c>
      <c r="D622" s="86" t="s">
        <v>235</v>
      </c>
      <c r="E622" s="86" t="s">
        <v>83</v>
      </c>
      <c r="F622" s="44">
        <v>41</v>
      </c>
      <c r="G622" s="44">
        <v>9793377</v>
      </c>
      <c r="H622" s="46">
        <v>0.97</v>
      </c>
      <c r="I622" s="21">
        <v>67.557786326800823</v>
      </c>
      <c r="J622" s="86" t="s">
        <v>184</v>
      </c>
      <c r="K622" s="66">
        <v>0.14599999999999999</v>
      </c>
      <c r="L622" s="45">
        <v>2026</v>
      </c>
      <c r="M622" s="82">
        <v>45449</v>
      </c>
      <c r="N622" s="44">
        <v>63990</v>
      </c>
      <c r="O622" s="36">
        <f t="shared" si="109"/>
        <v>4323022.747051985</v>
      </c>
      <c r="P622" s="36">
        <f t="shared" si="110"/>
        <v>4954184</v>
      </c>
      <c r="Q622" s="44">
        <v>63990</v>
      </c>
      <c r="R622" s="30">
        <v>63990</v>
      </c>
      <c r="S622" s="30">
        <f t="shared" si="111"/>
        <v>0</v>
      </c>
      <c r="T622" s="36">
        <f t="shared" si="112"/>
        <v>4954184</v>
      </c>
      <c r="U622" s="30">
        <f t="shared" si="113"/>
        <v>0</v>
      </c>
      <c r="V622" s="44">
        <v>193</v>
      </c>
      <c r="W622" s="33">
        <f t="shared" si="114"/>
        <v>45642</v>
      </c>
      <c r="X622" s="43" t="str">
        <f t="shared" ca="1" si="119"/>
        <v>P O Closed</v>
      </c>
      <c r="Y622" s="37">
        <f t="shared" ca="1" si="115"/>
        <v>-549</v>
      </c>
      <c r="Z622" s="44">
        <v>4727</v>
      </c>
      <c r="AA622" s="44">
        <f t="shared" ca="1" si="116"/>
        <v>549</v>
      </c>
      <c r="AB622" s="48">
        <v>5</v>
      </c>
      <c r="AC622" s="67">
        <f t="shared" si="117"/>
        <v>1</v>
      </c>
      <c r="AD622" s="52">
        <f t="shared" ca="1" si="120"/>
        <v>544</v>
      </c>
      <c r="AE622" s="83"/>
      <c r="AF622" s="74">
        <v>0</v>
      </c>
      <c r="AG622" s="75">
        <v>0</v>
      </c>
      <c r="AH622" s="76">
        <v>46040</v>
      </c>
      <c r="AI622" s="77">
        <v>46247</v>
      </c>
      <c r="AJ622" s="50">
        <f t="shared" si="118"/>
        <v>-207</v>
      </c>
      <c r="AK622" s="48" t="s">
        <v>60</v>
      </c>
    </row>
    <row r="623" spans="1:37">
      <c r="A623" s="86" t="s">
        <v>913</v>
      </c>
      <c r="B623" s="44">
        <v>287</v>
      </c>
      <c r="C623" s="44">
        <v>72671825</v>
      </c>
      <c r="D623" s="86" t="s">
        <v>396</v>
      </c>
      <c r="E623" s="86" t="s">
        <v>50</v>
      </c>
      <c r="F623" s="44">
        <v>21</v>
      </c>
      <c r="G623" s="44">
        <v>9188341</v>
      </c>
      <c r="H623" s="46">
        <v>0.99</v>
      </c>
      <c r="I623" s="21">
        <v>56.815328684275656</v>
      </c>
      <c r="J623" s="86" t="s">
        <v>68</v>
      </c>
      <c r="K623" s="66">
        <v>0.10199999999999999</v>
      </c>
      <c r="L623" s="45">
        <v>8756</v>
      </c>
      <c r="M623" s="82">
        <v>45225</v>
      </c>
      <c r="N623" s="44">
        <v>21732</v>
      </c>
      <c r="O623" s="36">
        <f t="shared" si="109"/>
        <v>1234710.7229666784</v>
      </c>
      <c r="P623" s="36">
        <f t="shared" si="110"/>
        <v>1360651</v>
      </c>
      <c r="Q623" s="44">
        <v>1622</v>
      </c>
      <c r="R623" s="30">
        <v>21732</v>
      </c>
      <c r="S623" s="30">
        <f t="shared" si="111"/>
        <v>20110</v>
      </c>
      <c r="T623" s="36">
        <f t="shared" si="112"/>
        <v>101554</v>
      </c>
      <c r="U623" s="30">
        <f t="shared" si="113"/>
        <v>1259097</v>
      </c>
      <c r="V623" s="44">
        <v>109</v>
      </c>
      <c r="W623" s="33">
        <f t="shared" si="114"/>
        <v>45334</v>
      </c>
      <c r="X623" s="43" t="str">
        <f t="shared" ca="1" si="119"/>
        <v>Bill Process</v>
      </c>
      <c r="Y623" s="37">
        <f t="shared" ca="1" si="115"/>
        <v>-857</v>
      </c>
      <c r="Z623" s="44">
        <v>2977</v>
      </c>
      <c r="AA623" s="44">
        <f t="shared" ca="1" si="116"/>
        <v>857</v>
      </c>
      <c r="AB623" s="48">
        <v>9</v>
      </c>
      <c r="AC623" s="67">
        <f t="shared" si="117"/>
        <v>7.4636480765691141E-2</v>
      </c>
      <c r="AD623" s="52">
        <f t="shared" ca="1" si="120"/>
        <v>848</v>
      </c>
      <c r="AE623" s="83"/>
      <c r="AF623" s="74">
        <v>0</v>
      </c>
      <c r="AG623" s="75">
        <v>0</v>
      </c>
      <c r="AH623" s="76">
        <v>46103</v>
      </c>
      <c r="AI623" s="77">
        <v>46226</v>
      </c>
      <c r="AJ623" s="50">
        <f t="shared" si="118"/>
        <v>-123</v>
      </c>
      <c r="AK623" s="48" t="s">
        <v>47</v>
      </c>
    </row>
    <row r="624" spans="1:37">
      <c r="A624" s="86" t="s">
        <v>914</v>
      </c>
      <c r="B624" s="44">
        <v>504</v>
      </c>
      <c r="C624" s="44">
        <v>77737437</v>
      </c>
      <c r="D624" s="86" t="s">
        <v>317</v>
      </c>
      <c r="E624" s="86" t="s">
        <v>147</v>
      </c>
      <c r="F624" s="44">
        <v>30</v>
      </c>
      <c r="G624" s="44">
        <v>390028</v>
      </c>
      <c r="H624" s="46">
        <v>0.93</v>
      </c>
      <c r="I624" s="21">
        <v>74.038030162177478</v>
      </c>
      <c r="J624" s="86" t="s">
        <v>94</v>
      </c>
      <c r="K624" s="66">
        <v>0.10299999999999999</v>
      </c>
      <c r="L624" s="45">
        <v>2276</v>
      </c>
      <c r="M624" s="82">
        <v>45839</v>
      </c>
      <c r="N624" s="44">
        <v>74105</v>
      </c>
      <c r="O624" s="36">
        <f t="shared" si="109"/>
        <v>5486588.225168162</v>
      </c>
      <c r="P624" s="36">
        <f t="shared" si="110"/>
        <v>6051707</v>
      </c>
      <c r="Q624" s="44">
        <v>72013</v>
      </c>
      <c r="R624" s="30">
        <v>74105</v>
      </c>
      <c r="S624" s="30">
        <f t="shared" si="111"/>
        <v>2092</v>
      </c>
      <c r="T624" s="36">
        <f t="shared" si="112"/>
        <v>5880866</v>
      </c>
      <c r="U624" s="30">
        <f t="shared" si="113"/>
        <v>170841</v>
      </c>
      <c r="V624" s="44">
        <v>66</v>
      </c>
      <c r="W624" s="33">
        <f t="shared" si="114"/>
        <v>45905</v>
      </c>
      <c r="X624" s="43" t="str">
        <f t="shared" ca="1" si="119"/>
        <v>Bill Process</v>
      </c>
      <c r="Y624" s="37">
        <f t="shared" ca="1" si="115"/>
        <v>-286</v>
      </c>
      <c r="Z624" s="44">
        <v>3973</v>
      </c>
      <c r="AA624" s="44">
        <f t="shared" ca="1" si="116"/>
        <v>286</v>
      </c>
      <c r="AB624" s="48">
        <v>0</v>
      </c>
      <c r="AC624" s="67">
        <f t="shared" si="117"/>
        <v>0.97176978611429732</v>
      </c>
      <c r="AD624" s="52">
        <f t="shared" ca="1" si="120"/>
        <v>286</v>
      </c>
      <c r="AE624" s="83"/>
      <c r="AF624" s="74">
        <v>0</v>
      </c>
      <c r="AG624" s="75">
        <v>0</v>
      </c>
      <c r="AH624" s="76">
        <v>46134</v>
      </c>
      <c r="AI624" s="77">
        <v>46214</v>
      </c>
      <c r="AJ624" s="50">
        <f t="shared" si="118"/>
        <v>-80</v>
      </c>
      <c r="AK624" s="48" t="s">
        <v>60</v>
      </c>
    </row>
    <row r="625" spans="1:37">
      <c r="A625" s="86" t="s">
        <v>915</v>
      </c>
      <c r="B625" s="44">
        <v>525</v>
      </c>
      <c r="C625" s="44">
        <v>91594944</v>
      </c>
      <c r="D625" s="86" t="s">
        <v>386</v>
      </c>
      <c r="E625" s="86" t="s">
        <v>93</v>
      </c>
      <c r="F625" s="44">
        <v>15</v>
      </c>
      <c r="G625" s="44">
        <v>852501</v>
      </c>
      <c r="H625" s="46">
        <v>0.85</v>
      </c>
      <c r="I625" s="21">
        <v>67.390358232847134</v>
      </c>
      <c r="J625" s="86" t="s">
        <v>112</v>
      </c>
      <c r="K625" s="66">
        <v>0.14199999999999999</v>
      </c>
      <c r="L625" s="45">
        <v>8010</v>
      </c>
      <c r="M625" s="82">
        <v>44963</v>
      </c>
      <c r="N625" s="44">
        <v>88524</v>
      </c>
      <c r="O625" s="36">
        <f t="shared" si="109"/>
        <v>5965664.07220456</v>
      </c>
      <c r="P625" s="36">
        <f t="shared" si="110"/>
        <v>6812788</v>
      </c>
      <c r="Q625" s="44">
        <v>85743</v>
      </c>
      <c r="R625" s="30">
        <v>88524</v>
      </c>
      <c r="S625" s="30">
        <f t="shared" si="111"/>
        <v>2781</v>
      </c>
      <c r="T625" s="36">
        <f t="shared" si="112"/>
        <v>6598763</v>
      </c>
      <c r="U625" s="30">
        <f t="shared" si="113"/>
        <v>214025</v>
      </c>
      <c r="V625" s="44">
        <v>130</v>
      </c>
      <c r="W625" s="33">
        <f t="shared" si="114"/>
        <v>45093</v>
      </c>
      <c r="X625" s="43" t="str">
        <f t="shared" ca="1" si="119"/>
        <v>Bill Process</v>
      </c>
      <c r="Y625" s="37">
        <f t="shared" ca="1" si="115"/>
        <v>-1098</v>
      </c>
      <c r="Z625" s="44">
        <v>1206</v>
      </c>
      <c r="AA625" s="44">
        <f t="shared" ca="1" si="116"/>
        <v>1098</v>
      </c>
      <c r="AB625" s="48">
        <v>4</v>
      </c>
      <c r="AC625" s="67">
        <f t="shared" si="117"/>
        <v>0.96858479056527047</v>
      </c>
      <c r="AD625" s="52">
        <f t="shared" ca="1" si="120"/>
        <v>1094</v>
      </c>
      <c r="AE625" s="83"/>
      <c r="AF625" s="74">
        <v>0</v>
      </c>
      <c r="AG625" s="75">
        <v>0</v>
      </c>
      <c r="AH625" s="76">
        <v>45662</v>
      </c>
      <c r="AI625" s="77">
        <v>45806</v>
      </c>
      <c r="AJ625" s="50">
        <f t="shared" si="118"/>
        <v>-144</v>
      </c>
      <c r="AK625" s="48" t="s">
        <v>47</v>
      </c>
    </row>
    <row r="626" spans="1:37">
      <c r="A626" s="86" t="s">
        <v>916</v>
      </c>
      <c r="B626" s="44">
        <v>608</v>
      </c>
      <c r="C626" s="44">
        <v>47366919</v>
      </c>
      <c r="D626" s="86" t="s">
        <v>299</v>
      </c>
      <c r="E626" s="86" t="s">
        <v>83</v>
      </c>
      <c r="F626" s="44">
        <v>45</v>
      </c>
      <c r="G626" s="44">
        <v>5865609</v>
      </c>
      <c r="H626" s="46">
        <v>0.8</v>
      </c>
      <c r="I626" s="21">
        <v>90.390753577579773</v>
      </c>
      <c r="J626" s="86" t="s">
        <v>87</v>
      </c>
      <c r="K626" s="66">
        <v>0.126</v>
      </c>
      <c r="L626" s="45">
        <v>5183</v>
      </c>
      <c r="M626" s="82">
        <v>45316</v>
      </c>
      <c r="N626" s="44">
        <v>67830</v>
      </c>
      <c r="O626" s="36">
        <f t="shared" si="109"/>
        <v>6131204.8151672361</v>
      </c>
      <c r="P626" s="36">
        <f t="shared" si="110"/>
        <v>6903737</v>
      </c>
      <c r="Q626" s="44">
        <v>9454</v>
      </c>
      <c r="R626" s="30">
        <v>67830</v>
      </c>
      <c r="S626" s="30">
        <f t="shared" si="111"/>
        <v>58376</v>
      </c>
      <c r="T626" s="36">
        <f t="shared" si="112"/>
        <v>962228</v>
      </c>
      <c r="U626" s="30">
        <f t="shared" si="113"/>
        <v>5941509</v>
      </c>
      <c r="V626" s="44">
        <v>193</v>
      </c>
      <c r="W626" s="33">
        <f t="shared" si="114"/>
        <v>45509</v>
      </c>
      <c r="X626" s="43" t="str">
        <f t="shared" ca="1" si="119"/>
        <v>Bill Process</v>
      </c>
      <c r="Y626" s="37">
        <f t="shared" ca="1" si="115"/>
        <v>-682</v>
      </c>
      <c r="Z626" s="44">
        <v>7006</v>
      </c>
      <c r="AA626" s="44">
        <f t="shared" ca="1" si="116"/>
        <v>682</v>
      </c>
      <c r="AB626" s="48">
        <v>0</v>
      </c>
      <c r="AC626" s="67">
        <f t="shared" si="117"/>
        <v>0.13937785640572017</v>
      </c>
      <c r="AD626" s="52">
        <f t="shared" ca="1" si="120"/>
        <v>682</v>
      </c>
      <c r="AE626" s="83"/>
      <c r="AF626" s="74">
        <v>0</v>
      </c>
      <c r="AG626" s="75">
        <v>0</v>
      </c>
      <c r="AH626" s="76">
        <v>46335</v>
      </c>
      <c r="AI626" s="77">
        <v>46542</v>
      </c>
      <c r="AJ626" s="50">
        <f t="shared" si="118"/>
        <v>-207</v>
      </c>
      <c r="AK626" s="48" t="s">
        <v>60</v>
      </c>
    </row>
    <row r="627" spans="1:37">
      <c r="A627" s="86" t="s">
        <v>917</v>
      </c>
      <c r="B627" s="44">
        <v>539</v>
      </c>
      <c r="C627" s="44">
        <v>22664703</v>
      </c>
      <c r="D627" s="86" t="s">
        <v>421</v>
      </c>
      <c r="E627" s="86" t="s">
        <v>67</v>
      </c>
      <c r="F627" s="44">
        <v>14</v>
      </c>
      <c r="G627" s="44">
        <v>4558865</v>
      </c>
      <c r="H627" s="46">
        <v>0.97</v>
      </c>
      <c r="I627" s="21">
        <v>73.388173593961554</v>
      </c>
      <c r="J627" s="86" t="s">
        <v>84</v>
      </c>
      <c r="K627" s="66">
        <v>0.14099999999999999</v>
      </c>
      <c r="L627" s="45">
        <v>9312</v>
      </c>
      <c r="M627" s="82">
        <v>43982</v>
      </c>
      <c r="N627" s="44">
        <v>20617</v>
      </c>
      <c r="O627" s="36">
        <f t="shared" si="109"/>
        <v>1513043.9749867055</v>
      </c>
      <c r="P627" s="36">
        <f t="shared" si="110"/>
        <v>1726383</v>
      </c>
      <c r="Q627" s="44">
        <v>11125</v>
      </c>
      <c r="R627" s="30">
        <v>20617</v>
      </c>
      <c r="S627" s="30">
        <f t="shared" si="111"/>
        <v>9492</v>
      </c>
      <c r="T627" s="36">
        <f t="shared" si="112"/>
        <v>931562</v>
      </c>
      <c r="U627" s="30">
        <f t="shared" si="113"/>
        <v>794821</v>
      </c>
      <c r="V627" s="44">
        <v>55</v>
      </c>
      <c r="W627" s="33">
        <f t="shared" si="114"/>
        <v>44037</v>
      </c>
      <c r="X627" s="43" t="str">
        <f t="shared" ca="1" si="119"/>
        <v>Bill Process</v>
      </c>
      <c r="Y627" s="37">
        <f t="shared" ca="1" si="115"/>
        <v>-2154</v>
      </c>
      <c r="Z627" s="44">
        <v>2838</v>
      </c>
      <c r="AA627" s="44">
        <f t="shared" ca="1" si="116"/>
        <v>2154</v>
      </c>
      <c r="AB627" s="48">
        <v>6</v>
      </c>
      <c r="AC627" s="67">
        <f t="shared" si="117"/>
        <v>0.53960324004462334</v>
      </c>
      <c r="AD627" s="52">
        <f t="shared" ca="1" si="120"/>
        <v>2148</v>
      </c>
      <c r="AE627" s="83"/>
      <c r="AF627" s="74">
        <v>0</v>
      </c>
      <c r="AG627" s="75">
        <v>0</v>
      </c>
      <c r="AH627" s="76">
        <v>45972</v>
      </c>
      <c r="AI627" s="77">
        <v>46041</v>
      </c>
      <c r="AJ627" s="50">
        <f t="shared" si="118"/>
        <v>-69</v>
      </c>
      <c r="AK627" s="48" t="s">
        <v>60</v>
      </c>
    </row>
    <row r="628" spans="1:37">
      <c r="A628" s="86" t="s">
        <v>918</v>
      </c>
      <c r="B628" s="44">
        <v>708</v>
      </c>
      <c r="C628" s="44">
        <v>71937152</v>
      </c>
      <c r="D628" s="86" t="s">
        <v>872</v>
      </c>
      <c r="E628" s="86" t="s">
        <v>63</v>
      </c>
      <c r="F628" s="44">
        <v>47</v>
      </c>
      <c r="G628" s="44">
        <v>9681780</v>
      </c>
      <c r="H628" s="46">
        <v>0.83</v>
      </c>
      <c r="I628" s="21">
        <v>72.122835478906453</v>
      </c>
      <c r="J628" s="86" t="s">
        <v>115</v>
      </c>
      <c r="K628" s="66">
        <v>0.10199999999999999</v>
      </c>
      <c r="L628" s="45">
        <v>3257</v>
      </c>
      <c r="M628" s="82">
        <v>45406</v>
      </c>
      <c r="N628" s="44">
        <v>99105</v>
      </c>
      <c r="O628" s="36">
        <f t="shared" si="109"/>
        <v>7147733.610137024</v>
      </c>
      <c r="P628" s="36">
        <f t="shared" si="110"/>
        <v>7876802</v>
      </c>
      <c r="Q628" s="44">
        <v>56250</v>
      </c>
      <c r="R628" s="30">
        <v>99105</v>
      </c>
      <c r="S628" s="30">
        <f t="shared" si="111"/>
        <v>42855</v>
      </c>
      <c r="T628" s="36">
        <f t="shared" si="112"/>
        <v>4470714</v>
      </c>
      <c r="U628" s="30">
        <f t="shared" si="113"/>
        <v>3406088</v>
      </c>
      <c r="V628" s="44">
        <v>133</v>
      </c>
      <c r="W628" s="33">
        <f t="shared" si="114"/>
        <v>45539</v>
      </c>
      <c r="X628" s="43" t="str">
        <f t="shared" ca="1" si="119"/>
        <v>Bill Process</v>
      </c>
      <c r="Y628" s="37">
        <f t="shared" ca="1" si="115"/>
        <v>-652</v>
      </c>
      <c r="Z628" s="44">
        <v>5583</v>
      </c>
      <c r="AA628" s="44">
        <f t="shared" ca="1" si="116"/>
        <v>652</v>
      </c>
      <c r="AB628" s="48">
        <v>1</v>
      </c>
      <c r="AC628" s="67">
        <f t="shared" si="117"/>
        <v>0.56757983956409863</v>
      </c>
      <c r="AD628" s="52">
        <f t="shared" ca="1" si="120"/>
        <v>651</v>
      </c>
      <c r="AE628" s="83"/>
      <c r="AF628" s="74">
        <v>0</v>
      </c>
      <c r="AG628" s="75">
        <v>0</v>
      </c>
      <c r="AH628" s="76">
        <v>45760</v>
      </c>
      <c r="AI628" s="77">
        <v>45907</v>
      </c>
      <c r="AJ628" s="50">
        <f t="shared" si="118"/>
        <v>-147</v>
      </c>
      <c r="AK628" s="48" t="s">
        <v>60</v>
      </c>
    </row>
    <row r="629" spans="1:37">
      <c r="A629" s="86" t="s">
        <v>919</v>
      </c>
      <c r="B629" s="44">
        <v>887</v>
      </c>
      <c r="C629" s="44">
        <v>67727526</v>
      </c>
      <c r="D629" s="86" t="s">
        <v>920</v>
      </c>
      <c r="E629" s="86" t="s">
        <v>75</v>
      </c>
      <c r="F629" s="44">
        <v>16</v>
      </c>
      <c r="G629" s="44">
        <v>4818920</v>
      </c>
      <c r="H629" s="46">
        <v>0.97</v>
      </c>
      <c r="I629" s="21">
        <v>83.383002546851998</v>
      </c>
      <c r="J629" s="86" t="s">
        <v>68</v>
      </c>
      <c r="K629" s="66">
        <v>0.121</v>
      </c>
      <c r="L629" s="45">
        <v>8334</v>
      </c>
      <c r="M629" s="82">
        <v>44512</v>
      </c>
      <c r="N629" s="44">
        <v>77385</v>
      </c>
      <c r="O629" s="36">
        <f t="shared" si="109"/>
        <v>6452593.652088142</v>
      </c>
      <c r="P629" s="36">
        <f t="shared" si="110"/>
        <v>7233357</v>
      </c>
      <c r="Q629" s="44">
        <v>64463</v>
      </c>
      <c r="R629" s="30">
        <v>77385</v>
      </c>
      <c r="S629" s="30">
        <f t="shared" si="111"/>
        <v>12922</v>
      </c>
      <c r="T629" s="36">
        <f t="shared" si="112"/>
        <v>6025508</v>
      </c>
      <c r="U629" s="30">
        <f t="shared" si="113"/>
        <v>1207849</v>
      </c>
      <c r="V629" s="44">
        <v>89</v>
      </c>
      <c r="W629" s="33">
        <f t="shared" si="114"/>
        <v>44601</v>
      </c>
      <c r="X629" s="43" t="str">
        <f t="shared" ca="1" si="119"/>
        <v>Bill Process</v>
      </c>
      <c r="Y629" s="37">
        <f t="shared" ca="1" si="115"/>
        <v>-1590</v>
      </c>
      <c r="Z629" s="44">
        <v>9586</v>
      </c>
      <c r="AA629" s="44">
        <f t="shared" ca="1" si="116"/>
        <v>1590</v>
      </c>
      <c r="AB629" s="48">
        <v>5</v>
      </c>
      <c r="AC629" s="67">
        <f t="shared" si="117"/>
        <v>0.83301673450927183</v>
      </c>
      <c r="AD629" s="52">
        <f t="shared" ca="1" si="120"/>
        <v>1585</v>
      </c>
      <c r="AE629" s="83"/>
      <c r="AF629" s="74">
        <v>0</v>
      </c>
      <c r="AG629" s="75">
        <v>0</v>
      </c>
      <c r="AH629" s="76">
        <v>45744</v>
      </c>
      <c r="AI629" s="77">
        <v>45847</v>
      </c>
      <c r="AJ629" s="50">
        <f t="shared" si="118"/>
        <v>-103</v>
      </c>
      <c r="AK629" s="48" t="s">
        <v>47</v>
      </c>
    </row>
    <row r="630" spans="1:37">
      <c r="A630" s="86" t="s">
        <v>921</v>
      </c>
      <c r="B630" s="44">
        <v>781</v>
      </c>
      <c r="C630" s="44">
        <v>90084852</v>
      </c>
      <c r="D630" s="86" t="s">
        <v>922</v>
      </c>
      <c r="E630" s="86" t="s">
        <v>79</v>
      </c>
      <c r="F630" s="44">
        <v>15</v>
      </c>
      <c r="G630" s="44">
        <v>7343147</v>
      </c>
      <c r="H630" s="46">
        <v>0.77</v>
      </c>
      <c r="I630" s="21">
        <v>67.537979573378166</v>
      </c>
      <c r="J630" s="86" t="s">
        <v>72</v>
      </c>
      <c r="K630" s="66">
        <v>0.10100000000000001</v>
      </c>
      <c r="L630" s="45">
        <v>4405</v>
      </c>
      <c r="M630" s="82">
        <v>43924</v>
      </c>
      <c r="N630" s="44">
        <v>53373</v>
      </c>
      <c r="O630" s="36">
        <f t="shared" si="109"/>
        <v>3604704.5837699128</v>
      </c>
      <c r="P630" s="36">
        <f t="shared" si="110"/>
        <v>3968780</v>
      </c>
      <c r="Q630" s="44">
        <v>35597</v>
      </c>
      <c r="R630" s="30">
        <v>53373</v>
      </c>
      <c r="S630" s="30">
        <f t="shared" si="111"/>
        <v>17776</v>
      </c>
      <c r="T630" s="36">
        <f t="shared" si="112"/>
        <v>2646969</v>
      </c>
      <c r="U630" s="30">
        <f t="shared" si="113"/>
        <v>1321811</v>
      </c>
      <c r="V630" s="44">
        <v>158</v>
      </c>
      <c r="W630" s="33">
        <f t="shared" si="114"/>
        <v>44082</v>
      </c>
      <c r="X630" s="43" t="str">
        <f t="shared" ca="1" si="119"/>
        <v>Bill Process</v>
      </c>
      <c r="Y630" s="37">
        <f t="shared" ca="1" si="115"/>
        <v>-2109</v>
      </c>
      <c r="Z630" s="44">
        <v>8639</v>
      </c>
      <c r="AA630" s="44">
        <f t="shared" ca="1" si="116"/>
        <v>2109</v>
      </c>
      <c r="AB630" s="48">
        <v>0</v>
      </c>
      <c r="AC630" s="67">
        <f t="shared" si="117"/>
        <v>0.66694770764244093</v>
      </c>
      <c r="AD630" s="52">
        <f t="shared" ca="1" si="120"/>
        <v>2109</v>
      </c>
      <c r="AE630" s="83"/>
      <c r="AF630" s="74">
        <v>0</v>
      </c>
      <c r="AG630" s="75">
        <v>0</v>
      </c>
      <c r="AH630" s="76">
        <v>46199</v>
      </c>
      <c r="AI630" s="77">
        <v>46371</v>
      </c>
      <c r="AJ630" s="50">
        <f t="shared" si="118"/>
        <v>-172</v>
      </c>
      <c r="AK630" s="48" t="s">
        <v>47</v>
      </c>
    </row>
    <row r="631" spans="1:37">
      <c r="A631" s="86" t="s">
        <v>923</v>
      </c>
      <c r="B631" s="44">
        <v>159</v>
      </c>
      <c r="C631" s="44">
        <v>70223863</v>
      </c>
      <c r="D631" s="86" t="s">
        <v>728</v>
      </c>
      <c r="E631" s="86" t="s">
        <v>207</v>
      </c>
      <c r="F631" s="44">
        <v>9</v>
      </c>
      <c r="G631" s="44">
        <v>1628272</v>
      </c>
      <c r="H631" s="46">
        <v>0.81</v>
      </c>
      <c r="I631" s="21">
        <v>95.908818879455893</v>
      </c>
      <c r="J631" s="86" t="s">
        <v>144</v>
      </c>
      <c r="K631" s="66">
        <v>0.11</v>
      </c>
      <c r="L631" s="45">
        <v>3738</v>
      </c>
      <c r="M631" s="82">
        <v>45241</v>
      </c>
      <c r="N631" s="44">
        <v>11535</v>
      </c>
      <c r="O631" s="36">
        <f t="shared" si="109"/>
        <v>1106308.2257745238</v>
      </c>
      <c r="P631" s="36">
        <f t="shared" si="110"/>
        <v>1228002</v>
      </c>
      <c r="Q631" s="44">
        <v>9368</v>
      </c>
      <c r="R631" s="30">
        <v>11535</v>
      </c>
      <c r="S631" s="30">
        <f t="shared" si="111"/>
        <v>2167</v>
      </c>
      <c r="T631" s="36">
        <f t="shared" si="112"/>
        <v>997306</v>
      </c>
      <c r="U631" s="30">
        <f t="shared" si="113"/>
        <v>230696</v>
      </c>
      <c r="V631" s="44">
        <v>154</v>
      </c>
      <c r="W631" s="33">
        <f t="shared" si="114"/>
        <v>45395</v>
      </c>
      <c r="X631" s="43" t="str">
        <f t="shared" ca="1" si="119"/>
        <v>Bill Process</v>
      </c>
      <c r="Y631" s="37">
        <f t="shared" ca="1" si="115"/>
        <v>-796</v>
      </c>
      <c r="Z631" s="44">
        <v>1364</v>
      </c>
      <c r="AA631" s="44">
        <f t="shared" ca="1" si="116"/>
        <v>796</v>
      </c>
      <c r="AB631" s="48">
        <v>9</v>
      </c>
      <c r="AC631" s="67">
        <f t="shared" si="117"/>
        <v>0.81213697442566102</v>
      </c>
      <c r="AD631" s="52">
        <f t="shared" ca="1" si="120"/>
        <v>787</v>
      </c>
      <c r="AE631" s="83"/>
      <c r="AF631" s="74">
        <v>0</v>
      </c>
      <c r="AG631" s="75">
        <v>0</v>
      </c>
      <c r="AH631" s="76">
        <v>45930</v>
      </c>
      <c r="AI631" s="77">
        <v>46098</v>
      </c>
      <c r="AJ631" s="50">
        <f t="shared" si="118"/>
        <v>-168</v>
      </c>
      <c r="AK631" s="48" t="s">
        <v>47</v>
      </c>
    </row>
    <row r="632" spans="1:37">
      <c r="A632" s="86" t="s">
        <v>924</v>
      </c>
      <c r="B632" s="44">
        <v>315</v>
      </c>
      <c r="C632" s="44">
        <v>89733061</v>
      </c>
      <c r="D632" s="86" t="s">
        <v>896</v>
      </c>
      <c r="E632" s="86" t="s">
        <v>207</v>
      </c>
      <c r="F632" s="44">
        <v>14</v>
      </c>
      <c r="G632" s="44">
        <v>1472540</v>
      </c>
      <c r="H632" s="46">
        <v>0.94</v>
      </c>
      <c r="I632" s="21">
        <v>65.043949886471452</v>
      </c>
      <c r="J632" s="86" t="s">
        <v>64</v>
      </c>
      <c r="K632" s="66">
        <v>0.123</v>
      </c>
      <c r="L632" s="45">
        <v>8743</v>
      </c>
      <c r="M632" s="82">
        <v>44253</v>
      </c>
      <c r="N632" s="44">
        <v>67937</v>
      </c>
      <c r="O632" s="36">
        <f t="shared" si="109"/>
        <v>4418890.8234372111</v>
      </c>
      <c r="P632" s="36">
        <f t="shared" si="110"/>
        <v>4962414</v>
      </c>
      <c r="Q632" s="44">
        <v>47655</v>
      </c>
      <c r="R632" s="30">
        <v>67937</v>
      </c>
      <c r="S632" s="30">
        <f t="shared" si="111"/>
        <v>20282</v>
      </c>
      <c r="T632" s="36">
        <f t="shared" si="112"/>
        <v>3480929</v>
      </c>
      <c r="U632" s="30">
        <f t="shared" si="113"/>
        <v>1481485</v>
      </c>
      <c r="V632" s="44">
        <v>183</v>
      </c>
      <c r="W632" s="33">
        <f t="shared" si="114"/>
        <v>44436</v>
      </c>
      <c r="X632" s="43" t="str">
        <f t="shared" ca="1" si="119"/>
        <v>Bill Process</v>
      </c>
      <c r="Y632" s="37">
        <f t="shared" ca="1" si="115"/>
        <v>-1755</v>
      </c>
      <c r="Z632" s="44">
        <v>3688</v>
      </c>
      <c r="AA632" s="44">
        <f t="shared" ca="1" si="116"/>
        <v>1755</v>
      </c>
      <c r="AB632" s="48">
        <v>8</v>
      </c>
      <c r="AC632" s="67">
        <f t="shared" si="117"/>
        <v>0.70145870438788882</v>
      </c>
      <c r="AD632" s="52">
        <f t="shared" ca="1" si="120"/>
        <v>1747</v>
      </c>
      <c r="AE632" s="83"/>
      <c r="AF632" s="74">
        <v>0</v>
      </c>
      <c r="AG632" s="75">
        <v>0</v>
      </c>
      <c r="AH632" s="76">
        <v>45994</v>
      </c>
      <c r="AI632" s="77">
        <v>46191</v>
      </c>
      <c r="AJ632" s="50">
        <f t="shared" si="118"/>
        <v>-197</v>
      </c>
      <c r="AK632" s="48" t="s">
        <v>47</v>
      </c>
    </row>
    <row r="633" spans="1:37">
      <c r="A633" s="86" t="s">
        <v>925</v>
      </c>
      <c r="B633" s="44">
        <v>883</v>
      </c>
      <c r="C633" s="44">
        <v>64523052</v>
      </c>
      <c r="D633" s="86" t="s">
        <v>536</v>
      </c>
      <c r="E633" s="86" t="s">
        <v>93</v>
      </c>
      <c r="F633" s="44">
        <v>13</v>
      </c>
      <c r="G633" s="44">
        <v>9446308</v>
      </c>
      <c r="H633" s="46">
        <v>0.79</v>
      </c>
      <c r="I633" s="21">
        <v>95.171984875128032</v>
      </c>
      <c r="J633" s="86" t="s">
        <v>239</v>
      </c>
      <c r="K633" s="66">
        <v>0.14499999999999999</v>
      </c>
      <c r="L633" s="45">
        <v>1275</v>
      </c>
      <c r="M633" s="82">
        <v>43878</v>
      </c>
      <c r="N633" s="44">
        <v>31344</v>
      </c>
      <c r="O633" s="36">
        <f t="shared" si="109"/>
        <v>2983070.6939260131</v>
      </c>
      <c r="P633" s="36">
        <f t="shared" si="110"/>
        <v>3415616</v>
      </c>
      <c r="Q633" s="44">
        <v>30043</v>
      </c>
      <c r="R633" s="30">
        <v>31344</v>
      </c>
      <c r="S633" s="30">
        <f t="shared" si="111"/>
        <v>1301</v>
      </c>
      <c r="T633" s="36">
        <f t="shared" si="112"/>
        <v>3273843</v>
      </c>
      <c r="U633" s="30">
        <f t="shared" si="113"/>
        <v>141773</v>
      </c>
      <c r="V633" s="44">
        <v>175</v>
      </c>
      <c r="W633" s="33">
        <f t="shared" si="114"/>
        <v>44053</v>
      </c>
      <c r="X633" s="43" t="str">
        <f t="shared" ca="1" si="119"/>
        <v>Bill Process</v>
      </c>
      <c r="Y633" s="37">
        <f t="shared" ca="1" si="115"/>
        <v>-2138</v>
      </c>
      <c r="Z633" s="44">
        <v>7640</v>
      </c>
      <c r="AA633" s="44">
        <f t="shared" ca="1" si="116"/>
        <v>2138</v>
      </c>
      <c r="AB633" s="48">
        <v>5</v>
      </c>
      <c r="AC633" s="67">
        <f t="shared" si="117"/>
        <v>0.95849285349668201</v>
      </c>
      <c r="AD633" s="52">
        <f t="shared" ca="1" si="120"/>
        <v>2133</v>
      </c>
      <c r="AE633" s="83"/>
      <c r="AF633" s="74">
        <v>0</v>
      </c>
      <c r="AG633" s="75">
        <v>0</v>
      </c>
      <c r="AH633" s="76">
        <v>45750</v>
      </c>
      <c r="AI633" s="77">
        <v>45939</v>
      </c>
      <c r="AJ633" s="50">
        <f t="shared" si="118"/>
        <v>-189</v>
      </c>
      <c r="AK633" s="48" t="s">
        <v>47</v>
      </c>
    </row>
    <row r="634" spans="1:37">
      <c r="A634" s="86" t="s">
        <v>926</v>
      </c>
      <c r="B634" s="44">
        <v>891</v>
      </c>
      <c r="C634" s="44">
        <v>95964524</v>
      </c>
      <c r="D634" s="86" t="s">
        <v>460</v>
      </c>
      <c r="E634" s="86" t="s">
        <v>125</v>
      </c>
      <c r="F634" s="44">
        <v>13</v>
      </c>
      <c r="G634" s="44">
        <v>607357</v>
      </c>
      <c r="H634" s="46">
        <v>0.79</v>
      </c>
      <c r="I634" s="21">
        <v>51.293817202635694</v>
      </c>
      <c r="J634" s="86" t="s">
        <v>236</v>
      </c>
      <c r="K634" s="66">
        <v>0.128</v>
      </c>
      <c r="L634" s="45">
        <v>2794</v>
      </c>
      <c r="M634" s="82">
        <v>45584</v>
      </c>
      <c r="N634" s="44">
        <v>66963</v>
      </c>
      <c r="O634" s="36">
        <f t="shared" si="109"/>
        <v>3434787.8813400939</v>
      </c>
      <c r="P634" s="36">
        <f t="shared" si="110"/>
        <v>3874441</v>
      </c>
      <c r="Q634" s="44">
        <v>21880</v>
      </c>
      <c r="R634" s="30">
        <v>66963</v>
      </c>
      <c r="S634" s="30">
        <f t="shared" si="111"/>
        <v>45083</v>
      </c>
      <c r="T634" s="36">
        <f t="shared" si="112"/>
        <v>1265964</v>
      </c>
      <c r="U634" s="30">
        <f t="shared" si="113"/>
        <v>2608477</v>
      </c>
      <c r="V634" s="44">
        <v>154</v>
      </c>
      <c r="W634" s="33">
        <f t="shared" si="114"/>
        <v>45738</v>
      </c>
      <c r="X634" s="43" t="str">
        <f t="shared" ca="1" si="119"/>
        <v>Bill Process</v>
      </c>
      <c r="Y634" s="37">
        <f t="shared" ca="1" si="115"/>
        <v>-453</v>
      </c>
      <c r="Z634" s="44">
        <v>3123</v>
      </c>
      <c r="AA634" s="44">
        <f t="shared" ca="1" si="116"/>
        <v>453</v>
      </c>
      <c r="AB634" s="48">
        <v>7</v>
      </c>
      <c r="AC634" s="67">
        <f t="shared" si="117"/>
        <v>0.32674760688738558</v>
      </c>
      <c r="AD634" s="52">
        <f t="shared" ca="1" si="120"/>
        <v>446</v>
      </c>
      <c r="AE634" s="83"/>
      <c r="AF634" s="74">
        <v>0</v>
      </c>
      <c r="AG634" s="75">
        <v>0</v>
      </c>
      <c r="AH634" s="76">
        <v>45968</v>
      </c>
      <c r="AI634" s="77">
        <v>46136</v>
      </c>
      <c r="AJ634" s="50">
        <f t="shared" si="118"/>
        <v>-168</v>
      </c>
      <c r="AK634" s="48" t="s">
        <v>47</v>
      </c>
    </row>
    <row r="635" spans="1:37">
      <c r="A635" s="86" t="s">
        <v>927</v>
      </c>
      <c r="B635" s="44">
        <v>337</v>
      </c>
      <c r="C635" s="44">
        <v>72762895</v>
      </c>
      <c r="D635" s="86" t="s">
        <v>49</v>
      </c>
      <c r="E635" s="86" t="s">
        <v>50</v>
      </c>
      <c r="F635" s="44">
        <v>36</v>
      </c>
      <c r="G635" s="44">
        <v>9619069</v>
      </c>
      <c r="H635" s="46">
        <v>0.89</v>
      </c>
      <c r="I635" s="21">
        <v>75.332620746164892</v>
      </c>
      <c r="J635" s="86" t="s">
        <v>181</v>
      </c>
      <c r="K635" s="66">
        <v>0.13300000000000001</v>
      </c>
      <c r="L635" s="45">
        <v>9863</v>
      </c>
      <c r="M635" s="82">
        <v>45621</v>
      </c>
      <c r="N635" s="44">
        <v>10492</v>
      </c>
      <c r="O635" s="36">
        <f t="shared" si="109"/>
        <v>790389.85686876206</v>
      </c>
      <c r="P635" s="36">
        <f t="shared" si="110"/>
        <v>895512</v>
      </c>
      <c r="Q635" s="44">
        <v>10492</v>
      </c>
      <c r="R635" s="30">
        <v>10492</v>
      </c>
      <c r="S635" s="30">
        <f t="shared" si="111"/>
        <v>0</v>
      </c>
      <c r="T635" s="36">
        <f t="shared" si="112"/>
        <v>895512</v>
      </c>
      <c r="U635" s="30">
        <f t="shared" si="113"/>
        <v>0</v>
      </c>
      <c r="V635" s="44">
        <v>69</v>
      </c>
      <c r="W635" s="33">
        <f t="shared" si="114"/>
        <v>45690</v>
      </c>
      <c r="X635" s="43" t="str">
        <f t="shared" ca="1" si="119"/>
        <v>P O Closed</v>
      </c>
      <c r="Y635" s="37">
        <f t="shared" ca="1" si="115"/>
        <v>-501</v>
      </c>
      <c r="Z635" s="44">
        <v>5183</v>
      </c>
      <c r="AA635" s="44">
        <f t="shared" ca="1" si="116"/>
        <v>501</v>
      </c>
      <c r="AB635" s="48">
        <v>9</v>
      </c>
      <c r="AC635" s="67">
        <f t="shared" si="117"/>
        <v>1</v>
      </c>
      <c r="AD635" s="52">
        <f t="shared" ca="1" si="120"/>
        <v>492</v>
      </c>
      <c r="AE635" s="83"/>
      <c r="AF635" s="74">
        <v>0</v>
      </c>
      <c r="AG635" s="75">
        <v>0</v>
      </c>
      <c r="AH635" s="76">
        <v>45679</v>
      </c>
      <c r="AI635" s="77">
        <v>45762</v>
      </c>
      <c r="AJ635" s="50">
        <f t="shared" si="118"/>
        <v>-83</v>
      </c>
      <c r="AK635" s="48" t="s">
        <v>47</v>
      </c>
    </row>
    <row r="636" spans="1:37">
      <c r="A636" s="86" t="s">
        <v>928</v>
      </c>
      <c r="B636" s="44">
        <v>753</v>
      </c>
      <c r="C636" s="44">
        <v>51131927</v>
      </c>
      <c r="D636" s="86" t="s">
        <v>146</v>
      </c>
      <c r="E636" s="86" t="s">
        <v>147</v>
      </c>
      <c r="F636" s="44">
        <v>24</v>
      </c>
      <c r="G636" s="44">
        <v>1579486</v>
      </c>
      <c r="H636" s="46">
        <v>0.93</v>
      </c>
      <c r="I636" s="21">
        <v>92.990057059184906</v>
      </c>
      <c r="J636" s="86" t="s">
        <v>208</v>
      </c>
      <c r="K636" s="66">
        <v>0.11600000000000001</v>
      </c>
      <c r="L636" s="45">
        <v>4996</v>
      </c>
      <c r="M636" s="82">
        <v>45890</v>
      </c>
      <c r="N636" s="44">
        <v>20219</v>
      </c>
      <c r="O636" s="36">
        <f t="shared" si="109"/>
        <v>1880165.9636796596</v>
      </c>
      <c r="P636" s="36">
        <f t="shared" si="110"/>
        <v>2098265</v>
      </c>
      <c r="Q636" s="44">
        <v>18349</v>
      </c>
      <c r="R636" s="30">
        <v>20219</v>
      </c>
      <c r="S636" s="30">
        <f t="shared" si="111"/>
        <v>1870</v>
      </c>
      <c r="T636" s="36">
        <f t="shared" si="112"/>
        <v>1904202</v>
      </c>
      <c r="U636" s="30">
        <f t="shared" si="113"/>
        <v>194063</v>
      </c>
      <c r="V636" s="44">
        <v>118</v>
      </c>
      <c r="W636" s="33">
        <f t="shared" si="114"/>
        <v>46008</v>
      </c>
      <c r="X636" s="43" t="str">
        <f t="shared" ca="1" si="119"/>
        <v>Bill Process</v>
      </c>
      <c r="Y636" s="37">
        <f t="shared" ca="1" si="115"/>
        <v>-183</v>
      </c>
      <c r="Z636" s="44">
        <v>4329</v>
      </c>
      <c r="AA636" s="44">
        <f t="shared" ca="1" si="116"/>
        <v>183</v>
      </c>
      <c r="AB636" s="48">
        <v>0</v>
      </c>
      <c r="AC636" s="67">
        <f t="shared" si="117"/>
        <v>0.90751273554577383</v>
      </c>
      <c r="AD636" s="52">
        <f t="shared" ca="1" si="120"/>
        <v>183</v>
      </c>
      <c r="AE636" s="83"/>
      <c r="AF636" s="74">
        <v>0</v>
      </c>
      <c r="AG636" s="75">
        <v>0</v>
      </c>
      <c r="AH636" s="76">
        <v>46139</v>
      </c>
      <c r="AI636" s="77">
        <v>46271</v>
      </c>
      <c r="AJ636" s="50">
        <f t="shared" si="118"/>
        <v>-132</v>
      </c>
      <c r="AK636" s="48" t="s">
        <v>47</v>
      </c>
    </row>
    <row r="637" spans="1:37">
      <c r="A637" s="86" t="s">
        <v>929</v>
      </c>
      <c r="B637" s="44">
        <v>973</v>
      </c>
      <c r="C637" s="44">
        <v>94927476</v>
      </c>
      <c r="D637" s="86" t="s">
        <v>425</v>
      </c>
      <c r="E637" s="86" t="s">
        <v>71</v>
      </c>
      <c r="F637" s="44">
        <v>39</v>
      </c>
      <c r="G637" s="44">
        <v>3754432</v>
      </c>
      <c r="H637" s="46">
        <v>0.83</v>
      </c>
      <c r="I637" s="21">
        <v>63.360322157711664</v>
      </c>
      <c r="J637" s="86" t="s">
        <v>202</v>
      </c>
      <c r="K637" s="66">
        <v>0.13700000000000001</v>
      </c>
      <c r="L637" s="45">
        <v>1057</v>
      </c>
      <c r="M637" s="82">
        <v>44976</v>
      </c>
      <c r="N637" s="44">
        <v>27846</v>
      </c>
      <c r="O637" s="36">
        <f t="shared" si="109"/>
        <v>1764331.530803639</v>
      </c>
      <c r="P637" s="36">
        <f t="shared" si="110"/>
        <v>2006045</v>
      </c>
      <c r="Q637" s="44">
        <v>11631</v>
      </c>
      <c r="R637" s="30">
        <v>27846</v>
      </c>
      <c r="S637" s="30">
        <f t="shared" si="111"/>
        <v>16215</v>
      </c>
      <c r="T637" s="36">
        <f t="shared" si="112"/>
        <v>837905</v>
      </c>
      <c r="U637" s="30">
        <f t="shared" si="113"/>
        <v>1168140</v>
      </c>
      <c r="V637" s="44">
        <v>133</v>
      </c>
      <c r="W637" s="33">
        <f t="shared" si="114"/>
        <v>45109</v>
      </c>
      <c r="X637" s="43" t="str">
        <f t="shared" ca="1" si="119"/>
        <v>Bill Process</v>
      </c>
      <c r="Y637" s="37">
        <f t="shared" ca="1" si="115"/>
        <v>-1082</v>
      </c>
      <c r="Z637" s="44">
        <v>2736</v>
      </c>
      <c r="AA637" s="44">
        <f t="shared" ca="1" si="116"/>
        <v>1082</v>
      </c>
      <c r="AB637" s="48">
        <v>0</v>
      </c>
      <c r="AC637" s="67">
        <f t="shared" si="117"/>
        <v>0.41769015298427065</v>
      </c>
      <c r="AD637" s="52">
        <f t="shared" ca="1" si="120"/>
        <v>1082</v>
      </c>
      <c r="AE637" s="83"/>
      <c r="AF637" s="74">
        <v>0</v>
      </c>
      <c r="AG637" s="75">
        <v>0</v>
      </c>
      <c r="AH637" s="76">
        <v>46367</v>
      </c>
      <c r="AI637" s="77">
        <v>46514</v>
      </c>
      <c r="AJ637" s="50">
        <f t="shared" si="118"/>
        <v>-147</v>
      </c>
      <c r="AK637" s="48" t="s">
        <v>60</v>
      </c>
    </row>
    <row r="638" spans="1:37">
      <c r="A638" s="86" t="s">
        <v>930</v>
      </c>
      <c r="B638" s="44">
        <v>306</v>
      </c>
      <c r="C638" s="44">
        <v>37591450</v>
      </c>
      <c r="D638" s="86" t="s">
        <v>931</v>
      </c>
      <c r="E638" s="86" t="s">
        <v>63</v>
      </c>
      <c r="F638" s="44">
        <v>6</v>
      </c>
      <c r="G638" s="44">
        <v>6080320</v>
      </c>
      <c r="H638" s="46">
        <v>0.79</v>
      </c>
      <c r="I638" s="21">
        <v>50.303041336503725</v>
      </c>
      <c r="J638" s="86" t="s">
        <v>129</v>
      </c>
      <c r="K638" s="66">
        <v>0.14899999999999999</v>
      </c>
      <c r="L638" s="45">
        <v>6197</v>
      </c>
      <c r="M638" s="82">
        <v>44075</v>
      </c>
      <c r="N638" s="44">
        <v>92541</v>
      </c>
      <c r="O638" s="36">
        <f t="shared" si="109"/>
        <v>4655093.7483213916</v>
      </c>
      <c r="P638" s="36">
        <f t="shared" si="110"/>
        <v>5348703</v>
      </c>
      <c r="Q638" s="44">
        <v>46776</v>
      </c>
      <c r="R638" s="30">
        <v>92541</v>
      </c>
      <c r="S638" s="30">
        <f t="shared" si="111"/>
        <v>45765</v>
      </c>
      <c r="T638" s="36">
        <f t="shared" si="112"/>
        <v>2703568</v>
      </c>
      <c r="U638" s="30">
        <f t="shared" si="113"/>
        <v>2645135</v>
      </c>
      <c r="V638" s="44">
        <v>150</v>
      </c>
      <c r="W638" s="33">
        <f t="shared" si="114"/>
        <v>44225</v>
      </c>
      <c r="X638" s="43" t="str">
        <f t="shared" ca="1" si="119"/>
        <v>Bill Process</v>
      </c>
      <c r="Y638" s="37">
        <f t="shared" ca="1" si="115"/>
        <v>-1966</v>
      </c>
      <c r="Z638" s="44">
        <v>1640</v>
      </c>
      <c r="AA638" s="44">
        <f t="shared" ca="1" si="116"/>
        <v>1966</v>
      </c>
      <c r="AB638" s="48">
        <v>2</v>
      </c>
      <c r="AC638" s="67">
        <f t="shared" si="117"/>
        <v>0.50546244367361493</v>
      </c>
      <c r="AD638" s="52">
        <f t="shared" ca="1" si="120"/>
        <v>1964</v>
      </c>
      <c r="AE638" s="83"/>
      <c r="AF638" s="74">
        <v>0</v>
      </c>
      <c r="AG638" s="75">
        <v>0</v>
      </c>
      <c r="AH638" s="76">
        <v>45657</v>
      </c>
      <c r="AI638" s="77">
        <v>45821</v>
      </c>
      <c r="AJ638" s="50">
        <f t="shared" si="118"/>
        <v>-164</v>
      </c>
      <c r="AK638" s="48" t="s">
        <v>60</v>
      </c>
    </row>
    <row r="639" spans="1:37">
      <c r="A639" s="86" t="s">
        <v>932</v>
      </c>
      <c r="B639" s="44">
        <v>846</v>
      </c>
      <c r="C639" s="44">
        <v>51572711</v>
      </c>
      <c r="D639" s="86" t="s">
        <v>92</v>
      </c>
      <c r="E639" s="86" t="s">
        <v>93</v>
      </c>
      <c r="F639" s="44">
        <v>24</v>
      </c>
      <c r="G639" s="44">
        <v>3163227</v>
      </c>
      <c r="H639" s="46">
        <v>0.87</v>
      </c>
      <c r="I639" s="21">
        <v>69.898031455277433</v>
      </c>
      <c r="J639" s="86" t="s">
        <v>190</v>
      </c>
      <c r="K639" s="66">
        <v>0.14599999999999999</v>
      </c>
      <c r="L639" s="45">
        <v>3554</v>
      </c>
      <c r="M639" s="82">
        <v>44883</v>
      </c>
      <c r="N639" s="44">
        <v>91320</v>
      </c>
      <c r="O639" s="36">
        <f t="shared" si="109"/>
        <v>6383088.2324959356</v>
      </c>
      <c r="P639" s="36">
        <f t="shared" si="110"/>
        <v>7315019</v>
      </c>
      <c r="Q639" s="44">
        <v>29711</v>
      </c>
      <c r="R639" s="30">
        <v>91320</v>
      </c>
      <c r="S639" s="30">
        <f t="shared" si="111"/>
        <v>61609</v>
      </c>
      <c r="T639" s="36">
        <f t="shared" si="112"/>
        <v>2379945</v>
      </c>
      <c r="U639" s="30">
        <f t="shared" si="113"/>
        <v>4935074</v>
      </c>
      <c r="V639" s="44">
        <v>187</v>
      </c>
      <c r="W639" s="33">
        <f t="shared" si="114"/>
        <v>45070</v>
      </c>
      <c r="X639" s="43" t="str">
        <f t="shared" ca="1" si="119"/>
        <v>Bill Process</v>
      </c>
      <c r="Y639" s="37">
        <f t="shared" ca="1" si="115"/>
        <v>-1121</v>
      </c>
      <c r="Z639" s="44">
        <v>5464</v>
      </c>
      <c r="AA639" s="44">
        <f t="shared" ca="1" si="116"/>
        <v>1121</v>
      </c>
      <c r="AB639" s="48">
        <v>5</v>
      </c>
      <c r="AC639" s="67">
        <f t="shared" si="117"/>
        <v>0.32535041611914151</v>
      </c>
      <c r="AD639" s="52">
        <f t="shared" ca="1" si="120"/>
        <v>1116</v>
      </c>
      <c r="AE639" s="83"/>
      <c r="AF639" s="74">
        <v>0</v>
      </c>
      <c r="AG639" s="75">
        <v>0</v>
      </c>
      <c r="AH639" s="76">
        <v>45962</v>
      </c>
      <c r="AI639" s="77">
        <v>46163</v>
      </c>
      <c r="AJ639" s="50">
        <f t="shared" si="118"/>
        <v>-201</v>
      </c>
      <c r="AK639" s="48" t="s">
        <v>47</v>
      </c>
    </row>
    <row r="640" spans="1:37">
      <c r="A640" s="86" t="s">
        <v>933</v>
      </c>
      <c r="B640" s="44">
        <v>363</v>
      </c>
      <c r="C640" s="44">
        <v>41190874</v>
      </c>
      <c r="D640" s="86" t="s">
        <v>922</v>
      </c>
      <c r="E640" s="86" t="s">
        <v>79</v>
      </c>
      <c r="F640" s="44">
        <v>8</v>
      </c>
      <c r="G640" s="44">
        <v>163577</v>
      </c>
      <c r="H640" s="46">
        <v>0.98</v>
      </c>
      <c r="I640" s="21">
        <v>54.063900143403117</v>
      </c>
      <c r="J640" s="86" t="s">
        <v>76</v>
      </c>
      <c r="K640" s="66">
        <v>0.12</v>
      </c>
      <c r="L640" s="45">
        <v>9273</v>
      </c>
      <c r="M640" s="82">
        <v>44308</v>
      </c>
      <c r="N640" s="44">
        <v>81752</v>
      </c>
      <c r="O640" s="36">
        <f t="shared" si="109"/>
        <v>4419831.9645234914</v>
      </c>
      <c r="P640" s="36">
        <f t="shared" si="110"/>
        <v>4950212</v>
      </c>
      <c r="Q640" s="44">
        <v>796</v>
      </c>
      <c r="R640" s="30">
        <v>81752</v>
      </c>
      <c r="S640" s="30">
        <f t="shared" si="111"/>
        <v>80956</v>
      </c>
      <c r="T640" s="36">
        <f t="shared" si="112"/>
        <v>48199</v>
      </c>
      <c r="U640" s="30">
        <f t="shared" si="113"/>
        <v>4902013</v>
      </c>
      <c r="V640" s="44">
        <v>93</v>
      </c>
      <c r="W640" s="33">
        <f t="shared" si="114"/>
        <v>44401</v>
      </c>
      <c r="X640" s="43" t="str">
        <f t="shared" ca="1" si="119"/>
        <v>Bill Process</v>
      </c>
      <c r="Y640" s="37">
        <f t="shared" ca="1" si="115"/>
        <v>-1790</v>
      </c>
      <c r="Z640" s="44">
        <v>1142</v>
      </c>
      <c r="AA640" s="44">
        <f t="shared" ca="1" si="116"/>
        <v>1790</v>
      </c>
      <c r="AB640" s="48">
        <v>5</v>
      </c>
      <c r="AC640" s="67">
        <f t="shared" si="117"/>
        <v>9.7367648497896069E-3</v>
      </c>
      <c r="AD640" s="52">
        <f t="shared" ca="1" si="120"/>
        <v>1785</v>
      </c>
      <c r="AE640" s="83"/>
      <c r="AF640" s="74">
        <v>0</v>
      </c>
      <c r="AG640" s="75">
        <v>0</v>
      </c>
      <c r="AH640" s="76">
        <v>45974</v>
      </c>
      <c r="AI640" s="77">
        <v>46081</v>
      </c>
      <c r="AJ640" s="50">
        <f t="shared" si="118"/>
        <v>-107</v>
      </c>
      <c r="AK640" s="48" t="s">
        <v>47</v>
      </c>
    </row>
    <row r="641" spans="1:37">
      <c r="A641" s="86" t="s">
        <v>934</v>
      </c>
      <c r="B641" s="44">
        <v>458</v>
      </c>
      <c r="C641" s="44">
        <v>88198719</v>
      </c>
      <c r="D641" s="86" t="s">
        <v>381</v>
      </c>
      <c r="E641" s="86" t="s">
        <v>211</v>
      </c>
      <c r="F641" s="44">
        <v>23</v>
      </c>
      <c r="G641" s="44">
        <v>427142</v>
      </c>
      <c r="H641" s="46">
        <v>0.88</v>
      </c>
      <c r="I641" s="21">
        <v>69.19447720908029</v>
      </c>
      <c r="J641" s="86" t="s">
        <v>265</v>
      </c>
      <c r="K641" s="66">
        <v>0.14899999999999999</v>
      </c>
      <c r="L641" s="45">
        <v>9929</v>
      </c>
      <c r="M641" s="82">
        <v>43860</v>
      </c>
      <c r="N641" s="44">
        <v>15855</v>
      </c>
      <c r="O641" s="36">
        <f t="shared" si="109"/>
        <v>1097078.4361499681</v>
      </c>
      <c r="P641" s="36">
        <f t="shared" si="110"/>
        <v>1260543</v>
      </c>
      <c r="Q641" s="44">
        <v>10011</v>
      </c>
      <c r="R641" s="30">
        <v>15855</v>
      </c>
      <c r="S641" s="30">
        <f t="shared" si="111"/>
        <v>5844</v>
      </c>
      <c r="T641" s="36">
        <f t="shared" si="112"/>
        <v>795919</v>
      </c>
      <c r="U641" s="30">
        <f t="shared" si="113"/>
        <v>464624</v>
      </c>
      <c r="V641" s="44">
        <v>198</v>
      </c>
      <c r="W641" s="33">
        <f t="shared" si="114"/>
        <v>44058</v>
      </c>
      <c r="X641" s="43" t="str">
        <f t="shared" ca="1" si="119"/>
        <v>Bill Process</v>
      </c>
      <c r="Y641" s="37">
        <f t="shared" ca="1" si="115"/>
        <v>-2133</v>
      </c>
      <c r="Z641" s="44">
        <v>5831</v>
      </c>
      <c r="AA641" s="44">
        <f t="shared" ca="1" si="116"/>
        <v>2133</v>
      </c>
      <c r="AB641" s="48">
        <v>9</v>
      </c>
      <c r="AC641" s="67">
        <f t="shared" si="117"/>
        <v>0.63140964995269633</v>
      </c>
      <c r="AD641" s="52">
        <f t="shared" ca="1" si="120"/>
        <v>2124</v>
      </c>
      <c r="AE641" s="83"/>
      <c r="AF641" s="74">
        <v>0</v>
      </c>
      <c r="AG641" s="75">
        <v>0</v>
      </c>
      <c r="AH641" s="76">
        <v>46111</v>
      </c>
      <c r="AI641" s="77">
        <v>46323</v>
      </c>
      <c r="AJ641" s="50">
        <f t="shared" si="118"/>
        <v>-212</v>
      </c>
      <c r="AK641" s="48" t="s">
        <v>47</v>
      </c>
    </row>
    <row r="642" spans="1:37">
      <c r="A642" s="86" t="s">
        <v>935</v>
      </c>
      <c r="B642" s="44">
        <v>443</v>
      </c>
      <c r="C642" s="44">
        <v>78603173</v>
      </c>
      <c r="D642" s="86" t="s">
        <v>931</v>
      </c>
      <c r="E642" s="86" t="s">
        <v>63</v>
      </c>
      <c r="F642" s="44">
        <v>22</v>
      </c>
      <c r="G642" s="44">
        <v>686251</v>
      </c>
      <c r="H642" s="46">
        <v>0.75</v>
      </c>
      <c r="I642" s="21">
        <v>64.403086261391863</v>
      </c>
      <c r="J642" s="86" t="s">
        <v>59</v>
      </c>
      <c r="K642" s="66">
        <v>0.13300000000000001</v>
      </c>
      <c r="L642" s="45">
        <v>9092</v>
      </c>
      <c r="M642" s="82">
        <v>44950</v>
      </c>
      <c r="N642" s="44">
        <v>47342</v>
      </c>
      <c r="O642" s="36">
        <f t="shared" si="109"/>
        <v>3048970.9097868134</v>
      </c>
      <c r="P642" s="36">
        <f t="shared" si="110"/>
        <v>3454484</v>
      </c>
      <c r="Q642" s="44">
        <v>1047</v>
      </c>
      <c r="R642" s="30">
        <v>47342</v>
      </c>
      <c r="S642" s="30">
        <f t="shared" si="111"/>
        <v>46295</v>
      </c>
      <c r="T642" s="36">
        <f t="shared" si="112"/>
        <v>76398</v>
      </c>
      <c r="U642" s="30">
        <f t="shared" si="113"/>
        <v>3378086</v>
      </c>
      <c r="V642" s="44">
        <v>92</v>
      </c>
      <c r="W642" s="33">
        <f t="shared" si="114"/>
        <v>45042</v>
      </c>
      <c r="X642" s="43" t="str">
        <f t="shared" ca="1" si="119"/>
        <v>Bill Process</v>
      </c>
      <c r="Y642" s="37">
        <f t="shared" ca="1" si="115"/>
        <v>-1149</v>
      </c>
      <c r="Z642" s="44">
        <v>8170</v>
      </c>
      <c r="AA642" s="44">
        <f t="shared" ca="1" si="116"/>
        <v>1149</v>
      </c>
      <c r="AB642" s="48">
        <v>0</v>
      </c>
      <c r="AC642" s="67">
        <f t="shared" si="117"/>
        <v>2.2115668962021037E-2</v>
      </c>
      <c r="AD642" s="52">
        <f t="shared" ca="1" si="120"/>
        <v>1149</v>
      </c>
      <c r="AE642" s="83"/>
      <c r="AF642" s="74">
        <v>0</v>
      </c>
      <c r="AG642" s="75">
        <v>0</v>
      </c>
      <c r="AH642" s="76">
        <v>46236</v>
      </c>
      <c r="AI642" s="77">
        <v>46342</v>
      </c>
      <c r="AJ642" s="50">
        <f t="shared" si="118"/>
        <v>-106</v>
      </c>
      <c r="AK642" s="48" t="s">
        <v>60</v>
      </c>
    </row>
    <row r="643" spans="1:37">
      <c r="A643" s="86" t="s">
        <v>936</v>
      </c>
      <c r="B643" s="44">
        <v>494</v>
      </c>
      <c r="C643" s="44">
        <v>69382654</v>
      </c>
      <c r="D643" s="86" t="s">
        <v>347</v>
      </c>
      <c r="E643" s="86" t="s">
        <v>107</v>
      </c>
      <c r="F643" s="44">
        <v>13</v>
      </c>
      <c r="G643" s="44">
        <v>1739379</v>
      </c>
      <c r="H643" s="46">
        <v>0.84</v>
      </c>
      <c r="I643" s="21">
        <v>72.904531839005742</v>
      </c>
      <c r="J643" s="86" t="s">
        <v>115</v>
      </c>
      <c r="K643" s="66">
        <v>0.13300000000000001</v>
      </c>
      <c r="L643" s="45">
        <v>9323</v>
      </c>
      <c r="M643" s="82">
        <v>44290</v>
      </c>
      <c r="N643" s="44">
        <v>21893</v>
      </c>
      <c r="O643" s="36">
        <f t="shared" ref="O643:O706" si="121">I643*N643</f>
        <v>1596098.9155513528</v>
      </c>
      <c r="P643" s="36">
        <f t="shared" ref="P643:P706" si="122">ROUND((SUM(I643*K643+I643)*N643),0)</f>
        <v>1808380</v>
      </c>
      <c r="Q643" s="44">
        <v>21606</v>
      </c>
      <c r="R643" s="30">
        <v>21893</v>
      </c>
      <c r="S643" s="30">
        <f t="shared" ref="S643:S706" si="123">+N643-Q643</f>
        <v>287</v>
      </c>
      <c r="T643" s="36">
        <f t="shared" ref="T643:T706" si="124">ROUND((SUM(I643*K643+I643)*Q643),0)</f>
        <v>1784674</v>
      </c>
      <c r="U643" s="30">
        <f t="shared" ref="U643:U706" si="125">+P643-T643</f>
        <v>23706</v>
      </c>
      <c r="V643" s="44">
        <v>198</v>
      </c>
      <c r="W643" s="33">
        <f t="shared" ref="W643:W706" si="126">V643+M643</f>
        <v>44488</v>
      </c>
      <c r="X643" s="43" t="str">
        <f t="shared" ca="1" si="119"/>
        <v>Bill Process</v>
      </c>
      <c r="Y643" s="37">
        <f t="shared" ref="Y643:Y706" ca="1" si="127">+W643-TODAY()</f>
        <v>-1703</v>
      </c>
      <c r="Z643" s="44">
        <v>1197</v>
      </c>
      <c r="AA643" s="44">
        <f t="shared" ref="AA643:AA706" ca="1" si="128">IF(W643&lt;TODAY(),TODAY()-W643,0)</f>
        <v>1703</v>
      </c>
      <c r="AB643" s="48">
        <v>0</v>
      </c>
      <c r="AC643" s="67">
        <f t="shared" ref="AC643:AC706" si="129">+Q643/N643</f>
        <v>0.98689078700954647</v>
      </c>
      <c r="AD643" s="52">
        <f t="shared" ca="1" si="120"/>
        <v>1703</v>
      </c>
      <c r="AE643" s="83"/>
      <c r="AF643" s="74">
        <v>0</v>
      </c>
      <c r="AG643" s="75">
        <v>0</v>
      </c>
      <c r="AH643" s="76">
        <v>46229</v>
      </c>
      <c r="AI643" s="77">
        <v>46441</v>
      </c>
      <c r="AJ643" s="50">
        <f t="shared" ref="AJ643:AJ706" si="130">AH643-AI643</f>
        <v>-212</v>
      </c>
      <c r="AK643" s="48" t="s">
        <v>60</v>
      </c>
    </row>
    <row r="644" spans="1:37">
      <c r="A644" s="86" t="s">
        <v>937</v>
      </c>
      <c r="B644" s="44">
        <v>836</v>
      </c>
      <c r="C644" s="44">
        <v>60134646</v>
      </c>
      <c r="D644" s="86" t="s">
        <v>336</v>
      </c>
      <c r="E644" s="86" t="s">
        <v>58</v>
      </c>
      <c r="F644" s="44">
        <v>24</v>
      </c>
      <c r="G644" s="44">
        <v>3727060</v>
      </c>
      <c r="H644" s="46">
        <v>0.88</v>
      </c>
      <c r="I644" s="21">
        <v>82.947082007592897</v>
      </c>
      <c r="J644" s="86" t="s">
        <v>276</v>
      </c>
      <c r="K644" s="66">
        <v>0.13100000000000001</v>
      </c>
      <c r="L644" s="45">
        <v>8469</v>
      </c>
      <c r="M644" s="82">
        <v>45435</v>
      </c>
      <c r="N644" s="44">
        <v>51273</v>
      </c>
      <c r="O644" s="36">
        <f t="shared" si="121"/>
        <v>4252945.7357753105</v>
      </c>
      <c r="P644" s="36">
        <f t="shared" si="122"/>
        <v>4810082</v>
      </c>
      <c r="Q644" s="44">
        <v>30257</v>
      </c>
      <c r="R644" s="30">
        <v>51273</v>
      </c>
      <c r="S644" s="30">
        <f t="shared" si="123"/>
        <v>21016</v>
      </c>
      <c r="T644" s="36">
        <f t="shared" si="124"/>
        <v>2838504</v>
      </c>
      <c r="U644" s="30">
        <f t="shared" si="125"/>
        <v>1971578</v>
      </c>
      <c r="V644" s="44">
        <v>157</v>
      </c>
      <c r="W644" s="33">
        <f t="shared" si="126"/>
        <v>45592</v>
      </c>
      <c r="X644" s="43" t="str">
        <f t="shared" ref="X644:X707" ca="1" si="131">IF(Q644=0,"Bill Submit",IF(Q644&lt;N644,"Bill Process",IF(W644&gt;=TODAY(),"L D 0%",IF(W644+V644/4&gt;=TODAY(),"L D 2.5%",IF(W644+V644/2&gt;=TODAY(),"L D 5.0%",IF(W644+V644*3/4&gt;=TODAY(),"L D 7.5%",IF(W644+V644&gt;=TODAY(),"L D 10%","P O Closed")))))))</f>
        <v>Bill Process</v>
      </c>
      <c r="Y644" s="37">
        <f t="shared" ca="1" si="127"/>
        <v>-599</v>
      </c>
      <c r="Z644" s="44">
        <v>7660</v>
      </c>
      <c r="AA644" s="44">
        <f t="shared" ca="1" si="128"/>
        <v>599</v>
      </c>
      <c r="AB644" s="48">
        <v>6</v>
      </c>
      <c r="AC644" s="67">
        <f t="shared" si="129"/>
        <v>0.59011565541318045</v>
      </c>
      <c r="AD644" s="52">
        <f t="shared" ca="1" si="120"/>
        <v>593</v>
      </c>
      <c r="AE644" s="83"/>
      <c r="AF644" s="74">
        <v>0</v>
      </c>
      <c r="AG644" s="75">
        <v>0</v>
      </c>
      <c r="AH644" s="76">
        <v>45647</v>
      </c>
      <c r="AI644" s="77">
        <v>45818</v>
      </c>
      <c r="AJ644" s="50">
        <f t="shared" si="130"/>
        <v>-171</v>
      </c>
      <c r="AK644" s="48" t="s">
        <v>47</v>
      </c>
    </row>
    <row r="645" spans="1:37">
      <c r="A645" s="86" t="s">
        <v>938</v>
      </c>
      <c r="B645" s="44">
        <v>840</v>
      </c>
      <c r="C645" s="44">
        <v>52838947</v>
      </c>
      <c r="D645" s="86" t="s">
        <v>86</v>
      </c>
      <c r="E645" s="86" t="s">
        <v>58</v>
      </c>
      <c r="F645" s="44">
        <v>37</v>
      </c>
      <c r="G645" s="44">
        <v>4368468</v>
      </c>
      <c r="H645" s="46">
        <v>0.81</v>
      </c>
      <c r="I645" s="21">
        <v>91.104665273113909</v>
      </c>
      <c r="J645" s="86" t="s">
        <v>129</v>
      </c>
      <c r="K645" s="66">
        <v>0.13200000000000001</v>
      </c>
      <c r="L645" s="45">
        <v>7162</v>
      </c>
      <c r="M645" s="82">
        <v>44017</v>
      </c>
      <c r="N645" s="44">
        <v>96893</v>
      </c>
      <c r="O645" s="36">
        <f t="shared" si="121"/>
        <v>8827404.3323078267</v>
      </c>
      <c r="P645" s="36">
        <f t="shared" si="122"/>
        <v>9992622</v>
      </c>
      <c r="Q645" s="44">
        <v>96893</v>
      </c>
      <c r="R645" s="30">
        <v>96893</v>
      </c>
      <c r="S645" s="30">
        <f t="shared" si="123"/>
        <v>0</v>
      </c>
      <c r="T645" s="36">
        <f t="shared" si="124"/>
        <v>9992622</v>
      </c>
      <c r="U645" s="30">
        <f t="shared" si="125"/>
        <v>0</v>
      </c>
      <c r="V645" s="44">
        <v>94</v>
      </c>
      <c r="W645" s="33">
        <f t="shared" si="126"/>
        <v>44111</v>
      </c>
      <c r="X645" s="43" t="str">
        <f t="shared" ca="1" si="131"/>
        <v>P O Closed</v>
      </c>
      <c r="Y645" s="37">
        <f t="shared" ca="1" si="127"/>
        <v>-2080</v>
      </c>
      <c r="Z645" s="44">
        <v>4976</v>
      </c>
      <c r="AA645" s="44">
        <f t="shared" ca="1" si="128"/>
        <v>2080</v>
      </c>
      <c r="AB645" s="48">
        <v>3</v>
      </c>
      <c r="AC645" s="67">
        <f t="shared" si="129"/>
        <v>1</v>
      </c>
      <c r="AD645" s="52">
        <f t="shared" ca="1" si="120"/>
        <v>2077</v>
      </c>
      <c r="AE645" s="83"/>
      <c r="AF645" s="74">
        <v>0</v>
      </c>
      <c r="AG645" s="75">
        <v>0</v>
      </c>
      <c r="AH645" s="76">
        <v>45966</v>
      </c>
      <c r="AI645" s="77">
        <v>46074</v>
      </c>
      <c r="AJ645" s="50">
        <f t="shared" si="130"/>
        <v>-108</v>
      </c>
      <c r="AK645" s="48" t="s">
        <v>60</v>
      </c>
    </row>
    <row r="646" spans="1:37">
      <c r="A646" s="86" t="s">
        <v>939</v>
      </c>
      <c r="B646" s="44">
        <v>746</v>
      </c>
      <c r="C646" s="44">
        <v>60319805</v>
      </c>
      <c r="D646" s="86" t="s">
        <v>511</v>
      </c>
      <c r="E646" s="86" t="s">
        <v>79</v>
      </c>
      <c r="F646" s="44">
        <v>13</v>
      </c>
      <c r="G646" s="44">
        <v>3299277</v>
      </c>
      <c r="H646" s="46">
        <v>0.87</v>
      </c>
      <c r="I646" s="21">
        <v>51.246737959624227</v>
      </c>
      <c r="J646" s="86" t="s">
        <v>115</v>
      </c>
      <c r="K646" s="66">
        <v>0.114</v>
      </c>
      <c r="L646" s="45">
        <v>4876</v>
      </c>
      <c r="M646" s="82">
        <v>45381</v>
      </c>
      <c r="N646" s="44">
        <v>60036</v>
      </c>
      <c r="O646" s="36">
        <f t="shared" si="121"/>
        <v>3076649.1601439998</v>
      </c>
      <c r="P646" s="36">
        <f t="shared" si="122"/>
        <v>3427387</v>
      </c>
      <c r="Q646" s="44">
        <v>559</v>
      </c>
      <c r="R646" s="30">
        <v>60036</v>
      </c>
      <c r="S646" s="30">
        <f t="shared" si="123"/>
        <v>59477</v>
      </c>
      <c r="T646" s="36">
        <f t="shared" si="124"/>
        <v>31913</v>
      </c>
      <c r="U646" s="30">
        <f t="shared" si="125"/>
        <v>3395474</v>
      </c>
      <c r="V646" s="44">
        <v>174</v>
      </c>
      <c r="W646" s="33">
        <f t="shared" si="126"/>
        <v>45555</v>
      </c>
      <c r="X646" s="43" t="str">
        <f t="shared" ca="1" si="131"/>
        <v>Bill Process</v>
      </c>
      <c r="Y646" s="37">
        <f t="shared" ca="1" si="127"/>
        <v>-636</v>
      </c>
      <c r="Z646" s="44">
        <v>8820</v>
      </c>
      <c r="AA646" s="44">
        <f t="shared" ca="1" si="128"/>
        <v>636</v>
      </c>
      <c r="AB646" s="48">
        <v>2</v>
      </c>
      <c r="AC646" s="67">
        <f t="shared" si="129"/>
        <v>9.3110800186554741E-3</v>
      </c>
      <c r="AD646" s="52">
        <f t="shared" ca="1" si="120"/>
        <v>634</v>
      </c>
      <c r="AE646" s="83"/>
      <c r="AF646" s="74">
        <v>0</v>
      </c>
      <c r="AG646" s="75">
        <v>0</v>
      </c>
      <c r="AH646" s="76">
        <v>45806</v>
      </c>
      <c r="AI646" s="77">
        <v>45994</v>
      </c>
      <c r="AJ646" s="50">
        <f t="shared" si="130"/>
        <v>-188</v>
      </c>
      <c r="AK646" s="48" t="s">
        <v>60</v>
      </c>
    </row>
    <row r="647" spans="1:37">
      <c r="A647" s="86" t="s">
        <v>940</v>
      </c>
      <c r="B647" s="44">
        <v>729</v>
      </c>
      <c r="C647" s="44">
        <v>71384819</v>
      </c>
      <c r="D647" s="86" t="s">
        <v>941</v>
      </c>
      <c r="E647" s="86" t="s">
        <v>67</v>
      </c>
      <c r="F647" s="44">
        <v>22</v>
      </c>
      <c r="G647" s="44">
        <v>3833164</v>
      </c>
      <c r="H647" s="46">
        <v>0.88</v>
      </c>
      <c r="I647" s="21">
        <v>80.224955954207175</v>
      </c>
      <c r="J647" s="86" t="s">
        <v>72</v>
      </c>
      <c r="K647" s="66">
        <v>0.11700000000000001</v>
      </c>
      <c r="L647" s="45">
        <v>6324</v>
      </c>
      <c r="M647" s="82">
        <v>44292</v>
      </c>
      <c r="N647" s="44">
        <v>96911</v>
      </c>
      <c r="O647" s="36">
        <f t="shared" si="121"/>
        <v>7774680.706478172</v>
      </c>
      <c r="P647" s="36">
        <f t="shared" si="122"/>
        <v>8684318</v>
      </c>
      <c r="Q647" s="44">
        <v>42279</v>
      </c>
      <c r="R647" s="30">
        <v>96911</v>
      </c>
      <c r="S647" s="30">
        <f t="shared" si="123"/>
        <v>54632</v>
      </c>
      <c r="T647" s="36">
        <f t="shared" si="124"/>
        <v>3788675</v>
      </c>
      <c r="U647" s="30">
        <f t="shared" si="125"/>
        <v>4895643</v>
      </c>
      <c r="V647" s="44">
        <v>136</v>
      </c>
      <c r="W647" s="33">
        <f t="shared" si="126"/>
        <v>44428</v>
      </c>
      <c r="X647" s="43" t="str">
        <f t="shared" ca="1" si="131"/>
        <v>Bill Process</v>
      </c>
      <c r="Y647" s="37">
        <f t="shared" ca="1" si="127"/>
        <v>-1763</v>
      </c>
      <c r="Z647" s="44">
        <v>4902</v>
      </c>
      <c r="AA647" s="44">
        <f t="shared" ca="1" si="128"/>
        <v>1763</v>
      </c>
      <c r="AB647" s="48">
        <v>4</v>
      </c>
      <c r="AC647" s="67">
        <f t="shared" si="129"/>
        <v>0.43626626492348652</v>
      </c>
      <c r="AD647" s="52">
        <f t="shared" ca="1" si="120"/>
        <v>1759</v>
      </c>
      <c r="AE647" s="83"/>
      <c r="AF647" s="74">
        <v>0</v>
      </c>
      <c r="AG647" s="75">
        <v>0</v>
      </c>
      <c r="AH647" s="76">
        <v>45957</v>
      </c>
      <c r="AI647" s="77">
        <v>46107</v>
      </c>
      <c r="AJ647" s="50">
        <f t="shared" si="130"/>
        <v>-150</v>
      </c>
      <c r="AK647" s="48" t="s">
        <v>47</v>
      </c>
    </row>
    <row r="648" spans="1:37">
      <c r="A648" s="86" t="s">
        <v>942</v>
      </c>
      <c r="B648" s="44">
        <v>858</v>
      </c>
      <c r="C648" s="44">
        <v>67775522</v>
      </c>
      <c r="D648" s="86" t="s">
        <v>183</v>
      </c>
      <c r="E648" s="86" t="s">
        <v>93</v>
      </c>
      <c r="F648" s="44">
        <v>12</v>
      </c>
      <c r="G648" s="44">
        <v>3599213</v>
      </c>
      <c r="H648" s="46">
        <v>0.78</v>
      </c>
      <c r="I648" s="21">
        <v>56.491052829178926</v>
      </c>
      <c r="J648" s="86" t="s">
        <v>104</v>
      </c>
      <c r="K648" s="66">
        <v>0.115</v>
      </c>
      <c r="L648" s="45">
        <v>7387</v>
      </c>
      <c r="M648" s="82">
        <v>44405</v>
      </c>
      <c r="N648" s="44">
        <v>99422</v>
      </c>
      <c r="O648" s="36">
        <f t="shared" si="121"/>
        <v>5616453.4543826273</v>
      </c>
      <c r="P648" s="36">
        <f t="shared" si="122"/>
        <v>6262346</v>
      </c>
      <c r="Q648" s="44">
        <v>61228</v>
      </c>
      <c r="R648" s="30">
        <v>99422</v>
      </c>
      <c r="S648" s="30">
        <f t="shared" si="123"/>
        <v>38194</v>
      </c>
      <c r="T648" s="36">
        <f t="shared" si="124"/>
        <v>3856600</v>
      </c>
      <c r="U648" s="30">
        <f t="shared" si="125"/>
        <v>2405746</v>
      </c>
      <c r="V648" s="44">
        <v>192</v>
      </c>
      <c r="W648" s="33">
        <f t="shared" si="126"/>
        <v>44597</v>
      </c>
      <c r="X648" s="43" t="str">
        <f t="shared" ca="1" si="131"/>
        <v>Bill Process</v>
      </c>
      <c r="Y648" s="37">
        <f t="shared" ca="1" si="127"/>
        <v>-1594</v>
      </c>
      <c r="Z648" s="44">
        <v>1441</v>
      </c>
      <c r="AA648" s="44">
        <f t="shared" ca="1" si="128"/>
        <v>1594</v>
      </c>
      <c r="AB648" s="48">
        <v>1</v>
      </c>
      <c r="AC648" s="67">
        <f t="shared" si="129"/>
        <v>0.6158395526141095</v>
      </c>
      <c r="AD648" s="52">
        <f t="shared" ca="1" si="120"/>
        <v>1593</v>
      </c>
      <c r="AE648" s="83"/>
      <c r="AF648" s="74">
        <v>0</v>
      </c>
      <c r="AG648" s="75">
        <v>0</v>
      </c>
      <c r="AH648" s="76">
        <v>45690</v>
      </c>
      <c r="AI648" s="77">
        <v>45896</v>
      </c>
      <c r="AJ648" s="50">
        <f t="shared" si="130"/>
        <v>-206</v>
      </c>
      <c r="AK648" s="48" t="s">
        <v>60</v>
      </c>
    </row>
    <row r="649" spans="1:37">
      <c r="A649" s="86" t="s">
        <v>943</v>
      </c>
      <c r="B649" s="44">
        <v>753</v>
      </c>
      <c r="C649" s="44">
        <v>58779739</v>
      </c>
      <c r="D649" s="86" t="s">
        <v>599</v>
      </c>
      <c r="E649" s="86" t="s">
        <v>67</v>
      </c>
      <c r="F649" s="44">
        <v>38</v>
      </c>
      <c r="G649" s="44">
        <v>6801910</v>
      </c>
      <c r="H649" s="46">
        <v>0.88</v>
      </c>
      <c r="I649" s="21">
        <v>76.138678025129423</v>
      </c>
      <c r="J649" s="86" t="s">
        <v>173</v>
      </c>
      <c r="K649" s="66">
        <v>0.13600000000000001</v>
      </c>
      <c r="L649" s="45">
        <v>3848</v>
      </c>
      <c r="M649" s="82">
        <v>44794</v>
      </c>
      <c r="N649" s="44">
        <v>79969</v>
      </c>
      <c r="O649" s="36">
        <f t="shared" si="121"/>
        <v>6088733.9429915752</v>
      </c>
      <c r="P649" s="36">
        <f t="shared" si="122"/>
        <v>6916802</v>
      </c>
      <c r="Q649" s="44">
        <v>65694</v>
      </c>
      <c r="R649" s="30">
        <v>79969</v>
      </c>
      <c r="S649" s="30">
        <f t="shared" si="123"/>
        <v>14275</v>
      </c>
      <c r="T649" s="36">
        <f t="shared" si="124"/>
        <v>5682107</v>
      </c>
      <c r="U649" s="30">
        <f t="shared" si="125"/>
        <v>1234695</v>
      </c>
      <c r="V649" s="44">
        <v>113</v>
      </c>
      <c r="W649" s="33">
        <f t="shared" si="126"/>
        <v>44907</v>
      </c>
      <c r="X649" s="43" t="str">
        <f t="shared" ca="1" si="131"/>
        <v>Bill Process</v>
      </c>
      <c r="Y649" s="37">
        <f t="shared" ca="1" si="127"/>
        <v>-1284</v>
      </c>
      <c r="Z649" s="44">
        <v>1567</v>
      </c>
      <c r="AA649" s="44">
        <f t="shared" ca="1" si="128"/>
        <v>1284</v>
      </c>
      <c r="AB649" s="48">
        <v>5</v>
      </c>
      <c r="AC649" s="67">
        <f t="shared" si="129"/>
        <v>0.82149332866485758</v>
      </c>
      <c r="AD649" s="52">
        <f t="shared" ca="1" si="120"/>
        <v>1279</v>
      </c>
      <c r="AE649" s="83"/>
      <c r="AF649" s="74">
        <v>0</v>
      </c>
      <c r="AG649" s="75">
        <v>0</v>
      </c>
      <c r="AH649" s="76">
        <v>45848</v>
      </c>
      <c r="AI649" s="77">
        <v>45975</v>
      </c>
      <c r="AJ649" s="50">
        <f t="shared" si="130"/>
        <v>-127</v>
      </c>
      <c r="AK649" s="48" t="s">
        <v>47</v>
      </c>
    </row>
    <row r="650" spans="1:37">
      <c r="A650" s="86" t="s">
        <v>944</v>
      </c>
      <c r="B650" s="44">
        <v>408</v>
      </c>
      <c r="C650" s="44">
        <v>84078940</v>
      </c>
      <c r="D650" s="86" t="s">
        <v>372</v>
      </c>
      <c r="E650" s="86" t="s">
        <v>54</v>
      </c>
      <c r="F650" s="44">
        <v>9</v>
      </c>
      <c r="G650" s="44">
        <v>9493514</v>
      </c>
      <c r="H650" s="46">
        <v>0.85</v>
      </c>
      <c r="I650" s="21">
        <v>77.258070387142865</v>
      </c>
      <c r="J650" s="86" t="s">
        <v>159</v>
      </c>
      <c r="K650" s="66">
        <v>0.112</v>
      </c>
      <c r="L650" s="45">
        <v>6491</v>
      </c>
      <c r="M650" s="82">
        <v>44933</v>
      </c>
      <c r="N650" s="44">
        <v>42492</v>
      </c>
      <c r="O650" s="36">
        <f t="shared" si="121"/>
        <v>3282849.9268904747</v>
      </c>
      <c r="P650" s="36">
        <f t="shared" si="122"/>
        <v>3650529</v>
      </c>
      <c r="Q650" s="44">
        <v>30459</v>
      </c>
      <c r="R650" s="30">
        <v>42492</v>
      </c>
      <c r="S650" s="30">
        <f t="shared" si="123"/>
        <v>12033</v>
      </c>
      <c r="T650" s="36">
        <f t="shared" si="124"/>
        <v>2616762</v>
      </c>
      <c r="U650" s="30">
        <f t="shared" si="125"/>
        <v>1033767</v>
      </c>
      <c r="V650" s="44">
        <v>69</v>
      </c>
      <c r="W650" s="33">
        <f t="shared" si="126"/>
        <v>45002</v>
      </c>
      <c r="X650" s="43" t="str">
        <f t="shared" ca="1" si="131"/>
        <v>Bill Process</v>
      </c>
      <c r="Y650" s="37">
        <f t="shared" ca="1" si="127"/>
        <v>-1189</v>
      </c>
      <c r="Z650" s="44">
        <v>9660</v>
      </c>
      <c r="AA650" s="44">
        <f t="shared" ca="1" si="128"/>
        <v>1189</v>
      </c>
      <c r="AB650" s="48">
        <v>7</v>
      </c>
      <c r="AC650" s="67">
        <f t="shared" si="129"/>
        <v>0.71681728325331828</v>
      </c>
      <c r="AD650" s="52">
        <f t="shared" ca="1" si="120"/>
        <v>1182</v>
      </c>
      <c r="AE650" s="83"/>
      <c r="AF650" s="74">
        <v>0</v>
      </c>
      <c r="AG650" s="75">
        <v>0</v>
      </c>
      <c r="AH650" s="76">
        <v>45775</v>
      </c>
      <c r="AI650" s="77">
        <v>45858</v>
      </c>
      <c r="AJ650" s="50">
        <f t="shared" si="130"/>
        <v>-83</v>
      </c>
      <c r="AK650" s="48" t="s">
        <v>47</v>
      </c>
    </row>
    <row r="651" spans="1:37">
      <c r="A651" s="86" t="s">
        <v>945</v>
      </c>
      <c r="B651" s="44">
        <v>824</v>
      </c>
      <c r="C651" s="44">
        <v>79538683</v>
      </c>
      <c r="D651" s="86" t="s">
        <v>165</v>
      </c>
      <c r="E651" s="86" t="s">
        <v>63</v>
      </c>
      <c r="F651" s="44">
        <v>35</v>
      </c>
      <c r="G651" s="44">
        <v>2300449</v>
      </c>
      <c r="H651" s="46">
        <v>0.92</v>
      </c>
      <c r="I651" s="21">
        <v>87.143295624601137</v>
      </c>
      <c r="J651" s="86" t="s">
        <v>55</v>
      </c>
      <c r="K651" s="66">
        <v>0.129</v>
      </c>
      <c r="L651" s="45">
        <v>2300</v>
      </c>
      <c r="M651" s="82">
        <v>44415</v>
      </c>
      <c r="N651" s="44">
        <v>98485</v>
      </c>
      <c r="O651" s="36">
        <f t="shared" si="121"/>
        <v>8582307.4695888422</v>
      </c>
      <c r="P651" s="36">
        <f t="shared" si="122"/>
        <v>9689425</v>
      </c>
      <c r="Q651" s="44">
        <v>72391</v>
      </c>
      <c r="R651" s="30">
        <v>98485</v>
      </c>
      <c r="S651" s="30">
        <f t="shared" si="123"/>
        <v>26094</v>
      </c>
      <c r="T651" s="36">
        <f t="shared" si="124"/>
        <v>7122173</v>
      </c>
      <c r="U651" s="30">
        <f t="shared" si="125"/>
        <v>2567252</v>
      </c>
      <c r="V651" s="44">
        <v>128</v>
      </c>
      <c r="W651" s="33">
        <f t="shared" si="126"/>
        <v>44543</v>
      </c>
      <c r="X651" s="43" t="str">
        <f t="shared" ca="1" si="131"/>
        <v>Bill Process</v>
      </c>
      <c r="Y651" s="37">
        <f t="shared" ca="1" si="127"/>
        <v>-1648</v>
      </c>
      <c r="Z651" s="44">
        <v>5722</v>
      </c>
      <c r="AA651" s="44">
        <f t="shared" ca="1" si="128"/>
        <v>1648</v>
      </c>
      <c r="AB651" s="48">
        <v>3</v>
      </c>
      <c r="AC651" s="67">
        <f t="shared" si="129"/>
        <v>0.73504594608315987</v>
      </c>
      <c r="AD651" s="52">
        <f t="shared" ca="1" si="120"/>
        <v>1645</v>
      </c>
      <c r="AE651" s="83"/>
      <c r="AF651" s="74">
        <v>0</v>
      </c>
      <c r="AG651" s="75">
        <v>0</v>
      </c>
      <c r="AH651" s="76">
        <v>45701</v>
      </c>
      <c r="AI651" s="77">
        <v>45843</v>
      </c>
      <c r="AJ651" s="50">
        <f t="shared" si="130"/>
        <v>-142</v>
      </c>
      <c r="AK651" s="48" t="s">
        <v>47</v>
      </c>
    </row>
    <row r="652" spans="1:37">
      <c r="A652" s="86" t="s">
        <v>946</v>
      </c>
      <c r="B652" s="44">
        <v>993</v>
      </c>
      <c r="C652" s="44">
        <v>62290310</v>
      </c>
      <c r="D652" s="86" t="s">
        <v>193</v>
      </c>
      <c r="E652" s="86" t="s">
        <v>54</v>
      </c>
      <c r="F652" s="44">
        <v>8</v>
      </c>
      <c r="G652" s="44">
        <v>7135095</v>
      </c>
      <c r="H652" s="46">
        <v>0.96</v>
      </c>
      <c r="I652" s="21">
        <v>90.750203265686878</v>
      </c>
      <c r="J652" s="86" t="s">
        <v>202</v>
      </c>
      <c r="K652" s="66">
        <v>0.128</v>
      </c>
      <c r="L652" s="45">
        <v>4838</v>
      </c>
      <c r="M652" s="82">
        <v>45587</v>
      </c>
      <c r="N652" s="44">
        <v>92337</v>
      </c>
      <c r="O652" s="36">
        <f t="shared" si="121"/>
        <v>8379601.5189437289</v>
      </c>
      <c r="P652" s="36">
        <f t="shared" si="122"/>
        <v>9452191</v>
      </c>
      <c r="Q652" s="44">
        <v>3655</v>
      </c>
      <c r="R652" s="30">
        <v>92337</v>
      </c>
      <c r="S652" s="30">
        <f t="shared" si="123"/>
        <v>88682</v>
      </c>
      <c r="T652" s="36">
        <f t="shared" si="124"/>
        <v>374149</v>
      </c>
      <c r="U652" s="30">
        <f t="shared" si="125"/>
        <v>9078042</v>
      </c>
      <c r="V652" s="44">
        <v>128</v>
      </c>
      <c r="W652" s="33">
        <f t="shared" si="126"/>
        <v>45715</v>
      </c>
      <c r="X652" s="43" t="str">
        <f t="shared" ca="1" si="131"/>
        <v>Bill Process</v>
      </c>
      <c r="Y652" s="37">
        <f t="shared" ca="1" si="127"/>
        <v>-476</v>
      </c>
      <c r="Z652" s="44">
        <v>5932</v>
      </c>
      <c r="AA652" s="44">
        <f t="shared" ca="1" si="128"/>
        <v>476</v>
      </c>
      <c r="AB652" s="48">
        <v>2</v>
      </c>
      <c r="AC652" s="67">
        <f t="shared" si="129"/>
        <v>3.9583265646490576E-2</v>
      </c>
      <c r="AD652" s="52">
        <f t="shared" ca="1" si="120"/>
        <v>474</v>
      </c>
      <c r="AE652" s="83"/>
      <c r="AF652" s="74">
        <v>0</v>
      </c>
      <c r="AG652" s="75">
        <v>0</v>
      </c>
      <c r="AH652" s="76">
        <v>46049</v>
      </c>
      <c r="AI652" s="77">
        <v>46191</v>
      </c>
      <c r="AJ652" s="50">
        <f t="shared" si="130"/>
        <v>-142</v>
      </c>
      <c r="AK652" s="48" t="s">
        <v>60</v>
      </c>
    </row>
    <row r="653" spans="1:37">
      <c r="A653" s="86" t="s">
        <v>947</v>
      </c>
      <c r="B653" s="44">
        <v>670</v>
      </c>
      <c r="C653" s="44">
        <v>10187383</v>
      </c>
      <c r="D653" s="86" t="s">
        <v>117</v>
      </c>
      <c r="E653" s="86" t="s">
        <v>63</v>
      </c>
      <c r="F653" s="44">
        <v>17</v>
      </c>
      <c r="G653" s="44">
        <v>325768</v>
      </c>
      <c r="H653" s="46">
        <v>0.79</v>
      </c>
      <c r="I653" s="21">
        <v>71.017368481078918</v>
      </c>
      <c r="J653" s="86" t="s">
        <v>166</v>
      </c>
      <c r="K653" s="66">
        <v>0.14899999999999999</v>
      </c>
      <c r="L653" s="45">
        <v>5390</v>
      </c>
      <c r="M653" s="82">
        <v>44423</v>
      </c>
      <c r="N653" s="44">
        <v>68389</v>
      </c>
      <c r="O653" s="36">
        <f t="shared" si="121"/>
        <v>4856806.8130525062</v>
      </c>
      <c r="P653" s="36">
        <f t="shared" si="122"/>
        <v>5580471</v>
      </c>
      <c r="Q653" s="44">
        <v>39894</v>
      </c>
      <c r="R653" s="30">
        <v>68389</v>
      </c>
      <c r="S653" s="30">
        <f t="shared" si="123"/>
        <v>28495</v>
      </c>
      <c r="T653" s="36">
        <f t="shared" si="124"/>
        <v>3255309</v>
      </c>
      <c r="U653" s="30">
        <f t="shared" si="125"/>
        <v>2325162</v>
      </c>
      <c r="V653" s="44">
        <v>124</v>
      </c>
      <c r="W653" s="33">
        <f t="shared" si="126"/>
        <v>44547</v>
      </c>
      <c r="X653" s="43" t="str">
        <f t="shared" ca="1" si="131"/>
        <v>Bill Process</v>
      </c>
      <c r="Y653" s="37">
        <f t="shared" ca="1" si="127"/>
        <v>-1644</v>
      </c>
      <c r="Z653" s="44">
        <v>9724</v>
      </c>
      <c r="AA653" s="44">
        <f t="shared" ca="1" si="128"/>
        <v>1644</v>
      </c>
      <c r="AB653" s="48">
        <v>4</v>
      </c>
      <c r="AC653" s="67">
        <f t="shared" si="129"/>
        <v>0.5833394259310708</v>
      </c>
      <c r="AD653" s="52">
        <f t="shared" ca="1" si="120"/>
        <v>1640</v>
      </c>
      <c r="AE653" s="83"/>
      <c r="AF653" s="74">
        <v>0</v>
      </c>
      <c r="AG653" s="75">
        <v>0</v>
      </c>
      <c r="AH653" s="76">
        <v>45659</v>
      </c>
      <c r="AI653" s="77">
        <v>45797</v>
      </c>
      <c r="AJ653" s="50">
        <f t="shared" si="130"/>
        <v>-138</v>
      </c>
      <c r="AK653" s="48" t="s">
        <v>47</v>
      </c>
    </row>
    <row r="654" spans="1:37">
      <c r="A654" s="86" t="s">
        <v>948</v>
      </c>
      <c r="B654" s="44">
        <v>534</v>
      </c>
      <c r="C654" s="44">
        <v>33180000</v>
      </c>
      <c r="D654" s="86" t="s">
        <v>824</v>
      </c>
      <c r="E654" s="86" t="s">
        <v>147</v>
      </c>
      <c r="F654" s="44">
        <v>48</v>
      </c>
      <c r="G654" s="44">
        <v>8924801</v>
      </c>
      <c r="H654" s="46">
        <v>0.97</v>
      </c>
      <c r="I654" s="21">
        <v>93.948493648779476</v>
      </c>
      <c r="J654" s="86" t="s">
        <v>176</v>
      </c>
      <c r="K654" s="66">
        <v>0.108</v>
      </c>
      <c r="L654" s="45">
        <v>1374</v>
      </c>
      <c r="M654" s="82">
        <v>45071</v>
      </c>
      <c r="N654" s="44">
        <v>52654</v>
      </c>
      <c r="O654" s="36">
        <f t="shared" si="121"/>
        <v>4946763.9845828349</v>
      </c>
      <c r="P654" s="36">
        <f t="shared" si="122"/>
        <v>5481014</v>
      </c>
      <c r="Q654" s="44">
        <v>46386</v>
      </c>
      <c r="R654" s="30">
        <v>52654</v>
      </c>
      <c r="S654" s="30">
        <f t="shared" si="123"/>
        <v>6268</v>
      </c>
      <c r="T654" s="36">
        <f t="shared" si="124"/>
        <v>4828547</v>
      </c>
      <c r="U654" s="30">
        <f t="shared" si="125"/>
        <v>652467</v>
      </c>
      <c r="V654" s="44">
        <v>142</v>
      </c>
      <c r="W654" s="33">
        <f t="shared" si="126"/>
        <v>45213</v>
      </c>
      <c r="X654" s="43" t="str">
        <f t="shared" ca="1" si="131"/>
        <v>Bill Process</v>
      </c>
      <c r="Y654" s="37">
        <f t="shared" ca="1" si="127"/>
        <v>-978</v>
      </c>
      <c r="Z654" s="44">
        <v>6519</v>
      </c>
      <c r="AA654" s="44">
        <f t="shared" ca="1" si="128"/>
        <v>978</v>
      </c>
      <c r="AB654" s="48">
        <v>0</v>
      </c>
      <c r="AC654" s="67">
        <f t="shared" si="129"/>
        <v>0.88095871158886319</v>
      </c>
      <c r="AD654" s="52">
        <f t="shared" ca="1" si="120"/>
        <v>978</v>
      </c>
      <c r="AE654" s="83"/>
      <c r="AF654" s="74">
        <v>0</v>
      </c>
      <c r="AG654" s="75">
        <v>0</v>
      </c>
      <c r="AH654" s="76">
        <v>46328</v>
      </c>
      <c r="AI654" s="77">
        <v>46484</v>
      </c>
      <c r="AJ654" s="50">
        <f t="shared" si="130"/>
        <v>-156</v>
      </c>
      <c r="AK654" s="48" t="s">
        <v>60</v>
      </c>
    </row>
    <row r="655" spans="1:37">
      <c r="A655" s="86" t="s">
        <v>949</v>
      </c>
      <c r="B655" s="44">
        <v>266</v>
      </c>
      <c r="C655" s="44">
        <v>89801229</v>
      </c>
      <c r="D655" s="86" t="s">
        <v>950</v>
      </c>
      <c r="E655" s="86" t="s">
        <v>63</v>
      </c>
      <c r="F655" s="44">
        <v>41</v>
      </c>
      <c r="G655" s="44">
        <v>8515040</v>
      </c>
      <c r="H655" s="46">
        <v>0.81</v>
      </c>
      <c r="I655" s="21">
        <v>52.475445976618715</v>
      </c>
      <c r="J655" s="86" t="s">
        <v>184</v>
      </c>
      <c r="K655" s="66">
        <v>0.127</v>
      </c>
      <c r="L655" s="45">
        <v>5731</v>
      </c>
      <c r="M655" s="82">
        <v>44780</v>
      </c>
      <c r="N655" s="44">
        <v>72352</v>
      </c>
      <c r="O655" s="36">
        <f t="shared" si="121"/>
        <v>3796703.4673003173</v>
      </c>
      <c r="P655" s="36">
        <f t="shared" si="122"/>
        <v>4278885</v>
      </c>
      <c r="Q655" s="44">
        <v>25304</v>
      </c>
      <c r="R655" s="30">
        <v>72352</v>
      </c>
      <c r="S655" s="30">
        <f t="shared" si="123"/>
        <v>47048</v>
      </c>
      <c r="T655" s="36">
        <f t="shared" si="124"/>
        <v>1496474</v>
      </c>
      <c r="U655" s="30">
        <f t="shared" si="125"/>
        <v>2782411</v>
      </c>
      <c r="V655" s="44">
        <v>115</v>
      </c>
      <c r="W655" s="33">
        <f t="shared" si="126"/>
        <v>44895</v>
      </c>
      <c r="X655" s="43" t="str">
        <f t="shared" ca="1" si="131"/>
        <v>Bill Process</v>
      </c>
      <c r="Y655" s="37">
        <f t="shared" ca="1" si="127"/>
        <v>-1296</v>
      </c>
      <c r="Z655" s="44">
        <v>5104</v>
      </c>
      <c r="AA655" s="44">
        <f t="shared" ca="1" si="128"/>
        <v>1296</v>
      </c>
      <c r="AB655" s="48">
        <v>9</v>
      </c>
      <c r="AC655" s="67">
        <f t="shared" si="129"/>
        <v>0.34973463069438304</v>
      </c>
      <c r="AD655" s="52">
        <f t="shared" ca="1" si="120"/>
        <v>1287</v>
      </c>
      <c r="AE655" s="83"/>
      <c r="AF655" s="74">
        <v>0</v>
      </c>
      <c r="AG655" s="75">
        <v>0</v>
      </c>
      <c r="AH655" s="76">
        <v>45996</v>
      </c>
      <c r="AI655" s="77">
        <v>46125</v>
      </c>
      <c r="AJ655" s="50">
        <f t="shared" si="130"/>
        <v>-129</v>
      </c>
      <c r="AK655" s="48" t="s">
        <v>60</v>
      </c>
    </row>
    <row r="656" spans="1:37">
      <c r="A656" s="86" t="s">
        <v>951</v>
      </c>
      <c r="B656" s="44">
        <v>949</v>
      </c>
      <c r="C656" s="44">
        <v>27519009</v>
      </c>
      <c r="D656" s="86" t="s">
        <v>121</v>
      </c>
      <c r="E656" s="86" t="s">
        <v>93</v>
      </c>
      <c r="F656" s="44">
        <v>20</v>
      </c>
      <c r="G656" s="44">
        <v>7829599</v>
      </c>
      <c r="H656" s="46">
        <v>0.95</v>
      </c>
      <c r="I656" s="21">
        <v>85.039748133039495</v>
      </c>
      <c r="J656" s="86" t="s">
        <v>101</v>
      </c>
      <c r="K656" s="66">
        <v>0.14399999999999999</v>
      </c>
      <c r="L656" s="45">
        <v>5219</v>
      </c>
      <c r="M656" s="82">
        <v>45625</v>
      </c>
      <c r="N656" s="44">
        <v>20444</v>
      </c>
      <c r="O656" s="36">
        <f t="shared" si="121"/>
        <v>1738552.6108318595</v>
      </c>
      <c r="P656" s="36">
        <f t="shared" si="122"/>
        <v>1988904</v>
      </c>
      <c r="Q656" s="44">
        <v>20444</v>
      </c>
      <c r="R656" s="30">
        <v>20444</v>
      </c>
      <c r="S656" s="30">
        <f t="shared" si="123"/>
        <v>0</v>
      </c>
      <c r="T656" s="36">
        <f t="shared" si="124"/>
        <v>1988904</v>
      </c>
      <c r="U656" s="30">
        <f t="shared" si="125"/>
        <v>0</v>
      </c>
      <c r="V656" s="44">
        <v>188</v>
      </c>
      <c r="W656" s="33">
        <f t="shared" si="126"/>
        <v>45813</v>
      </c>
      <c r="X656" s="43" t="str">
        <f t="shared" ca="1" si="131"/>
        <v>P O Closed</v>
      </c>
      <c r="Y656" s="37">
        <f t="shared" ca="1" si="127"/>
        <v>-378</v>
      </c>
      <c r="Z656" s="44">
        <v>7500</v>
      </c>
      <c r="AA656" s="44">
        <f t="shared" ca="1" si="128"/>
        <v>378</v>
      </c>
      <c r="AB656" s="48">
        <v>0</v>
      </c>
      <c r="AC656" s="67">
        <f t="shared" si="129"/>
        <v>1</v>
      </c>
      <c r="AD656" s="52">
        <f t="shared" ca="1" si="120"/>
        <v>378</v>
      </c>
      <c r="AE656" s="83"/>
      <c r="AF656" s="74">
        <v>0</v>
      </c>
      <c r="AG656" s="75">
        <v>0</v>
      </c>
      <c r="AH656" s="76">
        <v>46216</v>
      </c>
      <c r="AI656" s="77">
        <v>46418</v>
      </c>
      <c r="AJ656" s="50">
        <f t="shared" si="130"/>
        <v>-202</v>
      </c>
      <c r="AK656" s="48" t="s">
        <v>47</v>
      </c>
    </row>
    <row r="657" spans="1:37">
      <c r="A657" s="86" t="s">
        <v>952</v>
      </c>
      <c r="B657" s="44">
        <v>204</v>
      </c>
      <c r="C657" s="44">
        <v>76794985</v>
      </c>
      <c r="D657" s="86" t="s">
        <v>146</v>
      </c>
      <c r="E657" s="86" t="s">
        <v>147</v>
      </c>
      <c r="F657" s="44">
        <v>35</v>
      </c>
      <c r="G657" s="44">
        <v>3349227</v>
      </c>
      <c r="H657" s="46">
        <v>0.83</v>
      </c>
      <c r="I657" s="21">
        <v>76.758424155444757</v>
      </c>
      <c r="J657" s="86" t="s">
        <v>272</v>
      </c>
      <c r="K657" s="66">
        <v>0.13</v>
      </c>
      <c r="L657" s="45">
        <v>3025</v>
      </c>
      <c r="M657" s="82">
        <v>45796</v>
      </c>
      <c r="N657" s="44">
        <v>85634</v>
      </c>
      <c r="O657" s="36">
        <f t="shared" si="121"/>
        <v>6573130.8941273559</v>
      </c>
      <c r="P657" s="36">
        <f t="shared" si="122"/>
        <v>7427638</v>
      </c>
      <c r="Q657" s="44">
        <v>32907</v>
      </c>
      <c r="R657" s="30">
        <v>85634</v>
      </c>
      <c r="S657" s="30">
        <f t="shared" si="123"/>
        <v>52727</v>
      </c>
      <c r="T657" s="36">
        <f t="shared" si="124"/>
        <v>2854255</v>
      </c>
      <c r="U657" s="30">
        <f t="shared" si="125"/>
        <v>4573383</v>
      </c>
      <c r="V657" s="44">
        <v>146</v>
      </c>
      <c r="W657" s="33">
        <f t="shared" si="126"/>
        <v>45942</v>
      </c>
      <c r="X657" s="43" t="str">
        <f t="shared" ca="1" si="131"/>
        <v>Bill Process</v>
      </c>
      <c r="Y657" s="37">
        <f t="shared" ca="1" si="127"/>
        <v>-249</v>
      </c>
      <c r="Z657" s="44">
        <v>8409</v>
      </c>
      <c r="AA657" s="44">
        <f t="shared" ca="1" si="128"/>
        <v>249</v>
      </c>
      <c r="AB657" s="48">
        <v>0</v>
      </c>
      <c r="AC657" s="67">
        <f t="shared" si="129"/>
        <v>0.3842749375248149</v>
      </c>
      <c r="AD657" s="52">
        <f t="shared" ca="1" si="120"/>
        <v>249</v>
      </c>
      <c r="AE657" s="83"/>
      <c r="AF657" s="74">
        <v>0</v>
      </c>
      <c r="AG657" s="75">
        <v>0</v>
      </c>
      <c r="AH657" s="76">
        <v>46327</v>
      </c>
      <c r="AI657" s="77">
        <v>46487</v>
      </c>
      <c r="AJ657" s="50">
        <f t="shared" si="130"/>
        <v>-160</v>
      </c>
      <c r="AK657" s="48" t="s">
        <v>47</v>
      </c>
    </row>
    <row r="658" spans="1:37">
      <c r="A658" s="86" t="s">
        <v>953</v>
      </c>
      <c r="B658" s="44">
        <v>511</v>
      </c>
      <c r="C658" s="44">
        <v>65606374</v>
      </c>
      <c r="D658" s="86" t="s">
        <v>954</v>
      </c>
      <c r="E658" s="86" t="s">
        <v>125</v>
      </c>
      <c r="F658" s="44">
        <v>50</v>
      </c>
      <c r="G658" s="44">
        <v>5470739</v>
      </c>
      <c r="H658" s="46">
        <v>1</v>
      </c>
      <c r="I658" s="21">
        <v>99.356697780987417</v>
      </c>
      <c r="J658" s="86" t="s">
        <v>159</v>
      </c>
      <c r="K658" s="66">
        <v>0.113</v>
      </c>
      <c r="L658" s="45">
        <v>2241</v>
      </c>
      <c r="M658" s="82">
        <v>45695</v>
      </c>
      <c r="N658" s="44">
        <v>17326</v>
      </c>
      <c r="O658" s="36">
        <f t="shared" si="121"/>
        <v>1721454.1457533881</v>
      </c>
      <c r="P658" s="36">
        <f t="shared" si="122"/>
        <v>1915978</v>
      </c>
      <c r="Q658" s="44">
        <v>5442</v>
      </c>
      <c r="R658" s="30">
        <v>17326</v>
      </c>
      <c r="S658" s="30">
        <f t="shared" si="123"/>
        <v>11884</v>
      </c>
      <c r="T658" s="36">
        <f t="shared" si="124"/>
        <v>601798</v>
      </c>
      <c r="U658" s="30">
        <f t="shared" si="125"/>
        <v>1314180</v>
      </c>
      <c r="V658" s="44">
        <v>198</v>
      </c>
      <c r="W658" s="33">
        <f t="shared" si="126"/>
        <v>45893</v>
      </c>
      <c r="X658" s="43" t="str">
        <f t="shared" ca="1" si="131"/>
        <v>Bill Process</v>
      </c>
      <c r="Y658" s="37">
        <f t="shared" ca="1" si="127"/>
        <v>-298</v>
      </c>
      <c r="Z658" s="44">
        <v>9301</v>
      </c>
      <c r="AA658" s="44">
        <f t="shared" ca="1" si="128"/>
        <v>298</v>
      </c>
      <c r="AB658" s="48">
        <v>0</v>
      </c>
      <c r="AC658" s="67">
        <f t="shared" si="129"/>
        <v>0.31409442456423869</v>
      </c>
      <c r="AD658" s="52">
        <f t="shared" ref="AD658:AD721" ca="1" si="132">+AA658-AB658</f>
        <v>298</v>
      </c>
      <c r="AE658" s="83"/>
      <c r="AF658" s="74">
        <v>0</v>
      </c>
      <c r="AG658" s="75">
        <v>0</v>
      </c>
      <c r="AH658" s="76">
        <v>46357</v>
      </c>
      <c r="AI658" s="77">
        <v>46569</v>
      </c>
      <c r="AJ658" s="50">
        <f t="shared" si="130"/>
        <v>-212</v>
      </c>
      <c r="AK658" s="48" t="s">
        <v>47</v>
      </c>
    </row>
    <row r="659" spans="1:37">
      <c r="A659" s="86" t="s">
        <v>955</v>
      </c>
      <c r="B659" s="44">
        <v>135</v>
      </c>
      <c r="C659" s="44">
        <v>33107755</v>
      </c>
      <c r="D659" s="86" t="s">
        <v>421</v>
      </c>
      <c r="E659" s="86" t="s">
        <v>67</v>
      </c>
      <c r="F659" s="44">
        <v>26</v>
      </c>
      <c r="G659" s="44">
        <v>7334159</v>
      </c>
      <c r="H659" s="46">
        <v>0.98</v>
      </c>
      <c r="I659" s="21">
        <v>63.562561544544863</v>
      </c>
      <c r="J659" s="86" t="s">
        <v>104</v>
      </c>
      <c r="K659" s="66">
        <v>0.14099999999999999</v>
      </c>
      <c r="L659" s="45">
        <v>3506</v>
      </c>
      <c r="M659" s="82">
        <v>45617</v>
      </c>
      <c r="N659" s="44">
        <v>19484</v>
      </c>
      <c r="O659" s="36">
        <f t="shared" si="121"/>
        <v>1238452.9491339121</v>
      </c>
      <c r="P659" s="36">
        <f t="shared" si="122"/>
        <v>1413075</v>
      </c>
      <c r="Q659" s="44">
        <v>15261</v>
      </c>
      <c r="R659" s="30">
        <v>19484</v>
      </c>
      <c r="S659" s="30">
        <f t="shared" si="123"/>
        <v>4223</v>
      </c>
      <c r="T659" s="36">
        <f t="shared" si="124"/>
        <v>1106802</v>
      </c>
      <c r="U659" s="30">
        <f t="shared" si="125"/>
        <v>306273</v>
      </c>
      <c r="V659" s="44">
        <v>151</v>
      </c>
      <c r="W659" s="33">
        <f t="shared" si="126"/>
        <v>45768</v>
      </c>
      <c r="X659" s="43" t="str">
        <f t="shared" ca="1" si="131"/>
        <v>Bill Process</v>
      </c>
      <c r="Y659" s="37">
        <f t="shared" ca="1" si="127"/>
        <v>-423</v>
      </c>
      <c r="Z659" s="44">
        <v>5398</v>
      </c>
      <c r="AA659" s="44">
        <f t="shared" ca="1" si="128"/>
        <v>423</v>
      </c>
      <c r="AB659" s="48">
        <v>0</v>
      </c>
      <c r="AC659" s="67">
        <f t="shared" si="129"/>
        <v>0.78325805789365632</v>
      </c>
      <c r="AD659" s="52">
        <f t="shared" ca="1" si="132"/>
        <v>423</v>
      </c>
      <c r="AE659" s="83"/>
      <c r="AF659" s="74">
        <v>0</v>
      </c>
      <c r="AG659" s="75">
        <v>0</v>
      </c>
      <c r="AH659" s="76">
        <v>46230</v>
      </c>
      <c r="AI659" s="77">
        <v>46395</v>
      </c>
      <c r="AJ659" s="50">
        <f t="shared" si="130"/>
        <v>-165</v>
      </c>
      <c r="AK659" s="48" t="s">
        <v>60</v>
      </c>
    </row>
    <row r="660" spans="1:37">
      <c r="A660" s="86" t="s">
        <v>956</v>
      </c>
      <c r="B660" s="44">
        <v>272</v>
      </c>
      <c r="C660" s="44">
        <v>72864537</v>
      </c>
      <c r="D660" s="86" t="s">
        <v>165</v>
      </c>
      <c r="E660" s="86" t="s">
        <v>63</v>
      </c>
      <c r="F660" s="44">
        <v>44</v>
      </c>
      <c r="G660" s="44">
        <v>5718847</v>
      </c>
      <c r="H660" s="46">
        <v>0.87</v>
      </c>
      <c r="I660" s="21">
        <v>82.83690310090266</v>
      </c>
      <c r="J660" s="86" t="s">
        <v>190</v>
      </c>
      <c r="K660" s="66">
        <v>0.13500000000000001</v>
      </c>
      <c r="L660" s="45">
        <v>4373</v>
      </c>
      <c r="M660" s="82">
        <v>45260</v>
      </c>
      <c r="N660" s="44">
        <v>19389</v>
      </c>
      <c r="O660" s="36">
        <f t="shared" si="121"/>
        <v>1606124.7142234016</v>
      </c>
      <c r="P660" s="36">
        <f t="shared" si="122"/>
        <v>1822952</v>
      </c>
      <c r="Q660" s="44">
        <v>18135</v>
      </c>
      <c r="R660" s="30">
        <v>19389</v>
      </c>
      <c r="S660" s="30">
        <f t="shared" si="123"/>
        <v>1254</v>
      </c>
      <c r="T660" s="36">
        <f t="shared" si="124"/>
        <v>1705051</v>
      </c>
      <c r="U660" s="30">
        <f t="shared" si="125"/>
        <v>117901</v>
      </c>
      <c r="V660" s="44">
        <v>160</v>
      </c>
      <c r="W660" s="33">
        <f t="shared" si="126"/>
        <v>45420</v>
      </c>
      <c r="X660" s="43" t="str">
        <f t="shared" ca="1" si="131"/>
        <v>Bill Process</v>
      </c>
      <c r="Y660" s="37">
        <f t="shared" ca="1" si="127"/>
        <v>-771</v>
      </c>
      <c r="Z660" s="44">
        <v>9653</v>
      </c>
      <c r="AA660" s="44">
        <f t="shared" ca="1" si="128"/>
        <v>771</v>
      </c>
      <c r="AB660" s="48">
        <v>0</v>
      </c>
      <c r="AC660" s="67">
        <f t="shared" si="129"/>
        <v>0.93532415287018411</v>
      </c>
      <c r="AD660" s="52">
        <f t="shared" ca="1" si="132"/>
        <v>771</v>
      </c>
      <c r="AE660" s="83"/>
      <c r="AF660" s="74">
        <v>0</v>
      </c>
      <c r="AG660" s="75">
        <v>0</v>
      </c>
      <c r="AH660" s="76">
        <v>46304</v>
      </c>
      <c r="AI660" s="77">
        <v>46478</v>
      </c>
      <c r="AJ660" s="50">
        <f t="shared" si="130"/>
        <v>-174</v>
      </c>
      <c r="AK660" s="48" t="s">
        <v>47</v>
      </c>
    </row>
    <row r="661" spans="1:37">
      <c r="A661" s="86" t="s">
        <v>957</v>
      </c>
      <c r="B661" s="44">
        <v>334</v>
      </c>
      <c r="C661" s="44">
        <v>51612890</v>
      </c>
      <c r="D661" s="86" t="s">
        <v>251</v>
      </c>
      <c r="E661" s="86" t="s">
        <v>50</v>
      </c>
      <c r="F661" s="44">
        <v>17</v>
      </c>
      <c r="G661" s="44">
        <v>3916636</v>
      </c>
      <c r="H661" s="46">
        <v>0.91</v>
      </c>
      <c r="I661" s="21">
        <v>60.344160250575769</v>
      </c>
      <c r="J661" s="86" t="s">
        <v>98</v>
      </c>
      <c r="K661" s="66">
        <v>0.10299999999999999</v>
      </c>
      <c r="L661" s="45">
        <v>2090</v>
      </c>
      <c r="M661" s="82">
        <v>44708</v>
      </c>
      <c r="N661" s="44">
        <v>64117</v>
      </c>
      <c r="O661" s="36">
        <f t="shared" si="121"/>
        <v>3869086.5227861665</v>
      </c>
      <c r="P661" s="36">
        <f t="shared" si="122"/>
        <v>4267602</v>
      </c>
      <c r="Q661" s="44">
        <v>37339</v>
      </c>
      <c r="R661" s="30">
        <v>64117</v>
      </c>
      <c r="S661" s="30">
        <f t="shared" si="123"/>
        <v>26778</v>
      </c>
      <c r="T661" s="36">
        <f t="shared" si="124"/>
        <v>2485269</v>
      </c>
      <c r="U661" s="30">
        <f t="shared" si="125"/>
        <v>1782333</v>
      </c>
      <c r="V661" s="44">
        <v>114</v>
      </c>
      <c r="W661" s="33">
        <f t="shared" si="126"/>
        <v>44822</v>
      </c>
      <c r="X661" s="43" t="str">
        <f t="shared" ca="1" si="131"/>
        <v>Bill Process</v>
      </c>
      <c r="Y661" s="37">
        <f t="shared" ca="1" si="127"/>
        <v>-1369</v>
      </c>
      <c r="Z661" s="44">
        <v>7681</v>
      </c>
      <c r="AA661" s="44">
        <f t="shared" ca="1" si="128"/>
        <v>1369</v>
      </c>
      <c r="AB661" s="48">
        <v>0</v>
      </c>
      <c r="AC661" s="67">
        <f t="shared" si="129"/>
        <v>0.58235725314659137</v>
      </c>
      <c r="AD661" s="52">
        <f t="shared" ca="1" si="132"/>
        <v>1369</v>
      </c>
      <c r="AE661" s="83"/>
      <c r="AF661" s="74">
        <v>0</v>
      </c>
      <c r="AG661" s="75">
        <v>0</v>
      </c>
      <c r="AH661" s="76">
        <v>46205</v>
      </c>
      <c r="AI661" s="77">
        <v>46333</v>
      </c>
      <c r="AJ661" s="50">
        <f t="shared" si="130"/>
        <v>-128</v>
      </c>
      <c r="AK661" s="48" t="s">
        <v>47</v>
      </c>
    </row>
    <row r="662" spans="1:37">
      <c r="A662" s="86" t="s">
        <v>958</v>
      </c>
      <c r="B662" s="44">
        <v>135</v>
      </c>
      <c r="C662" s="44">
        <v>37342451</v>
      </c>
      <c r="D662" s="86" t="s">
        <v>347</v>
      </c>
      <c r="E662" s="86" t="s">
        <v>107</v>
      </c>
      <c r="F662" s="44">
        <v>32</v>
      </c>
      <c r="G662" s="44">
        <v>3346102</v>
      </c>
      <c r="H662" s="46">
        <v>0.83</v>
      </c>
      <c r="I662" s="21">
        <v>56.909168749867675</v>
      </c>
      <c r="J662" s="86" t="s">
        <v>306</v>
      </c>
      <c r="K662" s="66">
        <v>0.13600000000000001</v>
      </c>
      <c r="L662" s="45">
        <v>2740</v>
      </c>
      <c r="M662" s="82">
        <v>43962</v>
      </c>
      <c r="N662" s="44">
        <v>46006</v>
      </c>
      <c r="O662" s="36">
        <f t="shared" si="121"/>
        <v>2618163.2175064124</v>
      </c>
      <c r="P662" s="36">
        <f t="shared" si="122"/>
        <v>2974233</v>
      </c>
      <c r="Q662" s="44">
        <v>20309</v>
      </c>
      <c r="R662" s="30">
        <v>46006</v>
      </c>
      <c r="S662" s="30">
        <f t="shared" si="123"/>
        <v>25697</v>
      </c>
      <c r="T662" s="36">
        <f t="shared" si="124"/>
        <v>1312953</v>
      </c>
      <c r="U662" s="30">
        <f t="shared" si="125"/>
        <v>1661280</v>
      </c>
      <c r="V662" s="44">
        <v>92</v>
      </c>
      <c r="W662" s="33">
        <f t="shared" si="126"/>
        <v>44054</v>
      </c>
      <c r="X662" s="43" t="str">
        <f t="shared" ca="1" si="131"/>
        <v>Bill Process</v>
      </c>
      <c r="Y662" s="37">
        <f t="shared" ca="1" si="127"/>
        <v>-2137</v>
      </c>
      <c r="Z662" s="44">
        <v>6569</v>
      </c>
      <c r="AA662" s="44">
        <f t="shared" ca="1" si="128"/>
        <v>2137</v>
      </c>
      <c r="AB662" s="48">
        <v>0</v>
      </c>
      <c r="AC662" s="67">
        <f t="shared" si="129"/>
        <v>0.44144242055384081</v>
      </c>
      <c r="AD662" s="52">
        <f t="shared" ca="1" si="132"/>
        <v>2137</v>
      </c>
      <c r="AE662" s="83"/>
      <c r="AF662" s="74">
        <v>0</v>
      </c>
      <c r="AG662" s="75">
        <v>0</v>
      </c>
      <c r="AH662" s="76">
        <v>46354</v>
      </c>
      <c r="AI662" s="77">
        <v>46460</v>
      </c>
      <c r="AJ662" s="50">
        <f t="shared" si="130"/>
        <v>-106</v>
      </c>
      <c r="AK662" s="48" t="s">
        <v>60</v>
      </c>
    </row>
    <row r="663" spans="1:37">
      <c r="A663" s="86" t="s">
        <v>959</v>
      </c>
      <c r="B663" s="44">
        <v>958</v>
      </c>
      <c r="C663" s="44">
        <v>40261106</v>
      </c>
      <c r="D663" s="86" t="s">
        <v>170</v>
      </c>
      <c r="E663" s="86" t="s">
        <v>147</v>
      </c>
      <c r="F663" s="44">
        <v>18</v>
      </c>
      <c r="G663" s="44">
        <v>7613127</v>
      </c>
      <c r="H663" s="46">
        <v>0.97</v>
      </c>
      <c r="I663" s="21">
        <v>52.686582542563784</v>
      </c>
      <c r="J663" s="86" t="s">
        <v>202</v>
      </c>
      <c r="K663" s="66">
        <v>0.112</v>
      </c>
      <c r="L663" s="45">
        <v>6287</v>
      </c>
      <c r="M663" s="82">
        <v>46005</v>
      </c>
      <c r="N663" s="44">
        <v>81419</v>
      </c>
      <c r="O663" s="36">
        <f t="shared" si="121"/>
        <v>4289688.8640330005</v>
      </c>
      <c r="P663" s="36">
        <f t="shared" si="122"/>
        <v>4770134</v>
      </c>
      <c r="Q663" s="44">
        <v>68336</v>
      </c>
      <c r="R663" s="30">
        <v>81419</v>
      </c>
      <c r="S663" s="30">
        <f t="shared" si="123"/>
        <v>13083</v>
      </c>
      <c r="T663" s="36">
        <f t="shared" si="124"/>
        <v>4003634</v>
      </c>
      <c r="U663" s="30">
        <f t="shared" si="125"/>
        <v>766500</v>
      </c>
      <c r="V663" s="44">
        <v>186</v>
      </c>
      <c r="W663" s="33">
        <f t="shared" si="126"/>
        <v>46191</v>
      </c>
      <c r="X663" s="43" t="str">
        <f t="shared" ca="1" si="131"/>
        <v>Bill Process</v>
      </c>
      <c r="Y663" s="37">
        <f t="shared" ca="1" si="127"/>
        <v>0</v>
      </c>
      <c r="Z663" s="44">
        <v>3917</v>
      </c>
      <c r="AA663" s="44">
        <f t="shared" ca="1" si="128"/>
        <v>0</v>
      </c>
      <c r="AB663" s="48">
        <v>7</v>
      </c>
      <c r="AC663" s="67">
        <f t="shared" si="129"/>
        <v>0.83931269114088847</v>
      </c>
      <c r="AD663" s="52">
        <f t="shared" ca="1" si="132"/>
        <v>-7</v>
      </c>
      <c r="AE663" s="83"/>
      <c r="AF663" s="74">
        <v>0</v>
      </c>
      <c r="AG663" s="75">
        <v>0</v>
      </c>
      <c r="AH663" s="76">
        <v>45748</v>
      </c>
      <c r="AI663" s="77">
        <v>45948</v>
      </c>
      <c r="AJ663" s="50">
        <f t="shared" si="130"/>
        <v>-200</v>
      </c>
      <c r="AK663" s="48" t="s">
        <v>60</v>
      </c>
    </row>
    <row r="664" spans="1:37">
      <c r="A664" s="86" t="s">
        <v>960</v>
      </c>
      <c r="B664" s="44">
        <v>819</v>
      </c>
      <c r="C664" s="44">
        <v>61655060</v>
      </c>
      <c r="D664" s="86" t="s">
        <v>111</v>
      </c>
      <c r="E664" s="86" t="s">
        <v>79</v>
      </c>
      <c r="F664" s="44">
        <v>29</v>
      </c>
      <c r="G664" s="44">
        <v>7500391</v>
      </c>
      <c r="H664" s="46">
        <v>0.88</v>
      </c>
      <c r="I664" s="21">
        <v>93.275803881994662</v>
      </c>
      <c r="J664" s="86" t="s">
        <v>104</v>
      </c>
      <c r="K664" s="66">
        <v>0.14399999999999999</v>
      </c>
      <c r="L664" s="45">
        <v>3119</v>
      </c>
      <c r="M664" s="82">
        <v>45589</v>
      </c>
      <c r="N664" s="44">
        <v>87969</v>
      </c>
      <c r="O664" s="36">
        <f t="shared" si="121"/>
        <v>8205379.1916951882</v>
      </c>
      <c r="P664" s="36">
        <f t="shared" si="122"/>
        <v>9386954</v>
      </c>
      <c r="Q664" s="44">
        <v>49506</v>
      </c>
      <c r="R664" s="30">
        <v>87969</v>
      </c>
      <c r="S664" s="30">
        <f t="shared" si="123"/>
        <v>38463</v>
      </c>
      <c r="T664" s="36">
        <f t="shared" si="124"/>
        <v>5282662</v>
      </c>
      <c r="U664" s="30">
        <f t="shared" si="125"/>
        <v>4104292</v>
      </c>
      <c r="V664" s="44">
        <v>166</v>
      </c>
      <c r="W664" s="33">
        <f t="shared" si="126"/>
        <v>45755</v>
      </c>
      <c r="X664" s="43" t="str">
        <f t="shared" ca="1" si="131"/>
        <v>Bill Process</v>
      </c>
      <c r="Y664" s="37">
        <f t="shared" ca="1" si="127"/>
        <v>-436</v>
      </c>
      <c r="Z664" s="44">
        <v>1144</v>
      </c>
      <c r="AA664" s="44">
        <f t="shared" ca="1" si="128"/>
        <v>436</v>
      </c>
      <c r="AB664" s="48">
        <v>5</v>
      </c>
      <c r="AC664" s="67">
        <f t="shared" si="129"/>
        <v>0.56276642908297236</v>
      </c>
      <c r="AD664" s="52">
        <f t="shared" ca="1" si="132"/>
        <v>431</v>
      </c>
      <c r="AE664" s="83"/>
      <c r="AF664" s="74">
        <v>0</v>
      </c>
      <c r="AG664" s="75">
        <v>0</v>
      </c>
      <c r="AH664" s="76">
        <v>45690</v>
      </c>
      <c r="AI664" s="77">
        <v>45870</v>
      </c>
      <c r="AJ664" s="50">
        <f t="shared" si="130"/>
        <v>-180</v>
      </c>
      <c r="AK664" s="48" t="s">
        <v>60</v>
      </c>
    </row>
    <row r="665" spans="1:37">
      <c r="A665" s="86" t="s">
        <v>961</v>
      </c>
      <c r="B665" s="44">
        <v>941</v>
      </c>
      <c r="C665" s="44">
        <v>63037463</v>
      </c>
      <c r="D665" s="86" t="s">
        <v>168</v>
      </c>
      <c r="E665" s="86" t="s">
        <v>75</v>
      </c>
      <c r="F665" s="44">
        <v>37</v>
      </c>
      <c r="G665" s="44">
        <v>2058222</v>
      </c>
      <c r="H665" s="46">
        <v>0.75</v>
      </c>
      <c r="I665" s="21">
        <v>91.718413313211357</v>
      </c>
      <c r="J665" s="86" t="s">
        <v>197</v>
      </c>
      <c r="K665" s="66">
        <v>0.13600000000000001</v>
      </c>
      <c r="L665" s="45">
        <v>6259</v>
      </c>
      <c r="M665" s="82">
        <v>45627</v>
      </c>
      <c r="N665" s="44">
        <v>69537</v>
      </c>
      <c r="O665" s="36">
        <f t="shared" si="121"/>
        <v>6377823.3065607781</v>
      </c>
      <c r="P665" s="36">
        <f t="shared" si="122"/>
        <v>7245207</v>
      </c>
      <c r="Q665" s="44">
        <v>21260</v>
      </c>
      <c r="R665" s="30">
        <v>69537</v>
      </c>
      <c r="S665" s="30">
        <f t="shared" si="123"/>
        <v>48277</v>
      </c>
      <c r="T665" s="36">
        <f t="shared" si="124"/>
        <v>2215124</v>
      </c>
      <c r="U665" s="30">
        <f t="shared" si="125"/>
        <v>5030083</v>
      </c>
      <c r="V665" s="44">
        <v>200</v>
      </c>
      <c r="W665" s="33">
        <f t="shared" si="126"/>
        <v>45827</v>
      </c>
      <c r="X665" s="43" t="str">
        <f t="shared" ca="1" si="131"/>
        <v>Bill Process</v>
      </c>
      <c r="Y665" s="37">
        <f t="shared" ca="1" si="127"/>
        <v>-364</v>
      </c>
      <c r="Z665" s="44">
        <v>2798</v>
      </c>
      <c r="AA665" s="44">
        <f t="shared" ca="1" si="128"/>
        <v>364</v>
      </c>
      <c r="AB665" s="48">
        <v>0</v>
      </c>
      <c r="AC665" s="67">
        <f t="shared" si="129"/>
        <v>0.3057365143736428</v>
      </c>
      <c r="AD665" s="52">
        <f t="shared" ca="1" si="132"/>
        <v>364</v>
      </c>
      <c r="AE665" s="83"/>
      <c r="AF665" s="74">
        <v>0</v>
      </c>
      <c r="AG665" s="75">
        <v>0</v>
      </c>
      <c r="AH665" s="76">
        <v>46352</v>
      </c>
      <c r="AI665" s="77">
        <v>46566</v>
      </c>
      <c r="AJ665" s="50">
        <f t="shared" si="130"/>
        <v>-214</v>
      </c>
      <c r="AK665" s="48" t="s">
        <v>47</v>
      </c>
    </row>
    <row r="666" spans="1:37">
      <c r="A666" s="86" t="s">
        <v>962</v>
      </c>
      <c r="B666" s="44">
        <v>453</v>
      </c>
      <c r="C666" s="44">
        <v>95641525</v>
      </c>
      <c r="D666" s="86" t="s">
        <v>931</v>
      </c>
      <c r="E666" s="86" t="s">
        <v>63</v>
      </c>
      <c r="F666" s="44">
        <v>35</v>
      </c>
      <c r="G666" s="44">
        <v>4803881</v>
      </c>
      <c r="H666" s="46">
        <v>0.95</v>
      </c>
      <c r="I666" s="21">
        <v>76.344292806221134</v>
      </c>
      <c r="J666" s="86" t="s">
        <v>166</v>
      </c>
      <c r="K666" s="66">
        <v>0.10100000000000001</v>
      </c>
      <c r="L666" s="45">
        <v>3267</v>
      </c>
      <c r="M666" s="82">
        <v>44338</v>
      </c>
      <c r="N666" s="44">
        <v>26231</v>
      </c>
      <c r="O666" s="36">
        <f t="shared" si="121"/>
        <v>2002587.1445999865</v>
      </c>
      <c r="P666" s="36">
        <f t="shared" si="122"/>
        <v>2204848</v>
      </c>
      <c r="Q666" s="44">
        <v>15475</v>
      </c>
      <c r="R666" s="30">
        <v>26231</v>
      </c>
      <c r="S666" s="30">
        <f t="shared" si="123"/>
        <v>10756</v>
      </c>
      <c r="T666" s="36">
        <f t="shared" si="124"/>
        <v>1300752</v>
      </c>
      <c r="U666" s="30">
        <f t="shared" si="125"/>
        <v>904096</v>
      </c>
      <c r="V666" s="44">
        <v>87</v>
      </c>
      <c r="W666" s="33">
        <f t="shared" si="126"/>
        <v>44425</v>
      </c>
      <c r="X666" s="43" t="str">
        <f t="shared" ca="1" si="131"/>
        <v>Bill Process</v>
      </c>
      <c r="Y666" s="37">
        <f t="shared" ca="1" si="127"/>
        <v>-1766</v>
      </c>
      <c r="Z666" s="44">
        <v>6084</v>
      </c>
      <c r="AA666" s="44">
        <f t="shared" ca="1" si="128"/>
        <v>1766</v>
      </c>
      <c r="AB666" s="48">
        <v>1</v>
      </c>
      <c r="AC666" s="67">
        <f t="shared" si="129"/>
        <v>0.5899508215470245</v>
      </c>
      <c r="AD666" s="52">
        <f t="shared" ca="1" si="132"/>
        <v>1765</v>
      </c>
      <c r="AE666" s="83"/>
      <c r="AF666" s="74">
        <v>0</v>
      </c>
      <c r="AG666" s="75">
        <v>0</v>
      </c>
      <c r="AH666" s="76">
        <v>46016</v>
      </c>
      <c r="AI666" s="77">
        <v>46117</v>
      </c>
      <c r="AJ666" s="50">
        <f t="shared" si="130"/>
        <v>-101</v>
      </c>
      <c r="AK666" s="48" t="s">
        <v>47</v>
      </c>
    </row>
    <row r="667" spans="1:37">
      <c r="A667" s="86" t="s">
        <v>963</v>
      </c>
      <c r="B667" s="44">
        <v>142</v>
      </c>
      <c r="C667" s="44">
        <v>82912968</v>
      </c>
      <c r="D667" s="86" t="s">
        <v>905</v>
      </c>
      <c r="E667" s="86" t="s">
        <v>67</v>
      </c>
      <c r="F667" s="44">
        <v>34</v>
      </c>
      <c r="G667" s="44">
        <v>2283797</v>
      </c>
      <c r="H667" s="46">
        <v>0.88</v>
      </c>
      <c r="I667" s="21">
        <v>75.720998231310489</v>
      </c>
      <c r="J667" s="86" t="s">
        <v>221</v>
      </c>
      <c r="K667" s="66">
        <v>0.107</v>
      </c>
      <c r="L667" s="45">
        <v>9684</v>
      </c>
      <c r="M667" s="82">
        <v>45254</v>
      </c>
      <c r="N667" s="44">
        <v>84364</v>
      </c>
      <c r="O667" s="36">
        <f t="shared" si="121"/>
        <v>6388126.2947862782</v>
      </c>
      <c r="P667" s="36">
        <f t="shared" si="122"/>
        <v>7071656</v>
      </c>
      <c r="Q667" s="44">
        <v>52854</v>
      </c>
      <c r="R667" s="30">
        <v>84364</v>
      </c>
      <c r="S667" s="30">
        <f t="shared" si="123"/>
        <v>31510</v>
      </c>
      <c r="T667" s="36">
        <f t="shared" si="124"/>
        <v>4430389</v>
      </c>
      <c r="U667" s="30">
        <f t="shared" si="125"/>
        <v>2641267</v>
      </c>
      <c r="V667" s="44">
        <v>66</v>
      </c>
      <c r="W667" s="33">
        <f t="shared" si="126"/>
        <v>45320</v>
      </c>
      <c r="X667" s="43" t="str">
        <f t="shared" ca="1" si="131"/>
        <v>Bill Process</v>
      </c>
      <c r="Y667" s="37">
        <f t="shared" ca="1" si="127"/>
        <v>-871</v>
      </c>
      <c r="Z667" s="44">
        <v>1791</v>
      </c>
      <c r="AA667" s="44">
        <f t="shared" ca="1" si="128"/>
        <v>871</v>
      </c>
      <c r="AB667" s="48">
        <v>4</v>
      </c>
      <c r="AC667" s="67">
        <f t="shared" si="129"/>
        <v>0.62649945474372959</v>
      </c>
      <c r="AD667" s="52">
        <f t="shared" ca="1" si="132"/>
        <v>867</v>
      </c>
      <c r="AE667" s="83"/>
      <c r="AF667" s="74">
        <v>0</v>
      </c>
      <c r="AG667" s="75">
        <v>0</v>
      </c>
      <c r="AH667" s="76">
        <v>45918</v>
      </c>
      <c r="AI667" s="77">
        <v>45998</v>
      </c>
      <c r="AJ667" s="50">
        <f t="shared" si="130"/>
        <v>-80</v>
      </c>
      <c r="AK667" s="48" t="s">
        <v>60</v>
      </c>
    </row>
    <row r="668" spans="1:37">
      <c r="A668" s="86" t="s">
        <v>964</v>
      </c>
      <c r="B668" s="44">
        <v>846</v>
      </c>
      <c r="C668" s="44">
        <v>53053044</v>
      </c>
      <c r="D668" s="86" t="s">
        <v>267</v>
      </c>
      <c r="E668" s="86" t="s">
        <v>71</v>
      </c>
      <c r="F668" s="44">
        <v>29</v>
      </c>
      <c r="G668" s="44">
        <v>2030582</v>
      </c>
      <c r="H668" s="46">
        <v>0.99</v>
      </c>
      <c r="I668" s="21">
        <v>98.02845770759906</v>
      </c>
      <c r="J668" s="86" t="s">
        <v>126</v>
      </c>
      <c r="K668" s="66">
        <v>0.14599999999999999</v>
      </c>
      <c r="L668" s="45">
        <v>5017</v>
      </c>
      <c r="M668" s="82">
        <v>45955</v>
      </c>
      <c r="N668" s="44">
        <v>75344</v>
      </c>
      <c r="O668" s="36">
        <f t="shared" si="121"/>
        <v>7385856.1175213438</v>
      </c>
      <c r="P668" s="36">
        <f t="shared" si="122"/>
        <v>8464191</v>
      </c>
      <c r="Q668" s="44">
        <v>75344</v>
      </c>
      <c r="R668" s="30">
        <v>75344</v>
      </c>
      <c r="S668" s="30">
        <f t="shared" si="123"/>
        <v>0</v>
      </c>
      <c r="T668" s="36">
        <f t="shared" si="124"/>
        <v>8464191</v>
      </c>
      <c r="U668" s="30">
        <f t="shared" si="125"/>
        <v>0</v>
      </c>
      <c r="V668" s="44">
        <v>104</v>
      </c>
      <c r="W668" s="33">
        <f t="shared" si="126"/>
        <v>46059</v>
      </c>
      <c r="X668" s="43" t="str">
        <f t="shared" ca="1" si="131"/>
        <v>P O Closed</v>
      </c>
      <c r="Y668" s="37">
        <f t="shared" ca="1" si="127"/>
        <v>-132</v>
      </c>
      <c r="Z668" s="44">
        <v>7105</v>
      </c>
      <c r="AA668" s="44">
        <f t="shared" ca="1" si="128"/>
        <v>132</v>
      </c>
      <c r="AB668" s="48">
        <v>6</v>
      </c>
      <c r="AC668" s="67">
        <f t="shared" si="129"/>
        <v>1</v>
      </c>
      <c r="AD668" s="52">
        <f t="shared" ca="1" si="132"/>
        <v>126</v>
      </c>
      <c r="AE668" s="83"/>
      <c r="AF668" s="74">
        <v>0</v>
      </c>
      <c r="AG668" s="75">
        <v>0</v>
      </c>
      <c r="AH668" s="76">
        <v>45679</v>
      </c>
      <c r="AI668" s="77">
        <v>45797</v>
      </c>
      <c r="AJ668" s="50">
        <f t="shared" si="130"/>
        <v>-118</v>
      </c>
      <c r="AK668" s="48" t="s">
        <v>47</v>
      </c>
    </row>
    <row r="669" spans="1:37">
      <c r="A669" s="86" t="s">
        <v>965</v>
      </c>
      <c r="B669" s="44">
        <v>255</v>
      </c>
      <c r="C669" s="44">
        <v>96716619</v>
      </c>
      <c r="D669" s="86" t="s">
        <v>623</v>
      </c>
      <c r="E669" s="86" t="s">
        <v>211</v>
      </c>
      <c r="F669" s="44">
        <v>17</v>
      </c>
      <c r="G669" s="44">
        <v>2153018</v>
      </c>
      <c r="H669" s="46">
        <v>1</v>
      </c>
      <c r="I669" s="21">
        <v>57.447336863354849</v>
      </c>
      <c r="J669" s="86" t="s">
        <v>176</v>
      </c>
      <c r="K669" s="66">
        <v>0.114</v>
      </c>
      <c r="L669" s="45">
        <v>1979</v>
      </c>
      <c r="M669" s="82">
        <v>44551</v>
      </c>
      <c r="N669" s="44">
        <v>63332</v>
      </c>
      <c r="O669" s="36">
        <f t="shared" si="121"/>
        <v>3638254.7382299891</v>
      </c>
      <c r="P669" s="36">
        <f t="shared" si="122"/>
        <v>4053016</v>
      </c>
      <c r="Q669" s="44">
        <v>25273</v>
      </c>
      <c r="R669" s="30">
        <v>63332</v>
      </c>
      <c r="S669" s="30">
        <f t="shared" si="123"/>
        <v>38059</v>
      </c>
      <c r="T669" s="36">
        <f t="shared" si="124"/>
        <v>1617379</v>
      </c>
      <c r="U669" s="30">
        <f t="shared" si="125"/>
        <v>2435637</v>
      </c>
      <c r="V669" s="44">
        <v>68</v>
      </c>
      <c r="W669" s="33">
        <f t="shared" si="126"/>
        <v>44619</v>
      </c>
      <c r="X669" s="43" t="str">
        <f t="shared" ca="1" si="131"/>
        <v>Bill Process</v>
      </c>
      <c r="Y669" s="37">
        <f t="shared" ca="1" si="127"/>
        <v>-1572</v>
      </c>
      <c r="Z669" s="44">
        <v>4233</v>
      </c>
      <c r="AA669" s="44">
        <f t="shared" ca="1" si="128"/>
        <v>1572</v>
      </c>
      <c r="AB669" s="48">
        <v>3</v>
      </c>
      <c r="AC669" s="67">
        <f t="shared" si="129"/>
        <v>0.39905576959514938</v>
      </c>
      <c r="AD669" s="52">
        <f t="shared" ca="1" si="132"/>
        <v>1569</v>
      </c>
      <c r="AE669" s="83"/>
      <c r="AF669" s="74">
        <v>0</v>
      </c>
      <c r="AG669" s="75">
        <v>0</v>
      </c>
      <c r="AH669" s="76">
        <v>46103</v>
      </c>
      <c r="AI669" s="77">
        <v>46185</v>
      </c>
      <c r="AJ669" s="50">
        <f t="shared" si="130"/>
        <v>-82</v>
      </c>
      <c r="AK669" s="48" t="s">
        <v>60</v>
      </c>
    </row>
    <row r="670" spans="1:37">
      <c r="A670" s="86" t="s">
        <v>966</v>
      </c>
      <c r="B670" s="44">
        <v>426</v>
      </c>
      <c r="C670" s="44">
        <v>64938029</v>
      </c>
      <c r="D670" s="86" t="s">
        <v>206</v>
      </c>
      <c r="E670" s="86" t="s">
        <v>207</v>
      </c>
      <c r="F670" s="44">
        <v>24</v>
      </c>
      <c r="G670" s="44">
        <v>8060974</v>
      </c>
      <c r="H670" s="46">
        <v>0.87</v>
      </c>
      <c r="I670" s="21">
        <v>62.639463687516127</v>
      </c>
      <c r="J670" s="86" t="s">
        <v>232</v>
      </c>
      <c r="K670" s="66">
        <v>0.111</v>
      </c>
      <c r="L670" s="45">
        <v>3933</v>
      </c>
      <c r="M670" s="82">
        <v>45753</v>
      </c>
      <c r="N670" s="44">
        <v>53651</v>
      </c>
      <c r="O670" s="36">
        <f t="shared" si="121"/>
        <v>3360669.8662989279</v>
      </c>
      <c r="P670" s="36">
        <f t="shared" si="122"/>
        <v>3733704</v>
      </c>
      <c r="Q670" s="44">
        <v>26566</v>
      </c>
      <c r="R670" s="30">
        <v>53651</v>
      </c>
      <c r="S670" s="30">
        <f t="shared" si="123"/>
        <v>27085</v>
      </c>
      <c r="T670" s="36">
        <f t="shared" si="124"/>
        <v>1848793</v>
      </c>
      <c r="U670" s="30">
        <f t="shared" si="125"/>
        <v>1884911</v>
      </c>
      <c r="V670" s="44">
        <v>162</v>
      </c>
      <c r="W670" s="33">
        <f t="shared" si="126"/>
        <v>45915</v>
      </c>
      <c r="X670" s="43" t="str">
        <f t="shared" ca="1" si="131"/>
        <v>Bill Process</v>
      </c>
      <c r="Y670" s="37">
        <f t="shared" ca="1" si="127"/>
        <v>-276</v>
      </c>
      <c r="Z670" s="44">
        <v>6046</v>
      </c>
      <c r="AA670" s="44">
        <f t="shared" ca="1" si="128"/>
        <v>276</v>
      </c>
      <c r="AB670" s="48">
        <v>0</v>
      </c>
      <c r="AC670" s="67">
        <f t="shared" si="129"/>
        <v>0.49516318428361072</v>
      </c>
      <c r="AD670" s="52">
        <f t="shared" ca="1" si="132"/>
        <v>276</v>
      </c>
      <c r="AE670" s="83"/>
      <c r="AF670" s="74">
        <v>0</v>
      </c>
      <c r="AG670" s="75">
        <v>0</v>
      </c>
      <c r="AH670" s="76">
        <v>46322</v>
      </c>
      <c r="AI670" s="77">
        <v>46498</v>
      </c>
      <c r="AJ670" s="50">
        <f t="shared" si="130"/>
        <v>-176</v>
      </c>
      <c r="AK670" s="48" t="s">
        <v>60</v>
      </c>
    </row>
    <row r="671" spans="1:37">
      <c r="A671" s="86" t="s">
        <v>967</v>
      </c>
      <c r="B671" s="44">
        <v>168</v>
      </c>
      <c r="C671" s="44">
        <v>45041430</v>
      </c>
      <c r="D671" s="86" t="s">
        <v>295</v>
      </c>
      <c r="E671" s="86" t="s">
        <v>63</v>
      </c>
      <c r="F671" s="44">
        <v>39</v>
      </c>
      <c r="G671" s="44">
        <v>7701596</v>
      </c>
      <c r="H671" s="46">
        <v>0.92</v>
      </c>
      <c r="I671" s="21">
        <v>85.610135704550558</v>
      </c>
      <c r="J671" s="86" t="s">
        <v>159</v>
      </c>
      <c r="K671" s="66">
        <v>0.105</v>
      </c>
      <c r="L671" s="45">
        <v>7507</v>
      </c>
      <c r="M671" s="82">
        <v>43894</v>
      </c>
      <c r="N671" s="44">
        <v>54386</v>
      </c>
      <c r="O671" s="36">
        <f t="shared" si="121"/>
        <v>4655992.8404276865</v>
      </c>
      <c r="P671" s="36">
        <f t="shared" si="122"/>
        <v>5144872</v>
      </c>
      <c r="Q671" s="44">
        <v>33961</v>
      </c>
      <c r="R671" s="30">
        <v>54386</v>
      </c>
      <c r="S671" s="30">
        <f t="shared" si="123"/>
        <v>20425</v>
      </c>
      <c r="T671" s="36">
        <f t="shared" si="124"/>
        <v>3212683</v>
      </c>
      <c r="U671" s="30">
        <f t="shared" si="125"/>
        <v>1932189</v>
      </c>
      <c r="V671" s="44">
        <v>58</v>
      </c>
      <c r="W671" s="33">
        <f t="shared" si="126"/>
        <v>43952</v>
      </c>
      <c r="X671" s="43" t="str">
        <f t="shared" ca="1" si="131"/>
        <v>Bill Process</v>
      </c>
      <c r="Y671" s="37">
        <f t="shared" ca="1" si="127"/>
        <v>-2239</v>
      </c>
      <c r="Z671" s="44">
        <v>1916</v>
      </c>
      <c r="AA671" s="44">
        <f t="shared" ca="1" si="128"/>
        <v>2239</v>
      </c>
      <c r="AB671" s="48">
        <v>0</v>
      </c>
      <c r="AC671" s="67">
        <f t="shared" si="129"/>
        <v>0.62444379068142541</v>
      </c>
      <c r="AD671" s="52">
        <f t="shared" ca="1" si="132"/>
        <v>2239</v>
      </c>
      <c r="AE671" s="83"/>
      <c r="AF671" s="74">
        <v>0</v>
      </c>
      <c r="AG671" s="75">
        <v>0</v>
      </c>
      <c r="AH671" s="76">
        <v>46335</v>
      </c>
      <c r="AI671" s="77">
        <v>46407</v>
      </c>
      <c r="AJ671" s="50">
        <f t="shared" si="130"/>
        <v>-72</v>
      </c>
      <c r="AK671" s="48" t="s">
        <v>47</v>
      </c>
    </row>
    <row r="672" spans="1:37">
      <c r="A672" s="86" t="s">
        <v>968</v>
      </c>
      <c r="B672" s="44">
        <v>161</v>
      </c>
      <c r="C672" s="44">
        <v>33972076</v>
      </c>
      <c r="D672" s="86" t="s">
        <v>70</v>
      </c>
      <c r="E672" s="86" t="s">
        <v>71</v>
      </c>
      <c r="F672" s="44">
        <v>12</v>
      </c>
      <c r="G672" s="44">
        <v>8469359</v>
      </c>
      <c r="H672" s="46">
        <v>0.92</v>
      </c>
      <c r="I672" s="21">
        <v>84.771298614713658</v>
      </c>
      <c r="J672" s="86" t="s">
        <v>55</v>
      </c>
      <c r="K672" s="66">
        <v>0.115</v>
      </c>
      <c r="L672" s="45">
        <v>8162</v>
      </c>
      <c r="M672" s="82">
        <v>44314</v>
      </c>
      <c r="N672" s="44">
        <v>36080</v>
      </c>
      <c r="O672" s="36">
        <f t="shared" si="121"/>
        <v>3058548.454018869</v>
      </c>
      <c r="P672" s="36">
        <f t="shared" si="122"/>
        <v>3410282</v>
      </c>
      <c r="Q672" s="44">
        <v>13239</v>
      </c>
      <c r="R672" s="30">
        <v>36080</v>
      </c>
      <c r="S672" s="30">
        <f t="shared" si="123"/>
        <v>22841</v>
      </c>
      <c r="T672" s="36">
        <f t="shared" si="124"/>
        <v>1251350</v>
      </c>
      <c r="U672" s="30">
        <f t="shared" si="125"/>
        <v>2158932</v>
      </c>
      <c r="V672" s="44">
        <v>131</v>
      </c>
      <c r="W672" s="33">
        <f t="shared" si="126"/>
        <v>44445</v>
      </c>
      <c r="X672" s="43" t="str">
        <f t="shared" ca="1" si="131"/>
        <v>Bill Process</v>
      </c>
      <c r="Y672" s="37">
        <f t="shared" ca="1" si="127"/>
        <v>-1746</v>
      </c>
      <c r="Z672" s="44">
        <v>7335</v>
      </c>
      <c r="AA672" s="44">
        <f t="shared" ca="1" si="128"/>
        <v>1746</v>
      </c>
      <c r="AB672" s="48">
        <v>9</v>
      </c>
      <c r="AC672" s="67">
        <f t="shared" si="129"/>
        <v>0.36693458980044347</v>
      </c>
      <c r="AD672" s="52">
        <f t="shared" ca="1" si="132"/>
        <v>1737</v>
      </c>
      <c r="AE672" s="83"/>
      <c r="AF672" s="74">
        <v>0</v>
      </c>
      <c r="AG672" s="75">
        <v>0</v>
      </c>
      <c r="AH672" s="76">
        <v>46046</v>
      </c>
      <c r="AI672" s="77">
        <v>46191</v>
      </c>
      <c r="AJ672" s="50">
        <f t="shared" si="130"/>
        <v>-145</v>
      </c>
      <c r="AK672" s="48" t="s">
        <v>47</v>
      </c>
    </row>
    <row r="673" spans="1:37">
      <c r="A673" s="86" t="s">
        <v>969</v>
      </c>
      <c r="B673" s="44">
        <v>656</v>
      </c>
      <c r="C673" s="44">
        <v>35816670</v>
      </c>
      <c r="D673" s="86" t="s">
        <v>267</v>
      </c>
      <c r="E673" s="86" t="s">
        <v>71</v>
      </c>
      <c r="F673" s="44">
        <v>33</v>
      </c>
      <c r="G673" s="44">
        <v>2523617</v>
      </c>
      <c r="H673" s="46">
        <v>0.79</v>
      </c>
      <c r="I673" s="21">
        <v>74.689571339153929</v>
      </c>
      <c r="J673" s="86" t="s">
        <v>239</v>
      </c>
      <c r="K673" s="66">
        <v>0.14199999999999999</v>
      </c>
      <c r="L673" s="45">
        <v>2922</v>
      </c>
      <c r="M673" s="82">
        <v>44508</v>
      </c>
      <c r="N673" s="44">
        <v>70330</v>
      </c>
      <c r="O673" s="36">
        <f t="shared" si="121"/>
        <v>5252917.5522826957</v>
      </c>
      <c r="P673" s="36">
        <f t="shared" si="122"/>
        <v>5998832</v>
      </c>
      <c r="Q673" s="44">
        <v>54190</v>
      </c>
      <c r="R673" s="30">
        <v>70330</v>
      </c>
      <c r="S673" s="30">
        <f t="shared" si="123"/>
        <v>16140</v>
      </c>
      <c r="T673" s="36">
        <f t="shared" si="124"/>
        <v>4622163</v>
      </c>
      <c r="U673" s="30">
        <f t="shared" si="125"/>
        <v>1376669</v>
      </c>
      <c r="V673" s="44">
        <v>59</v>
      </c>
      <c r="W673" s="33">
        <f t="shared" si="126"/>
        <v>44567</v>
      </c>
      <c r="X673" s="43" t="str">
        <f t="shared" ca="1" si="131"/>
        <v>Bill Process</v>
      </c>
      <c r="Y673" s="37">
        <f t="shared" ca="1" si="127"/>
        <v>-1624</v>
      </c>
      <c r="Z673" s="44">
        <v>8115</v>
      </c>
      <c r="AA673" s="44">
        <f t="shared" ca="1" si="128"/>
        <v>1624</v>
      </c>
      <c r="AB673" s="48">
        <v>1</v>
      </c>
      <c r="AC673" s="67">
        <f t="shared" si="129"/>
        <v>0.77051045073226221</v>
      </c>
      <c r="AD673" s="52">
        <f t="shared" ca="1" si="132"/>
        <v>1623</v>
      </c>
      <c r="AE673" s="83"/>
      <c r="AF673" s="74">
        <v>0</v>
      </c>
      <c r="AG673" s="75">
        <v>0</v>
      </c>
      <c r="AH673" s="76">
        <v>46119</v>
      </c>
      <c r="AI673" s="77">
        <v>46192</v>
      </c>
      <c r="AJ673" s="50">
        <f t="shared" si="130"/>
        <v>-73</v>
      </c>
      <c r="AK673" s="48" t="s">
        <v>47</v>
      </c>
    </row>
    <row r="674" spans="1:37">
      <c r="A674" s="86" t="s">
        <v>970</v>
      </c>
      <c r="B674" s="44">
        <v>843</v>
      </c>
      <c r="C674" s="44">
        <v>73095862</v>
      </c>
      <c r="D674" s="86" t="s">
        <v>610</v>
      </c>
      <c r="E674" s="86" t="s">
        <v>211</v>
      </c>
      <c r="F674" s="44">
        <v>15</v>
      </c>
      <c r="G674" s="44">
        <v>1393787</v>
      </c>
      <c r="H674" s="46">
        <v>0.85</v>
      </c>
      <c r="I674" s="21">
        <v>64.189907563798002</v>
      </c>
      <c r="J674" s="86" t="s">
        <v>122</v>
      </c>
      <c r="K674" s="66">
        <v>0.13100000000000001</v>
      </c>
      <c r="L674" s="45">
        <v>5684</v>
      </c>
      <c r="M674" s="82">
        <v>45162</v>
      </c>
      <c r="N674" s="44">
        <v>38167</v>
      </c>
      <c r="O674" s="36">
        <f t="shared" si="121"/>
        <v>2449936.2019874784</v>
      </c>
      <c r="P674" s="36">
        <f t="shared" si="122"/>
        <v>2770878</v>
      </c>
      <c r="Q674" s="44">
        <v>16137</v>
      </c>
      <c r="R674" s="30">
        <v>38167</v>
      </c>
      <c r="S674" s="30">
        <f t="shared" si="123"/>
        <v>22030</v>
      </c>
      <c r="T674" s="36">
        <f t="shared" si="124"/>
        <v>1171527</v>
      </c>
      <c r="U674" s="30">
        <f t="shared" si="125"/>
        <v>1599351</v>
      </c>
      <c r="V674" s="44">
        <v>65</v>
      </c>
      <c r="W674" s="33">
        <f t="shared" si="126"/>
        <v>45227</v>
      </c>
      <c r="X674" s="43" t="str">
        <f t="shared" ca="1" si="131"/>
        <v>Bill Process</v>
      </c>
      <c r="Y674" s="37">
        <f t="shared" ca="1" si="127"/>
        <v>-964</v>
      </c>
      <c r="Z674" s="44">
        <v>1976</v>
      </c>
      <c r="AA674" s="44">
        <f t="shared" ca="1" si="128"/>
        <v>964</v>
      </c>
      <c r="AB674" s="48">
        <v>1</v>
      </c>
      <c r="AC674" s="67">
        <f t="shared" si="129"/>
        <v>0.42279980087510155</v>
      </c>
      <c r="AD674" s="52">
        <f t="shared" ca="1" si="132"/>
        <v>963</v>
      </c>
      <c r="AE674" s="83"/>
      <c r="AF674" s="74">
        <v>0</v>
      </c>
      <c r="AG674" s="75">
        <v>0</v>
      </c>
      <c r="AH674" s="76">
        <v>45801</v>
      </c>
      <c r="AI674" s="77">
        <v>45880</v>
      </c>
      <c r="AJ674" s="50">
        <f t="shared" si="130"/>
        <v>-79</v>
      </c>
      <c r="AK674" s="48" t="s">
        <v>60</v>
      </c>
    </row>
    <row r="675" spans="1:37">
      <c r="A675" s="86" t="s">
        <v>971</v>
      </c>
      <c r="B675" s="44">
        <v>837</v>
      </c>
      <c r="C675" s="44">
        <v>46163043</v>
      </c>
      <c r="D675" s="86" t="s">
        <v>922</v>
      </c>
      <c r="E675" s="86" t="s">
        <v>79</v>
      </c>
      <c r="F675" s="44">
        <v>24</v>
      </c>
      <c r="G675" s="44">
        <v>1625871</v>
      </c>
      <c r="H675" s="46">
        <v>0.88</v>
      </c>
      <c r="I675" s="21">
        <v>87.853543649927872</v>
      </c>
      <c r="J675" s="86" t="s">
        <v>72</v>
      </c>
      <c r="K675" s="66">
        <v>0.14099999999999999</v>
      </c>
      <c r="L675" s="45">
        <v>4402</v>
      </c>
      <c r="M675" s="82">
        <v>45490</v>
      </c>
      <c r="N675" s="44">
        <v>96539</v>
      </c>
      <c r="O675" s="36">
        <f t="shared" si="121"/>
        <v>8481293.250420386</v>
      </c>
      <c r="P675" s="36">
        <f t="shared" si="122"/>
        <v>9677156</v>
      </c>
      <c r="Q675" s="44">
        <v>87456</v>
      </c>
      <c r="R675" s="30">
        <v>96539</v>
      </c>
      <c r="S675" s="30">
        <f t="shared" si="123"/>
        <v>9083</v>
      </c>
      <c r="T675" s="36">
        <f t="shared" si="124"/>
        <v>8766668</v>
      </c>
      <c r="U675" s="30">
        <f t="shared" si="125"/>
        <v>910488</v>
      </c>
      <c r="V675" s="44">
        <v>95</v>
      </c>
      <c r="W675" s="33">
        <f t="shared" si="126"/>
        <v>45585</v>
      </c>
      <c r="X675" s="43" t="str">
        <f t="shared" ca="1" si="131"/>
        <v>Bill Process</v>
      </c>
      <c r="Y675" s="37">
        <f t="shared" ca="1" si="127"/>
        <v>-606</v>
      </c>
      <c r="Z675" s="44">
        <v>5192</v>
      </c>
      <c r="AA675" s="44">
        <f t="shared" ca="1" si="128"/>
        <v>606</v>
      </c>
      <c r="AB675" s="48">
        <v>6</v>
      </c>
      <c r="AC675" s="67">
        <f t="shared" si="129"/>
        <v>0.90591367219465713</v>
      </c>
      <c r="AD675" s="52">
        <f t="shared" ca="1" si="132"/>
        <v>600</v>
      </c>
      <c r="AE675" s="83"/>
      <c r="AF675" s="74">
        <v>0</v>
      </c>
      <c r="AG675" s="75">
        <v>0</v>
      </c>
      <c r="AH675" s="76">
        <v>46106</v>
      </c>
      <c r="AI675" s="77">
        <v>46215</v>
      </c>
      <c r="AJ675" s="50">
        <f t="shared" si="130"/>
        <v>-109</v>
      </c>
      <c r="AK675" s="48" t="s">
        <v>47</v>
      </c>
    </row>
    <row r="676" spans="1:37">
      <c r="A676" s="86" t="s">
        <v>972</v>
      </c>
      <c r="B676" s="44">
        <v>210</v>
      </c>
      <c r="C676" s="44">
        <v>49500386</v>
      </c>
      <c r="D676" s="86" t="s">
        <v>376</v>
      </c>
      <c r="E676" s="86" t="s">
        <v>147</v>
      </c>
      <c r="F676" s="44">
        <v>26</v>
      </c>
      <c r="G676" s="44">
        <v>3561871</v>
      </c>
      <c r="H676" s="46">
        <v>0.87</v>
      </c>
      <c r="I676" s="21">
        <v>69.923775370200246</v>
      </c>
      <c r="J676" s="86" t="s">
        <v>94</v>
      </c>
      <c r="K676" s="66">
        <v>0.127</v>
      </c>
      <c r="L676" s="45">
        <v>5519</v>
      </c>
      <c r="M676" s="82">
        <v>44080</v>
      </c>
      <c r="N676" s="44">
        <v>25522</v>
      </c>
      <c r="O676" s="36">
        <f t="shared" si="121"/>
        <v>1784594.5949982507</v>
      </c>
      <c r="P676" s="36">
        <f t="shared" si="122"/>
        <v>2011238</v>
      </c>
      <c r="Q676" s="44">
        <v>1148</v>
      </c>
      <c r="R676" s="30">
        <v>25522</v>
      </c>
      <c r="S676" s="30">
        <f t="shared" si="123"/>
        <v>24374</v>
      </c>
      <c r="T676" s="36">
        <f t="shared" si="124"/>
        <v>90467</v>
      </c>
      <c r="U676" s="30">
        <f t="shared" si="125"/>
        <v>1920771</v>
      </c>
      <c r="V676" s="44">
        <v>113</v>
      </c>
      <c r="W676" s="33">
        <f t="shared" si="126"/>
        <v>44193</v>
      </c>
      <c r="X676" s="43" t="str">
        <f t="shared" ca="1" si="131"/>
        <v>Bill Process</v>
      </c>
      <c r="Y676" s="37">
        <f t="shared" ca="1" si="127"/>
        <v>-1998</v>
      </c>
      <c r="Z676" s="44">
        <v>1414</v>
      </c>
      <c r="AA676" s="44">
        <f t="shared" ca="1" si="128"/>
        <v>1998</v>
      </c>
      <c r="AB676" s="48">
        <v>3</v>
      </c>
      <c r="AC676" s="67">
        <f t="shared" si="129"/>
        <v>4.4980800877674164E-2</v>
      </c>
      <c r="AD676" s="52">
        <f t="shared" ca="1" si="132"/>
        <v>1995</v>
      </c>
      <c r="AE676" s="83"/>
      <c r="AF676" s="74">
        <v>0</v>
      </c>
      <c r="AG676" s="75">
        <v>0</v>
      </c>
      <c r="AH676" s="76">
        <v>45678</v>
      </c>
      <c r="AI676" s="77">
        <v>45805</v>
      </c>
      <c r="AJ676" s="50">
        <f t="shared" si="130"/>
        <v>-127</v>
      </c>
      <c r="AK676" s="48" t="s">
        <v>60</v>
      </c>
    </row>
    <row r="677" spans="1:37">
      <c r="A677" s="86" t="s">
        <v>973</v>
      </c>
      <c r="B677" s="44">
        <v>506</v>
      </c>
      <c r="C677" s="44">
        <v>81639218</v>
      </c>
      <c r="D677" s="86" t="s">
        <v>466</v>
      </c>
      <c r="E677" s="86" t="s">
        <v>147</v>
      </c>
      <c r="F677" s="44">
        <v>49</v>
      </c>
      <c r="G677" s="44">
        <v>7191948</v>
      </c>
      <c r="H677" s="46">
        <v>0.94</v>
      </c>
      <c r="I677" s="21">
        <v>62.40583630438536</v>
      </c>
      <c r="J677" s="86" t="s">
        <v>84</v>
      </c>
      <c r="K677" s="66">
        <v>0.13700000000000001</v>
      </c>
      <c r="L677" s="45">
        <v>9665</v>
      </c>
      <c r="M677" s="82">
        <v>45213</v>
      </c>
      <c r="N677" s="44">
        <v>68303</v>
      </c>
      <c r="O677" s="36">
        <f t="shared" si="121"/>
        <v>4262505.8370984336</v>
      </c>
      <c r="P677" s="36">
        <f t="shared" si="122"/>
        <v>4846469</v>
      </c>
      <c r="Q677" s="44">
        <v>12177</v>
      </c>
      <c r="R677" s="30">
        <v>68303</v>
      </c>
      <c r="S677" s="30">
        <f t="shared" si="123"/>
        <v>56126</v>
      </c>
      <c r="T677" s="36">
        <f t="shared" si="124"/>
        <v>864024</v>
      </c>
      <c r="U677" s="30">
        <f t="shared" si="125"/>
        <v>3982445</v>
      </c>
      <c r="V677" s="44">
        <v>112</v>
      </c>
      <c r="W677" s="33">
        <f t="shared" si="126"/>
        <v>45325</v>
      </c>
      <c r="X677" s="43" t="str">
        <f t="shared" ca="1" si="131"/>
        <v>Bill Process</v>
      </c>
      <c r="Y677" s="37">
        <f t="shared" ca="1" si="127"/>
        <v>-866</v>
      </c>
      <c r="Z677" s="44">
        <v>7574</v>
      </c>
      <c r="AA677" s="44">
        <f t="shared" ca="1" si="128"/>
        <v>866</v>
      </c>
      <c r="AB677" s="48">
        <v>0</v>
      </c>
      <c r="AC677" s="67">
        <f t="shared" si="129"/>
        <v>0.17827913854442703</v>
      </c>
      <c r="AD677" s="52">
        <f t="shared" ca="1" si="132"/>
        <v>866</v>
      </c>
      <c r="AE677" s="83"/>
      <c r="AF677" s="74">
        <v>0</v>
      </c>
      <c r="AG677" s="75">
        <v>0</v>
      </c>
      <c r="AH677" s="76">
        <v>46195</v>
      </c>
      <c r="AI677" s="77">
        <v>46321</v>
      </c>
      <c r="AJ677" s="50">
        <f t="shared" si="130"/>
        <v>-126</v>
      </c>
      <c r="AK677" s="48" t="s">
        <v>60</v>
      </c>
    </row>
    <row r="678" spans="1:37">
      <c r="A678" s="86" t="s">
        <v>974</v>
      </c>
      <c r="B678" s="44">
        <v>989</v>
      </c>
      <c r="C678" s="44">
        <v>19942783</v>
      </c>
      <c r="D678" s="86" t="s">
        <v>124</v>
      </c>
      <c r="E678" s="86" t="s">
        <v>125</v>
      </c>
      <c r="F678" s="44">
        <v>46</v>
      </c>
      <c r="G678" s="44">
        <v>3414038</v>
      </c>
      <c r="H678" s="46">
        <v>0.87</v>
      </c>
      <c r="I678" s="21">
        <v>55.084358201049184</v>
      </c>
      <c r="J678" s="86" t="s">
        <v>190</v>
      </c>
      <c r="K678" s="66">
        <v>0.11600000000000001</v>
      </c>
      <c r="L678" s="45">
        <v>7427</v>
      </c>
      <c r="M678" s="82">
        <v>43844</v>
      </c>
      <c r="N678" s="44">
        <v>78100</v>
      </c>
      <c r="O678" s="36">
        <f t="shared" si="121"/>
        <v>4302088.375501941</v>
      </c>
      <c r="P678" s="36">
        <f t="shared" si="122"/>
        <v>4801131</v>
      </c>
      <c r="Q678" s="44">
        <v>77824</v>
      </c>
      <c r="R678" s="30">
        <v>78100</v>
      </c>
      <c r="S678" s="30">
        <f t="shared" si="123"/>
        <v>276</v>
      </c>
      <c r="T678" s="36">
        <f t="shared" si="124"/>
        <v>4784164</v>
      </c>
      <c r="U678" s="30">
        <f t="shared" si="125"/>
        <v>16967</v>
      </c>
      <c r="V678" s="44">
        <v>111</v>
      </c>
      <c r="W678" s="33">
        <f t="shared" si="126"/>
        <v>43955</v>
      </c>
      <c r="X678" s="43" t="str">
        <f t="shared" ca="1" si="131"/>
        <v>Bill Process</v>
      </c>
      <c r="Y678" s="37">
        <f t="shared" ca="1" si="127"/>
        <v>-2236</v>
      </c>
      <c r="Z678" s="44">
        <v>2349</v>
      </c>
      <c r="AA678" s="44">
        <f t="shared" ca="1" si="128"/>
        <v>2236</v>
      </c>
      <c r="AB678" s="48">
        <v>0</v>
      </c>
      <c r="AC678" s="67">
        <f t="shared" si="129"/>
        <v>0.99646606914212543</v>
      </c>
      <c r="AD678" s="52">
        <f t="shared" ca="1" si="132"/>
        <v>2236</v>
      </c>
      <c r="AE678" s="83"/>
      <c r="AF678" s="74">
        <v>0</v>
      </c>
      <c r="AG678" s="75">
        <v>0</v>
      </c>
      <c r="AH678" s="76">
        <v>46244</v>
      </c>
      <c r="AI678" s="77">
        <v>46369</v>
      </c>
      <c r="AJ678" s="50">
        <f t="shared" si="130"/>
        <v>-125</v>
      </c>
      <c r="AK678" s="48" t="s">
        <v>47</v>
      </c>
    </row>
    <row r="679" spans="1:37">
      <c r="A679" s="86" t="s">
        <v>975</v>
      </c>
      <c r="B679" s="44">
        <v>786</v>
      </c>
      <c r="C679" s="44">
        <v>66694067</v>
      </c>
      <c r="D679" s="86" t="s">
        <v>218</v>
      </c>
      <c r="E679" s="86" t="s">
        <v>107</v>
      </c>
      <c r="F679" s="44">
        <v>45</v>
      </c>
      <c r="G679" s="44">
        <v>7638142</v>
      </c>
      <c r="H679" s="46">
        <v>0.81</v>
      </c>
      <c r="I679" s="21">
        <v>90.291201505243649</v>
      </c>
      <c r="J679" s="86" t="s">
        <v>159</v>
      </c>
      <c r="K679" s="66">
        <v>0.121</v>
      </c>
      <c r="L679" s="45">
        <v>2330</v>
      </c>
      <c r="M679" s="82">
        <v>45730</v>
      </c>
      <c r="N679" s="44">
        <v>61667</v>
      </c>
      <c r="O679" s="36">
        <f t="shared" si="121"/>
        <v>5567987.5232238602</v>
      </c>
      <c r="P679" s="36">
        <f t="shared" si="122"/>
        <v>6241714</v>
      </c>
      <c r="Q679" s="44">
        <v>17776</v>
      </c>
      <c r="R679" s="30">
        <v>61667</v>
      </c>
      <c r="S679" s="30">
        <f t="shared" si="123"/>
        <v>43891</v>
      </c>
      <c r="T679" s="36">
        <f t="shared" si="124"/>
        <v>1799223</v>
      </c>
      <c r="U679" s="30">
        <f t="shared" si="125"/>
        <v>4442491</v>
      </c>
      <c r="V679" s="44">
        <v>191</v>
      </c>
      <c r="W679" s="33">
        <f t="shared" si="126"/>
        <v>45921</v>
      </c>
      <c r="X679" s="43" t="str">
        <f t="shared" ca="1" si="131"/>
        <v>Bill Process</v>
      </c>
      <c r="Y679" s="37">
        <f t="shared" ca="1" si="127"/>
        <v>-270</v>
      </c>
      <c r="Z679" s="44">
        <v>7179</v>
      </c>
      <c r="AA679" s="44">
        <f t="shared" ca="1" si="128"/>
        <v>270</v>
      </c>
      <c r="AB679" s="48">
        <v>0</v>
      </c>
      <c r="AC679" s="67">
        <f t="shared" si="129"/>
        <v>0.2882579013086416</v>
      </c>
      <c r="AD679" s="52">
        <f t="shared" ca="1" si="132"/>
        <v>270</v>
      </c>
      <c r="AE679" s="83"/>
      <c r="AF679" s="74">
        <v>0</v>
      </c>
      <c r="AG679" s="75">
        <v>0</v>
      </c>
      <c r="AH679" s="76">
        <v>46304</v>
      </c>
      <c r="AI679" s="77">
        <v>46509</v>
      </c>
      <c r="AJ679" s="50">
        <f t="shared" si="130"/>
        <v>-205</v>
      </c>
      <c r="AK679" s="48" t="s">
        <v>47</v>
      </c>
    </row>
    <row r="680" spans="1:37">
      <c r="A680" s="86" t="s">
        <v>976</v>
      </c>
      <c r="B680" s="44">
        <v>869</v>
      </c>
      <c r="C680" s="44">
        <v>19344862</v>
      </c>
      <c r="D680" s="86" t="s">
        <v>128</v>
      </c>
      <c r="E680" s="86" t="s">
        <v>50</v>
      </c>
      <c r="F680" s="44">
        <v>32</v>
      </c>
      <c r="G680" s="44">
        <v>9967681</v>
      </c>
      <c r="H680" s="46">
        <v>0.9</v>
      </c>
      <c r="I680" s="21">
        <v>96.483863854350531</v>
      </c>
      <c r="J680" s="86" t="s">
        <v>204</v>
      </c>
      <c r="K680" s="66">
        <v>0.125</v>
      </c>
      <c r="L680" s="45">
        <v>8271</v>
      </c>
      <c r="M680" s="82">
        <v>44124</v>
      </c>
      <c r="N680" s="44">
        <v>28493</v>
      </c>
      <c r="O680" s="36">
        <f t="shared" si="121"/>
        <v>2749114.7328020097</v>
      </c>
      <c r="P680" s="36">
        <f t="shared" si="122"/>
        <v>3092754</v>
      </c>
      <c r="Q680" s="44">
        <v>12553</v>
      </c>
      <c r="R680" s="30">
        <v>28493</v>
      </c>
      <c r="S680" s="30">
        <f t="shared" si="123"/>
        <v>15940</v>
      </c>
      <c r="T680" s="36">
        <f t="shared" si="124"/>
        <v>1362557</v>
      </c>
      <c r="U680" s="30">
        <f t="shared" si="125"/>
        <v>1730197</v>
      </c>
      <c r="V680" s="44">
        <v>181</v>
      </c>
      <c r="W680" s="33">
        <f t="shared" si="126"/>
        <v>44305</v>
      </c>
      <c r="X680" s="43" t="str">
        <f t="shared" ca="1" si="131"/>
        <v>Bill Process</v>
      </c>
      <c r="Y680" s="37">
        <f t="shared" ca="1" si="127"/>
        <v>-1886</v>
      </c>
      <c r="Z680" s="44">
        <v>9846</v>
      </c>
      <c r="AA680" s="44">
        <f t="shared" ca="1" si="128"/>
        <v>1886</v>
      </c>
      <c r="AB680" s="48">
        <v>2</v>
      </c>
      <c r="AC680" s="67">
        <f t="shared" si="129"/>
        <v>0.44056434913838488</v>
      </c>
      <c r="AD680" s="52">
        <f t="shared" ca="1" si="132"/>
        <v>1884</v>
      </c>
      <c r="AE680" s="83"/>
      <c r="AF680" s="74">
        <v>0</v>
      </c>
      <c r="AG680" s="75">
        <v>0</v>
      </c>
      <c r="AH680" s="76">
        <v>45868</v>
      </c>
      <c r="AI680" s="77">
        <v>46063</v>
      </c>
      <c r="AJ680" s="50">
        <f t="shared" si="130"/>
        <v>-195</v>
      </c>
      <c r="AK680" s="48" t="s">
        <v>60</v>
      </c>
    </row>
    <row r="681" spans="1:37">
      <c r="A681" s="86" t="s">
        <v>977</v>
      </c>
      <c r="B681" s="44">
        <v>799</v>
      </c>
      <c r="C681" s="44">
        <v>26004715</v>
      </c>
      <c r="D681" s="86" t="s">
        <v>89</v>
      </c>
      <c r="E681" s="86" t="s">
        <v>71</v>
      </c>
      <c r="F681" s="44">
        <v>6</v>
      </c>
      <c r="G681" s="44">
        <v>2172565</v>
      </c>
      <c r="H681" s="46">
        <v>0.76</v>
      </c>
      <c r="I681" s="21">
        <v>55.035960936274094</v>
      </c>
      <c r="J681" s="86" t="s">
        <v>184</v>
      </c>
      <c r="K681" s="66">
        <v>0.14399999999999999</v>
      </c>
      <c r="L681" s="45">
        <v>5445</v>
      </c>
      <c r="M681" s="82">
        <v>43909</v>
      </c>
      <c r="N681" s="44">
        <v>35268</v>
      </c>
      <c r="O681" s="36">
        <f t="shared" si="121"/>
        <v>1941008.2703005148</v>
      </c>
      <c r="P681" s="36">
        <f t="shared" si="122"/>
        <v>2220513</v>
      </c>
      <c r="Q681" s="44">
        <v>7292</v>
      </c>
      <c r="R681" s="30">
        <v>35268</v>
      </c>
      <c r="S681" s="30">
        <f t="shared" si="123"/>
        <v>27976</v>
      </c>
      <c r="T681" s="36">
        <f t="shared" si="124"/>
        <v>459113</v>
      </c>
      <c r="U681" s="30">
        <f t="shared" si="125"/>
        <v>1761400</v>
      </c>
      <c r="V681" s="44">
        <v>121</v>
      </c>
      <c r="W681" s="33">
        <f t="shared" si="126"/>
        <v>44030</v>
      </c>
      <c r="X681" s="43" t="str">
        <f t="shared" ca="1" si="131"/>
        <v>Bill Process</v>
      </c>
      <c r="Y681" s="37">
        <f t="shared" ca="1" si="127"/>
        <v>-2161</v>
      </c>
      <c r="Z681" s="44">
        <v>6888</v>
      </c>
      <c r="AA681" s="44">
        <f t="shared" ca="1" si="128"/>
        <v>2161</v>
      </c>
      <c r="AB681" s="48">
        <v>1</v>
      </c>
      <c r="AC681" s="67">
        <f t="shared" si="129"/>
        <v>0.20675966882159463</v>
      </c>
      <c r="AD681" s="52">
        <f t="shared" ca="1" si="132"/>
        <v>2160</v>
      </c>
      <c r="AE681" s="83"/>
      <c r="AF681" s="74">
        <v>0</v>
      </c>
      <c r="AG681" s="75">
        <v>0</v>
      </c>
      <c r="AH681" s="76">
        <v>45680</v>
      </c>
      <c r="AI681" s="77">
        <v>45815</v>
      </c>
      <c r="AJ681" s="50">
        <f t="shared" si="130"/>
        <v>-135</v>
      </c>
      <c r="AK681" s="48" t="s">
        <v>60</v>
      </c>
    </row>
    <row r="682" spans="1:37">
      <c r="A682" s="86" t="s">
        <v>978</v>
      </c>
      <c r="B682" s="44">
        <v>553</v>
      </c>
      <c r="C682" s="44">
        <v>79071953</v>
      </c>
      <c r="D682" s="86" t="s">
        <v>248</v>
      </c>
      <c r="E682" s="86" t="s">
        <v>147</v>
      </c>
      <c r="F682" s="44">
        <v>30</v>
      </c>
      <c r="G682" s="44">
        <v>609240</v>
      </c>
      <c r="H682" s="46">
        <v>0.92</v>
      </c>
      <c r="I682" s="21">
        <v>50.063561620752239</v>
      </c>
      <c r="J682" s="86" t="s">
        <v>190</v>
      </c>
      <c r="K682" s="66">
        <v>0.122</v>
      </c>
      <c r="L682" s="45">
        <v>3489</v>
      </c>
      <c r="M682" s="82">
        <v>44899</v>
      </c>
      <c r="N682" s="44">
        <v>41483</v>
      </c>
      <c r="O682" s="36">
        <f t="shared" si="121"/>
        <v>2076786.7267136651</v>
      </c>
      <c r="P682" s="36">
        <f t="shared" si="122"/>
        <v>2330155</v>
      </c>
      <c r="Q682" s="44">
        <v>14841</v>
      </c>
      <c r="R682" s="30">
        <v>41483</v>
      </c>
      <c r="S682" s="30">
        <f t="shared" si="123"/>
        <v>26642</v>
      </c>
      <c r="T682" s="36">
        <f t="shared" si="124"/>
        <v>833639</v>
      </c>
      <c r="U682" s="30">
        <f t="shared" si="125"/>
        <v>1496516</v>
      </c>
      <c r="V682" s="44">
        <v>121</v>
      </c>
      <c r="W682" s="33">
        <f t="shared" si="126"/>
        <v>45020</v>
      </c>
      <c r="X682" s="43" t="str">
        <f t="shared" ca="1" si="131"/>
        <v>Bill Process</v>
      </c>
      <c r="Y682" s="37">
        <f t="shared" ca="1" si="127"/>
        <v>-1171</v>
      </c>
      <c r="Z682" s="44">
        <v>2373</v>
      </c>
      <c r="AA682" s="44">
        <f t="shared" ca="1" si="128"/>
        <v>1171</v>
      </c>
      <c r="AB682" s="48">
        <v>0</v>
      </c>
      <c r="AC682" s="67">
        <f t="shared" si="129"/>
        <v>0.35776101053443582</v>
      </c>
      <c r="AD682" s="52">
        <f t="shared" ca="1" si="132"/>
        <v>1171</v>
      </c>
      <c r="AE682" s="83"/>
      <c r="AF682" s="74">
        <v>0</v>
      </c>
      <c r="AG682" s="75">
        <v>0</v>
      </c>
      <c r="AH682" s="76">
        <v>46296</v>
      </c>
      <c r="AI682" s="77">
        <v>46431</v>
      </c>
      <c r="AJ682" s="50">
        <f t="shared" si="130"/>
        <v>-135</v>
      </c>
      <c r="AK682" s="48" t="s">
        <v>47</v>
      </c>
    </row>
    <row r="683" spans="1:37">
      <c r="A683" s="86" t="s">
        <v>979</v>
      </c>
      <c r="B683" s="44">
        <v>903</v>
      </c>
      <c r="C683" s="44">
        <v>76330034</v>
      </c>
      <c r="D683" s="86" t="s">
        <v>146</v>
      </c>
      <c r="E683" s="86" t="s">
        <v>147</v>
      </c>
      <c r="F683" s="44">
        <v>43</v>
      </c>
      <c r="G683" s="44">
        <v>6827990</v>
      </c>
      <c r="H683" s="46">
        <v>0.92</v>
      </c>
      <c r="I683" s="21">
        <v>79.246730222387598</v>
      </c>
      <c r="J683" s="86" t="s">
        <v>184</v>
      </c>
      <c r="K683" s="66">
        <v>0.11700000000000001</v>
      </c>
      <c r="L683" s="45">
        <v>7611</v>
      </c>
      <c r="M683" s="82">
        <v>44505</v>
      </c>
      <c r="N683" s="44">
        <v>77987</v>
      </c>
      <c r="O683" s="36">
        <f t="shared" si="121"/>
        <v>6180214.7498533418</v>
      </c>
      <c r="P683" s="36">
        <f t="shared" si="122"/>
        <v>6903300</v>
      </c>
      <c r="Q683" s="44">
        <v>39601</v>
      </c>
      <c r="R683" s="30">
        <v>77987</v>
      </c>
      <c r="S683" s="30">
        <f t="shared" si="123"/>
        <v>38386</v>
      </c>
      <c r="T683" s="36">
        <f t="shared" si="124"/>
        <v>3505425</v>
      </c>
      <c r="U683" s="30">
        <f t="shared" si="125"/>
        <v>3397875</v>
      </c>
      <c r="V683" s="44">
        <v>84</v>
      </c>
      <c r="W683" s="33">
        <f t="shared" si="126"/>
        <v>44589</v>
      </c>
      <c r="X683" s="43" t="str">
        <f t="shared" ca="1" si="131"/>
        <v>Bill Process</v>
      </c>
      <c r="Y683" s="37">
        <f t="shared" ca="1" si="127"/>
        <v>-1602</v>
      </c>
      <c r="Z683" s="44">
        <v>7726</v>
      </c>
      <c r="AA683" s="44">
        <f t="shared" ca="1" si="128"/>
        <v>1602</v>
      </c>
      <c r="AB683" s="48">
        <v>8</v>
      </c>
      <c r="AC683" s="67">
        <f t="shared" si="129"/>
        <v>0.50778975983176688</v>
      </c>
      <c r="AD683" s="52">
        <f t="shared" ca="1" si="132"/>
        <v>1594</v>
      </c>
      <c r="AE683" s="83"/>
      <c r="AF683" s="74">
        <v>0</v>
      </c>
      <c r="AG683" s="75">
        <v>0</v>
      </c>
      <c r="AH683" s="76">
        <v>46046</v>
      </c>
      <c r="AI683" s="77">
        <v>46144</v>
      </c>
      <c r="AJ683" s="50">
        <f t="shared" si="130"/>
        <v>-98</v>
      </c>
      <c r="AK683" s="48" t="s">
        <v>60</v>
      </c>
    </row>
    <row r="684" spans="1:37">
      <c r="A684" s="86" t="s">
        <v>980</v>
      </c>
      <c r="B684" s="44">
        <v>524</v>
      </c>
      <c r="C684" s="44">
        <v>46416012</v>
      </c>
      <c r="D684" s="86" t="s">
        <v>299</v>
      </c>
      <c r="E684" s="86" t="s">
        <v>83</v>
      </c>
      <c r="F684" s="44">
        <v>24</v>
      </c>
      <c r="G684" s="44">
        <v>1872618</v>
      </c>
      <c r="H684" s="46">
        <v>0.98</v>
      </c>
      <c r="I684" s="21">
        <v>62.79302805495324</v>
      </c>
      <c r="J684" s="86" t="s">
        <v>197</v>
      </c>
      <c r="K684" s="66">
        <v>0.13700000000000001</v>
      </c>
      <c r="L684" s="45">
        <v>5300</v>
      </c>
      <c r="M684" s="82">
        <v>45352</v>
      </c>
      <c r="N684" s="44">
        <v>36501</v>
      </c>
      <c r="O684" s="36">
        <f t="shared" si="121"/>
        <v>2292008.3170338483</v>
      </c>
      <c r="P684" s="36">
        <f t="shared" si="122"/>
        <v>2606013</v>
      </c>
      <c r="Q684" s="44">
        <v>36501</v>
      </c>
      <c r="R684" s="30">
        <v>36501</v>
      </c>
      <c r="S684" s="30">
        <f t="shared" si="123"/>
        <v>0</v>
      </c>
      <c r="T684" s="36">
        <f t="shared" si="124"/>
        <v>2606013</v>
      </c>
      <c r="U684" s="30">
        <f t="shared" si="125"/>
        <v>0</v>
      </c>
      <c r="V684" s="44">
        <v>66</v>
      </c>
      <c r="W684" s="33">
        <f t="shared" si="126"/>
        <v>45418</v>
      </c>
      <c r="X684" s="43" t="str">
        <f t="shared" ca="1" si="131"/>
        <v>P O Closed</v>
      </c>
      <c r="Y684" s="37">
        <f t="shared" ca="1" si="127"/>
        <v>-773</v>
      </c>
      <c r="Z684" s="44">
        <v>3516</v>
      </c>
      <c r="AA684" s="44">
        <f t="shared" ca="1" si="128"/>
        <v>773</v>
      </c>
      <c r="AB684" s="48">
        <v>5</v>
      </c>
      <c r="AC684" s="67">
        <f t="shared" si="129"/>
        <v>1</v>
      </c>
      <c r="AD684" s="52">
        <f t="shared" ca="1" si="132"/>
        <v>768</v>
      </c>
      <c r="AE684" s="83"/>
      <c r="AF684" s="74">
        <v>0</v>
      </c>
      <c r="AG684" s="75">
        <v>0</v>
      </c>
      <c r="AH684" s="76">
        <v>46115</v>
      </c>
      <c r="AI684" s="77">
        <v>46195</v>
      </c>
      <c r="AJ684" s="50">
        <f t="shared" si="130"/>
        <v>-80</v>
      </c>
      <c r="AK684" s="48" t="s">
        <v>47</v>
      </c>
    </row>
    <row r="685" spans="1:37">
      <c r="A685" s="86" t="s">
        <v>981</v>
      </c>
      <c r="B685" s="44">
        <v>774</v>
      </c>
      <c r="C685" s="44">
        <v>41050630</v>
      </c>
      <c r="D685" s="86" t="s">
        <v>165</v>
      </c>
      <c r="E685" s="86" t="s">
        <v>63</v>
      </c>
      <c r="F685" s="44">
        <v>29</v>
      </c>
      <c r="G685" s="44">
        <v>7671000</v>
      </c>
      <c r="H685" s="46">
        <v>0.75</v>
      </c>
      <c r="I685" s="21">
        <v>51.394758366322833</v>
      </c>
      <c r="J685" s="86" t="s">
        <v>197</v>
      </c>
      <c r="K685" s="66">
        <v>0.126</v>
      </c>
      <c r="L685" s="45">
        <v>9059</v>
      </c>
      <c r="M685" s="82">
        <v>44745</v>
      </c>
      <c r="N685" s="44">
        <v>57979</v>
      </c>
      <c r="O685" s="36">
        <f t="shared" si="121"/>
        <v>2979816.6953210314</v>
      </c>
      <c r="P685" s="36">
        <f t="shared" si="122"/>
        <v>3355274</v>
      </c>
      <c r="Q685" s="44">
        <v>51457</v>
      </c>
      <c r="R685" s="30">
        <v>57979</v>
      </c>
      <c r="S685" s="30">
        <f t="shared" si="123"/>
        <v>6522</v>
      </c>
      <c r="T685" s="36">
        <f t="shared" si="124"/>
        <v>2977842</v>
      </c>
      <c r="U685" s="30">
        <f t="shared" si="125"/>
        <v>377432</v>
      </c>
      <c r="V685" s="44">
        <v>51</v>
      </c>
      <c r="W685" s="33">
        <f t="shared" si="126"/>
        <v>44796</v>
      </c>
      <c r="X685" s="43" t="str">
        <f t="shared" ca="1" si="131"/>
        <v>Bill Process</v>
      </c>
      <c r="Y685" s="37">
        <f t="shared" ca="1" si="127"/>
        <v>-1395</v>
      </c>
      <c r="Z685" s="44">
        <v>8289</v>
      </c>
      <c r="AA685" s="44">
        <f t="shared" ca="1" si="128"/>
        <v>1395</v>
      </c>
      <c r="AB685" s="48">
        <v>6</v>
      </c>
      <c r="AC685" s="67">
        <f t="shared" si="129"/>
        <v>0.88751099536038913</v>
      </c>
      <c r="AD685" s="52">
        <f t="shared" ca="1" si="132"/>
        <v>1389</v>
      </c>
      <c r="AE685" s="83"/>
      <c r="AF685" s="74">
        <v>0</v>
      </c>
      <c r="AG685" s="75">
        <v>0</v>
      </c>
      <c r="AH685" s="76">
        <v>46012</v>
      </c>
      <c r="AI685" s="77">
        <v>46077</v>
      </c>
      <c r="AJ685" s="50">
        <f t="shared" si="130"/>
        <v>-65</v>
      </c>
      <c r="AK685" s="48" t="s">
        <v>47</v>
      </c>
    </row>
    <row r="686" spans="1:37">
      <c r="A686" s="86" t="s">
        <v>982</v>
      </c>
      <c r="B686" s="44">
        <v>350</v>
      </c>
      <c r="C686" s="44">
        <v>48941192</v>
      </c>
      <c r="D686" s="86" t="s">
        <v>293</v>
      </c>
      <c r="E686" s="86" t="s">
        <v>63</v>
      </c>
      <c r="F686" s="44">
        <v>44</v>
      </c>
      <c r="G686" s="44">
        <v>1414150</v>
      </c>
      <c r="H686" s="46">
        <v>0.8</v>
      </c>
      <c r="I686" s="21">
        <v>86.486053399525659</v>
      </c>
      <c r="J686" s="86" t="s">
        <v>76</v>
      </c>
      <c r="K686" s="66">
        <v>0.13800000000000001</v>
      </c>
      <c r="L686" s="45">
        <v>5471</v>
      </c>
      <c r="M686" s="82">
        <v>44944</v>
      </c>
      <c r="N686" s="44">
        <v>71079</v>
      </c>
      <c r="O686" s="36">
        <f t="shared" si="121"/>
        <v>6147342.1895848839</v>
      </c>
      <c r="P686" s="36">
        <f t="shared" si="122"/>
        <v>6995675</v>
      </c>
      <c r="Q686" s="44">
        <v>48610</v>
      </c>
      <c r="R686" s="30">
        <v>71079</v>
      </c>
      <c r="S686" s="30">
        <f t="shared" si="123"/>
        <v>22469</v>
      </c>
      <c r="T686" s="36">
        <f t="shared" si="124"/>
        <v>4784251</v>
      </c>
      <c r="U686" s="30">
        <f t="shared" si="125"/>
        <v>2211424</v>
      </c>
      <c r="V686" s="44">
        <v>83</v>
      </c>
      <c r="W686" s="33">
        <f t="shared" si="126"/>
        <v>45027</v>
      </c>
      <c r="X686" s="43" t="str">
        <f t="shared" ca="1" si="131"/>
        <v>Bill Process</v>
      </c>
      <c r="Y686" s="37">
        <f t="shared" ca="1" si="127"/>
        <v>-1164</v>
      </c>
      <c r="Z686" s="44">
        <v>2439</v>
      </c>
      <c r="AA686" s="44">
        <f t="shared" ca="1" si="128"/>
        <v>1164</v>
      </c>
      <c r="AB686" s="48">
        <v>2</v>
      </c>
      <c r="AC686" s="67">
        <f t="shared" si="129"/>
        <v>0.68388694269756189</v>
      </c>
      <c r="AD686" s="52">
        <f t="shared" ca="1" si="132"/>
        <v>1162</v>
      </c>
      <c r="AE686" s="83"/>
      <c r="AF686" s="74">
        <v>0</v>
      </c>
      <c r="AG686" s="75">
        <v>0</v>
      </c>
      <c r="AH686" s="76">
        <v>46015</v>
      </c>
      <c r="AI686" s="77">
        <v>46112</v>
      </c>
      <c r="AJ686" s="50">
        <f t="shared" si="130"/>
        <v>-97</v>
      </c>
      <c r="AK686" s="48" t="s">
        <v>47</v>
      </c>
    </row>
    <row r="687" spans="1:37">
      <c r="A687" s="86" t="s">
        <v>983</v>
      </c>
      <c r="B687" s="44">
        <v>538</v>
      </c>
      <c r="C687" s="44">
        <v>55987852</v>
      </c>
      <c r="D687" s="86" t="s">
        <v>728</v>
      </c>
      <c r="E687" s="86" t="s">
        <v>207</v>
      </c>
      <c r="F687" s="44">
        <v>44</v>
      </c>
      <c r="G687" s="44">
        <v>3042204</v>
      </c>
      <c r="H687" s="46">
        <v>0.84</v>
      </c>
      <c r="I687" s="21">
        <v>80.360512985077179</v>
      </c>
      <c r="J687" s="86" t="s">
        <v>94</v>
      </c>
      <c r="K687" s="66">
        <v>0.13500000000000001</v>
      </c>
      <c r="L687" s="45">
        <v>6116</v>
      </c>
      <c r="M687" s="82">
        <v>45417</v>
      </c>
      <c r="N687" s="44">
        <v>14647</v>
      </c>
      <c r="O687" s="36">
        <f t="shared" si="121"/>
        <v>1177040.4336924255</v>
      </c>
      <c r="P687" s="36">
        <f t="shared" si="122"/>
        <v>1335941</v>
      </c>
      <c r="Q687" s="44">
        <v>3265</v>
      </c>
      <c r="R687" s="30">
        <v>14647</v>
      </c>
      <c r="S687" s="30">
        <f t="shared" si="123"/>
        <v>11382</v>
      </c>
      <c r="T687" s="36">
        <f t="shared" si="124"/>
        <v>297798</v>
      </c>
      <c r="U687" s="30">
        <f t="shared" si="125"/>
        <v>1038143</v>
      </c>
      <c r="V687" s="44">
        <v>120</v>
      </c>
      <c r="W687" s="33">
        <f t="shared" si="126"/>
        <v>45537</v>
      </c>
      <c r="X687" s="43" t="str">
        <f t="shared" ca="1" si="131"/>
        <v>Bill Process</v>
      </c>
      <c r="Y687" s="37">
        <f t="shared" ca="1" si="127"/>
        <v>-654</v>
      </c>
      <c r="Z687" s="44">
        <v>8015</v>
      </c>
      <c r="AA687" s="44">
        <f t="shared" ca="1" si="128"/>
        <v>654</v>
      </c>
      <c r="AB687" s="48">
        <v>7</v>
      </c>
      <c r="AC687" s="67">
        <f t="shared" si="129"/>
        <v>0.22291254181743703</v>
      </c>
      <c r="AD687" s="52">
        <f t="shared" ca="1" si="132"/>
        <v>647</v>
      </c>
      <c r="AE687" s="83"/>
      <c r="AF687" s="74">
        <v>0</v>
      </c>
      <c r="AG687" s="75">
        <v>0</v>
      </c>
      <c r="AH687" s="76">
        <v>45934</v>
      </c>
      <c r="AI687" s="77">
        <v>46068</v>
      </c>
      <c r="AJ687" s="50">
        <f t="shared" si="130"/>
        <v>-134</v>
      </c>
      <c r="AK687" s="48" t="s">
        <v>60</v>
      </c>
    </row>
    <row r="688" spans="1:37">
      <c r="A688" s="86" t="s">
        <v>984</v>
      </c>
      <c r="B688" s="44">
        <v>354</v>
      </c>
      <c r="C688" s="44">
        <v>93623412</v>
      </c>
      <c r="D688" s="86" t="s">
        <v>111</v>
      </c>
      <c r="E688" s="86" t="s">
        <v>79</v>
      </c>
      <c r="F688" s="44">
        <v>17</v>
      </c>
      <c r="G688" s="44">
        <v>305091</v>
      </c>
      <c r="H688" s="46">
        <v>0.8</v>
      </c>
      <c r="I688" s="21">
        <v>80.632471120566521</v>
      </c>
      <c r="J688" s="86" t="s">
        <v>68</v>
      </c>
      <c r="K688" s="66">
        <v>0.13800000000000001</v>
      </c>
      <c r="L688" s="45">
        <v>9496</v>
      </c>
      <c r="M688" s="82">
        <v>43974</v>
      </c>
      <c r="N688" s="44">
        <v>77814</v>
      </c>
      <c r="O688" s="36">
        <f t="shared" si="121"/>
        <v>6274335.1077757636</v>
      </c>
      <c r="P688" s="36">
        <f t="shared" si="122"/>
        <v>7140193</v>
      </c>
      <c r="Q688" s="44">
        <v>7868</v>
      </c>
      <c r="R688" s="30">
        <v>77814</v>
      </c>
      <c r="S688" s="30">
        <f t="shared" si="123"/>
        <v>69946</v>
      </c>
      <c r="T688" s="36">
        <f t="shared" si="124"/>
        <v>721966</v>
      </c>
      <c r="U688" s="30">
        <f t="shared" si="125"/>
        <v>6418227</v>
      </c>
      <c r="V688" s="44">
        <v>167</v>
      </c>
      <c r="W688" s="33">
        <f t="shared" si="126"/>
        <v>44141</v>
      </c>
      <c r="X688" s="43" t="str">
        <f t="shared" ca="1" si="131"/>
        <v>Bill Process</v>
      </c>
      <c r="Y688" s="37">
        <f t="shared" ca="1" si="127"/>
        <v>-2050</v>
      </c>
      <c r="Z688" s="44">
        <v>1487</v>
      </c>
      <c r="AA688" s="44">
        <f t="shared" ca="1" si="128"/>
        <v>2050</v>
      </c>
      <c r="AB688" s="48">
        <v>2</v>
      </c>
      <c r="AC688" s="67">
        <f t="shared" si="129"/>
        <v>0.10111291027321562</v>
      </c>
      <c r="AD688" s="52">
        <f t="shared" ca="1" si="132"/>
        <v>2048</v>
      </c>
      <c r="AE688" s="83"/>
      <c r="AF688" s="74">
        <v>0</v>
      </c>
      <c r="AG688" s="75">
        <v>0</v>
      </c>
      <c r="AH688" s="76">
        <v>45744</v>
      </c>
      <c r="AI688" s="77">
        <v>45925</v>
      </c>
      <c r="AJ688" s="50">
        <f t="shared" si="130"/>
        <v>-181</v>
      </c>
      <c r="AK688" s="48" t="s">
        <v>47</v>
      </c>
    </row>
    <row r="689" spans="1:37">
      <c r="A689" s="86" t="s">
        <v>985</v>
      </c>
      <c r="B689" s="44">
        <v>803</v>
      </c>
      <c r="C689" s="44">
        <v>37310176</v>
      </c>
      <c r="D689" s="86" t="s">
        <v>462</v>
      </c>
      <c r="E689" s="86" t="s">
        <v>58</v>
      </c>
      <c r="F689" s="44">
        <v>50</v>
      </c>
      <c r="G689" s="44">
        <v>9173700</v>
      </c>
      <c r="H689" s="46">
        <v>0.77</v>
      </c>
      <c r="I689" s="21">
        <v>72.747940336808909</v>
      </c>
      <c r="J689" s="86" t="s">
        <v>137</v>
      </c>
      <c r="K689" s="66">
        <v>0.1</v>
      </c>
      <c r="L689" s="45">
        <v>4728</v>
      </c>
      <c r="M689" s="82">
        <v>44792</v>
      </c>
      <c r="N689" s="44">
        <v>67008</v>
      </c>
      <c r="O689" s="36">
        <f t="shared" si="121"/>
        <v>4874693.9860888915</v>
      </c>
      <c r="P689" s="36">
        <f t="shared" si="122"/>
        <v>5362163</v>
      </c>
      <c r="Q689" s="44">
        <v>2998</v>
      </c>
      <c r="R689" s="30">
        <v>67008</v>
      </c>
      <c r="S689" s="30">
        <f t="shared" si="123"/>
        <v>64010</v>
      </c>
      <c r="T689" s="36">
        <f t="shared" si="124"/>
        <v>239908</v>
      </c>
      <c r="U689" s="30">
        <f t="shared" si="125"/>
        <v>5122255</v>
      </c>
      <c r="V689" s="44">
        <v>129</v>
      </c>
      <c r="W689" s="33">
        <f t="shared" si="126"/>
        <v>44921</v>
      </c>
      <c r="X689" s="43" t="str">
        <f t="shared" ca="1" si="131"/>
        <v>Bill Process</v>
      </c>
      <c r="Y689" s="37">
        <f t="shared" ca="1" si="127"/>
        <v>-1270</v>
      </c>
      <c r="Z689" s="44">
        <v>7001</v>
      </c>
      <c r="AA689" s="44">
        <f t="shared" ca="1" si="128"/>
        <v>1270</v>
      </c>
      <c r="AB689" s="48">
        <v>0</v>
      </c>
      <c r="AC689" s="67">
        <f t="shared" si="129"/>
        <v>4.4740926456542505E-2</v>
      </c>
      <c r="AD689" s="52">
        <f t="shared" ca="1" si="132"/>
        <v>1270</v>
      </c>
      <c r="AE689" s="83"/>
      <c r="AF689" s="74">
        <v>0</v>
      </c>
      <c r="AG689" s="75">
        <v>0</v>
      </c>
      <c r="AH689" s="76">
        <v>46192</v>
      </c>
      <c r="AI689" s="77">
        <v>46335</v>
      </c>
      <c r="AJ689" s="50">
        <f t="shared" si="130"/>
        <v>-143</v>
      </c>
      <c r="AK689" s="48" t="s">
        <v>60</v>
      </c>
    </row>
    <row r="690" spans="1:37">
      <c r="A690" s="86" t="s">
        <v>986</v>
      </c>
      <c r="B690" s="44">
        <v>299</v>
      </c>
      <c r="C690" s="44">
        <v>92530563</v>
      </c>
      <c r="D690" s="86" t="s">
        <v>363</v>
      </c>
      <c r="E690" s="86" t="s">
        <v>207</v>
      </c>
      <c r="F690" s="44">
        <v>45</v>
      </c>
      <c r="G690" s="44">
        <v>705123</v>
      </c>
      <c r="H690" s="46">
        <v>0.93</v>
      </c>
      <c r="I690" s="21">
        <v>59.005922645618995</v>
      </c>
      <c r="J690" s="86" t="s">
        <v>377</v>
      </c>
      <c r="K690" s="66">
        <v>0.10299999999999999</v>
      </c>
      <c r="L690" s="45">
        <v>1818</v>
      </c>
      <c r="M690" s="82">
        <v>45352</v>
      </c>
      <c r="N690" s="44">
        <v>94112</v>
      </c>
      <c r="O690" s="36">
        <f t="shared" si="121"/>
        <v>5553165.3920244947</v>
      </c>
      <c r="P690" s="36">
        <f t="shared" si="122"/>
        <v>6125141</v>
      </c>
      <c r="Q690" s="44">
        <v>64465</v>
      </c>
      <c r="R690" s="30">
        <v>94112</v>
      </c>
      <c r="S690" s="30">
        <f t="shared" si="123"/>
        <v>29647</v>
      </c>
      <c r="T690" s="36">
        <f t="shared" si="124"/>
        <v>4195610</v>
      </c>
      <c r="U690" s="30">
        <f t="shared" si="125"/>
        <v>1929531</v>
      </c>
      <c r="V690" s="44">
        <v>162</v>
      </c>
      <c r="W690" s="33">
        <f t="shared" si="126"/>
        <v>45514</v>
      </c>
      <c r="X690" s="43" t="str">
        <f t="shared" ca="1" si="131"/>
        <v>Bill Process</v>
      </c>
      <c r="Y690" s="37">
        <f t="shared" ca="1" si="127"/>
        <v>-677</v>
      </c>
      <c r="Z690" s="44">
        <v>4015</v>
      </c>
      <c r="AA690" s="44">
        <f t="shared" ca="1" si="128"/>
        <v>677</v>
      </c>
      <c r="AB690" s="48">
        <v>0</v>
      </c>
      <c r="AC690" s="67">
        <f t="shared" si="129"/>
        <v>0.68498172390343426</v>
      </c>
      <c r="AD690" s="52">
        <f t="shared" ca="1" si="132"/>
        <v>677</v>
      </c>
      <c r="AE690" s="83"/>
      <c r="AF690" s="74">
        <v>0</v>
      </c>
      <c r="AG690" s="75">
        <v>0</v>
      </c>
      <c r="AH690" s="76">
        <v>46321</v>
      </c>
      <c r="AI690" s="77">
        <v>46497</v>
      </c>
      <c r="AJ690" s="50">
        <f t="shared" si="130"/>
        <v>-176</v>
      </c>
      <c r="AK690" s="48" t="s">
        <v>47</v>
      </c>
    </row>
    <row r="691" spans="1:37">
      <c r="A691" s="86" t="s">
        <v>987</v>
      </c>
      <c r="B691" s="44">
        <v>327</v>
      </c>
      <c r="C691" s="44">
        <v>65621656</v>
      </c>
      <c r="D691" s="86" t="s">
        <v>128</v>
      </c>
      <c r="E691" s="86" t="s">
        <v>50</v>
      </c>
      <c r="F691" s="44">
        <v>43</v>
      </c>
      <c r="G691" s="44">
        <v>8749892</v>
      </c>
      <c r="H691" s="46">
        <v>0.96</v>
      </c>
      <c r="I691" s="21">
        <v>57.573662592309049</v>
      </c>
      <c r="J691" s="86" t="s">
        <v>55</v>
      </c>
      <c r="K691" s="66">
        <v>0.124</v>
      </c>
      <c r="L691" s="45">
        <v>4009</v>
      </c>
      <c r="M691" s="82">
        <v>44260</v>
      </c>
      <c r="N691" s="44">
        <v>15299</v>
      </c>
      <c r="O691" s="36">
        <f t="shared" si="121"/>
        <v>880819.46399973612</v>
      </c>
      <c r="P691" s="36">
        <f t="shared" si="122"/>
        <v>990041</v>
      </c>
      <c r="Q691" s="44">
        <v>14733</v>
      </c>
      <c r="R691" s="30">
        <v>15299</v>
      </c>
      <c r="S691" s="30">
        <f t="shared" si="123"/>
        <v>566</v>
      </c>
      <c r="T691" s="36">
        <f t="shared" si="124"/>
        <v>953414</v>
      </c>
      <c r="U691" s="30">
        <f t="shared" si="125"/>
        <v>36627</v>
      </c>
      <c r="V691" s="44">
        <v>119</v>
      </c>
      <c r="W691" s="33">
        <f t="shared" si="126"/>
        <v>44379</v>
      </c>
      <c r="X691" s="43" t="str">
        <f t="shared" ca="1" si="131"/>
        <v>Bill Process</v>
      </c>
      <c r="Y691" s="37">
        <f t="shared" ca="1" si="127"/>
        <v>-1812</v>
      </c>
      <c r="Z691" s="44">
        <v>4706</v>
      </c>
      <c r="AA691" s="44">
        <f t="shared" ca="1" si="128"/>
        <v>1812</v>
      </c>
      <c r="AB691" s="48">
        <v>8</v>
      </c>
      <c r="AC691" s="67">
        <f t="shared" si="129"/>
        <v>0.96300411791620366</v>
      </c>
      <c r="AD691" s="52">
        <f t="shared" ca="1" si="132"/>
        <v>1804</v>
      </c>
      <c r="AE691" s="83"/>
      <c r="AF691" s="74">
        <v>0</v>
      </c>
      <c r="AG691" s="75">
        <v>0</v>
      </c>
      <c r="AH691" s="76">
        <v>45768</v>
      </c>
      <c r="AI691" s="77">
        <v>45901</v>
      </c>
      <c r="AJ691" s="50">
        <f t="shared" si="130"/>
        <v>-133</v>
      </c>
      <c r="AK691" s="48" t="s">
        <v>47</v>
      </c>
    </row>
    <row r="692" spans="1:37">
      <c r="A692" s="86" t="s">
        <v>988</v>
      </c>
      <c r="B692" s="44">
        <v>639</v>
      </c>
      <c r="C692" s="44">
        <v>81353524</v>
      </c>
      <c r="D692" s="86" t="s">
        <v>92</v>
      </c>
      <c r="E692" s="86" t="s">
        <v>93</v>
      </c>
      <c r="F692" s="44">
        <v>35</v>
      </c>
      <c r="G692" s="44">
        <v>6008468</v>
      </c>
      <c r="H692" s="46">
        <v>0.84</v>
      </c>
      <c r="I692" s="21">
        <v>96.345954827707104</v>
      </c>
      <c r="J692" s="86" t="s">
        <v>101</v>
      </c>
      <c r="K692" s="66">
        <v>0.109</v>
      </c>
      <c r="L692" s="45">
        <v>3576</v>
      </c>
      <c r="M692" s="82">
        <v>45397</v>
      </c>
      <c r="N692" s="44">
        <v>83313</v>
      </c>
      <c r="O692" s="36">
        <f t="shared" si="121"/>
        <v>8026870.5345607623</v>
      </c>
      <c r="P692" s="36">
        <f t="shared" si="122"/>
        <v>8901799</v>
      </c>
      <c r="Q692" s="44">
        <v>68334</v>
      </c>
      <c r="R692" s="30">
        <v>83313</v>
      </c>
      <c r="S692" s="30">
        <f t="shared" si="123"/>
        <v>14979</v>
      </c>
      <c r="T692" s="36">
        <f t="shared" si="124"/>
        <v>7301328</v>
      </c>
      <c r="U692" s="30">
        <f t="shared" si="125"/>
        <v>1600471</v>
      </c>
      <c r="V692" s="44">
        <v>181</v>
      </c>
      <c r="W692" s="33">
        <f t="shared" si="126"/>
        <v>45578</v>
      </c>
      <c r="X692" s="43" t="str">
        <f t="shared" ca="1" si="131"/>
        <v>Bill Process</v>
      </c>
      <c r="Y692" s="37">
        <f t="shared" ca="1" si="127"/>
        <v>-613</v>
      </c>
      <c r="Z692" s="44">
        <v>8523</v>
      </c>
      <c r="AA692" s="44">
        <f t="shared" ca="1" si="128"/>
        <v>613</v>
      </c>
      <c r="AB692" s="48">
        <v>1</v>
      </c>
      <c r="AC692" s="67">
        <f t="shared" si="129"/>
        <v>0.8202081307839113</v>
      </c>
      <c r="AD692" s="52">
        <f t="shared" ca="1" si="132"/>
        <v>612</v>
      </c>
      <c r="AE692" s="83"/>
      <c r="AF692" s="74">
        <v>0</v>
      </c>
      <c r="AG692" s="75">
        <v>0</v>
      </c>
      <c r="AH692" s="76">
        <v>45807</v>
      </c>
      <c r="AI692" s="77">
        <v>46002</v>
      </c>
      <c r="AJ692" s="50">
        <f t="shared" si="130"/>
        <v>-195</v>
      </c>
      <c r="AK692" s="48" t="s">
        <v>47</v>
      </c>
    </row>
    <row r="693" spans="1:37">
      <c r="A693" s="86" t="s">
        <v>989</v>
      </c>
      <c r="B693" s="44">
        <v>160</v>
      </c>
      <c r="C693" s="44">
        <v>27956101</v>
      </c>
      <c r="D693" s="86" t="s">
        <v>155</v>
      </c>
      <c r="E693" s="86" t="s">
        <v>50</v>
      </c>
      <c r="F693" s="44">
        <v>41</v>
      </c>
      <c r="G693" s="44">
        <v>9450221</v>
      </c>
      <c r="H693" s="46">
        <v>0.84</v>
      </c>
      <c r="I693" s="21">
        <v>99.605015677663019</v>
      </c>
      <c r="J693" s="86" t="s">
        <v>276</v>
      </c>
      <c r="K693" s="66">
        <v>0.125</v>
      </c>
      <c r="L693" s="45">
        <v>4870</v>
      </c>
      <c r="M693" s="82">
        <v>45109</v>
      </c>
      <c r="N693" s="44">
        <v>32499</v>
      </c>
      <c r="O693" s="36">
        <f t="shared" si="121"/>
        <v>3237063.4045083704</v>
      </c>
      <c r="P693" s="36">
        <f t="shared" si="122"/>
        <v>3641696</v>
      </c>
      <c r="Q693" s="44">
        <v>21253</v>
      </c>
      <c r="R693" s="30">
        <v>32499</v>
      </c>
      <c r="S693" s="30">
        <f t="shared" si="123"/>
        <v>11246</v>
      </c>
      <c r="T693" s="36">
        <f t="shared" si="124"/>
        <v>2381519</v>
      </c>
      <c r="U693" s="30">
        <f t="shared" si="125"/>
        <v>1260177</v>
      </c>
      <c r="V693" s="44">
        <v>193</v>
      </c>
      <c r="W693" s="33">
        <f t="shared" si="126"/>
        <v>45302</v>
      </c>
      <c r="X693" s="43" t="str">
        <f t="shared" ca="1" si="131"/>
        <v>Bill Process</v>
      </c>
      <c r="Y693" s="37">
        <f t="shared" ca="1" si="127"/>
        <v>-889</v>
      </c>
      <c r="Z693" s="44">
        <v>5096</v>
      </c>
      <c r="AA693" s="44">
        <f t="shared" ca="1" si="128"/>
        <v>889</v>
      </c>
      <c r="AB693" s="48">
        <v>3</v>
      </c>
      <c r="AC693" s="67">
        <f t="shared" si="129"/>
        <v>0.65395858334102586</v>
      </c>
      <c r="AD693" s="52">
        <f t="shared" ca="1" si="132"/>
        <v>886</v>
      </c>
      <c r="AE693" s="83"/>
      <c r="AF693" s="74">
        <v>0</v>
      </c>
      <c r="AG693" s="75">
        <v>0</v>
      </c>
      <c r="AH693" s="76">
        <v>45931</v>
      </c>
      <c r="AI693" s="77">
        <v>46138</v>
      </c>
      <c r="AJ693" s="50">
        <f t="shared" si="130"/>
        <v>-207</v>
      </c>
      <c r="AK693" s="48" t="s">
        <v>47</v>
      </c>
    </row>
    <row r="694" spans="1:37">
      <c r="A694" s="86" t="s">
        <v>990</v>
      </c>
      <c r="B694" s="44">
        <v>653</v>
      </c>
      <c r="C694" s="44">
        <v>61083466</v>
      </c>
      <c r="D694" s="86" t="s">
        <v>386</v>
      </c>
      <c r="E694" s="86" t="s">
        <v>93</v>
      </c>
      <c r="F694" s="44">
        <v>38</v>
      </c>
      <c r="G694" s="44">
        <v>331540</v>
      </c>
      <c r="H694" s="46">
        <v>0.93</v>
      </c>
      <c r="I694" s="21">
        <v>82.68713389866177</v>
      </c>
      <c r="J694" s="86" t="s">
        <v>377</v>
      </c>
      <c r="K694" s="66">
        <v>0.13700000000000001</v>
      </c>
      <c r="L694" s="45">
        <v>8094</v>
      </c>
      <c r="M694" s="82">
        <v>44181</v>
      </c>
      <c r="N694" s="44">
        <v>99898</v>
      </c>
      <c r="O694" s="36">
        <f t="shared" si="121"/>
        <v>8260279.302208514</v>
      </c>
      <c r="P694" s="36">
        <f t="shared" si="122"/>
        <v>9391938</v>
      </c>
      <c r="Q694" s="44">
        <v>99898</v>
      </c>
      <c r="R694" s="30">
        <v>99898</v>
      </c>
      <c r="S694" s="30">
        <f t="shared" si="123"/>
        <v>0</v>
      </c>
      <c r="T694" s="36">
        <f t="shared" si="124"/>
        <v>9391938</v>
      </c>
      <c r="U694" s="30">
        <f t="shared" si="125"/>
        <v>0</v>
      </c>
      <c r="V694" s="44">
        <v>148</v>
      </c>
      <c r="W694" s="33">
        <f t="shared" si="126"/>
        <v>44329</v>
      </c>
      <c r="X694" s="43" t="str">
        <f t="shared" ca="1" si="131"/>
        <v>P O Closed</v>
      </c>
      <c r="Y694" s="37">
        <f t="shared" ca="1" si="127"/>
        <v>-1862</v>
      </c>
      <c r="Z694" s="44">
        <v>4195</v>
      </c>
      <c r="AA694" s="44">
        <f t="shared" ca="1" si="128"/>
        <v>1862</v>
      </c>
      <c r="AB694" s="48">
        <v>0</v>
      </c>
      <c r="AC694" s="67">
        <f t="shared" si="129"/>
        <v>1</v>
      </c>
      <c r="AD694" s="52">
        <f t="shared" ca="1" si="132"/>
        <v>1862</v>
      </c>
      <c r="AE694" s="83"/>
      <c r="AF694" s="74">
        <v>0</v>
      </c>
      <c r="AG694" s="75">
        <v>0</v>
      </c>
      <c r="AH694" s="76">
        <v>46200</v>
      </c>
      <c r="AI694" s="77">
        <v>46362</v>
      </c>
      <c r="AJ694" s="50">
        <f t="shared" si="130"/>
        <v>-162</v>
      </c>
      <c r="AK694" s="48" t="s">
        <v>47</v>
      </c>
    </row>
    <row r="695" spans="1:37">
      <c r="A695" s="86" t="s">
        <v>991</v>
      </c>
      <c r="B695" s="44">
        <v>594</v>
      </c>
      <c r="C695" s="44">
        <v>85260239</v>
      </c>
      <c r="D695" s="86" t="s">
        <v>74</v>
      </c>
      <c r="E695" s="86" t="s">
        <v>75</v>
      </c>
      <c r="F695" s="44">
        <v>47</v>
      </c>
      <c r="G695" s="44">
        <v>4914079</v>
      </c>
      <c r="H695" s="46">
        <v>0.94</v>
      </c>
      <c r="I695" s="21">
        <v>62.232394707177136</v>
      </c>
      <c r="J695" s="86" t="s">
        <v>112</v>
      </c>
      <c r="K695" s="66">
        <v>0.13800000000000001</v>
      </c>
      <c r="L695" s="45">
        <v>9282</v>
      </c>
      <c r="M695" s="82">
        <v>43992</v>
      </c>
      <c r="N695" s="44">
        <v>76491</v>
      </c>
      <c r="O695" s="36">
        <f t="shared" si="121"/>
        <v>4760218.1035466865</v>
      </c>
      <c r="P695" s="36">
        <f t="shared" si="122"/>
        <v>5417128</v>
      </c>
      <c r="Q695" s="44">
        <v>25753</v>
      </c>
      <c r="R695" s="30">
        <v>76491</v>
      </c>
      <c r="S695" s="30">
        <f t="shared" si="123"/>
        <v>50738</v>
      </c>
      <c r="T695" s="36">
        <f t="shared" si="124"/>
        <v>1823839</v>
      </c>
      <c r="U695" s="30">
        <f t="shared" si="125"/>
        <v>3593289</v>
      </c>
      <c r="V695" s="44">
        <v>154</v>
      </c>
      <c r="W695" s="33">
        <f t="shared" si="126"/>
        <v>44146</v>
      </c>
      <c r="X695" s="43" t="str">
        <f t="shared" ca="1" si="131"/>
        <v>Bill Process</v>
      </c>
      <c r="Y695" s="37">
        <f t="shared" ca="1" si="127"/>
        <v>-2045</v>
      </c>
      <c r="Z695" s="44">
        <v>7375</v>
      </c>
      <c r="AA695" s="44">
        <f t="shared" ca="1" si="128"/>
        <v>2045</v>
      </c>
      <c r="AB695" s="48">
        <v>5</v>
      </c>
      <c r="AC695" s="67">
        <f t="shared" si="129"/>
        <v>0.33668013230314675</v>
      </c>
      <c r="AD695" s="52">
        <f t="shared" ca="1" si="132"/>
        <v>2040</v>
      </c>
      <c r="AE695" s="83"/>
      <c r="AF695" s="74">
        <v>0</v>
      </c>
      <c r="AG695" s="75">
        <v>0</v>
      </c>
      <c r="AH695" s="76">
        <v>45858</v>
      </c>
      <c r="AI695" s="77">
        <v>46026</v>
      </c>
      <c r="AJ695" s="50">
        <f t="shared" si="130"/>
        <v>-168</v>
      </c>
      <c r="AK695" s="48" t="s">
        <v>47</v>
      </c>
    </row>
    <row r="696" spans="1:37">
      <c r="A696" s="86" t="s">
        <v>992</v>
      </c>
      <c r="B696" s="44">
        <v>861</v>
      </c>
      <c r="C696" s="44">
        <v>92734506</v>
      </c>
      <c r="D696" s="86" t="s">
        <v>487</v>
      </c>
      <c r="E696" s="86" t="s">
        <v>71</v>
      </c>
      <c r="F696" s="44">
        <v>35</v>
      </c>
      <c r="G696" s="44">
        <v>9964597</v>
      </c>
      <c r="H696" s="46">
        <v>0.78</v>
      </c>
      <c r="I696" s="21">
        <v>68.284690981894045</v>
      </c>
      <c r="J696" s="86" t="s">
        <v>521</v>
      </c>
      <c r="K696" s="66">
        <v>0.14299999999999999</v>
      </c>
      <c r="L696" s="45">
        <v>1035</v>
      </c>
      <c r="M696" s="82">
        <v>44083</v>
      </c>
      <c r="N696" s="44">
        <v>84575</v>
      </c>
      <c r="O696" s="36">
        <f t="shared" si="121"/>
        <v>5775177.739793689</v>
      </c>
      <c r="P696" s="36">
        <f t="shared" si="122"/>
        <v>6601028</v>
      </c>
      <c r="Q696" s="44">
        <v>20745</v>
      </c>
      <c r="R696" s="30">
        <v>84575</v>
      </c>
      <c r="S696" s="30">
        <f t="shared" si="123"/>
        <v>63830</v>
      </c>
      <c r="T696" s="36">
        <f t="shared" si="124"/>
        <v>1619135</v>
      </c>
      <c r="U696" s="30">
        <f t="shared" si="125"/>
        <v>4981893</v>
      </c>
      <c r="V696" s="44">
        <v>140</v>
      </c>
      <c r="W696" s="33">
        <f t="shared" si="126"/>
        <v>44223</v>
      </c>
      <c r="X696" s="43" t="str">
        <f t="shared" ca="1" si="131"/>
        <v>Bill Process</v>
      </c>
      <c r="Y696" s="37">
        <f t="shared" ca="1" si="127"/>
        <v>-1968</v>
      </c>
      <c r="Z696" s="44">
        <v>5519</v>
      </c>
      <c r="AA696" s="44">
        <f t="shared" ca="1" si="128"/>
        <v>1968</v>
      </c>
      <c r="AB696" s="48">
        <v>0</v>
      </c>
      <c r="AC696" s="67">
        <f t="shared" si="129"/>
        <v>0.24528524977830329</v>
      </c>
      <c r="AD696" s="52">
        <f t="shared" ca="1" si="132"/>
        <v>1968</v>
      </c>
      <c r="AE696" s="83"/>
      <c r="AF696" s="74">
        <v>0</v>
      </c>
      <c r="AG696" s="75">
        <v>0</v>
      </c>
      <c r="AH696" s="76">
        <v>46179</v>
      </c>
      <c r="AI696" s="77">
        <v>46333</v>
      </c>
      <c r="AJ696" s="50">
        <f t="shared" si="130"/>
        <v>-154</v>
      </c>
      <c r="AK696" s="48" t="s">
        <v>60</v>
      </c>
    </row>
    <row r="697" spans="1:37">
      <c r="A697" s="86" t="s">
        <v>993</v>
      </c>
      <c r="B697" s="44">
        <v>917</v>
      </c>
      <c r="C697" s="44">
        <v>53545469</v>
      </c>
      <c r="D697" s="86" t="s">
        <v>342</v>
      </c>
      <c r="E697" s="86" t="s">
        <v>75</v>
      </c>
      <c r="F697" s="44">
        <v>8</v>
      </c>
      <c r="G697" s="44">
        <v>6449900</v>
      </c>
      <c r="H697" s="46">
        <v>0.88</v>
      </c>
      <c r="I697" s="21">
        <v>84.748903781096203</v>
      </c>
      <c r="J697" s="86" t="s">
        <v>76</v>
      </c>
      <c r="K697" s="66">
        <v>0.13500000000000001</v>
      </c>
      <c r="L697" s="45">
        <v>7359</v>
      </c>
      <c r="M697" s="82">
        <v>44645</v>
      </c>
      <c r="N697" s="44">
        <v>80342</v>
      </c>
      <c r="O697" s="36">
        <f t="shared" si="121"/>
        <v>6808896.4275808316</v>
      </c>
      <c r="P697" s="36">
        <f t="shared" si="122"/>
        <v>7728097</v>
      </c>
      <c r="Q697" s="44">
        <v>13257</v>
      </c>
      <c r="R697" s="30">
        <v>80342</v>
      </c>
      <c r="S697" s="30">
        <f t="shared" si="123"/>
        <v>67085</v>
      </c>
      <c r="T697" s="36">
        <f t="shared" si="124"/>
        <v>1275191</v>
      </c>
      <c r="U697" s="30">
        <f t="shared" si="125"/>
        <v>6452906</v>
      </c>
      <c r="V697" s="44">
        <v>82</v>
      </c>
      <c r="W697" s="33">
        <f t="shared" si="126"/>
        <v>44727</v>
      </c>
      <c r="X697" s="43" t="str">
        <f t="shared" ca="1" si="131"/>
        <v>Bill Process</v>
      </c>
      <c r="Y697" s="37">
        <f t="shared" ca="1" si="127"/>
        <v>-1464</v>
      </c>
      <c r="Z697" s="44">
        <v>3615</v>
      </c>
      <c r="AA697" s="44">
        <f t="shared" ca="1" si="128"/>
        <v>1464</v>
      </c>
      <c r="AB697" s="48">
        <v>0</v>
      </c>
      <c r="AC697" s="67">
        <f t="shared" si="129"/>
        <v>0.16500709467028454</v>
      </c>
      <c r="AD697" s="52">
        <f t="shared" ca="1" si="132"/>
        <v>1464</v>
      </c>
      <c r="AE697" s="83"/>
      <c r="AF697" s="74">
        <v>0</v>
      </c>
      <c r="AG697" s="75">
        <v>0</v>
      </c>
      <c r="AH697" s="76">
        <v>46295</v>
      </c>
      <c r="AI697" s="77">
        <v>46391</v>
      </c>
      <c r="AJ697" s="50">
        <f t="shared" si="130"/>
        <v>-96</v>
      </c>
      <c r="AK697" s="48" t="s">
        <v>47</v>
      </c>
    </row>
    <row r="698" spans="1:37">
      <c r="A698" s="86" t="s">
        <v>994</v>
      </c>
      <c r="B698" s="44">
        <v>782</v>
      </c>
      <c r="C698" s="44">
        <v>22085593</v>
      </c>
      <c r="D698" s="86" t="s">
        <v>78</v>
      </c>
      <c r="E698" s="86" t="s">
        <v>79</v>
      </c>
      <c r="F698" s="44">
        <v>50</v>
      </c>
      <c r="G698" s="44">
        <v>1550781</v>
      </c>
      <c r="H698" s="46">
        <v>0.81</v>
      </c>
      <c r="I698" s="21">
        <v>55.033923433281132</v>
      </c>
      <c r="J698" s="86" t="s">
        <v>204</v>
      </c>
      <c r="K698" s="66">
        <v>0.13800000000000001</v>
      </c>
      <c r="L698" s="45">
        <v>4493</v>
      </c>
      <c r="M698" s="82">
        <v>43986</v>
      </c>
      <c r="N698" s="44">
        <v>61132</v>
      </c>
      <c r="O698" s="36">
        <f t="shared" si="121"/>
        <v>3364333.8073233422</v>
      </c>
      <c r="P698" s="36">
        <f t="shared" si="122"/>
        <v>3828612</v>
      </c>
      <c r="Q698" s="44">
        <v>34033</v>
      </c>
      <c r="R698" s="30">
        <v>61132</v>
      </c>
      <c r="S698" s="30">
        <f t="shared" si="123"/>
        <v>27099</v>
      </c>
      <c r="T698" s="36">
        <f t="shared" si="124"/>
        <v>2131439</v>
      </c>
      <c r="U698" s="30">
        <f t="shared" si="125"/>
        <v>1697173</v>
      </c>
      <c r="V698" s="44">
        <v>177</v>
      </c>
      <c r="W698" s="33">
        <f t="shared" si="126"/>
        <v>44163</v>
      </c>
      <c r="X698" s="43" t="str">
        <f t="shared" ca="1" si="131"/>
        <v>Bill Process</v>
      </c>
      <c r="Y698" s="37">
        <f t="shared" ca="1" si="127"/>
        <v>-2028</v>
      </c>
      <c r="Z698" s="44">
        <v>4394</v>
      </c>
      <c r="AA698" s="44">
        <f t="shared" ca="1" si="128"/>
        <v>2028</v>
      </c>
      <c r="AB698" s="48">
        <v>0</v>
      </c>
      <c r="AC698" s="67">
        <f t="shared" si="129"/>
        <v>0.5567133416214094</v>
      </c>
      <c r="AD698" s="52">
        <f t="shared" ca="1" si="132"/>
        <v>2028</v>
      </c>
      <c r="AE698" s="83"/>
      <c r="AF698" s="74">
        <v>0</v>
      </c>
      <c r="AG698" s="75">
        <v>0</v>
      </c>
      <c r="AH698" s="76">
        <v>46361</v>
      </c>
      <c r="AI698" s="77">
        <v>46552</v>
      </c>
      <c r="AJ698" s="50">
        <f t="shared" si="130"/>
        <v>-191</v>
      </c>
      <c r="AK698" s="48" t="s">
        <v>60</v>
      </c>
    </row>
    <row r="699" spans="1:37">
      <c r="A699" s="86" t="s">
        <v>995</v>
      </c>
      <c r="B699" s="44">
        <v>293</v>
      </c>
      <c r="C699" s="44">
        <v>40375910</v>
      </c>
      <c r="D699" s="86" t="s">
        <v>183</v>
      </c>
      <c r="E699" s="86" t="s">
        <v>93</v>
      </c>
      <c r="F699" s="44">
        <v>27</v>
      </c>
      <c r="G699" s="44">
        <v>4618618</v>
      </c>
      <c r="H699" s="46">
        <v>0.96</v>
      </c>
      <c r="I699" s="21">
        <v>80.733430308320195</v>
      </c>
      <c r="J699" s="86" t="s">
        <v>202</v>
      </c>
      <c r="K699" s="66">
        <v>0.10100000000000001</v>
      </c>
      <c r="L699" s="45">
        <v>9544</v>
      </c>
      <c r="M699" s="82">
        <v>45838</v>
      </c>
      <c r="N699" s="44">
        <v>42710</v>
      </c>
      <c r="O699" s="36">
        <f t="shared" si="121"/>
        <v>3448124.8084683553</v>
      </c>
      <c r="P699" s="36">
        <f t="shared" si="122"/>
        <v>3796385</v>
      </c>
      <c r="Q699" s="44">
        <v>20710</v>
      </c>
      <c r="R699" s="30">
        <v>42710</v>
      </c>
      <c r="S699" s="30">
        <f t="shared" si="123"/>
        <v>22000</v>
      </c>
      <c r="T699" s="36">
        <f t="shared" si="124"/>
        <v>1840860</v>
      </c>
      <c r="U699" s="30">
        <f t="shared" si="125"/>
        <v>1955525</v>
      </c>
      <c r="V699" s="44">
        <v>71</v>
      </c>
      <c r="W699" s="33">
        <f t="shared" si="126"/>
        <v>45909</v>
      </c>
      <c r="X699" s="43" t="str">
        <f t="shared" ca="1" si="131"/>
        <v>Bill Process</v>
      </c>
      <c r="Y699" s="37">
        <f t="shared" ca="1" si="127"/>
        <v>-282</v>
      </c>
      <c r="Z699" s="44">
        <v>2778</v>
      </c>
      <c r="AA699" s="44">
        <f t="shared" ca="1" si="128"/>
        <v>282</v>
      </c>
      <c r="AB699" s="48">
        <v>1</v>
      </c>
      <c r="AC699" s="67">
        <f t="shared" si="129"/>
        <v>0.48489815031608524</v>
      </c>
      <c r="AD699" s="52">
        <f t="shared" ca="1" si="132"/>
        <v>281</v>
      </c>
      <c r="AE699" s="83"/>
      <c r="AF699" s="74">
        <v>0</v>
      </c>
      <c r="AG699" s="75">
        <v>0</v>
      </c>
      <c r="AH699" s="76">
        <v>45954</v>
      </c>
      <c r="AI699" s="77">
        <v>46039</v>
      </c>
      <c r="AJ699" s="50">
        <f t="shared" si="130"/>
        <v>-85</v>
      </c>
      <c r="AK699" s="48" t="s">
        <v>60</v>
      </c>
    </row>
    <row r="700" spans="1:37">
      <c r="A700" s="86" t="s">
        <v>996</v>
      </c>
      <c r="B700" s="44">
        <v>634</v>
      </c>
      <c r="C700" s="44">
        <v>32860647</v>
      </c>
      <c r="D700" s="86" t="s">
        <v>363</v>
      </c>
      <c r="E700" s="86" t="s">
        <v>207</v>
      </c>
      <c r="F700" s="44">
        <v>48</v>
      </c>
      <c r="G700" s="44">
        <v>962773</v>
      </c>
      <c r="H700" s="46">
        <v>0.9</v>
      </c>
      <c r="I700" s="21">
        <v>50.397812405809248</v>
      </c>
      <c r="J700" s="86" t="s">
        <v>51</v>
      </c>
      <c r="K700" s="66">
        <v>0.13900000000000001</v>
      </c>
      <c r="L700" s="45">
        <v>7925</v>
      </c>
      <c r="M700" s="82">
        <v>43879</v>
      </c>
      <c r="N700" s="44">
        <v>99173</v>
      </c>
      <c r="O700" s="36">
        <f t="shared" si="121"/>
        <v>4998102.2497213203</v>
      </c>
      <c r="P700" s="36">
        <f t="shared" si="122"/>
        <v>5692838</v>
      </c>
      <c r="Q700" s="44">
        <v>85248</v>
      </c>
      <c r="R700" s="30">
        <v>99173</v>
      </c>
      <c r="S700" s="30">
        <f t="shared" si="123"/>
        <v>13925</v>
      </c>
      <c r="T700" s="36">
        <f t="shared" si="124"/>
        <v>4893500</v>
      </c>
      <c r="U700" s="30">
        <f t="shared" si="125"/>
        <v>799338</v>
      </c>
      <c r="V700" s="44">
        <v>59</v>
      </c>
      <c r="W700" s="33">
        <f t="shared" si="126"/>
        <v>43938</v>
      </c>
      <c r="X700" s="43" t="str">
        <f t="shared" ca="1" si="131"/>
        <v>Bill Process</v>
      </c>
      <c r="Y700" s="37">
        <f t="shared" ca="1" si="127"/>
        <v>-2253</v>
      </c>
      <c r="Z700" s="44">
        <v>8684</v>
      </c>
      <c r="AA700" s="44">
        <f t="shared" ca="1" si="128"/>
        <v>2253</v>
      </c>
      <c r="AB700" s="48">
        <v>0</v>
      </c>
      <c r="AC700" s="67">
        <f t="shared" si="129"/>
        <v>0.85958879937079646</v>
      </c>
      <c r="AD700" s="52">
        <f t="shared" ca="1" si="132"/>
        <v>2253</v>
      </c>
      <c r="AE700" s="83"/>
      <c r="AF700" s="74">
        <v>0</v>
      </c>
      <c r="AG700" s="75">
        <v>0</v>
      </c>
      <c r="AH700" s="76">
        <v>46302</v>
      </c>
      <c r="AI700" s="77">
        <v>46375</v>
      </c>
      <c r="AJ700" s="50">
        <f t="shared" si="130"/>
        <v>-73</v>
      </c>
      <c r="AK700" s="48" t="s">
        <v>47</v>
      </c>
    </row>
    <row r="701" spans="1:37">
      <c r="A701" s="86" t="s">
        <v>997</v>
      </c>
      <c r="B701" s="44">
        <v>363</v>
      </c>
      <c r="C701" s="44">
        <v>31079684</v>
      </c>
      <c r="D701" s="86" t="s">
        <v>449</v>
      </c>
      <c r="E701" s="86" t="s">
        <v>125</v>
      </c>
      <c r="F701" s="44">
        <v>8</v>
      </c>
      <c r="G701" s="44">
        <v>3681600</v>
      </c>
      <c r="H701" s="46">
        <v>0.93</v>
      </c>
      <c r="I701" s="21">
        <v>53.751632501964792</v>
      </c>
      <c r="J701" s="86" t="s">
        <v>104</v>
      </c>
      <c r="K701" s="66">
        <v>0.14599999999999999</v>
      </c>
      <c r="L701" s="45">
        <v>1455</v>
      </c>
      <c r="M701" s="82">
        <v>45924</v>
      </c>
      <c r="N701" s="44">
        <v>80081</v>
      </c>
      <c r="O701" s="36">
        <f t="shared" si="121"/>
        <v>4304484.4823898422</v>
      </c>
      <c r="P701" s="36">
        <f t="shared" si="122"/>
        <v>4932939</v>
      </c>
      <c r="Q701" s="44">
        <v>22213</v>
      </c>
      <c r="R701" s="30">
        <v>80081</v>
      </c>
      <c r="S701" s="30">
        <f t="shared" si="123"/>
        <v>57868</v>
      </c>
      <c r="T701" s="36">
        <f t="shared" si="124"/>
        <v>1368307</v>
      </c>
      <c r="U701" s="30">
        <f t="shared" si="125"/>
        <v>3564632</v>
      </c>
      <c r="V701" s="44">
        <v>141</v>
      </c>
      <c r="W701" s="33">
        <f t="shared" si="126"/>
        <v>46065</v>
      </c>
      <c r="X701" s="43" t="str">
        <f t="shared" ca="1" si="131"/>
        <v>Bill Process</v>
      </c>
      <c r="Y701" s="37">
        <f t="shared" ca="1" si="127"/>
        <v>-126</v>
      </c>
      <c r="Z701" s="44">
        <v>9172</v>
      </c>
      <c r="AA701" s="44">
        <f t="shared" ca="1" si="128"/>
        <v>126</v>
      </c>
      <c r="AB701" s="48">
        <v>7</v>
      </c>
      <c r="AC701" s="67">
        <f t="shared" si="129"/>
        <v>0.27738165107828322</v>
      </c>
      <c r="AD701" s="52">
        <f t="shared" ca="1" si="132"/>
        <v>119</v>
      </c>
      <c r="AE701" s="83"/>
      <c r="AF701" s="74">
        <v>0</v>
      </c>
      <c r="AG701" s="75">
        <v>0</v>
      </c>
      <c r="AH701" s="76">
        <v>45879</v>
      </c>
      <c r="AI701" s="77">
        <v>46034</v>
      </c>
      <c r="AJ701" s="50">
        <f t="shared" si="130"/>
        <v>-155</v>
      </c>
      <c r="AK701" s="48" t="s">
        <v>60</v>
      </c>
    </row>
    <row r="702" spans="1:37">
      <c r="A702" s="86" t="s">
        <v>998</v>
      </c>
      <c r="B702" s="44">
        <v>704</v>
      </c>
      <c r="C702" s="44">
        <v>56901816</v>
      </c>
      <c r="D702" s="86" t="s">
        <v>131</v>
      </c>
      <c r="E702" s="86" t="s">
        <v>75</v>
      </c>
      <c r="F702" s="44">
        <v>35</v>
      </c>
      <c r="G702" s="44">
        <v>3166483</v>
      </c>
      <c r="H702" s="46">
        <v>0.9</v>
      </c>
      <c r="I702" s="21">
        <v>62.451160704786432</v>
      </c>
      <c r="J702" s="86" t="s">
        <v>159</v>
      </c>
      <c r="K702" s="66">
        <v>0.111</v>
      </c>
      <c r="L702" s="45">
        <v>4967</v>
      </c>
      <c r="M702" s="82">
        <v>45503</v>
      </c>
      <c r="N702" s="44">
        <v>88758</v>
      </c>
      <c r="O702" s="36">
        <f t="shared" si="121"/>
        <v>5543040.1218354339</v>
      </c>
      <c r="P702" s="36">
        <f t="shared" si="122"/>
        <v>6158318</v>
      </c>
      <c r="Q702" s="44">
        <v>6662</v>
      </c>
      <c r="R702" s="30">
        <v>88758</v>
      </c>
      <c r="S702" s="30">
        <f t="shared" si="123"/>
        <v>82096</v>
      </c>
      <c r="T702" s="36">
        <f t="shared" si="124"/>
        <v>462231</v>
      </c>
      <c r="U702" s="30">
        <f t="shared" si="125"/>
        <v>5696087</v>
      </c>
      <c r="V702" s="44">
        <v>62</v>
      </c>
      <c r="W702" s="33">
        <f t="shared" si="126"/>
        <v>45565</v>
      </c>
      <c r="X702" s="43" t="str">
        <f t="shared" ca="1" si="131"/>
        <v>Bill Process</v>
      </c>
      <c r="Y702" s="37">
        <f t="shared" ca="1" si="127"/>
        <v>-626</v>
      </c>
      <c r="Z702" s="44">
        <v>7507</v>
      </c>
      <c r="AA702" s="44">
        <f t="shared" ca="1" si="128"/>
        <v>626</v>
      </c>
      <c r="AB702" s="48">
        <v>9</v>
      </c>
      <c r="AC702" s="67">
        <f t="shared" si="129"/>
        <v>7.505802293877735E-2</v>
      </c>
      <c r="AD702" s="52">
        <f t="shared" ca="1" si="132"/>
        <v>617</v>
      </c>
      <c r="AE702" s="83"/>
      <c r="AF702" s="74">
        <v>0</v>
      </c>
      <c r="AG702" s="75">
        <v>0</v>
      </c>
      <c r="AH702" s="76">
        <v>45657</v>
      </c>
      <c r="AI702" s="77">
        <v>45733</v>
      </c>
      <c r="AJ702" s="50">
        <f t="shared" si="130"/>
        <v>-76</v>
      </c>
      <c r="AK702" s="48" t="s">
        <v>47</v>
      </c>
    </row>
    <row r="703" spans="1:37">
      <c r="A703" s="86" t="s">
        <v>999</v>
      </c>
      <c r="B703" s="44">
        <v>372</v>
      </c>
      <c r="C703" s="44">
        <v>35122634</v>
      </c>
      <c r="D703" s="86" t="s">
        <v>149</v>
      </c>
      <c r="E703" s="86" t="s">
        <v>75</v>
      </c>
      <c r="F703" s="44">
        <v>43</v>
      </c>
      <c r="G703" s="44">
        <v>5541491</v>
      </c>
      <c r="H703" s="46">
        <v>0.83</v>
      </c>
      <c r="I703" s="21">
        <v>57.685535477750747</v>
      </c>
      <c r="J703" s="86" t="s">
        <v>221</v>
      </c>
      <c r="K703" s="66">
        <v>0.112</v>
      </c>
      <c r="L703" s="45">
        <v>6302</v>
      </c>
      <c r="M703" s="82">
        <v>44596</v>
      </c>
      <c r="N703" s="44">
        <v>78555</v>
      </c>
      <c r="O703" s="36">
        <f t="shared" si="121"/>
        <v>4531487.2394547099</v>
      </c>
      <c r="P703" s="36">
        <f t="shared" si="122"/>
        <v>5039014</v>
      </c>
      <c r="Q703" s="44">
        <v>78555</v>
      </c>
      <c r="R703" s="30">
        <v>78555</v>
      </c>
      <c r="S703" s="30">
        <f t="shared" si="123"/>
        <v>0</v>
      </c>
      <c r="T703" s="36">
        <f t="shared" si="124"/>
        <v>5039014</v>
      </c>
      <c r="U703" s="30">
        <f t="shared" si="125"/>
        <v>0</v>
      </c>
      <c r="V703" s="44">
        <v>123</v>
      </c>
      <c r="W703" s="33">
        <f t="shared" si="126"/>
        <v>44719</v>
      </c>
      <c r="X703" s="43" t="str">
        <f t="shared" ca="1" si="131"/>
        <v>P O Closed</v>
      </c>
      <c r="Y703" s="37">
        <f t="shared" ca="1" si="127"/>
        <v>-1472</v>
      </c>
      <c r="Z703" s="44">
        <v>9328</v>
      </c>
      <c r="AA703" s="44">
        <f t="shared" ca="1" si="128"/>
        <v>1472</v>
      </c>
      <c r="AB703" s="48">
        <v>0</v>
      </c>
      <c r="AC703" s="67">
        <f t="shared" si="129"/>
        <v>1</v>
      </c>
      <c r="AD703" s="52">
        <f t="shared" ca="1" si="132"/>
        <v>1472</v>
      </c>
      <c r="AE703" s="83"/>
      <c r="AF703" s="74">
        <v>0</v>
      </c>
      <c r="AG703" s="75">
        <v>0</v>
      </c>
      <c r="AH703" s="76">
        <v>46346</v>
      </c>
      <c r="AI703" s="77">
        <v>46483</v>
      </c>
      <c r="AJ703" s="50">
        <f t="shared" si="130"/>
        <v>-137</v>
      </c>
      <c r="AK703" s="48" t="s">
        <v>60</v>
      </c>
    </row>
    <row r="704" spans="1:37">
      <c r="A704" s="86" t="s">
        <v>1000</v>
      </c>
      <c r="B704" s="44">
        <v>485</v>
      </c>
      <c r="C704" s="44">
        <v>30083858</v>
      </c>
      <c r="D704" s="86" t="s">
        <v>201</v>
      </c>
      <c r="E704" s="86" t="s">
        <v>83</v>
      </c>
      <c r="F704" s="44">
        <v>39</v>
      </c>
      <c r="G704" s="44">
        <v>3118744</v>
      </c>
      <c r="H704" s="46">
        <v>0.93</v>
      </c>
      <c r="I704" s="21">
        <v>53.349057182854949</v>
      </c>
      <c r="J704" s="86" t="s">
        <v>187</v>
      </c>
      <c r="K704" s="66">
        <v>0.12</v>
      </c>
      <c r="L704" s="45">
        <v>5473</v>
      </c>
      <c r="M704" s="82">
        <v>44517</v>
      </c>
      <c r="N704" s="44">
        <v>49365</v>
      </c>
      <c r="O704" s="36">
        <f t="shared" si="121"/>
        <v>2633576.2078316347</v>
      </c>
      <c r="P704" s="36">
        <f t="shared" si="122"/>
        <v>2949605</v>
      </c>
      <c r="Q704" s="44">
        <v>10607</v>
      </c>
      <c r="R704" s="30">
        <v>49365</v>
      </c>
      <c r="S704" s="30">
        <f t="shared" si="123"/>
        <v>38758</v>
      </c>
      <c r="T704" s="36">
        <f t="shared" si="124"/>
        <v>633778</v>
      </c>
      <c r="U704" s="30">
        <f t="shared" si="125"/>
        <v>2315827</v>
      </c>
      <c r="V704" s="44">
        <v>104</v>
      </c>
      <c r="W704" s="33">
        <f t="shared" si="126"/>
        <v>44621</v>
      </c>
      <c r="X704" s="43" t="str">
        <f t="shared" ca="1" si="131"/>
        <v>Bill Process</v>
      </c>
      <c r="Y704" s="37">
        <f t="shared" ca="1" si="127"/>
        <v>-1570</v>
      </c>
      <c r="Z704" s="44">
        <v>4592</v>
      </c>
      <c r="AA704" s="44">
        <f t="shared" ca="1" si="128"/>
        <v>1570</v>
      </c>
      <c r="AB704" s="48">
        <v>6</v>
      </c>
      <c r="AC704" s="67">
        <f t="shared" si="129"/>
        <v>0.21486883419426719</v>
      </c>
      <c r="AD704" s="52">
        <f t="shared" ca="1" si="132"/>
        <v>1564</v>
      </c>
      <c r="AE704" s="83"/>
      <c r="AF704" s="74">
        <v>0</v>
      </c>
      <c r="AG704" s="75">
        <v>0</v>
      </c>
      <c r="AH704" s="76">
        <v>46047</v>
      </c>
      <c r="AI704" s="77">
        <v>46165</v>
      </c>
      <c r="AJ704" s="50">
        <f t="shared" si="130"/>
        <v>-118</v>
      </c>
      <c r="AK704" s="48" t="s">
        <v>47</v>
      </c>
    </row>
    <row r="705" spans="1:37">
      <c r="A705" s="86" t="s">
        <v>1001</v>
      </c>
      <c r="B705" s="44">
        <v>492</v>
      </c>
      <c r="C705" s="44">
        <v>46881139</v>
      </c>
      <c r="D705" s="86" t="s">
        <v>128</v>
      </c>
      <c r="E705" s="86" t="s">
        <v>50</v>
      </c>
      <c r="F705" s="44">
        <v>17</v>
      </c>
      <c r="G705" s="44">
        <v>2360051</v>
      </c>
      <c r="H705" s="46">
        <v>0.8</v>
      </c>
      <c r="I705" s="21">
        <v>91.141472402063329</v>
      </c>
      <c r="J705" s="86" t="s">
        <v>181</v>
      </c>
      <c r="K705" s="66">
        <v>0.112</v>
      </c>
      <c r="L705" s="45">
        <v>6887</v>
      </c>
      <c r="M705" s="82">
        <v>44802</v>
      </c>
      <c r="N705" s="44">
        <v>83037</v>
      </c>
      <c r="O705" s="36">
        <f t="shared" si="121"/>
        <v>7568114.4438501326</v>
      </c>
      <c r="P705" s="36">
        <f t="shared" si="122"/>
        <v>8415743</v>
      </c>
      <c r="Q705" s="44">
        <v>70510</v>
      </c>
      <c r="R705" s="30">
        <v>83037</v>
      </c>
      <c r="S705" s="30">
        <f t="shared" si="123"/>
        <v>12527</v>
      </c>
      <c r="T705" s="36">
        <f t="shared" si="124"/>
        <v>7146140</v>
      </c>
      <c r="U705" s="30">
        <f t="shared" si="125"/>
        <v>1269603</v>
      </c>
      <c r="V705" s="44">
        <v>77</v>
      </c>
      <c r="W705" s="33">
        <f t="shared" si="126"/>
        <v>44879</v>
      </c>
      <c r="X705" s="43" t="str">
        <f t="shared" ca="1" si="131"/>
        <v>Bill Process</v>
      </c>
      <c r="Y705" s="37">
        <f t="shared" ca="1" si="127"/>
        <v>-1312</v>
      </c>
      <c r="Z705" s="44">
        <v>3191</v>
      </c>
      <c r="AA705" s="44">
        <f t="shared" ca="1" si="128"/>
        <v>1312</v>
      </c>
      <c r="AB705" s="48">
        <v>8</v>
      </c>
      <c r="AC705" s="67">
        <f t="shared" si="129"/>
        <v>0.84913954020496885</v>
      </c>
      <c r="AD705" s="52">
        <f t="shared" ca="1" si="132"/>
        <v>1304</v>
      </c>
      <c r="AE705" s="83"/>
      <c r="AF705" s="74">
        <v>0</v>
      </c>
      <c r="AG705" s="75">
        <v>0</v>
      </c>
      <c r="AH705" s="76">
        <v>45986</v>
      </c>
      <c r="AI705" s="77">
        <v>46077</v>
      </c>
      <c r="AJ705" s="50">
        <f t="shared" si="130"/>
        <v>-91</v>
      </c>
      <c r="AK705" s="48" t="s">
        <v>47</v>
      </c>
    </row>
    <row r="706" spans="1:37">
      <c r="A706" s="86" t="s">
        <v>1002</v>
      </c>
      <c r="B706" s="44">
        <v>887</v>
      </c>
      <c r="C706" s="44">
        <v>21832048</v>
      </c>
      <c r="D706" s="86" t="s">
        <v>172</v>
      </c>
      <c r="E706" s="86" t="s">
        <v>93</v>
      </c>
      <c r="F706" s="44">
        <v>8</v>
      </c>
      <c r="G706" s="44">
        <v>1461071</v>
      </c>
      <c r="H706" s="46">
        <v>0.95</v>
      </c>
      <c r="I706" s="21">
        <v>54.297943753583766</v>
      </c>
      <c r="J706" s="86" t="s">
        <v>84</v>
      </c>
      <c r="K706" s="66">
        <v>0.11799999999999999</v>
      </c>
      <c r="L706" s="45">
        <v>4947</v>
      </c>
      <c r="M706" s="82">
        <v>43884</v>
      </c>
      <c r="N706" s="44">
        <v>58654</v>
      </c>
      <c r="O706" s="36">
        <f t="shared" si="121"/>
        <v>3184791.5929227024</v>
      </c>
      <c r="P706" s="36">
        <f t="shared" si="122"/>
        <v>3560597</v>
      </c>
      <c r="Q706" s="44">
        <v>14350</v>
      </c>
      <c r="R706" s="30">
        <v>58654</v>
      </c>
      <c r="S706" s="30">
        <f t="shared" si="123"/>
        <v>44304</v>
      </c>
      <c r="T706" s="36">
        <f t="shared" si="124"/>
        <v>871118</v>
      </c>
      <c r="U706" s="30">
        <f t="shared" si="125"/>
        <v>2689479</v>
      </c>
      <c r="V706" s="44">
        <v>135</v>
      </c>
      <c r="W706" s="33">
        <f t="shared" si="126"/>
        <v>44019</v>
      </c>
      <c r="X706" s="43" t="str">
        <f t="shared" ca="1" si="131"/>
        <v>Bill Process</v>
      </c>
      <c r="Y706" s="37">
        <f t="shared" ca="1" si="127"/>
        <v>-2172</v>
      </c>
      <c r="Z706" s="44">
        <v>3535</v>
      </c>
      <c r="AA706" s="44">
        <f t="shared" ca="1" si="128"/>
        <v>2172</v>
      </c>
      <c r="AB706" s="48">
        <v>0</v>
      </c>
      <c r="AC706" s="67">
        <f t="shared" si="129"/>
        <v>0.24465509598663349</v>
      </c>
      <c r="AD706" s="52">
        <f t="shared" ca="1" si="132"/>
        <v>2172</v>
      </c>
      <c r="AE706" s="83"/>
      <c r="AF706" s="74">
        <v>0</v>
      </c>
      <c r="AG706" s="75">
        <v>0</v>
      </c>
      <c r="AH706" s="76">
        <v>46246</v>
      </c>
      <c r="AI706" s="77">
        <v>46395</v>
      </c>
      <c r="AJ706" s="50">
        <f t="shared" si="130"/>
        <v>-149</v>
      </c>
      <c r="AK706" s="48" t="s">
        <v>60</v>
      </c>
    </row>
    <row r="707" spans="1:37">
      <c r="A707" s="86" t="s">
        <v>1003</v>
      </c>
      <c r="B707" s="44">
        <v>196</v>
      </c>
      <c r="C707" s="44">
        <v>71436889</v>
      </c>
      <c r="D707" s="86" t="s">
        <v>425</v>
      </c>
      <c r="E707" s="86" t="s">
        <v>71</v>
      </c>
      <c r="F707" s="44">
        <v>37</v>
      </c>
      <c r="G707" s="44">
        <v>8118620</v>
      </c>
      <c r="H707" s="46">
        <v>0.78</v>
      </c>
      <c r="I707" s="21">
        <v>78.136917365573964</v>
      </c>
      <c r="J707" s="86" t="s">
        <v>144</v>
      </c>
      <c r="K707" s="66">
        <v>0.14399999999999999</v>
      </c>
      <c r="L707" s="45">
        <v>2238</v>
      </c>
      <c r="M707" s="82">
        <v>44248</v>
      </c>
      <c r="N707" s="44">
        <v>18022</v>
      </c>
      <c r="O707" s="36">
        <f t="shared" ref="O707:O770" si="133">I707*N707</f>
        <v>1408183.5247623739</v>
      </c>
      <c r="P707" s="36">
        <f t="shared" ref="P707:P770" si="134">ROUND((SUM(I707*K707+I707)*N707),0)</f>
        <v>1610962</v>
      </c>
      <c r="Q707" s="44">
        <v>3379</v>
      </c>
      <c r="R707" s="30">
        <v>18022</v>
      </c>
      <c r="S707" s="30">
        <f t="shared" ref="S707:S770" si="135">+N707-Q707</f>
        <v>14643</v>
      </c>
      <c r="T707" s="36">
        <f t="shared" ref="T707:T770" si="136">ROUND((SUM(I707*K707+I707)*Q707),0)</f>
        <v>302044</v>
      </c>
      <c r="U707" s="30">
        <f t="shared" ref="U707:U770" si="137">+P707-T707</f>
        <v>1308918</v>
      </c>
      <c r="V707" s="44">
        <v>148</v>
      </c>
      <c r="W707" s="33">
        <f t="shared" ref="W707:W770" si="138">V707+M707</f>
        <v>44396</v>
      </c>
      <c r="X707" s="43" t="str">
        <f t="shared" ca="1" si="131"/>
        <v>Bill Process</v>
      </c>
      <c r="Y707" s="37">
        <f t="shared" ref="Y707:Y770" ca="1" si="139">+W707-TODAY()</f>
        <v>-1795</v>
      </c>
      <c r="Z707" s="44">
        <v>3667</v>
      </c>
      <c r="AA707" s="44">
        <f t="shared" ref="AA707:AA770" ca="1" si="140">IF(W707&lt;TODAY(),TODAY()-W707,0)</f>
        <v>1795</v>
      </c>
      <c r="AB707" s="48">
        <v>9</v>
      </c>
      <c r="AC707" s="67">
        <f t="shared" ref="AC707:AC770" si="141">+Q707/N707</f>
        <v>0.18749306403284874</v>
      </c>
      <c r="AD707" s="52">
        <f t="shared" ca="1" si="132"/>
        <v>1786</v>
      </c>
      <c r="AE707" s="83"/>
      <c r="AF707" s="74">
        <v>0</v>
      </c>
      <c r="AG707" s="75">
        <v>0</v>
      </c>
      <c r="AH707" s="76">
        <v>46043</v>
      </c>
      <c r="AI707" s="77">
        <v>46205</v>
      </c>
      <c r="AJ707" s="50">
        <f t="shared" ref="AJ707:AJ770" si="142">AH707-AI707</f>
        <v>-162</v>
      </c>
      <c r="AK707" s="48" t="s">
        <v>47</v>
      </c>
    </row>
    <row r="708" spans="1:37">
      <c r="A708" s="86" t="s">
        <v>1004</v>
      </c>
      <c r="B708" s="44">
        <v>823</v>
      </c>
      <c r="C708" s="44">
        <v>87070009</v>
      </c>
      <c r="D708" s="86" t="s">
        <v>269</v>
      </c>
      <c r="E708" s="86" t="s">
        <v>97</v>
      </c>
      <c r="F708" s="44">
        <v>34</v>
      </c>
      <c r="G708" s="44">
        <v>4123806</v>
      </c>
      <c r="H708" s="46">
        <v>0.82</v>
      </c>
      <c r="I708" s="21">
        <v>73.516330664820941</v>
      </c>
      <c r="J708" s="86" t="s">
        <v>181</v>
      </c>
      <c r="K708" s="66">
        <v>0.111</v>
      </c>
      <c r="L708" s="45">
        <v>3995</v>
      </c>
      <c r="M708" s="82">
        <v>45114</v>
      </c>
      <c r="N708" s="44">
        <v>28505</v>
      </c>
      <c r="O708" s="36">
        <f t="shared" si="133"/>
        <v>2095583.0056007209</v>
      </c>
      <c r="P708" s="36">
        <f t="shared" si="134"/>
        <v>2328193</v>
      </c>
      <c r="Q708" s="44">
        <v>7948</v>
      </c>
      <c r="R708" s="30">
        <v>28505</v>
      </c>
      <c r="S708" s="30">
        <f t="shared" si="135"/>
        <v>20557</v>
      </c>
      <c r="T708" s="36">
        <f t="shared" si="136"/>
        <v>649166</v>
      </c>
      <c r="U708" s="30">
        <f t="shared" si="137"/>
        <v>1679027</v>
      </c>
      <c r="V708" s="44">
        <v>65</v>
      </c>
      <c r="W708" s="33">
        <f t="shared" si="138"/>
        <v>45179</v>
      </c>
      <c r="X708" s="43" t="str">
        <f t="shared" ref="X708:X771" ca="1" si="143">IF(Q708=0,"Bill Submit",IF(Q708&lt;N708,"Bill Process",IF(W708&gt;=TODAY(),"L D 0%",IF(W708+V708/4&gt;=TODAY(),"L D 2.5%",IF(W708+V708/2&gt;=TODAY(),"L D 5.0%",IF(W708+V708*3/4&gt;=TODAY(),"L D 7.5%",IF(W708+V708&gt;=TODAY(),"L D 10%","P O Closed")))))))</f>
        <v>Bill Process</v>
      </c>
      <c r="Y708" s="37">
        <f t="shared" ca="1" si="139"/>
        <v>-1012</v>
      </c>
      <c r="Z708" s="44">
        <v>4339</v>
      </c>
      <c r="AA708" s="44">
        <f t="shared" ca="1" si="140"/>
        <v>1012</v>
      </c>
      <c r="AB708" s="48">
        <v>8</v>
      </c>
      <c r="AC708" s="67">
        <f t="shared" si="141"/>
        <v>0.27882827574109803</v>
      </c>
      <c r="AD708" s="52">
        <f t="shared" ca="1" si="132"/>
        <v>1004</v>
      </c>
      <c r="AE708" s="83"/>
      <c r="AF708" s="74">
        <v>0</v>
      </c>
      <c r="AG708" s="75">
        <v>0</v>
      </c>
      <c r="AH708" s="76">
        <v>45744</v>
      </c>
      <c r="AI708" s="77">
        <v>45823</v>
      </c>
      <c r="AJ708" s="50">
        <f t="shared" si="142"/>
        <v>-79</v>
      </c>
      <c r="AK708" s="48" t="s">
        <v>47</v>
      </c>
    </row>
    <row r="709" spans="1:37">
      <c r="A709" s="86" t="s">
        <v>1005</v>
      </c>
      <c r="B709" s="44">
        <v>611</v>
      </c>
      <c r="C709" s="44">
        <v>76655294</v>
      </c>
      <c r="D709" s="86" t="s">
        <v>507</v>
      </c>
      <c r="E709" s="86" t="s">
        <v>63</v>
      </c>
      <c r="F709" s="44">
        <v>13</v>
      </c>
      <c r="G709" s="44">
        <v>2493547</v>
      </c>
      <c r="H709" s="46">
        <v>0.87</v>
      </c>
      <c r="I709" s="21">
        <v>65.129848953764039</v>
      </c>
      <c r="J709" s="86" t="s">
        <v>156</v>
      </c>
      <c r="K709" s="66">
        <v>0.14499999999999999</v>
      </c>
      <c r="L709" s="45">
        <v>5711</v>
      </c>
      <c r="M709" s="82">
        <v>45606</v>
      </c>
      <c r="N709" s="44">
        <v>23964</v>
      </c>
      <c r="O709" s="36">
        <f t="shared" si="133"/>
        <v>1560771.7003280015</v>
      </c>
      <c r="P709" s="36">
        <f t="shared" si="134"/>
        <v>1787084</v>
      </c>
      <c r="Q709" s="44">
        <v>9092</v>
      </c>
      <c r="R709" s="30">
        <v>23964</v>
      </c>
      <c r="S709" s="30">
        <f t="shared" si="135"/>
        <v>14872</v>
      </c>
      <c r="T709" s="36">
        <f t="shared" si="136"/>
        <v>678024</v>
      </c>
      <c r="U709" s="30">
        <f t="shared" si="137"/>
        <v>1109060</v>
      </c>
      <c r="V709" s="44">
        <v>87</v>
      </c>
      <c r="W709" s="33">
        <f t="shared" si="138"/>
        <v>45693</v>
      </c>
      <c r="X709" s="43" t="str">
        <f t="shared" ca="1" si="143"/>
        <v>Bill Process</v>
      </c>
      <c r="Y709" s="37">
        <f t="shared" ca="1" si="139"/>
        <v>-498</v>
      </c>
      <c r="Z709" s="44">
        <v>1782</v>
      </c>
      <c r="AA709" s="44">
        <f t="shared" ca="1" si="140"/>
        <v>498</v>
      </c>
      <c r="AB709" s="48">
        <v>3</v>
      </c>
      <c r="AC709" s="67">
        <f t="shared" si="141"/>
        <v>0.37940243698881654</v>
      </c>
      <c r="AD709" s="52">
        <f t="shared" ca="1" si="132"/>
        <v>495</v>
      </c>
      <c r="AE709" s="83"/>
      <c r="AF709" s="74">
        <v>0</v>
      </c>
      <c r="AG709" s="75">
        <v>0</v>
      </c>
      <c r="AH709" s="76">
        <v>46034</v>
      </c>
      <c r="AI709" s="77">
        <v>46135</v>
      </c>
      <c r="AJ709" s="50">
        <f t="shared" si="142"/>
        <v>-101</v>
      </c>
      <c r="AK709" s="48" t="s">
        <v>60</v>
      </c>
    </row>
    <row r="710" spans="1:37">
      <c r="A710" s="86" t="s">
        <v>1006</v>
      </c>
      <c r="B710" s="44">
        <v>474</v>
      </c>
      <c r="C710" s="44">
        <v>90839117</v>
      </c>
      <c r="D710" s="86" t="s">
        <v>673</v>
      </c>
      <c r="E710" s="86" t="s">
        <v>97</v>
      </c>
      <c r="F710" s="44">
        <v>9</v>
      </c>
      <c r="G710" s="44">
        <v>962100</v>
      </c>
      <c r="H710" s="46">
        <v>0.87</v>
      </c>
      <c r="I710" s="21">
        <v>98.436248114544597</v>
      </c>
      <c r="J710" s="86" t="s">
        <v>68</v>
      </c>
      <c r="K710" s="66">
        <v>0.14199999999999999</v>
      </c>
      <c r="L710" s="45">
        <v>9446</v>
      </c>
      <c r="M710" s="82">
        <v>44475</v>
      </c>
      <c r="N710" s="44">
        <v>52503</v>
      </c>
      <c r="O710" s="36">
        <f t="shared" si="133"/>
        <v>5168198.3347579353</v>
      </c>
      <c r="P710" s="36">
        <f t="shared" si="134"/>
        <v>5902082</v>
      </c>
      <c r="Q710" s="44">
        <v>12409</v>
      </c>
      <c r="R710" s="30">
        <v>52503</v>
      </c>
      <c r="S710" s="30">
        <f t="shared" si="135"/>
        <v>40094</v>
      </c>
      <c r="T710" s="36">
        <f t="shared" si="136"/>
        <v>1394948</v>
      </c>
      <c r="U710" s="30">
        <f t="shared" si="137"/>
        <v>4507134</v>
      </c>
      <c r="V710" s="44">
        <v>184</v>
      </c>
      <c r="W710" s="33">
        <f t="shared" si="138"/>
        <v>44659</v>
      </c>
      <c r="X710" s="43" t="str">
        <f t="shared" ca="1" si="143"/>
        <v>Bill Process</v>
      </c>
      <c r="Y710" s="37">
        <f t="shared" ca="1" si="139"/>
        <v>-1532</v>
      </c>
      <c r="Z710" s="44">
        <v>5603</v>
      </c>
      <c r="AA710" s="44">
        <f t="shared" ca="1" si="140"/>
        <v>1532</v>
      </c>
      <c r="AB710" s="48">
        <v>7</v>
      </c>
      <c r="AC710" s="67">
        <f t="shared" si="141"/>
        <v>0.2363483991390968</v>
      </c>
      <c r="AD710" s="52">
        <f t="shared" ca="1" si="132"/>
        <v>1525</v>
      </c>
      <c r="AE710" s="83"/>
      <c r="AF710" s="74">
        <v>0</v>
      </c>
      <c r="AG710" s="75">
        <v>0</v>
      </c>
      <c r="AH710" s="76">
        <v>45869</v>
      </c>
      <c r="AI710" s="77">
        <v>46067</v>
      </c>
      <c r="AJ710" s="50">
        <f t="shared" si="142"/>
        <v>-198</v>
      </c>
      <c r="AK710" s="48" t="s">
        <v>47</v>
      </c>
    </row>
    <row r="711" spans="1:37">
      <c r="A711" s="86" t="s">
        <v>1007</v>
      </c>
      <c r="B711" s="44">
        <v>720</v>
      </c>
      <c r="C711" s="44">
        <v>58238309</v>
      </c>
      <c r="D711" s="86" t="s">
        <v>612</v>
      </c>
      <c r="E711" s="86" t="s">
        <v>71</v>
      </c>
      <c r="F711" s="44">
        <v>19</v>
      </c>
      <c r="G711" s="44">
        <v>3345757</v>
      </c>
      <c r="H711" s="46">
        <v>0.77</v>
      </c>
      <c r="I711" s="21">
        <v>50.924136824224476</v>
      </c>
      <c r="J711" s="86" t="s">
        <v>197</v>
      </c>
      <c r="K711" s="66">
        <v>0.108</v>
      </c>
      <c r="L711" s="45">
        <v>2324</v>
      </c>
      <c r="M711" s="82">
        <v>45010</v>
      </c>
      <c r="N711" s="44">
        <v>24467</v>
      </c>
      <c r="O711" s="36">
        <f t="shared" si="133"/>
        <v>1245960.8556783001</v>
      </c>
      <c r="P711" s="36">
        <f t="shared" si="134"/>
        <v>1380525</v>
      </c>
      <c r="Q711" s="44">
        <v>13311</v>
      </c>
      <c r="R711" s="30">
        <v>24467</v>
      </c>
      <c r="S711" s="30">
        <f t="shared" si="135"/>
        <v>11156</v>
      </c>
      <c r="T711" s="36">
        <f t="shared" si="136"/>
        <v>751059</v>
      </c>
      <c r="U711" s="30">
        <f t="shared" si="137"/>
        <v>629466</v>
      </c>
      <c r="V711" s="44">
        <v>65</v>
      </c>
      <c r="W711" s="33">
        <f t="shared" si="138"/>
        <v>45075</v>
      </c>
      <c r="X711" s="43" t="str">
        <f t="shared" ca="1" si="143"/>
        <v>Bill Process</v>
      </c>
      <c r="Y711" s="37">
        <f t="shared" ca="1" si="139"/>
        <v>-1116</v>
      </c>
      <c r="Z711" s="44">
        <v>5494</v>
      </c>
      <c r="AA711" s="44">
        <f t="shared" ca="1" si="140"/>
        <v>1116</v>
      </c>
      <c r="AB711" s="48">
        <v>9</v>
      </c>
      <c r="AC711" s="67">
        <f t="shared" si="141"/>
        <v>0.54403890955164103</v>
      </c>
      <c r="AD711" s="52">
        <f t="shared" ca="1" si="132"/>
        <v>1107</v>
      </c>
      <c r="AE711" s="83"/>
      <c r="AF711" s="74">
        <v>0</v>
      </c>
      <c r="AG711" s="75">
        <v>0</v>
      </c>
      <c r="AH711" s="76">
        <v>46010</v>
      </c>
      <c r="AI711" s="77">
        <v>46089</v>
      </c>
      <c r="AJ711" s="50">
        <f t="shared" si="142"/>
        <v>-79</v>
      </c>
      <c r="AK711" s="48" t="s">
        <v>47</v>
      </c>
    </row>
    <row r="712" spans="1:37">
      <c r="A712" s="86" t="s">
        <v>1008</v>
      </c>
      <c r="B712" s="44">
        <v>565</v>
      </c>
      <c r="C712" s="44">
        <v>62444313</v>
      </c>
      <c r="D712" s="86" t="s">
        <v>485</v>
      </c>
      <c r="E712" s="86" t="s">
        <v>207</v>
      </c>
      <c r="F712" s="44">
        <v>10</v>
      </c>
      <c r="G712" s="44">
        <v>9627799</v>
      </c>
      <c r="H712" s="46">
        <v>0.92</v>
      </c>
      <c r="I712" s="21">
        <v>70.549415989683169</v>
      </c>
      <c r="J712" s="86" t="s">
        <v>352</v>
      </c>
      <c r="K712" s="66">
        <v>0.123</v>
      </c>
      <c r="L712" s="45">
        <v>4303</v>
      </c>
      <c r="M712" s="82">
        <v>45172</v>
      </c>
      <c r="N712" s="44">
        <v>83279</v>
      </c>
      <c r="O712" s="36">
        <f t="shared" si="133"/>
        <v>5875284.8142048251</v>
      </c>
      <c r="P712" s="36">
        <f t="shared" si="134"/>
        <v>6597945</v>
      </c>
      <c r="Q712" s="44">
        <v>22554</v>
      </c>
      <c r="R712" s="30">
        <v>83279</v>
      </c>
      <c r="S712" s="30">
        <f t="shared" si="135"/>
        <v>60725</v>
      </c>
      <c r="T712" s="36">
        <f t="shared" si="136"/>
        <v>1786886</v>
      </c>
      <c r="U712" s="30">
        <f t="shared" si="137"/>
        <v>4811059</v>
      </c>
      <c r="V712" s="44">
        <v>67</v>
      </c>
      <c r="W712" s="33">
        <f t="shared" si="138"/>
        <v>45239</v>
      </c>
      <c r="X712" s="43" t="str">
        <f t="shared" ca="1" si="143"/>
        <v>Bill Process</v>
      </c>
      <c r="Y712" s="37">
        <f t="shared" ca="1" si="139"/>
        <v>-952</v>
      </c>
      <c r="Z712" s="44">
        <v>3982</v>
      </c>
      <c r="AA712" s="44">
        <f t="shared" ca="1" si="140"/>
        <v>952</v>
      </c>
      <c r="AB712" s="48">
        <v>4</v>
      </c>
      <c r="AC712" s="67">
        <f t="shared" si="141"/>
        <v>0.27082457762461126</v>
      </c>
      <c r="AD712" s="52">
        <f t="shared" ca="1" si="132"/>
        <v>948</v>
      </c>
      <c r="AE712" s="83"/>
      <c r="AF712" s="74">
        <v>0</v>
      </c>
      <c r="AG712" s="75">
        <v>0</v>
      </c>
      <c r="AH712" s="76">
        <v>45660</v>
      </c>
      <c r="AI712" s="77">
        <v>45741</v>
      </c>
      <c r="AJ712" s="50">
        <f t="shared" si="142"/>
        <v>-81</v>
      </c>
      <c r="AK712" s="48" t="s">
        <v>47</v>
      </c>
    </row>
    <row r="713" spans="1:37">
      <c r="A713" s="86" t="s">
        <v>1009</v>
      </c>
      <c r="B713" s="44">
        <v>468</v>
      </c>
      <c r="C713" s="44">
        <v>83733335</v>
      </c>
      <c r="D713" s="86" t="s">
        <v>351</v>
      </c>
      <c r="E713" s="86" t="s">
        <v>79</v>
      </c>
      <c r="F713" s="44">
        <v>48</v>
      </c>
      <c r="G713" s="44">
        <v>6099509</v>
      </c>
      <c r="H713" s="46">
        <v>0.78</v>
      </c>
      <c r="I713" s="21">
        <v>92.405616768943048</v>
      </c>
      <c r="J713" s="86" t="s">
        <v>94</v>
      </c>
      <c r="K713" s="66">
        <v>0.14499999999999999</v>
      </c>
      <c r="L713" s="45">
        <v>2663</v>
      </c>
      <c r="M713" s="82">
        <v>44258</v>
      </c>
      <c r="N713" s="44">
        <v>31902</v>
      </c>
      <c r="O713" s="36">
        <f t="shared" si="133"/>
        <v>2947923.9861628213</v>
      </c>
      <c r="P713" s="36">
        <f t="shared" si="134"/>
        <v>3375373</v>
      </c>
      <c r="Q713" s="44">
        <v>10922</v>
      </c>
      <c r="R713" s="30">
        <v>31902</v>
      </c>
      <c r="S713" s="30">
        <f t="shared" si="135"/>
        <v>20980</v>
      </c>
      <c r="T713" s="36">
        <f t="shared" si="136"/>
        <v>1155596</v>
      </c>
      <c r="U713" s="30">
        <f t="shared" si="137"/>
        <v>2219777</v>
      </c>
      <c r="V713" s="44">
        <v>77</v>
      </c>
      <c r="W713" s="33">
        <f t="shared" si="138"/>
        <v>44335</v>
      </c>
      <c r="X713" s="43" t="str">
        <f t="shared" ca="1" si="143"/>
        <v>Bill Process</v>
      </c>
      <c r="Y713" s="37">
        <f t="shared" ca="1" si="139"/>
        <v>-1856</v>
      </c>
      <c r="Z713" s="44">
        <v>8225</v>
      </c>
      <c r="AA713" s="44">
        <f t="shared" ca="1" si="140"/>
        <v>1856</v>
      </c>
      <c r="AB713" s="48">
        <v>4</v>
      </c>
      <c r="AC713" s="67">
        <f t="shared" si="141"/>
        <v>0.34236098050278979</v>
      </c>
      <c r="AD713" s="52">
        <f t="shared" ca="1" si="132"/>
        <v>1852</v>
      </c>
      <c r="AE713" s="83"/>
      <c r="AF713" s="74">
        <v>0</v>
      </c>
      <c r="AG713" s="75">
        <v>0</v>
      </c>
      <c r="AH713" s="76">
        <v>45664</v>
      </c>
      <c r="AI713" s="77">
        <v>45755</v>
      </c>
      <c r="AJ713" s="50">
        <f t="shared" si="142"/>
        <v>-91</v>
      </c>
      <c r="AK713" s="48" t="s">
        <v>60</v>
      </c>
    </row>
    <row r="714" spans="1:37">
      <c r="A714" s="86" t="s">
        <v>1010</v>
      </c>
      <c r="B714" s="44">
        <v>802</v>
      </c>
      <c r="C714" s="44">
        <v>34154517</v>
      </c>
      <c r="D714" s="86" t="s">
        <v>89</v>
      </c>
      <c r="E714" s="86" t="s">
        <v>71</v>
      </c>
      <c r="F714" s="44">
        <v>17</v>
      </c>
      <c r="G714" s="44">
        <v>2729067</v>
      </c>
      <c r="H714" s="46">
        <v>0.75</v>
      </c>
      <c r="I714" s="21">
        <v>67.771157682484912</v>
      </c>
      <c r="J714" s="86" t="s">
        <v>87</v>
      </c>
      <c r="K714" s="66">
        <v>0.11899999999999999</v>
      </c>
      <c r="L714" s="45">
        <v>2026</v>
      </c>
      <c r="M714" s="82">
        <v>44567</v>
      </c>
      <c r="N714" s="44">
        <v>22314</v>
      </c>
      <c r="O714" s="36">
        <f t="shared" si="133"/>
        <v>1512245.6125269684</v>
      </c>
      <c r="P714" s="36">
        <f t="shared" si="134"/>
        <v>1692203</v>
      </c>
      <c r="Q714" s="44">
        <v>17178</v>
      </c>
      <c r="R714" s="30">
        <v>22314</v>
      </c>
      <c r="S714" s="30">
        <f t="shared" si="135"/>
        <v>5136</v>
      </c>
      <c r="T714" s="36">
        <f t="shared" si="136"/>
        <v>1302710</v>
      </c>
      <c r="U714" s="30">
        <f t="shared" si="137"/>
        <v>389493</v>
      </c>
      <c r="V714" s="44">
        <v>162</v>
      </c>
      <c r="W714" s="33">
        <f t="shared" si="138"/>
        <v>44729</v>
      </c>
      <c r="X714" s="43" t="str">
        <f t="shared" ca="1" si="143"/>
        <v>Bill Process</v>
      </c>
      <c r="Y714" s="37">
        <f t="shared" ca="1" si="139"/>
        <v>-1462</v>
      </c>
      <c r="Z714" s="44">
        <v>1213</v>
      </c>
      <c r="AA714" s="44">
        <f t="shared" ca="1" si="140"/>
        <v>1462</v>
      </c>
      <c r="AB714" s="48">
        <v>6</v>
      </c>
      <c r="AC714" s="67">
        <f t="shared" si="141"/>
        <v>0.76983059962355471</v>
      </c>
      <c r="AD714" s="52">
        <f t="shared" ca="1" si="132"/>
        <v>1456</v>
      </c>
      <c r="AE714" s="83"/>
      <c r="AF714" s="74">
        <v>0</v>
      </c>
      <c r="AG714" s="75">
        <v>0</v>
      </c>
      <c r="AH714" s="76">
        <v>45834</v>
      </c>
      <c r="AI714" s="77">
        <v>46010</v>
      </c>
      <c r="AJ714" s="50">
        <f t="shared" si="142"/>
        <v>-176</v>
      </c>
      <c r="AK714" s="48" t="s">
        <v>60</v>
      </c>
    </row>
    <row r="715" spans="1:37">
      <c r="A715" s="86" t="s">
        <v>1011</v>
      </c>
      <c r="B715" s="44">
        <v>993</v>
      </c>
      <c r="C715" s="44">
        <v>82668002</v>
      </c>
      <c r="D715" s="86" t="s">
        <v>214</v>
      </c>
      <c r="E715" s="86" t="s">
        <v>75</v>
      </c>
      <c r="F715" s="44">
        <v>24</v>
      </c>
      <c r="G715" s="44">
        <v>528026</v>
      </c>
      <c r="H715" s="46">
        <v>0.79</v>
      </c>
      <c r="I715" s="21">
        <v>64.509694906439478</v>
      </c>
      <c r="J715" s="86" t="s">
        <v>272</v>
      </c>
      <c r="K715" s="66">
        <v>0.14099999999999999</v>
      </c>
      <c r="L715" s="45">
        <v>2348</v>
      </c>
      <c r="M715" s="82">
        <v>45941</v>
      </c>
      <c r="N715" s="44">
        <v>88002</v>
      </c>
      <c r="O715" s="36">
        <f t="shared" si="133"/>
        <v>5676982.1711564865</v>
      </c>
      <c r="P715" s="36">
        <f t="shared" si="134"/>
        <v>6477437</v>
      </c>
      <c r="Q715" s="44">
        <v>88002</v>
      </c>
      <c r="R715" s="30">
        <v>88002</v>
      </c>
      <c r="S715" s="30">
        <f t="shared" si="135"/>
        <v>0</v>
      </c>
      <c r="T715" s="36">
        <f t="shared" si="136"/>
        <v>6477437</v>
      </c>
      <c r="U715" s="30">
        <f t="shared" si="137"/>
        <v>0</v>
      </c>
      <c r="V715" s="44">
        <v>103</v>
      </c>
      <c r="W715" s="33">
        <f t="shared" si="138"/>
        <v>46044</v>
      </c>
      <c r="X715" s="43" t="str">
        <f t="shared" ca="1" si="143"/>
        <v>P O Closed</v>
      </c>
      <c r="Y715" s="37">
        <f t="shared" ca="1" si="139"/>
        <v>-147</v>
      </c>
      <c r="Z715" s="44">
        <v>2836</v>
      </c>
      <c r="AA715" s="44">
        <f t="shared" ca="1" si="140"/>
        <v>147</v>
      </c>
      <c r="AB715" s="48">
        <v>0</v>
      </c>
      <c r="AC715" s="67">
        <f t="shared" si="141"/>
        <v>1</v>
      </c>
      <c r="AD715" s="52">
        <f t="shared" ca="1" si="132"/>
        <v>147</v>
      </c>
      <c r="AE715" s="83"/>
      <c r="AF715" s="74">
        <v>0</v>
      </c>
      <c r="AG715" s="75">
        <v>0</v>
      </c>
      <c r="AH715" s="76">
        <v>46358</v>
      </c>
      <c r="AI715" s="77">
        <v>46475</v>
      </c>
      <c r="AJ715" s="50">
        <f t="shared" si="142"/>
        <v>-117</v>
      </c>
      <c r="AK715" s="48" t="s">
        <v>47</v>
      </c>
    </row>
    <row r="716" spans="1:37">
      <c r="A716" s="86" t="s">
        <v>1012</v>
      </c>
      <c r="B716" s="44">
        <v>441</v>
      </c>
      <c r="C716" s="44">
        <v>46405430</v>
      </c>
      <c r="D716" s="86" t="s">
        <v>153</v>
      </c>
      <c r="E716" s="86" t="s">
        <v>107</v>
      </c>
      <c r="F716" s="44">
        <v>35</v>
      </c>
      <c r="G716" s="44">
        <v>7107689</v>
      </c>
      <c r="H716" s="46">
        <v>0.86</v>
      </c>
      <c r="I716" s="21">
        <v>79.403433897480951</v>
      </c>
      <c r="J716" s="86" t="s">
        <v>204</v>
      </c>
      <c r="K716" s="66">
        <v>0.13100000000000001</v>
      </c>
      <c r="L716" s="45">
        <v>1493</v>
      </c>
      <c r="M716" s="82">
        <v>45233</v>
      </c>
      <c r="N716" s="44">
        <v>32432</v>
      </c>
      <c r="O716" s="36">
        <f t="shared" si="133"/>
        <v>2575212.1681631021</v>
      </c>
      <c r="P716" s="36">
        <f t="shared" si="134"/>
        <v>2912565</v>
      </c>
      <c r="Q716" s="44">
        <v>14678</v>
      </c>
      <c r="R716" s="30">
        <v>32432</v>
      </c>
      <c r="S716" s="30">
        <f t="shared" si="135"/>
        <v>17754</v>
      </c>
      <c r="T716" s="36">
        <f t="shared" si="136"/>
        <v>1318162</v>
      </c>
      <c r="U716" s="30">
        <f t="shared" si="137"/>
        <v>1594403</v>
      </c>
      <c r="V716" s="44">
        <v>90</v>
      </c>
      <c r="W716" s="33">
        <f t="shared" si="138"/>
        <v>45323</v>
      </c>
      <c r="X716" s="43" t="str">
        <f t="shared" ca="1" si="143"/>
        <v>Bill Process</v>
      </c>
      <c r="Y716" s="37">
        <f t="shared" ca="1" si="139"/>
        <v>-868</v>
      </c>
      <c r="Z716" s="44">
        <v>1364</v>
      </c>
      <c r="AA716" s="44">
        <f t="shared" ca="1" si="140"/>
        <v>868</v>
      </c>
      <c r="AB716" s="48">
        <v>9</v>
      </c>
      <c r="AC716" s="67">
        <f t="shared" si="141"/>
        <v>0.4525777010360138</v>
      </c>
      <c r="AD716" s="52">
        <f t="shared" ca="1" si="132"/>
        <v>859</v>
      </c>
      <c r="AE716" s="83"/>
      <c r="AF716" s="74">
        <v>0</v>
      </c>
      <c r="AG716" s="75">
        <v>0</v>
      </c>
      <c r="AH716" s="76">
        <v>45972</v>
      </c>
      <c r="AI716" s="77">
        <v>46076</v>
      </c>
      <c r="AJ716" s="50">
        <f t="shared" si="142"/>
        <v>-104</v>
      </c>
      <c r="AK716" s="48" t="s">
        <v>60</v>
      </c>
    </row>
    <row r="717" spans="1:37">
      <c r="A717" s="86" t="s">
        <v>1013</v>
      </c>
      <c r="B717" s="44">
        <v>292</v>
      </c>
      <c r="C717" s="44">
        <v>12305967</v>
      </c>
      <c r="D717" s="86" t="s">
        <v>702</v>
      </c>
      <c r="E717" s="86" t="s">
        <v>207</v>
      </c>
      <c r="F717" s="44">
        <v>40</v>
      </c>
      <c r="G717" s="44">
        <v>9720859</v>
      </c>
      <c r="H717" s="46">
        <v>0.97</v>
      </c>
      <c r="I717" s="21">
        <v>64.833939683830792</v>
      </c>
      <c r="J717" s="86" t="s">
        <v>94</v>
      </c>
      <c r="K717" s="66">
        <v>0.124</v>
      </c>
      <c r="L717" s="45">
        <v>2298</v>
      </c>
      <c r="M717" s="82">
        <v>45978</v>
      </c>
      <c r="N717" s="44">
        <v>31336</v>
      </c>
      <c r="O717" s="36">
        <f t="shared" si="133"/>
        <v>2031636.3339325218</v>
      </c>
      <c r="P717" s="36">
        <f t="shared" si="134"/>
        <v>2283559</v>
      </c>
      <c r="Q717" s="44">
        <v>5588</v>
      </c>
      <c r="R717" s="30">
        <v>31336</v>
      </c>
      <c r="S717" s="30">
        <f t="shared" si="135"/>
        <v>25748</v>
      </c>
      <c r="T717" s="36">
        <f t="shared" si="136"/>
        <v>407216</v>
      </c>
      <c r="U717" s="30">
        <f t="shared" si="137"/>
        <v>1876343</v>
      </c>
      <c r="V717" s="44">
        <v>160</v>
      </c>
      <c r="W717" s="33">
        <f t="shared" si="138"/>
        <v>46138</v>
      </c>
      <c r="X717" s="43" t="str">
        <f t="shared" ca="1" si="143"/>
        <v>Bill Process</v>
      </c>
      <c r="Y717" s="37">
        <f t="shared" ca="1" si="139"/>
        <v>-53</v>
      </c>
      <c r="Z717" s="44">
        <v>4478</v>
      </c>
      <c r="AA717" s="44">
        <f t="shared" ca="1" si="140"/>
        <v>53</v>
      </c>
      <c r="AB717" s="48">
        <v>1</v>
      </c>
      <c r="AC717" s="67">
        <f t="shared" si="141"/>
        <v>0.17832524891498597</v>
      </c>
      <c r="AD717" s="52">
        <f t="shared" ca="1" si="132"/>
        <v>52</v>
      </c>
      <c r="AE717" s="83"/>
      <c r="AF717" s="74">
        <v>0</v>
      </c>
      <c r="AG717" s="75">
        <v>0</v>
      </c>
      <c r="AH717" s="76">
        <v>46059</v>
      </c>
      <c r="AI717" s="77">
        <v>46233</v>
      </c>
      <c r="AJ717" s="50">
        <f t="shared" si="142"/>
        <v>-174</v>
      </c>
      <c r="AK717" s="48" t="s">
        <v>60</v>
      </c>
    </row>
    <row r="718" spans="1:37">
      <c r="A718" s="86" t="s">
        <v>1014</v>
      </c>
      <c r="B718" s="44">
        <v>173</v>
      </c>
      <c r="C718" s="44">
        <v>69945718</v>
      </c>
      <c r="D718" s="86" t="s">
        <v>114</v>
      </c>
      <c r="E718" s="86" t="s">
        <v>54</v>
      </c>
      <c r="F718" s="44">
        <v>21</v>
      </c>
      <c r="G718" s="44">
        <v>4615786</v>
      </c>
      <c r="H718" s="46">
        <v>0.92</v>
      </c>
      <c r="I718" s="21">
        <v>92.589540311129838</v>
      </c>
      <c r="J718" s="86" t="s">
        <v>272</v>
      </c>
      <c r="K718" s="66">
        <v>0.124</v>
      </c>
      <c r="L718" s="45">
        <v>3047</v>
      </c>
      <c r="M718" s="82">
        <v>44242</v>
      </c>
      <c r="N718" s="44">
        <v>45557</v>
      </c>
      <c r="O718" s="36">
        <f t="shared" si="133"/>
        <v>4218101.6879541418</v>
      </c>
      <c r="P718" s="36">
        <f t="shared" si="134"/>
        <v>4741146</v>
      </c>
      <c r="Q718" s="44">
        <v>19711</v>
      </c>
      <c r="R718" s="30">
        <v>45557</v>
      </c>
      <c r="S718" s="30">
        <f t="shared" si="135"/>
        <v>25846</v>
      </c>
      <c r="T718" s="36">
        <f t="shared" si="136"/>
        <v>2051336</v>
      </c>
      <c r="U718" s="30">
        <f t="shared" si="137"/>
        <v>2689810</v>
      </c>
      <c r="V718" s="44">
        <v>134</v>
      </c>
      <c r="W718" s="33">
        <f t="shared" si="138"/>
        <v>44376</v>
      </c>
      <c r="X718" s="43" t="str">
        <f t="shared" ca="1" si="143"/>
        <v>Bill Process</v>
      </c>
      <c r="Y718" s="37">
        <f t="shared" ca="1" si="139"/>
        <v>-1815</v>
      </c>
      <c r="Z718" s="44">
        <v>9904</v>
      </c>
      <c r="AA718" s="44">
        <f t="shared" ca="1" si="140"/>
        <v>1815</v>
      </c>
      <c r="AB718" s="48">
        <v>4</v>
      </c>
      <c r="AC718" s="67">
        <f t="shared" si="141"/>
        <v>0.43266676910244312</v>
      </c>
      <c r="AD718" s="52">
        <f t="shared" ca="1" si="132"/>
        <v>1811</v>
      </c>
      <c r="AE718" s="83"/>
      <c r="AF718" s="74">
        <v>0</v>
      </c>
      <c r="AG718" s="75">
        <v>0</v>
      </c>
      <c r="AH718" s="76">
        <v>45918</v>
      </c>
      <c r="AI718" s="77">
        <v>46066</v>
      </c>
      <c r="AJ718" s="50">
        <f t="shared" si="142"/>
        <v>-148</v>
      </c>
      <c r="AK718" s="48" t="s">
        <v>47</v>
      </c>
    </row>
    <row r="719" spans="1:37">
      <c r="A719" s="86" t="s">
        <v>1015</v>
      </c>
      <c r="B719" s="44">
        <v>350</v>
      </c>
      <c r="C719" s="44">
        <v>61999792</v>
      </c>
      <c r="D719" s="86" t="s">
        <v>163</v>
      </c>
      <c r="E719" s="86" t="s">
        <v>83</v>
      </c>
      <c r="F719" s="44">
        <v>47</v>
      </c>
      <c r="G719" s="44">
        <v>4946150</v>
      </c>
      <c r="H719" s="46">
        <v>0.96</v>
      </c>
      <c r="I719" s="21">
        <v>98.191575129371856</v>
      </c>
      <c r="J719" s="86" t="s">
        <v>239</v>
      </c>
      <c r="K719" s="66">
        <v>0.112</v>
      </c>
      <c r="L719" s="45">
        <v>1570</v>
      </c>
      <c r="M719" s="82">
        <v>44607</v>
      </c>
      <c r="N719" s="44">
        <v>62104</v>
      </c>
      <c r="O719" s="36">
        <f t="shared" si="133"/>
        <v>6098089.58183451</v>
      </c>
      <c r="P719" s="36">
        <f t="shared" si="134"/>
        <v>6781076</v>
      </c>
      <c r="Q719" s="44">
        <v>57608</v>
      </c>
      <c r="R719" s="30">
        <v>62104</v>
      </c>
      <c r="S719" s="30">
        <f t="shared" si="135"/>
        <v>4496</v>
      </c>
      <c r="T719" s="36">
        <f t="shared" si="136"/>
        <v>6290162</v>
      </c>
      <c r="U719" s="30">
        <f t="shared" si="137"/>
        <v>490914</v>
      </c>
      <c r="V719" s="44">
        <v>123</v>
      </c>
      <c r="W719" s="33">
        <f t="shared" si="138"/>
        <v>44730</v>
      </c>
      <c r="X719" s="43" t="str">
        <f t="shared" ca="1" si="143"/>
        <v>Bill Process</v>
      </c>
      <c r="Y719" s="37">
        <f t="shared" ca="1" si="139"/>
        <v>-1461</v>
      </c>
      <c r="Z719" s="44">
        <v>3159</v>
      </c>
      <c r="AA719" s="44">
        <f t="shared" ca="1" si="140"/>
        <v>1461</v>
      </c>
      <c r="AB719" s="48">
        <v>6</v>
      </c>
      <c r="AC719" s="67">
        <f t="shared" si="141"/>
        <v>0.92760530722658763</v>
      </c>
      <c r="AD719" s="52">
        <f t="shared" ca="1" si="132"/>
        <v>1455</v>
      </c>
      <c r="AE719" s="83"/>
      <c r="AF719" s="74">
        <v>0</v>
      </c>
      <c r="AG719" s="75">
        <v>0</v>
      </c>
      <c r="AH719" s="76">
        <v>45955</v>
      </c>
      <c r="AI719" s="77">
        <v>46092</v>
      </c>
      <c r="AJ719" s="50">
        <f t="shared" si="142"/>
        <v>-137</v>
      </c>
      <c r="AK719" s="48" t="s">
        <v>47</v>
      </c>
    </row>
    <row r="720" spans="1:37">
      <c r="A720" s="86" t="s">
        <v>1016</v>
      </c>
      <c r="B720" s="44">
        <v>250</v>
      </c>
      <c r="C720" s="44">
        <v>91934956</v>
      </c>
      <c r="D720" s="86" t="s">
        <v>336</v>
      </c>
      <c r="E720" s="86" t="s">
        <v>58</v>
      </c>
      <c r="F720" s="44">
        <v>15</v>
      </c>
      <c r="G720" s="44">
        <v>9074841</v>
      </c>
      <c r="H720" s="46">
        <v>0.96</v>
      </c>
      <c r="I720" s="21">
        <v>87.276589738547443</v>
      </c>
      <c r="J720" s="86" t="s">
        <v>137</v>
      </c>
      <c r="K720" s="66">
        <v>0.13600000000000001</v>
      </c>
      <c r="L720" s="45">
        <v>2641</v>
      </c>
      <c r="M720" s="82">
        <v>45249</v>
      </c>
      <c r="N720" s="44">
        <v>45645</v>
      </c>
      <c r="O720" s="36">
        <f t="shared" si="133"/>
        <v>3983739.9386159983</v>
      </c>
      <c r="P720" s="36">
        <f t="shared" si="134"/>
        <v>4525529</v>
      </c>
      <c r="Q720" s="44">
        <v>28277</v>
      </c>
      <c r="R720" s="30">
        <v>45645</v>
      </c>
      <c r="S720" s="30">
        <f t="shared" si="135"/>
        <v>17368</v>
      </c>
      <c r="T720" s="36">
        <f t="shared" si="136"/>
        <v>2803557</v>
      </c>
      <c r="U720" s="30">
        <f t="shared" si="137"/>
        <v>1721972</v>
      </c>
      <c r="V720" s="44">
        <v>63</v>
      </c>
      <c r="W720" s="33">
        <f t="shared" si="138"/>
        <v>45312</v>
      </c>
      <c r="X720" s="43" t="str">
        <f t="shared" ca="1" si="143"/>
        <v>Bill Process</v>
      </c>
      <c r="Y720" s="37">
        <f t="shared" ca="1" si="139"/>
        <v>-879</v>
      </c>
      <c r="Z720" s="44">
        <v>4700</v>
      </c>
      <c r="AA720" s="44">
        <f t="shared" ca="1" si="140"/>
        <v>879</v>
      </c>
      <c r="AB720" s="48">
        <v>1</v>
      </c>
      <c r="AC720" s="67">
        <f t="shared" si="141"/>
        <v>0.6194983021141417</v>
      </c>
      <c r="AD720" s="52">
        <f t="shared" ca="1" si="132"/>
        <v>878</v>
      </c>
      <c r="AE720" s="83"/>
      <c r="AF720" s="74">
        <v>0</v>
      </c>
      <c r="AG720" s="75">
        <v>0</v>
      </c>
      <c r="AH720" s="76">
        <v>45958</v>
      </c>
      <c r="AI720" s="77">
        <v>46035</v>
      </c>
      <c r="AJ720" s="50">
        <f t="shared" si="142"/>
        <v>-77</v>
      </c>
      <c r="AK720" s="48" t="s">
        <v>60</v>
      </c>
    </row>
    <row r="721" spans="1:37">
      <c r="A721" s="86" t="s">
        <v>1017</v>
      </c>
      <c r="B721" s="44">
        <v>288</v>
      </c>
      <c r="C721" s="44">
        <v>38572773</v>
      </c>
      <c r="D721" s="86" t="s">
        <v>545</v>
      </c>
      <c r="E721" s="86" t="s">
        <v>107</v>
      </c>
      <c r="F721" s="44">
        <v>48</v>
      </c>
      <c r="G721" s="44">
        <v>2441997</v>
      </c>
      <c r="H721" s="46">
        <v>0.85</v>
      </c>
      <c r="I721" s="21">
        <v>66.36112677680967</v>
      </c>
      <c r="J721" s="86" t="s">
        <v>98</v>
      </c>
      <c r="K721" s="66">
        <v>0.13800000000000001</v>
      </c>
      <c r="L721" s="45">
        <v>5181</v>
      </c>
      <c r="M721" s="82">
        <v>44528</v>
      </c>
      <c r="N721" s="44">
        <v>63129</v>
      </c>
      <c r="O721" s="36">
        <f t="shared" si="133"/>
        <v>4189311.5722932178</v>
      </c>
      <c r="P721" s="36">
        <f t="shared" si="134"/>
        <v>4767437</v>
      </c>
      <c r="Q721" s="44">
        <v>54637</v>
      </c>
      <c r="R721" s="30">
        <v>63129</v>
      </c>
      <c r="S721" s="30">
        <f t="shared" si="135"/>
        <v>8492</v>
      </c>
      <c r="T721" s="36">
        <f t="shared" si="136"/>
        <v>4126130</v>
      </c>
      <c r="U721" s="30">
        <f t="shared" si="137"/>
        <v>641307</v>
      </c>
      <c r="V721" s="44">
        <v>183</v>
      </c>
      <c r="W721" s="33">
        <f t="shared" si="138"/>
        <v>44711</v>
      </c>
      <c r="X721" s="43" t="str">
        <f t="shared" ca="1" si="143"/>
        <v>Bill Process</v>
      </c>
      <c r="Y721" s="37">
        <f t="shared" ca="1" si="139"/>
        <v>-1480</v>
      </c>
      <c r="Z721" s="44">
        <v>8162</v>
      </c>
      <c r="AA721" s="44">
        <f t="shared" ca="1" si="140"/>
        <v>1480</v>
      </c>
      <c r="AB721" s="48">
        <v>5</v>
      </c>
      <c r="AC721" s="67">
        <f t="shared" si="141"/>
        <v>0.86548179125283153</v>
      </c>
      <c r="AD721" s="52">
        <f t="shared" ca="1" si="132"/>
        <v>1475</v>
      </c>
      <c r="AE721" s="83"/>
      <c r="AF721" s="74">
        <v>0</v>
      </c>
      <c r="AG721" s="75">
        <v>0</v>
      </c>
      <c r="AH721" s="76">
        <v>45663</v>
      </c>
      <c r="AI721" s="77">
        <v>45860</v>
      </c>
      <c r="AJ721" s="50">
        <f t="shared" si="142"/>
        <v>-197</v>
      </c>
      <c r="AK721" s="48" t="s">
        <v>47</v>
      </c>
    </row>
    <row r="722" spans="1:37">
      <c r="A722" s="86" t="s">
        <v>1018</v>
      </c>
      <c r="B722" s="44">
        <v>483</v>
      </c>
      <c r="C722" s="44">
        <v>41344034</v>
      </c>
      <c r="D722" s="86" t="s">
        <v>165</v>
      </c>
      <c r="E722" s="86" t="s">
        <v>63</v>
      </c>
      <c r="F722" s="44">
        <v>18</v>
      </c>
      <c r="G722" s="44">
        <v>8989319</v>
      </c>
      <c r="H722" s="46">
        <v>0.88</v>
      </c>
      <c r="I722" s="21">
        <v>52.889272489049446</v>
      </c>
      <c r="J722" s="86" t="s">
        <v>377</v>
      </c>
      <c r="K722" s="66">
        <v>0.114</v>
      </c>
      <c r="L722" s="45">
        <v>4095</v>
      </c>
      <c r="M722" s="82">
        <v>45452</v>
      </c>
      <c r="N722" s="44">
        <v>30076</v>
      </c>
      <c r="O722" s="36">
        <f t="shared" si="133"/>
        <v>1590697.7593806512</v>
      </c>
      <c r="P722" s="36">
        <f t="shared" si="134"/>
        <v>1772037</v>
      </c>
      <c r="Q722" s="44">
        <v>14840</v>
      </c>
      <c r="R722" s="30">
        <v>30076</v>
      </c>
      <c r="S722" s="30">
        <f t="shared" si="135"/>
        <v>15236</v>
      </c>
      <c r="T722" s="36">
        <f t="shared" si="136"/>
        <v>874353</v>
      </c>
      <c r="U722" s="30">
        <f t="shared" si="137"/>
        <v>897684</v>
      </c>
      <c r="V722" s="44">
        <v>99</v>
      </c>
      <c r="W722" s="33">
        <f t="shared" si="138"/>
        <v>45551</v>
      </c>
      <c r="X722" s="43" t="str">
        <f t="shared" ca="1" si="143"/>
        <v>Bill Process</v>
      </c>
      <c r="Y722" s="37">
        <f t="shared" ca="1" si="139"/>
        <v>-640</v>
      </c>
      <c r="Z722" s="44">
        <v>4562</v>
      </c>
      <c r="AA722" s="44">
        <f t="shared" ca="1" si="140"/>
        <v>640</v>
      </c>
      <c r="AB722" s="48">
        <v>0</v>
      </c>
      <c r="AC722" s="67">
        <f t="shared" si="141"/>
        <v>0.49341667774970077</v>
      </c>
      <c r="AD722" s="52">
        <f t="shared" ref="AD722:AD785" ca="1" si="144">+AA722-AB722</f>
        <v>640</v>
      </c>
      <c r="AE722" s="83"/>
      <c r="AF722" s="74">
        <v>0</v>
      </c>
      <c r="AG722" s="75">
        <v>0</v>
      </c>
      <c r="AH722" s="76">
        <v>46236</v>
      </c>
      <c r="AI722" s="77">
        <v>46349</v>
      </c>
      <c r="AJ722" s="50">
        <f t="shared" si="142"/>
        <v>-113</v>
      </c>
      <c r="AK722" s="48" t="s">
        <v>47</v>
      </c>
    </row>
    <row r="723" spans="1:37">
      <c r="A723" s="86" t="s">
        <v>1019</v>
      </c>
      <c r="B723" s="44">
        <v>971</v>
      </c>
      <c r="C723" s="44">
        <v>45959937</v>
      </c>
      <c r="D723" s="86" t="s">
        <v>398</v>
      </c>
      <c r="E723" s="86" t="s">
        <v>67</v>
      </c>
      <c r="F723" s="44">
        <v>22</v>
      </c>
      <c r="G723" s="44">
        <v>7100040</v>
      </c>
      <c r="H723" s="46">
        <v>0.75</v>
      </c>
      <c r="I723" s="21">
        <v>52.681749764434414</v>
      </c>
      <c r="J723" s="86" t="s">
        <v>242</v>
      </c>
      <c r="K723" s="66">
        <v>0.123</v>
      </c>
      <c r="L723" s="45">
        <v>8456</v>
      </c>
      <c r="M723" s="82">
        <v>44007</v>
      </c>
      <c r="N723" s="44">
        <v>43840</v>
      </c>
      <c r="O723" s="36">
        <f t="shared" si="133"/>
        <v>2309567.9096728046</v>
      </c>
      <c r="P723" s="36">
        <f t="shared" si="134"/>
        <v>2593645</v>
      </c>
      <c r="Q723" s="44">
        <v>36964</v>
      </c>
      <c r="R723" s="30">
        <v>43840</v>
      </c>
      <c r="S723" s="30">
        <f t="shared" si="135"/>
        <v>6876</v>
      </c>
      <c r="T723" s="36">
        <f t="shared" si="136"/>
        <v>2186850</v>
      </c>
      <c r="U723" s="30">
        <f t="shared" si="137"/>
        <v>406795</v>
      </c>
      <c r="V723" s="44">
        <v>163</v>
      </c>
      <c r="W723" s="33">
        <f t="shared" si="138"/>
        <v>44170</v>
      </c>
      <c r="X723" s="43" t="str">
        <f t="shared" ca="1" si="143"/>
        <v>Bill Process</v>
      </c>
      <c r="Y723" s="37">
        <f t="shared" ca="1" si="139"/>
        <v>-2021</v>
      </c>
      <c r="Z723" s="44">
        <v>7248</v>
      </c>
      <c r="AA723" s="44">
        <f t="shared" ca="1" si="140"/>
        <v>2021</v>
      </c>
      <c r="AB723" s="48">
        <v>0</v>
      </c>
      <c r="AC723" s="67">
        <f t="shared" si="141"/>
        <v>0.84315693430656935</v>
      </c>
      <c r="AD723" s="52">
        <f t="shared" ca="1" si="144"/>
        <v>2021</v>
      </c>
      <c r="AE723" s="83"/>
      <c r="AF723" s="74">
        <v>0</v>
      </c>
      <c r="AG723" s="75">
        <v>0</v>
      </c>
      <c r="AH723" s="76">
        <v>46367</v>
      </c>
      <c r="AI723" s="77">
        <v>46544</v>
      </c>
      <c r="AJ723" s="50">
        <f t="shared" si="142"/>
        <v>-177</v>
      </c>
      <c r="AK723" s="48" t="s">
        <v>47</v>
      </c>
    </row>
    <row r="724" spans="1:37">
      <c r="A724" s="86" t="s">
        <v>1020</v>
      </c>
      <c r="B724" s="44">
        <v>760</v>
      </c>
      <c r="C724" s="44">
        <v>52134833</v>
      </c>
      <c r="D724" s="86" t="s">
        <v>451</v>
      </c>
      <c r="E724" s="86" t="s">
        <v>63</v>
      </c>
      <c r="F724" s="44">
        <v>6</v>
      </c>
      <c r="G724" s="44">
        <v>3119462</v>
      </c>
      <c r="H724" s="46">
        <v>0.79</v>
      </c>
      <c r="I724" s="21">
        <v>66.41385355656368</v>
      </c>
      <c r="J724" s="86" t="s">
        <v>104</v>
      </c>
      <c r="K724" s="66">
        <v>0.128</v>
      </c>
      <c r="L724" s="45">
        <v>5754</v>
      </c>
      <c r="M724" s="82">
        <v>44840</v>
      </c>
      <c r="N724" s="44">
        <v>24888</v>
      </c>
      <c r="O724" s="36">
        <f t="shared" si="133"/>
        <v>1652907.987315757</v>
      </c>
      <c r="P724" s="36">
        <f t="shared" si="134"/>
        <v>1864480</v>
      </c>
      <c r="Q724" s="44">
        <v>18389</v>
      </c>
      <c r="R724" s="30">
        <v>24888</v>
      </c>
      <c r="S724" s="30">
        <f t="shared" si="135"/>
        <v>6499</v>
      </c>
      <c r="T724" s="36">
        <f t="shared" si="136"/>
        <v>1377609</v>
      </c>
      <c r="U724" s="30">
        <f t="shared" si="137"/>
        <v>486871</v>
      </c>
      <c r="V724" s="44">
        <v>85</v>
      </c>
      <c r="W724" s="33">
        <f t="shared" si="138"/>
        <v>44925</v>
      </c>
      <c r="X724" s="43" t="str">
        <f t="shared" ca="1" si="143"/>
        <v>Bill Process</v>
      </c>
      <c r="Y724" s="37">
        <f t="shared" ca="1" si="139"/>
        <v>-1266</v>
      </c>
      <c r="Z724" s="44">
        <v>7247</v>
      </c>
      <c r="AA724" s="44">
        <f t="shared" ca="1" si="140"/>
        <v>1266</v>
      </c>
      <c r="AB724" s="48">
        <v>6</v>
      </c>
      <c r="AC724" s="67">
        <f t="shared" si="141"/>
        <v>0.73887013821922209</v>
      </c>
      <c r="AD724" s="52">
        <f t="shared" ca="1" si="144"/>
        <v>1260</v>
      </c>
      <c r="AE724" s="83"/>
      <c r="AF724" s="74">
        <v>0</v>
      </c>
      <c r="AG724" s="75">
        <v>0</v>
      </c>
      <c r="AH724" s="76">
        <v>45994</v>
      </c>
      <c r="AI724" s="77">
        <v>46093</v>
      </c>
      <c r="AJ724" s="50">
        <f t="shared" si="142"/>
        <v>-99</v>
      </c>
      <c r="AK724" s="48" t="s">
        <v>60</v>
      </c>
    </row>
    <row r="725" spans="1:37">
      <c r="A725" s="86" t="s">
        <v>1021</v>
      </c>
      <c r="B725" s="44">
        <v>316</v>
      </c>
      <c r="C725" s="44">
        <v>76621332</v>
      </c>
      <c r="D725" s="86" t="s">
        <v>391</v>
      </c>
      <c r="E725" s="86" t="s">
        <v>75</v>
      </c>
      <c r="F725" s="44">
        <v>41</v>
      </c>
      <c r="G725" s="44">
        <v>8685650</v>
      </c>
      <c r="H725" s="46">
        <v>0.85</v>
      </c>
      <c r="I725" s="21">
        <v>61.840244012452388</v>
      </c>
      <c r="J725" s="86" t="s">
        <v>166</v>
      </c>
      <c r="K725" s="66">
        <v>0.10299999999999999</v>
      </c>
      <c r="L725" s="45">
        <v>9573</v>
      </c>
      <c r="M725" s="82">
        <v>45732</v>
      </c>
      <c r="N725" s="44">
        <v>41009</v>
      </c>
      <c r="O725" s="36">
        <f t="shared" si="133"/>
        <v>2536006.5667066597</v>
      </c>
      <c r="P725" s="36">
        <f t="shared" si="134"/>
        <v>2797215</v>
      </c>
      <c r="Q725" s="44">
        <v>25530</v>
      </c>
      <c r="R725" s="30">
        <v>41009</v>
      </c>
      <c r="S725" s="30">
        <f t="shared" si="135"/>
        <v>15479</v>
      </c>
      <c r="T725" s="36">
        <f t="shared" si="136"/>
        <v>1741396</v>
      </c>
      <c r="U725" s="30">
        <f t="shared" si="137"/>
        <v>1055819</v>
      </c>
      <c r="V725" s="44">
        <v>83</v>
      </c>
      <c r="W725" s="33">
        <f t="shared" si="138"/>
        <v>45815</v>
      </c>
      <c r="X725" s="43" t="str">
        <f t="shared" ca="1" si="143"/>
        <v>Bill Process</v>
      </c>
      <c r="Y725" s="37">
        <f t="shared" ca="1" si="139"/>
        <v>-376</v>
      </c>
      <c r="Z725" s="44">
        <v>7552</v>
      </c>
      <c r="AA725" s="44">
        <f t="shared" ca="1" si="140"/>
        <v>376</v>
      </c>
      <c r="AB725" s="48">
        <v>9</v>
      </c>
      <c r="AC725" s="67">
        <f t="shared" si="141"/>
        <v>0.62254627033090293</v>
      </c>
      <c r="AD725" s="52">
        <f t="shared" ca="1" si="144"/>
        <v>367</v>
      </c>
      <c r="AE725" s="83"/>
      <c r="AF725" s="74">
        <v>0</v>
      </c>
      <c r="AG725" s="75">
        <v>0</v>
      </c>
      <c r="AH725" s="76">
        <v>45654</v>
      </c>
      <c r="AI725" s="77">
        <v>45751</v>
      </c>
      <c r="AJ725" s="50">
        <f t="shared" si="142"/>
        <v>-97</v>
      </c>
      <c r="AK725" s="48" t="s">
        <v>47</v>
      </c>
    </row>
    <row r="726" spans="1:37">
      <c r="A726" s="86" t="s">
        <v>1022</v>
      </c>
      <c r="B726" s="44">
        <v>766</v>
      </c>
      <c r="C726" s="44">
        <v>48371802</v>
      </c>
      <c r="D726" s="86" t="s">
        <v>216</v>
      </c>
      <c r="E726" s="86" t="s">
        <v>107</v>
      </c>
      <c r="F726" s="44">
        <v>46</v>
      </c>
      <c r="G726" s="44">
        <v>5445693</v>
      </c>
      <c r="H726" s="46">
        <v>0.87</v>
      </c>
      <c r="I726" s="21">
        <v>52.256987188217224</v>
      </c>
      <c r="J726" s="86" t="s">
        <v>122</v>
      </c>
      <c r="K726" s="66">
        <v>0.127</v>
      </c>
      <c r="L726" s="45">
        <v>1242</v>
      </c>
      <c r="M726" s="82">
        <v>45211</v>
      </c>
      <c r="N726" s="44">
        <v>38808</v>
      </c>
      <c r="O726" s="36">
        <f t="shared" si="133"/>
        <v>2027989.158800334</v>
      </c>
      <c r="P726" s="36">
        <f t="shared" si="134"/>
        <v>2285544</v>
      </c>
      <c r="Q726" s="44">
        <v>28835</v>
      </c>
      <c r="R726" s="30">
        <v>38808</v>
      </c>
      <c r="S726" s="30">
        <f t="shared" si="135"/>
        <v>9973</v>
      </c>
      <c r="T726" s="36">
        <f t="shared" si="136"/>
        <v>1698198</v>
      </c>
      <c r="U726" s="30">
        <f t="shared" si="137"/>
        <v>587346</v>
      </c>
      <c r="V726" s="44">
        <v>80</v>
      </c>
      <c r="W726" s="33">
        <f t="shared" si="138"/>
        <v>45291</v>
      </c>
      <c r="X726" s="43" t="str">
        <f t="shared" ca="1" si="143"/>
        <v>Bill Process</v>
      </c>
      <c r="Y726" s="37">
        <f t="shared" ca="1" si="139"/>
        <v>-900</v>
      </c>
      <c r="Z726" s="44">
        <v>3562</v>
      </c>
      <c r="AA726" s="44">
        <f t="shared" ca="1" si="140"/>
        <v>900</v>
      </c>
      <c r="AB726" s="48">
        <v>3</v>
      </c>
      <c r="AC726" s="67">
        <f t="shared" si="141"/>
        <v>0.74301690373118945</v>
      </c>
      <c r="AD726" s="52">
        <f t="shared" ca="1" si="144"/>
        <v>897</v>
      </c>
      <c r="AE726" s="83"/>
      <c r="AF726" s="74">
        <v>0</v>
      </c>
      <c r="AG726" s="75">
        <v>0</v>
      </c>
      <c r="AH726" s="76">
        <v>45878</v>
      </c>
      <c r="AI726" s="77">
        <v>45972</v>
      </c>
      <c r="AJ726" s="50">
        <f t="shared" si="142"/>
        <v>-94</v>
      </c>
      <c r="AK726" s="48" t="s">
        <v>60</v>
      </c>
    </row>
    <row r="727" spans="1:37">
      <c r="A727" s="86" t="s">
        <v>1023</v>
      </c>
      <c r="B727" s="44">
        <v>185</v>
      </c>
      <c r="C727" s="44">
        <v>48056261</v>
      </c>
      <c r="D727" s="86" t="s">
        <v>466</v>
      </c>
      <c r="E727" s="86" t="s">
        <v>147</v>
      </c>
      <c r="F727" s="44">
        <v>44</v>
      </c>
      <c r="G727" s="44">
        <v>5179079</v>
      </c>
      <c r="H727" s="46">
        <v>0.95</v>
      </c>
      <c r="I727" s="21">
        <v>64.672702144002528</v>
      </c>
      <c r="J727" s="86" t="s">
        <v>377</v>
      </c>
      <c r="K727" s="66">
        <v>0.10299999999999999</v>
      </c>
      <c r="L727" s="45">
        <v>7542</v>
      </c>
      <c r="M727" s="82">
        <v>44334</v>
      </c>
      <c r="N727" s="44">
        <v>23099</v>
      </c>
      <c r="O727" s="36">
        <f t="shared" si="133"/>
        <v>1493874.7468243144</v>
      </c>
      <c r="P727" s="36">
        <f t="shared" si="134"/>
        <v>1647744</v>
      </c>
      <c r="Q727" s="44">
        <v>23099</v>
      </c>
      <c r="R727" s="30">
        <v>23099</v>
      </c>
      <c r="S727" s="30">
        <f t="shared" si="135"/>
        <v>0</v>
      </c>
      <c r="T727" s="36">
        <f t="shared" si="136"/>
        <v>1647744</v>
      </c>
      <c r="U727" s="30">
        <f t="shared" si="137"/>
        <v>0</v>
      </c>
      <c r="V727" s="44">
        <v>91</v>
      </c>
      <c r="W727" s="33">
        <f t="shared" si="138"/>
        <v>44425</v>
      </c>
      <c r="X727" s="43" t="str">
        <f t="shared" ca="1" si="143"/>
        <v>P O Closed</v>
      </c>
      <c r="Y727" s="37">
        <f t="shared" ca="1" si="139"/>
        <v>-1766</v>
      </c>
      <c r="Z727" s="44">
        <v>6024</v>
      </c>
      <c r="AA727" s="44">
        <f t="shared" ca="1" si="140"/>
        <v>1766</v>
      </c>
      <c r="AB727" s="48">
        <v>3</v>
      </c>
      <c r="AC727" s="67">
        <f t="shared" si="141"/>
        <v>1</v>
      </c>
      <c r="AD727" s="52">
        <f t="shared" ca="1" si="144"/>
        <v>1763</v>
      </c>
      <c r="AE727" s="83"/>
      <c r="AF727" s="74">
        <v>0</v>
      </c>
      <c r="AG727" s="75">
        <v>0</v>
      </c>
      <c r="AH727" s="76">
        <v>46042</v>
      </c>
      <c r="AI727" s="77">
        <v>46147</v>
      </c>
      <c r="AJ727" s="50">
        <f t="shared" si="142"/>
        <v>-105</v>
      </c>
      <c r="AK727" s="48" t="s">
        <v>47</v>
      </c>
    </row>
    <row r="728" spans="1:37">
      <c r="A728" s="86" t="s">
        <v>1024</v>
      </c>
      <c r="B728" s="44">
        <v>969</v>
      </c>
      <c r="C728" s="44">
        <v>93627357</v>
      </c>
      <c r="D728" s="86" t="s">
        <v>408</v>
      </c>
      <c r="E728" s="86" t="s">
        <v>147</v>
      </c>
      <c r="F728" s="44">
        <v>40</v>
      </c>
      <c r="G728" s="44">
        <v>2319754</v>
      </c>
      <c r="H728" s="46">
        <v>0.76</v>
      </c>
      <c r="I728" s="21">
        <v>83.177953439403495</v>
      </c>
      <c r="J728" s="86" t="s">
        <v>184</v>
      </c>
      <c r="K728" s="66">
        <v>0.13100000000000001</v>
      </c>
      <c r="L728" s="45">
        <v>8160</v>
      </c>
      <c r="M728" s="82">
        <v>44315</v>
      </c>
      <c r="N728" s="44">
        <v>83488</v>
      </c>
      <c r="O728" s="36">
        <f t="shared" si="133"/>
        <v>6944360.9767489191</v>
      </c>
      <c r="P728" s="36">
        <f t="shared" si="134"/>
        <v>7854072</v>
      </c>
      <c r="Q728" s="44">
        <v>54856</v>
      </c>
      <c r="R728" s="30">
        <v>83488</v>
      </c>
      <c r="S728" s="30">
        <f t="shared" si="135"/>
        <v>28632</v>
      </c>
      <c r="T728" s="36">
        <f t="shared" si="136"/>
        <v>5160538</v>
      </c>
      <c r="U728" s="30">
        <f t="shared" si="137"/>
        <v>2693534</v>
      </c>
      <c r="V728" s="44">
        <v>103</v>
      </c>
      <c r="W728" s="33">
        <f t="shared" si="138"/>
        <v>44418</v>
      </c>
      <c r="X728" s="43" t="str">
        <f t="shared" ca="1" si="143"/>
        <v>Bill Process</v>
      </c>
      <c r="Y728" s="37">
        <f t="shared" ca="1" si="139"/>
        <v>-1773</v>
      </c>
      <c r="Z728" s="44">
        <v>3283</v>
      </c>
      <c r="AA728" s="44">
        <f t="shared" ca="1" si="140"/>
        <v>1773</v>
      </c>
      <c r="AB728" s="48">
        <v>6</v>
      </c>
      <c r="AC728" s="67">
        <f t="shared" si="141"/>
        <v>0.6570525105404369</v>
      </c>
      <c r="AD728" s="52">
        <f t="shared" ca="1" si="144"/>
        <v>1767</v>
      </c>
      <c r="AE728" s="83"/>
      <c r="AF728" s="74">
        <v>0</v>
      </c>
      <c r="AG728" s="75">
        <v>0</v>
      </c>
      <c r="AH728" s="76">
        <v>45841</v>
      </c>
      <c r="AI728" s="77">
        <v>45958</v>
      </c>
      <c r="AJ728" s="50">
        <f t="shared" si="142"/>
        <v>-117</v>
      </c>
      <c r="AK728" s="48" t="s">
        <v>60</v>
      </c>
    </row>
    <row r="729" spans="1:37">
      <c r="A729" s="86" t="s">
        <v>1025</v>
      </c>
      <c r="B729" s="44">
        <v>585</v>
      </c>
      <c r="C729" s="44">
        <v>39780598</v>
      </c>
      <c r="D729" s="86" t="s">
        <v>317</v>
      </c>
      <c r="E729" s="86" t="s">
        <v>147</v>
      </c>
      <c r="F729" s="44">
        <v>35</v>
      </c>
      <c r="G729" s="44">
        <v>3079117</v>
      </c>
      <c r="H729" s="46">
        <v>1</v>
      </c>
      <c r="I729" s="21">
        <v>50.333876788952722</v>
      </c>
      <c r="J729" s="86" t="s">
        <v>190</v>
      </c>
      <c r="K729" s="66">
        <v>0.13600000000000001</v>
      </c>
      <c r="L729" s="45">
        <v>9647</v>
      </c>
      <c r="M729" s="82">
        <v>44158</v>
      </c>
      <c r="N729" s="44">
        <v>12653</v>
      </c>
      <c r="O729" s="36">
        <f t="shared" si="133"/>
        <v>636874.54301061877</v>
      </c>
      <c r="P729" s="36">
        <f t="shared" si="134"/>
        <v>723489</v>
      </c>
      <c r="Q729" s="44">
        <v>4110</v>
      </c>
      <c r="R729" s="30">
        <v>12653</v>
      </c>
      <c r="S729" s="30">
        <f t="shared" si="135"/>
        <v>8543</v>
      </c>
      <c r="T729" s="36">
        <f t="shared" si="136"/>
        <v>235007</v>
      </c>
      <c r="U729" s="30">
        <f t="shared" si="137"/>
        <v>488482</v>
      </c>
      <c r="V729" s="44">
        <v>121</v>
      </c>
      <c r="W729" s="33">
        <f t="shared" si="138"/>
        <v>44279</v>
      </c>
      <c r="X729" s="43" t="str">
        <f t="shared" ca="1" si="143"/>
        <v>Bill Process</v>
      </c>
      <c r="Y729" s="37">
        <f t="shared" ca="1" si="139"/>
        <v>-1912</v>
      </c>
      <c r="Z729" s="44">
        <v>2308</v>
      </c>
      <c r="AA729" s="44">
        <f t="shared" ca="1" si="140"/>
        <v>1912</v>
      </c>
      <c r="AB729" s="48">
        <v>0</v>
      </c>
      <c r="AC729" s="67">
        <f t="shared" si="141"/>
        <v>0.32482415237493084</v>
      </c>
      <c r="AD729" s="52">
        <f t="shared" ca="1" si="144"/>
        <v>1912</v>
      </c>
      <c r="AE729" s="83"/>
      <c r="AF729" s="74">
        <v>0</v>
      </c>
      <c r="AG729" s="75">
        <v>0</v>
      </c>
      <c r="AH729" s="76">
        <v>46315</v>
      </c>
      <c r="AI729" s="77">
        <v>46450</v>
      </c>
      <c r="AJ729" s="50">
        <f t="shared" si="142"/>
        <v>-135</v>
      </c>
      <c r="AK729" s="48" t="s">
        <v>47</v>
      </c>
    </row>
    <row r="730" spans="1:37">
      <c r="A730" s="86" t="s">
        <v>1026</v>
      </c>
      <c r="B730" s="44">
        <v>620</v>
      </c>
      <c r="C730" s="44">
        <v>83562844</v>
      </c>
      <c r="D730" s="86" t="s">
        <v>149</v>
      </c>
      <c r="E730" s="86" t="s">
        <v>75</v>
      </c>
      <c r="F730" s="44">
        <v>39</v>
      </c>
      <c r="G730" s="44">
        <v>3203916</v>
      </c>
      <c r="H730" s="46">
        <v>0.87</v>
      </c>
      <c r="I730" s="21">
        <v>65.924200510828086</v>
      </c>
      <c r="J730" s="86" t="s">
        <v>112</v>
      </c>
      <c r="K730" s="66">
        <v>0.104</v>
      </c>
      <c r="L730" s="45">
        <v>7753</v>
      </c>
      <c r="M730" s="82">
        <v>46019</v>
      </c>
      <c r="N730" s="44">
        <v>70212</v>
      </c>
      <c r="O730" s="36">
        <f t="shared" si="133"/>
        <v>4628669.9662662614</v>
      </c>
      <c r="P730" s="36">
        <f t="shared" si="134"/>
        <v>5110052</v>
      </c>
      <c r="Q730" s="44">
        <v>16103</v>
      </c>
      <c r="R730" s="30">
        <v>70212</v>
      </c>
      <c r="S730" s="30">
        <f t="shared" si="135"/>
        <v>54109</v>
      </c>
      <c r="T730" s="36">
        <f t="shared" si="136"/>
        <v>1171981</v>
      </c>
      <c r="U730" s="30">
        <f t="shared" si="137"/>
        <v>3938071</v>
      </c>
      <c r="V730" s="44">
        <v>53</v>
      </c>
      <c r="W730" s="33">
        <f t="shared" si="138"/>
        <v>46072</v>
      </c>
      <c r="X730" s="43" t="str">
        <f t="shared" ca="1" si="143"/>
        <v>Bill Process</v>
      </c>
      <c r="Y730" s="37">
        <f t="shared" ca="1" si="139"/>
        <v>-119</v>
      </c>
      <c r="Z730" s="44">
        <v>5025</v>
      </c>
      <c r="AA730" s="44">
        <f t="shared" ca="1" si="140"/>
        <v>119</v>
      </c>
      <c r="AB730" s="48">
        <v>0</v>
      </c>
      <c r="AC730" s="67">
        <f t="shared" si="141"/>
        <v>0.22934825955677093</v>
      </c>
      <c r="AD730" s="52">
        <f t="shared" ca="1" si="144"/>
        <v>119</v>
      </c>
      <c r="AE730" s="83"/>
      <c r="AF730" s="74">
        <v>0</v>
      </c>
      <c r="AG730" s="75">
        <v>0</v>
      </c>
      <c r="AH730" s="76">
        <v>46290</v>
      </c>
      <c r="AI730" s="77">
        <v>46357</v>
      </c>
      <c r="AJ730" s="50">
        <f t="shared" si="142"/>
        <v>-67</v>
      </c>
      <c r="AK730" s="48" t="s">
        <v>47</v>
      </c>
    </row>
    <row r="731" spans="1:37">
      <c r="A731" s="86" t="s">
        <v>1027</v>
      </c>
      <c r="B731" s="44">
        <v>964</v>
      </c>
      <c r="C731" s="44">
        <v>89226007</v>
      </c>
      <c r="D731" s="86" t="s">
        <v>168</v>
      </c>
      <c r="E731" s="86" t="s">
        <v>75</v>
      </c>
      <c r="F731" s="44">
        <v>34</v>
      </c>
      <c r="G731" s="44">
        <v>9987703</v>
      </c>
      <c r="H731" s="46">
        <v>0.75</v>
      </c>
      <c r="I731" s="21">
        <v>79.810669423544795</v>
      </c>
      <c r="J731" s="86" t="s">
        <v>84</v>
      </c>
      <c r="K731" s="66">
        <v>0.13300000000000001</v>
      </c>
      <c r="L731" s="45">
        <v>5628</v>
      </c>
      <c r="M731" s="82">
        <v>44464</v>
      </c>
      <c r="N731" s="44">
        <v>44740</v>
      </c>
      <c r="O731" s="36">
        <f t="shared" si="133"/>
        <v>3570729.3500093943</v>
      </c>
      <c r="P731" s="36">
        <f t="shared" si="134"/>
        <v>4045636</v>
      </c>
      <c r="Q731" s="44">
        <v>34131</v>
      </c>
      <c r="R731" s="30">
        <v>44740</v>
      </c>
      <c r="S731" s="30">
        <f t="shared" si="135"/>
        <v>10609</v>
      </c>
      <c r="T731" s="36">
        <f t="shared" si="136"/>
        <v>3086312</v>
      </c>
      <c r="U731" s="30">
        <f t="shared" si="137"/>
        <v>959324</v>
      </c>
      <c r="V731" s="44">
        <v>181</v>
      </c>
      <c r="W731" s="33">
        <f t="shared" si="138"/>
        <v>44645</v>
      </c>
      <c r="X731" s="43" t="str">
        <f t="shared" ca="1" si="143"/>
        <v>Bill Process</v>
      </c>
      <c r="Y731" s="37">
        <f t="shared" ca="1" si="139"/>
        <v>-1546</v>
      </c>
      <c r="Z731" s="44">
        <v>8508</v>
      </c>
      <c r="AA731" s="44">
        <f t="shared" ca="1" si="140"/>
        <v>1546</v>
      </c>
      <c r="AB731" s="48">
        <v>9</v>
      </c>
      <c r="AC731" s="67">
        <f t="shared" si="141"/>
        <v>0.76287438533750562</v>
      </c>
      <c r="AD731" s="52">
        <f t="shared" ca="1" si="144"/>
        <v>1537</v>
      </c>
      <c r="AE731" s="83"/>
      <c r="AF731" s="74">
        <v>0</v>
      </c>
      <c r="AG731" s="75">
        <v>0</v>
      </c>
      <c r="AH731" s="76">
        <v>45966</v>
      </c>
      <c r="AI731" s="77">
        <v>46161</v>
      </c>
      <c r="AJ731" s="50">
        <f t="shared" si="142"/>
        <v>-195</v>
      </c>
      <c r="AK731" s="48" t="s">
        <v>60</v>
      </c>
    </row>
    <row r="732" spans="1:37">
      <c r="A732" s="86" t="s">
        <v>1028</v>
      </c>
      <c r="B732" s="44">
        <v>974</v>
      </c>
      <c r="C732" s="44">
        <v>66388987</v>
      </c>
      <c r="D732" s="86" t="s">
        <v>954</v>
      </c>
      <c r="E732" s="86" t="s">
        <v>125</v>
      </c>
      <c r="F732" s="44">
        <v>19</v>
      </c>
      <c r="G732" s="44">
        <v>4943915</v>
      </c>
      <c r="H732" s="46">
        <v>0.97</v>
      </c>
      <c r="I732" s="21">
        <v>78.036359377527475</v>
      </c>
      <c r="J732" s="86" t="s">
        <v>265</v>
      </c>
      <c r="K732" s="66">
        <v>0.11</v>
      </c>
      <c r="L732" s="45">
        <v>4046</v>
      </c>
      <c r="M732" s="82">
        <v>45372</v>
      </c>
      <c r="N732" s="44">
        <v>18293</v>
      </c>
      <c r="O732" s="36">
        <f t="shared" si="133"/>
        <v>1427519.1220931101</v>
      </c>
      <c r="P732" s="36">
        <f t="shared" si="134"/>
        <v>1584546</v>
      </c>
      <c r="Q732" s="44">
        <v>4933</v>
      </c>
      <c r="R732" s="30">
        <v>18293</v>
      </c>
      <c r="S732" s="30">
        <f t="shared" si="135"/>
        <v>13360</v>
      </c>
      <c r="T732" s="36">
        <f t="shared" si="136"/>
        <v>427298</v>
      </c>
      <c r="U732" s="30">
        <f t="shared" si="137"/>
        <v>1157248</v>
      </c>
      <c r="V732" s="44">
        <v>88</v>
      </c>
      <c r="W732" s="33">
        <f t="shared" si="138"/>
        <v>45460</v>
      </c>
      <c r="X732" s="43" t="str">
        <f t="shared" ca="1" si="143"/>
        <v>Bill Process</v>
      </c>
      <c r="Y732" s="37">
        <f t="shared" ca="1" si="139"/>
        <v>-731</v>
      </c>
      <c r="Z732" s="44">
        <v>4407</v>
      </c>
      <c r="AA732" s="44">
        <f t="shared" ca="1" si="140"/>
        <v>731</v>
      </c>
      <c r="AB732" s="48">
        <v>7</v>
      </c>
      <c r="AC732" s="67">
        <f t="shared" si="141"/>
        <v>0.26966599245613077</v>
      </c>
      <c r="AD732" s="52">
        <f t="shared" ca="1" si="144"/>
        <v>724</v>
      </c>
      <c r="AE732" s="83"/>
      <c r="AF732" s="74">
        <v>0</v>
      </c>
      <c r="AG732" s="75">
        <v>0</v>
      </c>
      <c r="AH732" s="76">
        <v>45970</v>
      </c>
      <c r="AI732" s="77">
        <v>46072</v>
      </c>
      <c r="AJ732" s="50">
        <f t="shared" si="142"/>
        <v>-102</v>
      </c>
      <c r="AK732" s="48" t="s">
        <v>47</v>
      </c>
    </row>
    <row r="733" spans="1:37">
      <c r="A733" s="86" t="s">
        <v>1029</v>
      </c>
      <c r="B733" s="44">
        <v>402</v>
      </c>
      <c r="C733" s="44">
        <v>90729738</v>
      </c>
      <c r="D733" s="86" t="s">
        <v>545</v>
      </c>
      <c r="E733" s="86" t="s">
        <v>107</v>
      </c>
      <c r="F733" s="44">
        <v>12</v>
      </c>
      <c r="G733" s="44">
        <v>2968465</v>
      </c>
      <c r="H733" s="46">
        <v>0.93</v>
      </c>
      <c r="I733" s="21">
        <v>75.434758509565356</v>
      </c>
      <c r="J733" s="86" t="s">
        <v>72</v>
      </c>
      <c r="K733" s="66">
        <v>0.10100000000000001</v>
      </c>
      <c r="L733" s="45">
        <v>2717</v>
      </c>
      <c r="M733" s="82">
        <v>44752</v>
      </c>
      <c r="N733" s="44">
        <v>21291</v>
      </c>
      <c r="O733" s="36">
        <f t="shared" si="133"/>
        <v>1606081.443427156</v>
      </c>
      <c r="P733" s="36">
        <f t="shared" si="134"/>
        <v>1768296</v>
      </c>
      <c r="Q733" s="44">
        <v>3857</v>
      </c>
      <c r="R733" s="30">
        <v>21291</v>
      </c>
      <c r="S733" s="30">
        <f t="shared" si="135"/>
        <v>17434</v>
      </c>
      <c r="T733" s="36">
        <f t="shared" si="136"/>
        <v>320338</v>
      </c>
      <c r="U733" s="30">
        <f t="shared" si="137"/>
        <v>1447958</v>
      </c>
      <c r="V733" s="44">
        <v>56</v>
      </c>
      <c r="W733" s="33">
        <f t="shared" si="138"/>
        <v>44808</v>
      </c>
      <c r="X733" s="43" t="str">
        <f t="shared" ca="1" si="143"/>
        <v>Bill Process</v>
      </c>
      <c r="Y733" s="37">
        <f t="shared" ca="1" si="139"/>
        <v>-1383</v>
      </c>
      <c r="Z733" s="44">
        <v>5434</v>
      </c>
      <c r="AA733" s="44">
        <f t="shared" ca="1" si="140"/>
        <v>1383</v>
      </c>
      <c r="AB733" s="48">
        <v>3</v>
      </c>
      <c r="AC733" s="67">
        <f t="shared" si="141"/>
        <v>0.181156357146212</v>
      </c>
      <c r="AD733" s="52">
        <f t="shared" ca="1" si="144"/>
        <v>1380</v>
      </c>
      <c r="AE733" s="83"/>
      <c r="AF733" s="74">
        <v>0</v>
      </c>
      <c r="AG733" s="75">
        <v>0</v>
      </c>
      <c r="AH733" s="76">
        <v>45803</v>
      </c>
      <c r="AI733" s="77">
        <v>45873</v>
      </c>
      <c r="AJ733" s="50">
        <f t="shared" si="142"/>
        <v>-70</v>
      </c>
      <c r="AK733" s="48" t="s">
        <v>47</v>
      </c>
    </row>
    <row r="734" spans="1:37">
      <c r="A734" s="86" t="s">
        <v>1030</v>
      </c>
      <c r="B734" s="44">
        <v>692</v>
      </c>
      <c r="C734" s="44">
        <v>20431365</v>
      </c>
      <c r="D734" s="86" t="s">
        <v>334</v>
      </c>
      <c r="E734" s="86" t="s">
        <v>107</v>
      </c>
      <c r="F734" s="44">
        <v>35</v>
      </c>
      <c r="G734" s="44">
        <v>7708143</v>
      </c>
      <c r="H734" s="46">
        <v>0.77</v>
      </c>
      <c r="I734" s="21">
        <v>64.75800165660668</v>
      </c>
      <c r="J734" s="86" t="s">
        <v>176</v>
      </c>
      <c r="K734" s="66">
        <v>0.111</v>
      </c>
      <c r="L734" s="45">
        <v>5160</v>
      </c>
      <c r="M734" s="82">
        <v>44940</v>
      </c>
      <c r="N734" s="44">
        <v>19129</v>
      </c>
      <c r="O734" s="36">
        <f t="shared" si="133"/>
        <v>1238755.8136892291</v>
      </c>
      <c r="P734" s="36">
        <f t="shared" si="134"/>
        <v>1376258</v>
      </c>
      <c r="Q734" s="44">
        <v>11639</v>
      </c>
      <c r="R734" s="30">
        <v>19129</v>
      </c>
      <c r="S734" s="30">
        <f t="shared" si="135"/>
        <v>7490</v>
      </c>
      <c r="T734" s="36">
        <f t="shared" si="136"/>
        <v>837381</v>
      </c>
      <c r="U734" s="30">
        <f t="shared" si="137"/>
        <v>538877</v>
      </c>
      <c r="V734" s="44">
        <v>87</v>
      </c>
      <c r="W734" s="33">
        <f t="shared" si="138"/>
        <v>45027</v>
      </c>
      <c r="X734" s="43" t="str">
        <f t="shared" ca="1" si="143"/>
        <v>Bill Process</v>
      </c>
      <c r="Y734" s="37">
        <f t="shared" ca="1" si="139"/>
        <v>-1164</v>
      </c>
      <c r="Z734" s="44">
        <v>9752</v>
      </c>
      <c r="AA734" s="44">
        <f t="shared" ca="1" si="140"/>
        <v>1164</v>
      </c>
      <c r="AB734" s="48">
        <v>4</v>
      </c>
      <c r="AC734" s="67">
        <f t="shared" si="141"/>
        <v>0.6084479063202467</v>
      </c>
      <c r="AD734" s="52">
        <f t="shared" ca="1" si="144"/>
        <v>1160</v>
      </c>
      <c r="AE734" s="83"/>
      <c r="AF734" s="74">
        <v>0</v>
      </c>
      <c r="AG734" s="75">
        <v>0</v>
      </c>
      <c r="AH734" s="76">
        <v>46033</v>
      </c>
      <c r="AI734" s="77">
        <v>46134</v>
      </c>
      <c r="AJ734" s="50">
        <f t="shared" si="142"/>
        <v>-101</v>
      </c>
      <c r="AK734" s="48" t="s">
        <v>60</v>
      </c>
    </row>
    <row r="735" spans="1:37">
      <c r="A735" s="86" t="s">
        <v>1031</v>
      </c>
      <c r="B735" s="44">
        <v>998</v>
      </c>
      <c r="C735" s="44">
        <v>96579460</v>
      </c>
      <c r="D735" s="86" t="s">
        <v>183</v>
      </c>
      <c r="E735" s="86" t="s">
        <v>93</v>
      </c>
      <c r="F735" s="44">
        <v>46</v>
      </c>
      <c r="G735" s="44">
        <v>516469</v>
      </c>
      <c r="H735" s="46">
        <v>0.77</v>
      </c>
      <c r="I735" s="21">
        <v>88.021944501080284</v>
      </c>
      <c r="J735" s="86" t="s">
        <v>208</v>
      </c>
      <c r="K735" s="66">
        <v>0.13100000000000001</v>
      </c>
      <c r="L735" s="45">
        <v>4828</v>
      </c>
      <c r="M735" s="82">
        <v>45895</v>
      </c>
      <c r="N735" s="44">
        <v>69858</v>
      </c>
      <c r="O735" s="36">
        <f t="shared" si="133"/>
        <v>6149036.9989564661</v>
      </c>
      <c r="P735" s="36">
        <f t="shared" si="134"/>
        <v>6954561</v>
      </c>
      <c r="Q735" s="44">
        <v>56180</v>
      </c>
      <c r="R735" s="30">
        <v>69858</v>
      </c>
      <c r="S735" s="30">
        <f t="shared" si="135"/>
        <v>13678</v>
      </c>
      <c r="T735" s="36">
        <f t="shared" si="136"/>
        <v>5592877</v>
      </c>
      <c r="U735" s="30">
        <f t="shared" si="137"/>
        <v>1361684</v>
      </c>
      <c r="V735" s="44">
        <v>187</v>
      </c>
      <c r="W735" s="33">
        <f t="shared" si="138"/>
        <v>46082</v>
      </c>
      <c r="X735" s="43" t="str">
        <f t="shared" ca="1" si="143"/>
        <v>Bill Process</v>
      </c>
      <c r="Y735" s="37">
        <f t="shared" ca="1" si="139"/>
        <v>-109</v>
      </c>
      <c r="Z735" s="44">
        <v>9061</v>
      </c>
      <c r="AA735" s="44">
        <f t="shared" ca="1" si="140"/>
        <v>109</v>
      </c>
      <c r="AB735" s="48">
        <v>0</v>
      </c>
      <c r="AC735" s="67">
        <f t="shared" si="141"/>
        <v>0.80420281141744687</v>
      </c>
      <c r="AD735" s="52">
        <f t="shared" ca="1" si="144"/>
        <v>109</v>
      </c>
      <c r="AE735" s="83"/>
      <c r="AF735" s="74">
        <v>0</v>
      </c>
      <c r="AG735" s="75">
        <v>0</v>
      </c>
      <c r="AH735" s="76">
        <v>46289</v>
      </c>
      <c r="AI735" s="77">
        <v>46490</v>
      </c>
      <c r="AJ735" s="50">
        <f t="shared" si="142"/>
        <v>-201</v>
      </c>
      <c r="AK735" s="48" t="s">
        <v>47</v>
      </c>
    </row>
    <row r="736" spans="1:37">
      <c r="A736" s="86" t="s">
        <v>1032</v>
      </c>
      <c r="B736" s="44">
        <v>572</v>
      </c>
      <c r="C736" s="44">
        <v>26201514</v>
      </c>
      <c r="D736" s="86" t="s">
        <v>529</v>
      </c>
      <c r="E736" s="86" t="s">
        <v>211</v>
      </c>
      <c r="F736" s="44">
        <v>30</v>
      </c>
      <c r="G736" s="44">
        <v>7501863</v>
      </c>
      <c r="H736" s="46">
        <v>0.79</v>
      </c>
      <c r="I736" s="21">
        <v>82.353668346529432</v>
      </c>
      <c r="J736" s="86" t="s">
        <v>276</v>
      </c>
      <c r="K736" s="66">
        <v>0.14199999999999999</v>
      </c>
      <c r="L736" s="45">
        <v>8308</v>
      </c>
      <c r="M736" s="82">
        <v>44229</v>
      </c>
      <c r="N736" s="44">
        <v>41490</v>
      </c>
      <c r="O736" s="36">
        <f t="shared" si="133"/>
        <v>3416853.6996975061</v>
      </c>
      <c r="P736" s="36">
        <f t="shared" si="134"/>
        <v>3902047</v>
      </c>
      <c r="Q736" s="44">
        <v>6621</v>
      </c>
      <c r="R736" s="30">
        <v>41490</v>
      </c>
      <c r="S736" s="30">
        <f t="shared" si="135"/>
        <v>34869</v>
      </c>
      <c r="T736" s="36">
        <f t="shared" si="136"/>
        <v>622691</v>
      </c>
      <c r="U736" s="30">
        <f t="shared" si="137"/>
        <v>3279356</v>
      </c>
      <c r="V736" s="44">
        <v>76</v>
      </c>
      <c r="W736" s="33">
        <f t="shared" si="138"/>
        <v>44305</v>
      </c>
      <c r="X736" s="43" t="str">
        <f t="shared" ca="1" si="143"/>
        <v>Bill Process</v>
      </c>
      <c r="Y736" s="37">
        <f t="shared" ca="1" si="139"/>
        <v>-1886</v>
      </c>
      <c r="Z736" s="44">
        <v>9886</v>
      </c>
      <c r="AA736" s="44">
        <f t="shared" ca="1" si="140"/>
        <v>1886</v>
      </c>
      <c r="AB736" s="48">
        <v>0</v>
      </c>
      <c r="AC736" s="67">
        <f t="shared" si="141"/>
        <v>0.15958062183658714</v>
      </c>
      <c r="AD736" s="52">
        <f t="shared" ca="1" si="144"/>
        <v>1886</v>
      </c>
      <c r="AE736" s="83"/>
      <c r="AF736" s="74">
        <v>0</v>
      </c>
      <c r="AG736" s="75">
        <v>0</v>
      </c>
      <c r="AH736" s="76">
        <v>46352</v>
      </c>
      <c r="AI736" s="77">
        <v>46442</v>
      </c>
      <c r="AJ736" s="50">
        <f t="shared" si="142"/>
        <v>-90</v>
      </c>
      <c r="AK736" s="48" t="s">
        <v>47</v>
      </c>
    </row>
    <row r="737" spans="1:37">
      <c r="A737" s="86" t="s">
        <v>1033</v>
      </c>
      <c r="B737" s="44">
        <v>879</v>
      </c>
      <c r="C737" s="44">
        <v>23413822</v>
      </c>
      <c r="D737" s="86" t="s">
        <v>170</v>
      </c>
      <c r="E737" s="86" t="s">
        <v>147</v>
      </c>
      <c r="F737" s="44">
        <v>14</v>
      </c>
      <c r="G737" s="44">
        <v>5830111</v>
      </c>
      <c r="H737" s="46">
        <v>0.92</v>
      </c>
      <c r="I737" s="21">
        <v>79.209238966657935</v>
      </c>
      <c r="J737" s="86" t="s">
        <v>94</v>
      </c>
      <c r="K737" s="66">
        <v>0.114</v>
      </c>
      <c r="L737" s="45">
        <v>3174</v>
      </c>
      <c r="M737" s="82">
        <v>44327</v>
      </c>
      <c r="N737" s="44">
        <v>67173</v>
      </c>
      <c r="O737" s="36">
        <f t="shared" si="133"/>
        <v>5320722.2091073133</v>
      </c>
      <c r="P737" s="36">
        <f t="shared" si="134"/>
        <v>5927285</v>
      </c>
      <c r="Q737" s="44">
        <v>35660</v>
      </c>
      <c r="R737" s="30">
        <v>67173</v>
      </c>
      <c r="S737" s="30">
        <f t="shared" si="135"/>
        <v>31513</v>
      </c>
      <c r="T737" s="36">
        <f t="shared" si="136"/>
        <v>3146606</v>
      </c>
      <c r="U737" s="30">
        <f t="shared" si="137"/>
        <v>2780679</v>
      </c>
      <c r="V737" s="44">
        <v>130</v>
      </c>
      <c r="W737" s="33">
        <f t="shared" si="138"/>
        <v>44457</v>
      </c>
      <c r="X737" s="43" t="str">
        <f t="shared" ca="1" si="143"/>
        <v>Bill Process</v>
      </c>
      <c r="Y737" s="37">
        <f t="shared" ca="1" si="139"/>
        <v>-1734</v>
      </c>
      <c r="Z737" s="44">
        <v>5709</v>
      </c>
      <c r="AA737" s="44">
        <f t="shared" ca="1" si="140"/>
        <v>1734</v>
      </c>
      <c r="AB737" s="48">
        <v>1</v>
      </c>
      <c r="AC737" s="67">
        <f t="shared" si="141"/>
        <v>0.53086805710627782</v>
      </c>
      <c r="AD737" s="52">
        <f t="shared" ca="1" si="144"/>
        <v>1733</v>
      </c>
      <c r="AE737" s="83"/>
      <c r="AF737" s="74">
        <v>0</v>
      </c>
      <c r="AG737" s="75">
        <v>0</v>
      </c>
      <c r="AH737" s="76">
        <v>45659</v>
      </c>
      <c r="AI737" s="77">
        <v>45803</v>
      </c>
      <c r="AJ737" s="50">
        <f t="shared" si="142"/>
        <v>-144</v>
      </c>
      <c r="AK737" s="48" t="s">
        <v>60</v>
      </c>
    </row>
    <row r="738" spans="1:37">
      <c r="A738" s="86" t="s">
        <v>1034</v>
      </c>
      <c r="B738" s="44">
        <v>589</v>
      </c>
      <c r="C738" s="44">
        <v>54113655</v>
      </c>
      <c r="D738" s="86" t="s">
        <v>226</v>
      </c>
      <c r="E738" s="86" t="s">
        <v>97</v>
      </c>
      <c r="F738" s="44">
        <v>30</v>
      </c>
      <c r="G738" s="44">
        <v>7828187</v>
      </c>
      <c r="H738" s="46">
        <v>0.83</v>
      </c>
      <c r="I738" s="21">
        <v>74.096395688662824</v>
      </c>
      <c r="J738" s="86" t="s">
        <v>51</v>
      </c>
      <c r="K738" s="66">
        <v>0.111</v>
      </c>
      <c r="L738" s="45">
        <v>7491</v>
      </c>
      <c r="M738" s="82">
        <v>44806</v>
      </c>
      <c r="N738" s="44">
        <v>34154</v>
      </c>
      <c r="O738" s="36">
        <f t="shared" si="133"/>
        <v>2530688.2983505903</v>
      </c>
      <c r="P738" s="36">
        <f t="shared" si="134"/>
        <v>2811595</v>
      </c>
      <c r="Q738" s="44">
        <v>34154</v>
      </c>
      <c r="R738" s="30">
        <v>34154</v>
      </c>
      <c r="S738" s="30">
        <f t="shared" si="135"/>
        <v>0</v>
      </c>
      <c r="T738" s="36">
        <f t="shared" si="136"/>
        <v>2811595</v>
      </c>
      <c r="U738" s="30">
        <f t="shared" si="137"/>
        <v>0</v>
      </c>
      <c r="V738" s="44">
        <v>144</v>
      </c>
      <c r="W738" s="33">
        <f t="shared" si="138"/>
        <v>44950</v>
      </c>
      <c r="X738" s="43" t="str">
        <f t="shared" ca="1" si="143"/>
        <v>P O Closed</v>
      </c>
      <c r="Y738" s="37">
        <f t="shared" ca="1" si="139"/>
        <v>-1241</v>
      </c>
      <c r="Z738" s="44">
        <v>3247</v>
      </c>
      <c r="AA738" s="44">
        <f t="shared" ca="1" si="140"/>
        <v>1241</v>
      </c>
      <c r="AB738" s="48">
        <v>4</v>
      </c>
      <c r="AC738" s="67">
        <f t="shared" si="141"/>
        <v>1</v>
      </c>
      <c r="AD738" s="52">
        <f t="shared" ca="1" si="144"/>
        <v>1237</v>
      </c>
      <c r="AE738" s="83"/>
      <c r="AF738" s="74">
        <v>0</v>
      </c>
      <c r="AG738" s="75">
        <v>0</v>
      </c>
      <c r="AH738" s="76">
        <v>45940</v>
      </c>
      <c r="AI738" s="77">
        <v>46098</v>
      </c>
      <c r="AJ738" s="50">
        <f t="shared" si="142"/>
        <v>-158</v>
      </c>
      <c r="AK738" s="48" t="s">
        <v>47</v>
      </c>
    </row>
    <row r="739" spans="1:37">
      <c r="A739" s="86" t="s">
        <v>1035</v>
      </c>
      <c r="B739" s="44">
        <v>863</v>
      </c>
      <c r="C739" s="44">
        <v>58114083</v>
      </c>
      <c r="D739" s="86" t="s">
        <v>282</v>
      </c>
      <c r="E739" s="86" t="s">
        <v>50</v>
      </c>
      <c r="F739" s="44">
        <v>6</v>
      </c>
      <c r="G739" s="44">
        <v>6384312</v>
      </c>
      <c r="H739" s="46">
        <v>0.84</v>
      </c>
      <c r="I739" s="21">
        <v>70.242364724940501</v>
      </c>
      <c r="J739" s="86" t="s">
        <v>80</v>
      </c>
      <c r="K739" s="66">
        <v>0.121</v>
      </c>
      <c r="L739" s="45">
        <v>5778</v>
      </c>
      <c r="M739" s="82">
        <v>43868</v>
      </c>
      <c r="N739" s="44">
        <v>26179</v>
      </c>
      <c r="O739" s="36">
        <f t="shared" si="133"/>
        <v>1838874.8661342175</v>
      </c>
      <c r="P739" s="36">
        <f t="shared" si="134"/>
        <v>2061379</v>
      </c>
      <c r="Q739" s="44">
        <v>3831</v>
      </c>
      <c r="R739" s="30">
        <v>26179</v>
      </c>
      <c r="S739" s="30">
        <f t="shared" si="135"/>
        <v>22348</v>
      </c>
      <c r="T739" s="36">
        <f t="shared" si="136"/>
        <v>301659</v>
      </c>
      <c r="U739" s="30">
        <f t="shared" si="137"/>
        <v>1759720</v>
      </c>
      <c r="V739" s="44">
        <v>113</v>
      </c>
      <c r="W739" s="33">
        <f t="shared" si="138"/>
        <v>43981</v>
      </c>
      <c r="X739" s="43" t="str">
        <f t="shared" ca="1" si="143"/>
        <v>Bill Process</v>
      </c>
      <c r="Y739" s="37">
        <f t="shared" ca="1" si="139"/>
        <v>-2210</v>
      </c>
      <c r="Z739" s="44">
        <v>2142</v>
      </c>
      <c r="AA739" s="44">
        <f t="shared" ca="1" si="140"/>
        <v>2210</v>
      </c>
      <c r="AB739" s="48">
        <v>0</v>
      </c>
      <c r="AC739" s="67">
        <f t="shared" si="141"/>
        <v>0.14633866839833454</v>
      </c>
      <c r="AD739" s="52">
        <f t="shared" ca="1" si="144"/>
        <v>2210</v>
      </c>
      <c r="AE739" s="83"/>
      <c r="AF739" s="74">
        <v>0</v>
      </c>
      <c r="AG739" s="75">
        <v>0</v>
      </c>
      <c r="AH739" s="76">
        <v>46294</v>
      </c>
      <c r="AI739" s="77">
        <v>46421</v>
      </c>
      <c r="AJ739" s="50">
        <f t="shared" si="142"/>
        <v>-127</v>
      </c>
      <c r="AK739" s="48" t="s">
        <v>47</v>
      </c>
    </row>
    <row r="740" spans="1:37">
      <c r="A740" s="86" t="s">
        <v>1036</v>
      </c>
      <c r="B740" s="44">
        <v>767</v>
      </c>
      <c r="C740" s="44">
        <v>85153390</v>
      </c>
      <c r="D740" s="86" t="s">
        <v>224</v>
      </c>
      <c r="E740" s="86" t="s">
        <v>71</v>
      </c>
      <c r="F740" s="44">
        <v>36</v>
      </c>
      <c r="G740" s="44">
        <v>6708029</v>
      </c>
      <c r="H740" s="46">
        <v>0.96</v>
      </c>
      <c r="I740" s="21">
        <v>90.108556553656811</v>
      </c>
      <c r="J740" s="86" t="s">
        <v>101</v>
      </c>
      <c r="K740" s="66">
        <v>0.127</v>
      </c>
      <c r="L740" s="45">
        <v>3580</v>
      </c>
      <c r="M740" s="82">
        <v>45677</v>
      </c>
      <c r="N740" s="44">
        <v>45180</v>
      </c>
      <c r="O740" s="36">
        <f t="shared" si="133"/>
        <v>4071104.5850942149</v>
      </c>
      <c r="P740" s="36">
        <f t="shared" si="134"/>
        <v>4588135</v>
      </c>
      <c r="Q740" s="44">
        <v>6514</v>
      </c>
      <c r="R740" s="30">
        <v>45180</v>
      </c>
      <c r="S740" s="30">
        <f t="shared" si="135"/>
        <v>38666</v>
      </c>
      <c r="T740" s="36">
        <f t="shared" si="136"/>
        <v>661512</v>
      </c>
      <c r="U740" s="30">
        <f t="shared" si="137"/>
        <v>3926623</v>
      </c>
      <c r="V740" s="44">
        <v>63</v>
      </c>
      <c r="W740" s="33">
        <f t="shared" si="138"/>
        <v>45740</v>
      </c>
      <c r="X740" s="43" t="str">
        <f t="shared" ca="1" si="143"/>
        <v>Bill Process</v>
      </c>
      <c r="Y740" s="37">
        <f t="shared" ca="1" si="139"/>
        <v>-451</v>
      </c>
      <c r="Z740" s="44">
        <v>5104</v>
      </c>
      <c r="AA740" s="44">
        <f t="shared" ca="1" si="140"/>
        <v>451</v>
      </c>
      <c r="AB740" s="48">
        <v>0</v>
      </c>
      <c r="AC740" s="67">
        <f t="shared" si="141"/>
        <v>0.14417884019477645</v>
      </c>
      <c r="AD740" s="52">
        <f t="shared" ca="1" si="144"/>
        <v>451</v>
      </c>
      <c r="AE740" s="83"/>
      <c r="AF740" s="74">
        <v>0</v>
      </c>
      <c r="AG740" s="75">
        <v>0</v>
      </c>
      <c r="AH740" s="76">
        <v>46339</v>
      </c>
      <c r="AI740" s="77">
        <v>46416</v>
      </c>
      <c r="AJ740" s="50">
        <f t="shared" si="142"/>
        <v>-77</v>
      </c>
      <c r="AK740" s="48" t="s">
        <v>47</v>
      </c>
    </row>
    <row r="741" spans="1:37">
      <c r="A741" s="86" t="s">
        <v>1037</v>
      </c>
      <c r="B741" s="44">
        <v>984</v>
      </c>
      <c r="C741" s="44">
        <v>67900834</v>
      </c>
      <c r="D741" s="86" t="s">
        <v>163</v>
      </c>
      <c r="E741" s="86" t="s">
        <v>83</v>
      </c>
      <c r="F741" s="44">
        <v>29</v>
      </c>
      <c r="G741" s="44">
        <v>1698005</v>
      </c>
      <c r="H741" s="46">
        <v>0.75</v>
      </c>
      <c r="I741" s="21">
        <v>68.175876335305361</v>
      </c>
      <c r="J741" s="86" t="s">
        <v>51</v>
      </c>
      <c r="K741" s="66">
        <v>0.113</v>
      </c>
      <c r="L741" s="45">
        <v>8063</v>
      </c>
      <c r="M741" s="82">
        <v>44869</v>
      </c>
      <c r="N741" s="44">
        <v>36560</v>
      </c>
      <c r="O741" s="36">
        <f t="shared" si="133"/>
        <v>2492510.038818764</v>
      </c>
      <c r="P741" s="36">
        <f t="shared" si="134"/>
        <v>2774164</v>
      </c>
      <c r="Q741" s="44">
        <v>22232</v>
      </c>
      <c r="R741" s="30">
        <v>36560</v>
      </c>
      <c r="S741" s="30">
        <f t="shared" si="135"/>
        <v>14328</v>
      </c>
      <c r="T741" s="36">
        <f t="shared" si="136"/>
        <v>1686959</v>
      </c>
      <c r="U741" s="30">
        <f t="shared" si="137"/>
        <v>1087205</v>
      </c>
      <c r="V741" s="44">
        <v>74</v>
      </c>
      <c r="W741" s="33">
        <f t="shared" si="138"/>
        <v>44943</v>
      </c>
      <c r="X741" s="43" t="str">
        <f t="shared" ca="1" si="143"/>
        <v>Bill Process</v>
      </c>
      <c r="Y741" s="37">
        <f t="shared" ca="1" si="139"/>
        <v>-1248</v>
      </c>
      <c r="Z741" s="44">
        <v>6940</v>
      </c>
      <c r="AA741" s="44">
        <f t="shared" ca="1" si="140"/>
        <v>1248</v>
      </c>
      <c r="AB741" s="48">
        <v>0</v>
      </c>
      <c r="AC741" s="67">
        <f t="shared" si="141"/>
        <v>0.60809628008752736</v>
      </c>
      <c r="AD741" s="52">
        <f t="shared" ca="1" si="144"/>
        <v>1248</v>
      </c>
      <c r="AE741" s="83"/>
      <c r="AF741" s="74">
        <v>0</v>
      </c>
      <c r="AG741" s="75">
        <v>0</v>
      </c>
      <c r="AH741" s="76">
        <v>46223</v>
      </c>
      <c r="AI741" s="77">
        <v>46311</v>
      </c>
      <c r="AJ741" s="50">
        <f t="shared" si="142"/>
        <v>-88</v>
      </c>
      <c r="AK741" s="48" t="s">
        <v>47</v>
      </c>
    </row>
    <row r="742" spans="1:37">
      <c r="A742" s="86" t="s">
        <v>1038</v>
      </c>
      <c r="B742" s="44">
        <v>475</v>
      </c>
      <c r="C742" s="44">
        <v>31995071</v>
      </c>
      <c r="D742" s="86" t="s">
        <v>267</v>
      </c>
      <c r="E742" s="86" t="s">
        <v>71</v>
      </c>
      <c r="F742" s="44">
        <v>50</v>
      </c>
      <c r="G742" s="44">
        <v>1609364</v>
      </c>
      <c r="H742" s="46">
        <v>0.77</v>
      </c>
      <c r="I742" s="21">
        <v>64.678019605284121</v>
      </c>
      <c r="J742" s="86" t="s">
        <v>173</v>
      </c>
      <c r="K742" s="66">
        <v>0.14199999999999999</v>
      </c>
      <c r="L742" s="45">
        <v>6772</v>
      </c>
      <c r="M742" s="82">
        <v>44836</v>
      </c>
      <c r="N742" s="44">
        <v>91335</v>
      </c>
      <c r="O742" s="36">
        <f t="shared" si="133"/>
        <v>5907366.9206486251</v>
      </c>
      <c r="P742" s="36">
        <f t="shared" si="134"/>
        <v>6746213</v>
      </c>
      <c r="Q742" s="44">
        <v>61091</v>
      </c>
      <c r="R742" s="30">
        <v>91335</v>
      </c>
      <c r="S742" s="30">
        <f t="shared" si="135"/>
        <v>30244</v>
      </c>
      <c r="T742" s="36">
        <f t="shared" si="136"/>
        <v>4512322</v>
      </c>
      <c r="U742" s="30">
        <f t="shared" si="137"/>
        <v>2233891</v>
      </c>
      <c r="V742" s="44">
        <v>135</v>
      </c>
      <c r="W742" s="33">
        <f t="shared" si="138"/>
        <v>44971</v>
      </c>
      <c r="X742" s="43" t="str">
        <f t="shared" ca="1" si="143"/>
        <v>Bill Process</v>
      </c>
      <c r="Y742" s="37">
        <f t="shared" ca="1" si="139"/>
        <v>-1220</v>
      </c>
      <c r="Z742" s="44">
        <v>2040</v>
      </c>
      <c r="AA742" s="44">
        <f t="shared" ca="1" si="140"/>
        <v>1220</v>
      </c>
      <c r="AB742" s="48">
        <v>5</v>
      </c>
      <c r="AC742" s="67">
        <f t="shared" si="141"/>
        <v>0.66886735643510153</v>
      </c>
      <c r="AD742" s="52">
        <f t="shared" ca="1" si="144"/>
        <v>1215</v>
      </c>
      <c r="AE742" s="83"/>
      <c r="AF742" s="74">
        <v>0</v>
      </c>
      <c r="AG742" s="75">
        <v>0</v>
      </c>
      <c r="AH742" s="76">
        <v>45684</v>
      </c>
      <c r="AI742" s="77">
        <v>45833</v>
      </c>
      <c r="AJ742" s="50">
        <f t="shared" si="142"/>
        <v>-149</v>
      </c>
      <c r="AK742" s="48" t="s">
        <v>47</v>
      </c>
    </row>
    <row r="743" spans="1:37">
      <c r="A743" s="86" t="s">
        <v>1039</v>
      </c>
      <c r="B743" s="44">
        <v>427</v>
      </c>
      <c r="C743" s="44">
        <v>71786703</v>
      </c>
      <c r="D743" s="86" t="s">
        <v>271</v>
      </c>
      <c r="E743" s="86" t="s">
        <v>54</v>
      </c>
      <c r="F743" s="44">
        <v>9</v>
      </c>
      <c r="G743" s="44">
        <v>2561968</v>
      </c>
      <c r="H743" s="46">
        <v>0.96</v>
      </c>
      <c r="I743" s="21">
        <v>55.734333033254217</v>
      </c>
      <c r="J743" s="86" t="s">
        <v>68</v>
      </c>
      <c r="K743" s="66">
        <v>0.13800000000000001</v>
      </c>
      <c r="L743" s="45">
        <v>2943</v>
      </c>
      <c r="M743" s="82">
        <v>44285</v>
      </c>
      <c r="N743" s="44">
        <v>52659</v>
      </c>
      <c r="O743" s="36">
        <f t="shared" si="133"/>
        <v>2934914.243198134</v>
      </c>
      <c r="P743" s="36">
        <f t="shared" si="134"/>
        <v>3339932</v>
      </c>
      <c r="Q743" s="44">
        <v>2302</v>
      </c>
      <c r="R743" s="30">
        <v>52659</v>
      </c>
      <c r="S743" s="30">
        <f t="shared" si="135"/>
        <v>50357</v>
      </c>
      <c r="T743" s="36">
        <f t="shared" si="136"/>
        <v>146006</v>
      </c>
      <c r="U743" s="30">
        <f t="shared" si="137"/>
        <v>3193926</v>
      </c>
      <c r="V743" s="44">
        <v>100</v>
      </c>
      <c r="W743" s="33">
        <f t="shared" si="138"/>
        <v>44385</v>
      </c>
      <c r="X743" s="43" t="str">
        <f t="shared" ca="1" si="143"/>
        <v>Bill Process</v>
      </c>
      <c r="Y743" s="37">
        <f t="shared" ca="1" si="139"/>
        <v>-1806</v>
      </c>
      <c r="Z743" s="44">
        <v>8052</v>
      </c>
      <c r="AA743" s="44">
        <f t="shared" ca="1" si="140"/>
        <v>1806</v>
      </c>
      <c r="AB743" s="48">
        <v>9</v>
      </c>
      <c r="AC743" s="67">
        <f t="shared" si="141"/>
        <v>4.3715224368104218E-2</v>
      </c>
      <c r="AD743" s="52">
        <f t="shared" ca="1" si="144"/>
        <v>1797</v>
      </c>
      <c r="AE743" s="83"/>
      <c r="AF743" s="74">
        <v>0</v>
      </c>
      <c r="AG743" s="75">
        <v>0</v>
      </c>
      <c r="AH743" s="76">
        <v>45984</v>
      </c>
      <c r="AI743" s="77">
        <v>46098</v>
      </c>
      <c r="AJ743" s="50">
        <f t="shared" si="142"/>
        <v>-114</v>
      </c>
      <c r="AK743" s="48" t="s">
        <v>47</v>
      </c>
    </row>
    <row r="744" spans="1:37">
      <c r="A744" s="86" t="s">
        <v>1040</v>
      </c>
      <c r="B744" s="44">
        <v>386</v>
      </c>
      <c r="C744" s="44">
        <v>12696837</v>
      </c>
      <c r="D744" s="86" t="s">
        <v>905</v>
      </c>
      <c r="E744" s="86" t="s">
        <v>67</v>
      </c>
      <c r="F744" s="44">
        <v>31</v>
      </c>
      <c r="G744" s="44">
        <v>2162921</v>
      </c>
      <c r="H744" s="46">
        <v>0.81</v>
      </c>
      <c r="I744" s="21">
        <v>91.514154074020624</v>
      </c>
      <c r="J744" s="86" t="s">
        <v>122</v>
      </c>
      <c r="K744" s="66">
        <v>0.11</v>
      </c>
      <c r="L744" s="45">
        <v>3147</v>
      </c>
      <c r="M744" s="82">
        <v>44445</v>
      </c>
      <c r="N744" s="44">
        <v>98850</v>
      </c>
      <c r="O744" s="36">
        <f t="shared" si="133"/>
        <v>9046174.1302169394</v>
      </c>
      <c r="P744" s="36">
        <f t="shared" si="134"/>
        <v>10041253</v>
      </c>
      <c r="Q744" s="44">
        <v>86797</v>
      </c>
      <c r="R744" s="30">
        <v>98850</v>
      </c>
      <c r="S744" s="30">
        <f t="shared" si="135"/>
        <v>12053</v>
      </c>
      <c r="T744" s="36">
        <f t="shared" si="136"/>
        <v>8816901</v>
      </c>
      <c r="U744" s="30">
        <f t="shared" si="137"/>
        <v>1224352</v>
      </c>
      <c r="V744" s="44">
        <v>155</v>
      </c>
      <c r="W744" s="33">
        <f t="shared" si="138"/>
        <v>44600</v>
      </c>
      <c r="X744" s="43" t="str">
        <f t="shared" ca="1" si="143"/>
        <v>Bill Process</v>
      </c>
      <c r="Y744" s="37">
        <f t="shared" ca="1" si="139"/>
        <v>-1591</v>
      </c>
      <c r="Z744" s="44">
        <v>5414</v>
      </c>
      <c r="AA744" s="44">
        <f t="shared" ca="1" si="140"/>
        <v>1591</v>
      </c>
      <c r="AB744" s="48">
        <v>0</v>
      </c>
      <c r="AC744" s="67">
        <f t="shared" si="141"/>
        <v>0.87806777946383407</v>
      </c>
      <c r="AD744" s="52">
        <f t="shared" ca="1" si="144"/>
        <v>1591</v>
      </c>
      <c r="AE744" s="83"/>
      <c r="AF744" s="74">
        <v>0</v>
      </c>
      <c r="AG744" s="75">
        <v>0</v>
      </c>
      <c r="AH744" s="76">
        <v>46201</v>
      </c>
      <c r="AI744" s="77">
        <v>46370</v>
      </c>
      <c r="AJ744" s="50">
        <f t="shared" si="142"/>
        <v>-169</v>
      </c>
      <c r="AK744" s="48" t="s">
        <v>60</v>
      </c>
    </row>
    <row r="745" spans="1:37">
      <c r="A745" s="86" t="s">
        <v>1041</v>
      </c>
      <c r="B745" s="44">
        <v>340</v>
      </c>
      <c r="C745" s="44">
        <v>90832466</v>
      </c>
      <c r="D745" s="86" t="s">
        <v>275</v>
      </c>
      <c r="E745" s="86" t="s">
        <v>147</v>
      </c>
      <c r="F745" s="44">
        <v>42</v>
      </c>
      <c r="G745" s="44">
        <v>8670994</v>
      </c>
      <c r="H745" s="46">
        <v>0.97</v>
      </c>
      <c r="I745" s="21">
        <v>70.454405002373591</v>
      </c>
      <c r="J745" s="86" t="s">
        <v>156</v>
      </c>
      <c r="K745" s="66">
        <v>0.111</v>
      </c>
      <c r="L745" s="45">
        <v>1158</v>
      </c>
      <c r="M745" s="82">
        <v>43922</v>
      </c>
      <c r="N745" s="44">
        <v>23480</v>
      </c>
      <c r="O745" s="36">
        <f t="shared" si="133"/>
        <v>1654269.429455732</v>
      </c>
      <c r="P745" s="36">
        <f t="shared" si="134"/>
        <v>1837893</v>
      </c>
      <c r="Q745" s="44">
        <v>17368</v>
      </c>
      <c r="R745" s="30">
        <v>23480</v>
      </c>
      <c r="S745" s="30">
        <f t="shared" si="135"/>
        <v>6112</v>
      </c>
      <c r="T745" s="36">
        <f t="shared" si="136"/>
        <v>1359477</v>
      </c>
      <c r="U745" s="30">
        <f t="shared" si="137"/>
        <v>478416</v>
      </c>
      <c r="V745" s="44">
        <v>109</v>
      </c>
      <c r="W745" s="33">
        <f t="shared" si="138"/>
        <v>44031</v>
      </c>
      <c r="X745" s="43" t="str">
        <f t="shared" ca="1" si="143"/>
        <v>Bill Process</v>
      </c>
      <c r="Y745" s="37">
        <f t="shared" ca="1" si="139"/>
        <v>-2160</v>
      </c>
      <c r="Z745" s="44">
        <v>5831</v>
      </c>
      <c r="AA745" s="44">
        <f t="shared" ca="1" si="140"/>
        <v>2160</v>
      </c>
      <c r="AB745" s="48">
        <v>1</v>
      </c>
      <c r="AC745" s="67">
        <f t="shared" si="141"/>
        <v>0.73969335604770015</v>
      </c>
      <c r="AD745" s="52">
        <f t="shared" ca="1" si="144"/>
        <v>2159</v>
      </c>
      <c r="AE745" s="83"/>
      <c r="AF745" s="74">
        <v>0</v>
      </c>
      <c r="AG745" s="75">
        <v>0</v>
      </c>
      <c r="AH745" s="76">
        <v>45648</v>
      </c>
      <c r="AI745" s="77">
        <v>45771</v>
      </c>
      <c r="AJ745" s="50">
        <f t="shared" si="142"/>
        <v>-123</v>
      </c>
      <c r="AK745" s="48" t="s">
        <v>60</v>
      </c>
    </row>
    <row r="746" spans="1:37">
      <c r="A746" s="86" t="s">
        <v>1042</v>
      </c>
      <c r="B746" s="44">
        <v>179</v>
      </c>
      <c r="C746" s="44">
        <v>23536335</v>
      </c>
      <c r="D746" s="86" t="s">
        <v>165</v>
      </c>
      <c r="E746" s="86" t="s">
        <v>63</v>
      </c>
      <c r="F746" s="44">
        <v>35</v>
      </c>
      <c r="G746" s="44">
        <v>1960611</v>
      </c>
      <c r="H746" s="46">
        <v>1</v>
      </c>
      <c r="I746" s="21">
        <v>64.312363145995519</v>
      </c>
      <c r="J746" s="86" t="s">
        <v>190</v>
      </c>
      <c r="K746" s="66">
        <v>0.10199999999999999</v>
      </c>
      <c r="L746" s="45">
        <v>6325</v>
      </c>
      <c r="M746" s="82">
        <v>44775</v>
      </c>
      <c r="N746" s="44">
        <v>74599</v>
      </c>
      <c r="O746" s="36">
        <f t="shared" si="133"/>
        <v>4797637.97832812</v>
      </c>
      <c r="P746" s="36">
        <f t="shared" si="134"/>
        <v>5286997</v>
      </c>
      <c r="Q746" s="44">
        <v>5081</v>
      </c>
      <c r="R746" s="30">
        <v>74599</v>
      </c>
      <c r="S746" s="30">
        <f t="shared" si="135"/>
        <v>69518</v>
      </c>
      <c r="T746" s="36">
        <f t="shared" si="136"/>
        <v>360102</v>
      </c>
      <c r="U746" s="30">
        <f t="shared" si="137"/>
        <v>4926895</v>
      </c>
      <c r="V746" s="44">
        <v>137</v>
      </c>
      <c r="W746" s="33">
        <f t="shared" si="138"/>
        <v>44912</v>
      </c>
      <c r="X746" s="43" t="str">
        <f t="shared" ca="1" si="143"/>
        <v>Bill Process</v>
      </c>
      <c r="Y746" s="37">
        <f t="shared" ca="1" si="139"/>
        <v>-1279</v>
      </c>
      <c r="Z746" s="44">
        <v>4699</v>
      </c>
      <c r="AA746" s="44">
        <f t="shared" ca="1" si="140"/>
        <v>1279</v>
      </c>
      <c r="AB746" s="48">
        <v>1</v>
      </c>
      <c r="AC746" s="67">
        <f t="shared" si="141"/>
        <v>6.811083258488719E-2</v>
      </c>
      <c r="AD746" s="52">
        <f t="shared" ca="1" si="144"/>
        <v>1278</v>
      </c>
      <c r="AE746" s="83"/>
      <c r="AF746" s="74">
        <v>0</v>
      </c>
      <c r="AG746" s="75">
        <v>0</v>
      </c>
      <c r="AH746" s="76">
        <v>45650</v>
      </c>
      <c r="AI746" s="77">
        <v>45801</v>
      </c>
      <c r="AJ746" s="50">
        <f t="shared" si="142"/>
        <v>-151</v>
      </c>
      <c r="AK746" s="48" t="s">
        <v>47</v>
      </c>
    </row>
    <row r="747" spans="1:37">
      <c r="A747" s="86" t="s">
        <v>1043</v>
      </c>
      <c r="B747" s="44">
        <v>454</v>
      </c>
      <c r="C747" s="44">
        <v>55892493</v>
      </c>
      <c r="D747" s="86" t="s">
        <v>311</v>
      </c>
      <c r="E747" s="86" t="s">
        <v>54</v>
      </c>
      <c r="F747" s="44">
        <v>49</v>
      </c>
      <c r="G747" s="44">
        <v>7173838</v>
      </c>
      <c r="H747" s="46">
        <v>0.9</v>
      </c>
      <c r="I747" s="21">
        <v>94.516206838217641</v>
      </c>
      <c r="J747" s="86" t="s">
        <v>352</v>
      </c>
      <c r="K747" s="66">
        <v>0.124</v>
      </c>
      <c r="L747" s="45">
        <v>7245</v>
      </c>
      <c r="M747" s="82">
        <v>44907</v>
      </c>
      <c r="N747" s="44">
        <v>99201</v>
      </c>
      <c r="O747" s="36">
        <f t="shared" si="133"/>
        <v>9376102.2345580291</v>
      </c>
      <c r="P747" s="36">
        <f t="shared" si="134"/>
        <v>10538739</v>
      </c>
      <c r="Q747" s="44">
        <v>20595</v>
      </c>
      <c r="R747" s="30">
        <v>99201</v>
      </c>
      <c r="S747" s="30">
        <f t="shared" si="135"/>
        <v>78606</v>
      </c>
      <c r="T747" s="36">
        <f t="shared" si="136"/>
        <v>2187935</v>
      </c>
      <c r="U747" s="30">
        <f t="shared" si="137"/>
        <v>8350804</v>
      </c>
      <c r="V747" s="44">
        <v>159</v>
      </c>
      <c r="W747" s="33">
        <f t="shared" si="138"/>
        <v>45066</v>
      </c>
      <c r="X747" s="43" t="str">
        <f t="shared" ca="1" si="143"/>
        <v>Bill Process</v>
      </c>
      <c r="Y747" s="37">
        <f t="shared" ca="1" si="139"/>
        <v>-1125</v>
      </c>
      <c r="Z747" s="44">
        <v>9208</v>
      </c>
      <c r="AA747" s="44">
        <f t="shared" ca="1" si="140"/>
        <v>1125</v>
      </c>
      <c r="AB747" s="48">
        <v>0</v>
      </c>
      <c r="AC747" s="67">
        <f t="shared" si="141"/>
        <v>0.20760879426618684</v>
      </c>
      <c r="AD747" s="52">
        <f t="shared" ca="1" si="144"/>
        <v>1125</v>
      </c>
      <c r="AE747" s="83"/>
      <c r="AF747" s="74">
        <v>0</v>
      </c>
      <c r="AG747" s="75">
        <v>0</v>
      </c>
      <c r="AH747" s="76">
        <v>46360</v>
      </c>
      <c r="AI747" s="77">
        <v>46533</v>
      </c>
      <c r="AJ747" s="50">
        <f t="shared" si="142"/>
        <v>-173</v>
      </c>
      <c r="AK747" s="48" t="s">
        <v>47</v>
      </c>
    </row>
    <row r="748" spans="1:37">
      <c r="A748" s="86" t="s">
        <v>1044</v>
      </c>
      <c r="B748" s="44">
        <v>358</v>
      </c>
      <c r="C748" s="44">
        <v>86048256</v>
      </c>
      <c r="D748" s="86" t="s">
        <v>583</v>
      </c>
      <c r="E748" s="86" t="s">
        <v>125</v>
      </c>
      <c r="F748" s="44">
        <v>26</v>
      </c>
      <c r="G748" s="44">
        <v>4288319</v>
      </c>
      <c r="H748" s="46">
        <v>0.95</v>
      </c>
      <c r="I748" s="21">
        <v>97.731954604387283</v>
      </c>
      <c r="J748" s="86" t="s">
        <v>197</v>
      </c>
      <c r="K748" s="66">
        <v>0.1</v>
      </c>
      <c r="L748" s="45">
        <v>5346</v>
      </c>
      <c r="M748" s="82">
        <v>44860</v>
      </c>
      <c r="N748" s="44">
        <v>63540</v>
      </c>
      <c r="O748" s="36">
        <f t="shared" si="133"/>
        <v>6209888.395562768</v>
      </c>
      <c r="P748" s="36">
        <f t="shared" si="134"/>
        <v>6830877</v>
      </c>
      <c r="Q748" s="44">
        <v>55447</v>
      </c>
      <c r="R748" s="30">
        <v>63540</v>
      </c>
      <c r="S748" s="30">
        <f t="shared" si="135"/>
        <v>8093</v>
      </c>
      <c r="T748" s="36">
        <f t="shared" si="136"/>
        <v>5960838</v>
      </c>
      <c r="U748" s="30">
        <f t="shared" si="137"/>
        <v>870039</v>
      </c>
      <c r="V748" s="44">
        <v>192</v>
      </c>
      <c r="W748" s="33">
        <f t="shared" si="138"/>
        <v>45052</v>
      </c>
      <c r="X748" s="43" t="str">
        <f t="shared" ca="1" si="143"/>
        <v>Bill Process</v>
      </c>
      <c r="Y748" s="37">
        <f t="shared" ca="1" si="139"/>
        <v>-1139</v>
      </c>
      <c r="Z748" s="44">
        <v>8031</v>
      </c>
      <c r="AA748" s="44">
        <f t="shared" ca="1" si="140"/>
        <v>1139</v>
      </c>
      <c r="AB748" s="48">
        <v>0</v>
      </c>
      <c r="AC748" s="67">
        <f t="shared" si="141"/>
        <v>0.87263141328297134</v>
      </c>
      <c r="AD748" s="52">
        <f t="shared" ca="1" si="144"/>
        <v>1139</v>
      </c>
      <c r="AE748" s="83"/>
      <c r="AF748" s="74">
        <v>0</v>
      </c>
      <c r="AG748" s="75">
        <v>0</v>
      </c>
      <c r="AH748" s="76">
        <v>46223</v>
      </c>
      <c r="AI748" s="77">
        <v>46429</v>
      </c>
      <c r="AJ748" s="50">
        <f t="shared" si="142"/>
        <v>-206</v>
      </c>
      <c r="AK748" s="48" t="s">
        <v>47</v>
      </c>
    </row>
    <row r="749" spans="1:37">
      <c r="A749" s="86" t="s">
        <v>1045</v>
      </c>
      <c r="B749" s="44">
        <v>349</v>
      </c>
      <c r="C749" s="44">
        <v>55547236</v>
      </c>
      <c r="D749" s="86" t="s">
        <v>466</v>
      </c>
      <c r="E749" s="86" t="s">
        <v>147</v>
      </c>
      <c r="F749" s="44">
        <v>7</v>
      </c>
      <c r="G749" s="44">
        <v>6346281</v>
      </c>
      <c r="H749" s="46">
        <v>0.95</v>
      </c>
      <c r="I749" s="21">
        <v>95.735564767772289</v>
      </c>
      <c r="J749" s="86" t="s">
        <v>98</v>
      </c>
      <c r="K749" s="66">
        <v>0.14799999999999999</v>
      </c>
      <c r="L749" s="45">
        <v>2936</v>
      </c>
      <c r="M749" s="82">
        <v>45247</v>
      </c>
      <c r="N749" s="44">
        <v>19384</v>
      </c>
      <c r="O749" s="36">
        <f t="shared" si="133"/>
        <v>1855738.1874584979</v>
      </c>
      <c r="P749" s="36">
        <f t="shared" si="134"/>
        <v>2130387</v>
      </c>
      <c r="Q749" s="44">
        <v>18249</v>
      </c>
      <c r="R749" s="30">
        <v>19384</v>
      </c>
      <c r="S749" s="30">
        <f t="shared" si="135"/>
        <v>1135</v>
      </c>
      <c r="T749" s="36">
        <f t="shared" si="136"/>
        <v>2005646</v>
      </c>
      <c r="U749" s="30">
        <f t="shared" si="137"/>
        <v>124741</v>
      </c>
      <c r="V749" s="44">
        <v>68</v>
      </c>
      <c r="W749" s="33">
        <f t="shared" si="138"/>
        <v>45315</v>
      </c>
      <c r="X749" s="43" t="str">
        <f t="shared" ca="1" si="143"/>
        <v>Bill Process</v>
      </c>
      <c r="Y749" s="37">
        <f t="shared" ca="1" si="139"/>
        <v>-876</v>
      </c>
      <c r="Z749" s="44">
        <v>4165</v>
      </c>
      <c r="AA749" s="44">
        <f t="shared" ca="1" si="140"/>
        <v>876</v>
      </c>
      <c r="AB749" s="48">
        <v>3</v>
      </c>
      <c r="AC749" s="67">
        <f t="shared" si="141"/>
        <v>0.94144655385885267</v>
      </c>
      <c r="AD749" s="52">
        <f t="shared" ca="1" si="144"/>
        <v>873</v>
      </c>
      <c r="AE749" s="83"/>
      <c r="AF749" s="74">
        <v>0</v>
      </c>
      <c r="AG749" s="75">
        <v>0</v>
      </c>
      <c r="AH749" s="76">
        <v>45683</v>
      </c>
      <c r="AI749" s="77">
        <v>45765</v>
      </c>
      <c r="AJ749" s="50">
        <f t="shared" si="142"/>
        <v>-82</v>
      </c>
      <c r="AK749" s="48" t="s">
        <v>47</v>
      </c>
    </row>
    <row r="750" spans="1:37">
      <c r="A750" s="86" t="s">
        <v>1046</v>
      </c>
      <c r="B750" s="44">
        <v>286</v>
      </c>
      <c r="C750" s="44">
        <v>40043936</v>
      </c>
      <c r="D750" s="86" t="s">
        <v>131</v>
      </c>
      <c r="E750" s="86" t="s">
        <v>75</v>
      </c>
      <c r="F750" s="44">
        <v>37</v>
      </c>
      <c r="G750" s="44">
        <v>4445552</v>
      </c>
      <c r="H750" s="46">
        <v>0.82</v>
      </c>
      <c r="I750" s="21">
        <v>64.035325262135729</v>
      </c>
      <c r="J750" s="86" t="s">
        <v>184</v>
      </c>
      <c r="K750" s="66">
        <v>0.10100000000000001</v>
      </c>
      <c r="L750" s="45">
        <v>3809</v>
      </c>
      <c r="M750" s="82">
        <v>45104</v>
      </c>
      <c r="N750" s="44">
        <v>15609</v>
      </c>
      <c r="O750" s="36">
        <f t="shared" si="133"/>
        <v>999527.3920166766</v>
      </c>
      <c r="P750" s="36">
        <f t="shared" si="134"/>
        <v>1100480</v>
      </c>
      <c r="Q750" s="44">
        <v>12857</v>
      </c>
      <c r="R750" s="30">
        <v>15609</v>
      </c>
      <c r="S750" s="30">
        <f t="shared" si="135"/>
        <v>2752</v>
      </c>
      <c r="T750" s="36">
        <f t="shared" si="136"/>
        <v>906456</v>
      </c>
      <c r="U750" s="30">
        <f t="shared" si="137"/>
        <v>194024</v>
      </c>
      <c r="V750" s="44">
        <v>171</v>
      </c>
      <c r="W750" s="33">
        <f t="shared" si="138"/>
        <v>45275</v>
      </c>
      <c r="X750" s="43" t="str">
        <f t="shared" ca="1" si="143"/>
        <v>Bill Process</v>
      </c>
      <c r="Y750" s="37">
        <f t="shared" ca="1" si="139"/>
        <v>-916</v>
      </c>
      <c r="Z750" s="44">
        <v>3679</v>
      </c>
      <c r="AA750" s="44">
        <f t="shared" ca="1" si="140"/>
        <v>916</v>
      </c>
      <c r="AB750" s="48">
        <v>5</v>
      </c>
      <c r="AC750" s="67">
        <f t="shared" si="141"/>
        <v>0.82369146005509641</v>
      </c>
      <c r="AD750" s="52">
        <f t="shared" ca="1" si="144"/>
        <v>911</v>
      </c>
      <c r="AE750" s="83"/>
      <c r="AF750" s="74">
        <v>0</v>
      </c>
      <c r="AG750" s="75">
        <v>0</v>
      </c>
      <c r="AH750" s="76">
        <v>46048</v>
      </c>
      <c r="AI750" s="77">
        <v>46233</v>
      </c>
      <c r="AJ750" s="50">
        <f t="shared" si="142"/>
        <v>-185</v>
      </c>
      <c r="AK750" s="48" t="s">
        <v>60</v>
      </c>
    </row>
    <row r="751" spans="1:37">
      <c r="A751" s="86" t="s">
        <v>1047</v>
      </c>
      <c r="B751" s="44">
        <v>629</v>
      </c>
      <c r="C751" s="44">
        <v>92957520</v>
      </c>
      <c r="D751" s="86" t="s">
        <v>922</v>
      </c>
      <c r="E751" s="86" t="s">
        <v>79</v>
      </c>
      <c r="F751" s="44">
        <v>32</v>
      </c>
      <c r="G751" s="44">
        <v>8337548</v>
      </c>
      <c r="H751" s="46">
        <v>0.93</v>
      </c>
      <c r="I751" s="21">
        <v>81.818883985241001</v>
      </c>
      <c r="J751" s="86" t="s">
        <v>76</v>
      </c>
      <c r="K751" s="66">
        <v>0.14799999999999999</v>
      </c>
      <c r="L751" s="45">
        <v>1540</v>
      </c>
      <c r="M751" s="82">
        <v>43921</v>
      </c>
      <c r="N751" s="44">
        <v>44773</v>
      </c>
      <c r="O751" s="36">
        <f t="shared" si="133"/>
        <v>3663276.8926711953</v>
      </c>
      <c r="P751" s="36">
        <f t="shared" si="134"/>
        <v>4205442</v>
      </c>
      <c r="Q751" s="44">
        <v>15240</v>
      </c>
      <c r="R751" s="30">
        <v>44773</v>
      </c>
      <c r="S751" s="30">
        <f t="shared" si="135"/>
        <v>29533</v>
      </c>
      <c r="T751" s="36">
        <f t="shared" si="136"/>
        <v>1431464</v>
      </c>
      <c r="U751" s="30">
        <f t="shared" si="137"/>
        <v>2773978</v>
      </c>
      <c r="V751" s="44">
        <v>148</v>
      </c>
      <c r="W751" s="33">
        <f t="shared" si="138"/>
        <v>44069</v>
      </c>
      <c r="X751" s="43" t="str">
        <f t="shared" ca="1" si="143"/>
        <v>Bill Process</v>
      </c>
      <c r="Y751" s="37">
        <f t="shared" ca="1" si="139"/>
        <v>-2122</v>
      </c>
      <c r="Z751" s="44">
        <v>2119</v>
      </c>
      <c r="AA751" s="44">
        <f t="shared" ca="1" si="140"/>
        <v>2122</v>
      </c>
      <c r="AB751" s="48">
        <v>0</v>
      </c>
      <c r="AC751" s="67">
        <f t="shared" si="141"/>
        <v>0.34038371339870011</v>
      </c>
      <c r="AD751" s="52">
        <f t="shared" ca="1" si="144"/>
        <v>2122</v>
      </c>
      <c r="AE751" s="83"/>
      <c r="AF751" s="74">
        <v>0</v>
      </c>
      <c r="AG751" s="75">
        <v>0</v>
      </c>
      <c r="AH751" s="76">
        <v>46367</v>
      </c>
      <c r="AI751" s="77">
        <v>46529</v>
      </c>
      <c r="AJ751" s="50">
        <f t="shared" si="142"/>
        <v>-162</v>
      </c>
      <c r="AK751" s="48" t="s">
        <v>47</v>
      </c>
    </row>
    <row r="752" spans="1:37">
      <c r="A752" s="86" t="s">
        <v>1048</v>
      </c>
      <c r="B752" s="44">
        <v>240</v>
      </c>
      <c r="C752" s="44">
        <v>67920463</v>
      </c>
      <c r="D752" s="86" t="s">
        <v>269</v>
      </c>
      <c r="E752" s="86" t="s">
        <v>97</v>
      </c>
      <c r="F752" s="44">
        <v>36</v>
      </c>
      <c r="G752" s="44">
        <v>5282791</v>
      </c>
      <c r="H752" s="46">
        <v>0.99</v>
      </c>
      <c r="I752" s="21">
        <v>98.095197702446612</v>
      </c>
      <c r="J752" s="86" t="s">
        <v>101</v>
      </c>
      <c r="K752" s="66">
        <v>0.13400000000000001</v>
      </c>
      <c r="L752" s="45">
        <v>5685</v>
      </c>
      <c r="M752" s="82">
        <v>45356</v>
      </c>
      <c r="N752" s="44">
        <v>74095</v>
      </c>
      <c r="O752" s="36">
        <f t="shared" si="133"/>
        <v>7268363.6737627815</v>
      </c>
      <c r="P752" s="36">
        <f t="shared" si="134"/>
        <v>8242324</v>
      </c>
      <c r="Q752" s="44">
        <v>74095</v>
      </c>
      <c r="R752" s="30">
        <v>74095</v>
      </c>
      <c r="S752" s="30">
        <f t="shared" si="135"/>
        <v>0</v>
      </c>
      <c r="T752" s="36">
        <f t="shared" si="136"/>
        <v>8242324</v>
      </c>
      <c r="U752" s="30">
        <f t="shared" si="137"/>
        <v>0</v>
      </c>
      <c r="V752" s="44">
        <v>116</v>
      </c>
      <c r="W752" s="33">
        <f t="shared" si="138"/>
        <v>45472</v>
      </c>
      <c r="X752" s="43" t="str">
        <f t="shared" ca="1" si="143"/>
        <v>P O Closed</v>
      </c>
      <c r="Y752" s="37">
        <f t="shared" ca="1" si="139"/>
        <v>-719</v>
      </c>
      <c r="Z752" s="44">
        <v>2412</v>
      </c>
      <c r="AA752" s="44">
        <f t="shared" ca="1" si="140"/>
        <v>719</v>
      </c>
      <c r="AB752" s="48">
        <v>0</v>
      </c>
      <c r="AC752" s="67">
        <f t="shared" si="141"/>
        <v>1</v>
      </c>
      <c r="AD752" s="52">
        <f t="shared" ca="1" si="144"/>
        <v>719</v>
      </c>
      <c r="AE752" s="83"/>
      <c r="AF752" s="74">
        <v>0</v>
      </c>
      <c r="AG752" s="75">
        <v>0</v>
      </c>
      <c r="AH752" s="76">
        <v>46361</v>
      </c>
      <c r="AI752" s="77">
        <v>46491</v>
      </c>
      <c r="AJ752" s="50">
        <f t="shared" si="142"/>
        <v>-130</v>
      </c>
      <c r="AK752" s="48" t="s">
        <v>47</v>
      </c>
    </row>
    <row r="753" spans="1:37">
      <c r="A753" s="86" t="s">
        <v>1049</v>
      </c>
      <c r="B753" s="44">
        <v>932</v>
      </c>
      <c r="C753" s="44">
        <v>93047979</v>
      </c>
      <c r="D753" s="86" t="s">
        <v>345</v>
      </c>
      <c r="E753" s="86" t="s">
        <v>207</v>
      </c>
      <c r="F753" s="44">
        <v>7</v>
      </c>
      <c r="G753" s="44">
        <v>6315401</v>
      </c>
      <c r="H753" s="46">
        <v>0.77</v>
      </c>
      <c r="I753" s="21">
        <v>75.953530319391461</v>
      </c>
      <c r="J753" s="86" t="s">
        <v>94</v>
      </c>
      <c r="K753" s="66">
        <v>0.13500000000000001</v>
      </c>
      <c r="L753" s="45">
        <v>2165</v>
      </c>
      <c r="M753" s="82">
        <v>45797</v>
      </c>
      <c r="N753" s="44">
        <v>35330</v>
      </c>
      <c r="O753" s="36">
        <f t="shared" si="133"/>
        <v>2683438.2261841004</v>
      </c>
      <c r="P753" s="36">
        <f t="shared" si="134"/>
        <v>3045702</v>
      </c>
      <c r="Q753" s="44">
        <v>24211</v>
      </c>
      <c r="R753" s="30">
        <v>35330</v>
      </c>
      <c r="S753" s="30">
        <f t="shared" si="135"/>
        <v>11119</v>
      </c>
      <c r="T753" s="36">
        <f t="shared" si="136"/>
        <v>2087164</v>
      </c>
      <c r="U753" s="30">
        <f t="shared" si="137"/>
        <v>958538</v>
      </c>
      <c r="V753" s="44">
        <v>178</v>
      </c>
      <c r="W753" s="33">
        <f t="shared" si="138"/>
        <v>45975</v>
      </c>
      <c r="X753" s="43" t="str">
        <f t="shared" ca="1" si="143"/>
        <v>Bill Process</v>
      </c>
      <c r="Y753" s="37">
        <f t="shared" ca="1" si="139"/>
        <v>-216</v>
      </c>
      <c r="Z753" s="44">
        <v>8414</v>
      </c>
      <c r="AA753" s="44">
        <f t="shared" ca="1" si="140"/>
        <v>216</v>
      </c>
      <c r="AB753" s="48">
        <v>6</v>
      </c>
      <c r="AC753" s="67">
        <f t="shared" si="141"/>
        <v>0.68528163034248513</v>
      </c>
      <c r="AD753" s="52">
        <f t="shared" ca="1" si="144"/>
        <v>210</v>
      </c>
      <c r="AE753" s="83"/>
      <c r="AF753" s="74">
        <v>0</v>
      </c>
      <c r="AG753" s="75">
        <v>0</v>
      </c>
      <c r="AH753" s="76">
        <v>45956</v>
      </c>
      <c r="AI753" s="77">
        <v>46148</v>
      </c>
      <c r="AJ753" s="50">
        <f t="shared" si="142"/>
        <v>-192</v>
      </c>
      <c r="AK753" s="48" t="s">
        <v>60</v>
      </c>
    </row>
    <row r="754" spans="1:37">
      <c r="A754" s="86" t="s">
        <v>1050</v>
      </c>
      <c r="B754" s="44">
        <v>559</v>
      </c>
      <c r="C754" s="44">
        <v>68256057</v>
      </c>
      <c r="D754" s="86" t="s">
        <v>487</v>
      </c>
      <c r="E754" s="86" t="s">
        <v>71</v>
      </c>
      <c r="F754" s="44">
        <v>11</v>
      </c>
      <c r="G754" s="44">
        <v>7464740</v>
      </c>
      <c r="H754" s="46">
        <v>0.98</v>
      </c>
      <c r="I754" s="21">
        <v>99.03688585129882</v>
      </c>
      <c r="J754" s="86" t="s">
        <v>197</v>
      </c>
      <c r="K754" s="66">
        <v>0.123</v>
      </c>
      <c r="L754" s="45">
        <v>8959</v>
      </c>
      <c r="M754" s="82">
        <v>44523</v>
      </c>
      <c r="N754" s="44">
        <v>65147</v>
      </c>
      <c r="O754" s="36">
        <f t="shared" si="133"/>
        <v>6451956.0025545638</v>
      </c>
      <c r="P754" s="36">
        <f t="shared" si="134"/>
        <v>7245547</v>
      </c>
      <c r="Q754" s="44">
        <v>49364</v>
      </c>
      <c r="R754" s="30">
        <v>65147</v>
      </c>
      <c r="S754" s="30">
        <f t="shared" si="135"/>
        <v>15783</v>
      </c>
      <c r="T754" s="36">
        <f t="shared" si="136"/>
        <v>5490186</v>
      </c>
      <c r="U754" s="30">
        <f t="shared" si="137"/>
        <v>1755361</v>
      </c>
      <c r="V754" s="44">
        <v>80</v>
      </c>
      <c r="W754" s="33">
        <f t="shared" si="138"/>
        <v>44603</v>
      </c>
      <c r="X754" s="43" t="str">
        <f t="shared" ca="1" si="143"/>
        <v>Bill Process</v>
      </c>
      <c r="Y754" s="37">
        <f t="shared" ca="1" si="139"/>
        <v>-1588</v>
      </c>
      <c r="Z754" s="44">
        <v>2627</v>
      </c>
      <c r="AA754" s="44">
        <f t="shared" ca="1" si="140"/>
        <v>1588</v>
      </c>
      <c r="AB754" s="48">
        <v>6</v>
      </c>
      <c r="AC754" s="67">
        <f t="shared" si="141"/>
        <v>0.75773251262529362</v>
      </c>
      <c r="AD754" s="52">
        <f t="shared" ca="1" si="144"/>
        <v>1582</v>
      </c>
      <c r="AE754" s="83"/>
      <c r="AF754" s="74">
        <v>0</v>
      </c>
      <c r="AG754" s="75">
        <v>0</v>
      </c>
      <c r="AH754" s="76">
        <v>46115</v>
      </c>
      <c r="AI754" s="77">
        <v>46209</v>
      </c>
      <c r="AJ754" s="50">
        <f t="shared" si="142"/>
        <v>-94</v>
      </c>
      <c r="AK754" s="48" t="s">
        <v>47</v>
      </c>
    </row>
    <row r="755" spans="1:37">
      <c r="A755" s="86" t="s">
        <v>1051</v>
      </c>
      <c r="B755" s="44">
        <v>401</v>
      </c>
      <c r="C755" s="44">
        <v>72038198</v>
      </c>
      <c r="D755" s="86" t="s">
        <v>365</v>
      </c>
      <c r="E755" s="86" t="s">
        <v>211</v>
      </c>
      <c r="F755" s="44">
        <v>6</v>
      </c>
      <c r="G755" s="44">
        <v>3989471</v>
      </c>
      <c r="H755" s="46">
        <v>0.95</v>
      </c>
      <c r="I755" s="21">
        <v>55.771918084122575</v>
      </c>
      <c r="J755" s="86" t="s">
        <v>144</v>
      </c>
      <c r="K755" s="66">
        <v>0.13700000000000001</v>
      </c>
      <c r="L755" s="45">
        <v>4383</v>
      </c>
      <c r="M755" s="82">
        <v>45159</v>
      </c>
      <c r="N755" s="44">
        <v>97164</v>
      </c>
      <c r="O755" s="36">
        <f t="shared" si="133"/>
        <v>5419022.6487256857</v>
      </c>
      <c r="P755" s="36">
        <f t="shared" si="134"/>
        <v>6161429</v>
      </c>
      <c r="Q755" s="44">
        <v>69925</v>
      </c>
      <c r="R755" s="30">
        <v>97164</v>
      </c>
      <c r="S755" s="30">
        <f t="shared" si="135"/>
        <v>27239</v>
      </c>
      <c r="T755" s="36">
        <f t="shared" si="136"/>
        <v>4434131</v>
      </c>
      <c r="U755" s="30">
        <f t="shared" si="137"/>
        <v>1727298</v>
      </c>
      <c r="V755" s="44">
        <v>50</v>
      </c>
      <c r="W755" s="33">
        <f t="shared" si="138"/>
        <v>45209</v>
      </c>
      <c r="X755" s="43" t="str">
        <f t="shared" ca="1" si="143"/>
        <v>Bill Process</v>
      </c>
      <c r="Y755" s="37">
        <f t="shared" ca="1" si="139"/>
        <v>-982</v>
      </c>
      <c r="Z755" s="44">
        <v>4687</v>
      </c>
      <c r="AA755" s="44">
        <f t="shared" ca="1" si="140"/>
        <v>982</v>
      </c>
      <c r="AB755" s="48">
        <v>0</v>
      </c>
      <c r="AC755" s="67">
        <f t="shared" si="141"/>
        <v>0.71965954468733273</v>
      </c>
      <c r="AD755" s="52">
        <f t="shared" ca="1" si="144"/>
        <v>982</v>
      </c>
      <c r="AE755" s="83"/>
      <c r="AF755" s="74">
        <v>0</v>
      </c>
      <c r="AG755" s="75">
        <v>0</v>
      </c>
      <c r="AH755" s="76">
        <v>46289</v>
      </c>
      <c r="AI755" s="77">
        <v>46353</v>
      </c>
      <c r="AJ755" s="50">
        <f t="shared" si="142"/>
        <v>-64</v>
      </c>
      <c r="AK755" s="48" t="s">
        <v>47</v>
      </c>
    </row>
    <row r="756" spans="1:37">
      <c r="A756" s="86" t="s">
        <v>1052</v>
      </c>
      <c r="B756" s="44">
        <v>217</v>
      </c>
      <c r="C756" s="44">
        <v>67124429</v>
      </c>
      <c r="D756" s="86" t="s">
        <v>124</v>
      </c>
      <c r="E756" s="86" t="s">
        <v>125</v>
      </c>
      <c r="F756" s="44">
        <v>21</v>
      </c>
      <c r="G756" s="44">
        <v>9450151</v>
      </c>
      <c r="H756" s="46">
        <v>0.93</v>
      </c>
      <c r="I756" s="21">
        <v>88.956266855220647</v>
      </c>
      <c r="J756" s="86" t="s">
        <v>104</v>
      </c>
      <c r="K756" s="66">
        <v>0.127</v>
      </c>
      <c r="L756" s="45">
        <v>1595</v>
      </c>
      <c r="M756" s="82">
        <v>44500</v>
      </c>
      <c r="N756" s="44">
        <v>72608</v>
      </c>
      <c r="O756" s="36">
        <f t="shared" si="133"/>
        <v>6458936.6238238607</v>
      </c>
      <c r="P756" s="36">
        <f t="shared" si="134"/>
        <v>7279222</v>
      </c>
      <c r="Q756" s="44">
        <v>45507</v>
      </c>
      <c r="R756" s="30">
        <v>72608</v>
      </c>
      <c r="S756" s="30">
        <f t="shared" si="135"/>
        <v>27101</v>
      </c>
      <c r="T756" s="36">
        <f t="shared" si="136"/>
        <v>4562246</v>
      </c>
      <c r="U756" s="30">
        <f t="shared" si="137"/>
        <v>2716976</v>
      </c>
      <c r="V756" s="44">
        <v>67</v>
      </c>
      <c r="W756" s="33">
        <f t="shared" si="138"/>
        <v>44567</v>
      </c>
      <c r="X756" s="43" t="str">
        <f t="shared" ca="1" si="143"/>
        <v>Bill Process</v>
      </c>
      <c r="Y756" s="37">
        <f t="shared" ca="1" si="139"/>
        <v>-1624</v>
      </c>
      <c r="Z756" s="44">
        <v>1076</v>
      </c>
      <c r="AA756" s="44">
        <f t="shared" ca="1" si="140"/>
        <v>1624</v>
      </c>
      <c r="AB756" s="48">
        <v>1</v>
      </c>
      <c r="AC756" s="67">
        <f t="shared" si="141"/>
        <v>0.62674911855442927</v>
      </c>
      <c r="AD756" s="52">
        <f t="shared" ca="1" si="144"/>
        <v>1623</v>
      </c>
      <c r="AE756" s="83"/>
      <c r="AF756" s="74">
        <v>0</v>
      </c>
      <c r="AG756" s="75">
        <v>0</v>
      </c>
      <c r="AH756" s="76">
        <v>46115</v>
      </c>
      <c r="AI756" s="77">
        <v>46196</v>
      </c>
      <c r="AJ756" s="50">
        <f t="shared" si="142"/>
        <v>-81</v>
      </c>
      <c r="AK756" s="48" t="s">
        <v>60</v>
      </c>
    </row>
    <row r="757" spans="1:37">
      <c r="A757" s="86" t="s">
        <v>1053</v>
      </c>
      <c r="B757" s="44">
        <v>353</v>
      </c>
      <c r="C757" s="44">
        <v>53549432</v>
      </c>
      <c r="D757" s="86" t="s">
        <v>334</v>
      </c>
      <c r="E757" s="86" t="s">
        <v>107</v>
      </c>
      <c r="F757" s="44">
        <v>50</v>
      </c>
      <c r="G757" s="44">
        <v>9325724</v>
      </c>
      <c r="H757" s="46">
        <v>0.96</v>
      </c>
      <c r="I757" s="21">
        <v>82.053869692108648</v>
      </c>
      <c r="J757" s="86" t="s">
        <v>72</v>
      </c>
      <c r="K757" s="66">
        <v>0.126</v>
      </c>
      <c r="L757" s="45">
        <v>9632</v>
      </c>
      <c r="M757" s="82">
        <v>44685</v>
      </c>
      <c r="N757" s="44">
        <v>23055</v>
      </c>
      <c r="O757" s="36">
        <f t="shared" si="133"/>
        <v>1891751.9657515648</v>
      </c>
      <c r="P757" s="36">
        <f t="shared" si="134"/>
        <v>2130113</v>
      </c>
      <c r="Q757" s="44">
        <v>16517</v>
      </c>
      <c r="R757" s="30">
        <v>23055</v>
      </c>
      <c r="S757" s="30">
        <f t="shared" si="135"/>
        <v>6538</v>
      </c>
      <c r="T757" s="36">
        <f t="shared" si="136"/>
        <v>1526050</v>
      </c>
      <c r="U757" s="30">
        <f t="shared" si="137"/>
        <v>604063</v>
      </c>
      <c r="V757" s="44">
        <v>78</v>
      </c>
      <c r="W757" s="33">
        <f t="shared" si="138"/>
        <v>44763</v>
      </c>
      <c r="X757" s="43" t="str">
        <f t="shared" ca="1" si="143"/>
        <v>Bill Process</v>
      </c>
      <c r="Y757" s="37">
        <f t="shared" ca="1" si="139"/>
        <v>-1428</v>
      </c>
      <c r="Z757" s="44">
        <v>3870</v>
      </c>
      <c r="AA757" s="44">
        <f t="shared" ca="1" si="140"/>
        <v>1428</v>
      </c>
      <c r="AB757" s="48">
        <v>7</v>
      </c>
      <c r="AC757" s="67">
        <f t="shared" si="141"/>
        <v>0.71641726306657993</v>
      </c>
      <c r="AD757" s="52">
        <f t="shared" ca="1" si="144"/>
        <v>1421</v>
      </c>
      <c r="AE757" s="83"/>
      <c r="AF757" s="74">
        <v>0</v>
      </c>
      <c r="AG757" s="75">
        <v>0</v>
      </c>
      <c r="AH757" s="76">
        <v>46020</v>
      </c>
      <c r="AI757" s="77">
        <v>46112</v>
      </c>
      <c r="AJ757" s="50">
        <f t="shared" si="142"/>
        <v>-92</v>
      </c>
      <c r="AK757" s="48" t="s">
        <v>47</v>
      </c>
    </row>
    <row r="758" spans="1:37">
      <c r="A758" s="86" t="s">
        <v>1054</v>
      </c>
      <c r="B758" s="44">
        <v>772</v>
      </c>
      <c r="C758" s="44">
        <v>83641333</v>
      </c>
      <c r="D758" s="86" t="s">
        <v>326</v>
      </c>
      <c r="E758" s="86" t="s">
        <v>79</v>
      </c>
      <c r="F758" s="44">
        <v>11</v>
      </c>
      <c r="G758" s="44">
        <v>2145694</v>
      </c>
      <c r="H758" s="46">
        <v>0.82</v>
      </c>
      <c r="I758" s="21">
        <v>77.555056906672377</v>
      </c>
      <c r="J758" s="86" t="s">
        <v>184</v>
      </c>
      <c r="K758" s="66">
        <v>0.15</v>
      </c>
      <c r="L758" s="45">
        <v>8673</v>
      </c>
      <c r="M758" s="82">
        <v>45568</v>
      </c>
      <c r="N758" s="44">
        <v>82669</v>
      </c>
      <c r="O758" s="36">
        <f t="shared" si="133"/>
        <v>6411398.9994176989</v>
      </c>
      <c r="P758" s="36">
        <f t="shared" si="134"/>
        <v>7373109</v>
      </c>
      <c r="Q758" s="44">
        <v>18143</v>
      </c>
      <c r="R758" s="30">
        <v>82669</v>
      </c>
      <c r="S758" s="30">
        <f t="shared" si="135"/>
        <v>64526</v>
      </c>
      <c r="T758" s="36">
        <f t="shared" si="136"/>
        <v>1618144</v>
      </c>
      <c r="U758" s="30">
        <f t="shared" si="137"/>
        <v>5754965</v>
      </c>
      <c r="V758" s="44">
        <v>163</v>
      </c>
      <c r="W758" s="33">
        <f t="shared" si="138"/>
        <v>45731</v>
      </c>
      <c r="X758" s="43" t="str">
        <f t="shared" ca="1" si="143"/>
        <v>Bill Process</v>
      </c>
      <c r="Y758" s="37">
        <f t="shared" ca="1" si="139"/>
        <v>-460</v>
      </c>
      <c r="Z758" s="44">
        <v>4182</v>
      </c>
      <c r="AA758" s="44">
        <f t="shared" ca="1" si="140"/>
        <v>460</v>
      </c>
      <c r="AB758" s="48">
        <v>3</v>
      </c>
      <c r="AC758" s="67">
        <f t="shared" si="141"/>
        <v>0.21946557960057578</v>
      </c>
      <c r="AD758" s="52">
        <f t="shared" ca="1" si="144"/>
        <v>457</v>
      </c>
      <c r="AE758" s="83"/>
      <c r="AF758" s="74">
        <v>0</v>
      </c>
      <c r="AG758" s="75">
        <v>0</v>
      </c>
      <c r="AH758" s="76">
        <v>45839</v>
      </c>
      <c r="AI758" s="77">
        <v>46016</v>
      </c>
      <c r="AJ758" s="50">
        <f t="shared" si="142"/>
        <v>-177</v>
      </c>
      <c r="AK758" s="48" t="s">
        <v>60</v>
      </c>
    </row>
    <row r="759" spans="1:37">
      <c r="A759" s="86" t="s">
        <v>1055</v>
      </c>
      <c r="B759" s="44">
        <v>207</v>
      </c>
      <c r="C759" s="44">
        <v>24638214</v>
      </c>
      <c r="D759" s="86" t="s">
        <v>287</v>
      </c>
      <c r="E759" s="86" t="s">
        <v>207</v>
      </c>
      <c r="F759" s="44">
        <v>15</v>
      </c>
      <c r="G759" s="44">
        <v>3392102</v>
      </c>
      <c r="H759" s="46">
        <v>0.79</v>
      </c>
      <c r="I759" s="21">
        <v>81.102351348903696</v>
      </c>
      <c r="J759" s="86" t="s">
        <v>87</v>
      </c>
      <c r="K759" s="66">
        <v>0.13900000000000001</v>
      </c>
      <c r="L759" s="45">
        <v>2971</v>
      </c>
      <c r="M759" s="82">
        <v>45616</v>
      </c>
      <c r="N759" s="44">
        <v>83899</v>
      </c>
      <c r="O759" s="36">
        <f t="shared" si="133"/>
        <v>6804406.1758216713</v>
      </c>
      <c r="P759" s="36">
        <f t="shared" si="134"/>
        <v>7750219</v>
      </c>
      <c r="Q759" s="44">
        <v>2926</v>
      </c>
      <c r="R759" s="30">
        <v>83899</v>
      </c>
      <c r="S759" s="30">
        <f t="shared" si="135"/>
        <v>80973</v>
      </c>
      <c r="T759" s="36">
        <f t="shared" si="136"/>
        <v>270291</v>
      </c>
      <c r="U759" s="30">
        <f t="shared" si="137"/>
        <v>7479928</v>
      </c>
      <c r="V759" s="44">
        <v>193</v>
      </c>
      <c r="W759" s="33">
        <f t="shared" si="138"/>
        <v>45809</v>
      </c>
      <c r="X759" s="43" t="str">
        <f t="shared" ca="1" si="143"/>
        <v>Bill Process</v>
      </c>
      <c r="Y759" s="37">
        <f t="shared" ca="1" si="139"/>
        <v>-382</v>
      </c>
      <c r="Z759" s="44">
        <v>1816</v>
      </c>
      <c r="AA759" s="44">
        <f t="shared" ca="1" si="140"/>
        <v>382</v>
      </c>
      <c r="AB759" s="48">
        <v>0</v>
      </c>
      <c r="AC759" s="67">
        <f t="shared" si="141"/>
        <v>3.4875266689710249E-2</v>
      </c>
      <c r="AD759" s="52">
        <f t="shared" ca="1" si="144"/>
        <v>382</v>
      </c>
      <c r="AE759" s="83"/>
      <c r="AF759" s="74">
        <v>0</v>
      </c>
      <c r="AG759" s="75">
        <v>0</v>
      </c>
      <c r="AH759" s="76">
        <v>46245</v>
      </c>
      <c r="AI759" s="77">
        <v>46452</v>
      </c>
      <c r="AJ759" s="50">
        <f t="shared" si="142"/>
        <v>-207</v>
      </c>
      <c r="AK759" s="48" t="s">
        <v>60</v>
      </c>
    </row>
    <row r="760" spans="1:37">
      <c r="A760" s="86" t="s">
        <v>1056</v>
      </c>
      <c r="B760" s="44">
        <v>944</v>
      </c>
      <c r="C760" s="44">
        <v>17178830</v>
      </c>
      <c r="D760" s="86" t="s">
        <v>193</v>
      </c>
      <c r="E760" s="86" t="s">
        <v>54</v>
      </c>
      <c r="F760" s="44">
        <v>39</v>
      </c>
      <c r="G760" s="44">
        <v>8574317</v>
      </c>
      <c r="H760" s="46">
        <v>0.89</v>
      </c>
      <c r="I760" s="21">
        <v>68.196440426445875</v>
      </c>
      <c r="J760" s="86" t="s">
        <v>64</v>
      </c>
      <c r="K760" s="66">
        <v>0.14399999999999999</v>
      </c>
      <c r="L760" s="45">
        <v>4046</v>
      </c>
      <c r="M760" s="82">
        <v>45088</v>
      </c>
      <c r="N760" s="44">
        <v>39208</v>
      </c>
      <c r="O760" s="36">
        <f t="shared" si="133"/>
        <v>2673846.0362400897</v>
      </c>
      <c r="P760" s="36">
        <f t="shared" si="134"/>
        <v>3058880</v>
      </c>
      <c r="Q760" s="44">
        <v>32226</v>
      </c>
      <c r="R760" s="30">
        <v>39208</v>
      </c>
      <c r="S760" s="30">
        <f t="shared" si="135"/>
        <v>6982</v>
      </c>
      <c r="T760" s="36">
        <f t="shared" si="136"/>
        <v>2514167</v>
      </c>
      <c r="U760" s="30">
        <f t="shared" si="137"/>
        <v>544713</v>
      </c>
      <c r="V760" s="44">
        <v>173</v>
      </c>
      <c r="W760" s="33">
        <f t="shared" si="138"/>
        <v>45261</v>
      </c>
      <c r="X760" s="43" t="str">
        <f t="shared" ca="1" si="143"/>
        <v>Bill Process</v>
      </c>
      <c r="Y760" s="37">
        <f t="shared" ca="1" si="139"/>
        <v>-930</v>
      </c>
      <c r="Z760" s="44">
        <v>9611</v>
      </c>
      <c r="AA760" s="44">
        <f t="shared" ca="1" si="140"/>
        <v>930</v>
      </c>
      <c r="AB760" s="48">
        <v>0</v>
      </c>
      <c r="AC760" s="67">
        <f t="shared" si="141"/>
        <v>0.82192409712303616</v>
      </c>
      <c r="AD760" s="52">
        <f t="shared" ca="1" si="144"/>
        <v>930</v>
      </c>
      <c r="AE760" s="83"/>
      <c r="AF760" s="74">
        <v>0</v>
      </c>
      <c r="AG760" s="75">
        <v>0</v>
      </c>
      <c r="AH760" s="76">
        <v>46195</v>
      </c>
      <c r="AI760" s="77">
        <v>46382</v>
      </c>
      <c r="AJ760" s="50">
        <f t="shared" si="142"/>
        <v>-187</v>
      </c>
      <c r="AK760" s="48" t="s">
        <v>47</v>
      </c>
    </row>
    <row r="761" spans="1:37">
      <c r="A761" s="86" t="s">
        <v>1057</v>
      </c>
      <c r="B761" s="44">
        <v>635</v>
      </c>
      <c r="C761" s="44">
        <v>18586840</v>
      </c>
      <c r="D761" s="86" t="s">
        <v>1058</v>
      </c>
      <c r="E761" s="86" t="s">
        <v>125</v>
      </c>
      <c r="F761" s="44">
        <v>41</v>
      </c>
      <c r="G761" s="44">
        <v>5488007</v>
      </c>
      <c r="H761" s="46">
        <v>1</v>
      </c>
      <c r="I761" s="21">
        <v>70.441323109409382</v>
      </c>
      <c r="J761" s="86" t="s">
        <v>104</v>
      </c>
      <c r="K761" s="66">
        <v>0.113</v>
      </c>
      <c r="L761" s="45">
        <v>8347</v>
      </c>
      <c r="M761" s="82">
        <v>44068</v>
      </c>
      <c r="N761" s="44">
        <v>60083</v>
      </c>
      <c r="O761" s="36">
        <f t="shared" si="133"/>
        <v>4232326.016382644</v>
      </c>
      <c r="P761" s="36">
        <f t="shared" si="134"/>
        <v>4710579</v>
      </c>
      <c r="Q761" s="44">
        <v>38610</v>
      </c>
      <c r="R761" s="30">
        <v>60083</v>
      </c>
      <c r="S761" s="30">
        <f t="shared" si="135"/>
        <v>21473</v>
      </c>
      <c r="T761" s="36">
        <f t="shared" si="136"/>
        <v>3027070</v>
      </c>
      <c r="U761" s="30">
        <f t="shared" si="137"/>
        <v>1683509</v>
      </c>
      <c r="V761" s="44">
        <v>62</v>
      </c>
      <c r="W761" s="33">
        <f t="shared" si="138"/>
        <v>44130</v>
      </c>
      <c r="X761" s="43" t="str">
        <f t="shared" ca="1" si="143"/>
        <v>Bill Process</v>
      </c>
      <c r="Y761" s="37">
        <f t="shared" ca="1" si="139"/>
        <v>-2061</v>
      </c>
      <c r="Z761" s="44">
        <v>3240</v>
      </c>
      <c r="AA761" s="44">
        <f t="shared" ca="1" si="140"/>
        <v>2061</v>
      </c>
      <c r="AB761" s="48">
        <v>0</v>
      </c>
      <c r="AC761" s="67">
        <f t="shared" si="141"/>
        <v>0.64261105470765445</v>
      </c>
      <c r="AD761" s="52">
        <f t="shared" ca="1" si="144"/>
        <v>2061</v>
      </c>
      <c r="AE761" s="83"/>
      <c r="AF761" s="74">
        <v>0</v>
      </c>
      <c r="AG761" s="75">
        <v>0</v>
      </c>
      <c r="AH761" s="76">
        <v>46294</v>
      </c>
      <c r="AI761" s="77">
        <v>46370</v>
      </c>
      <c r="AJ761" s="50">
        <f t="shared" si="142"/>
        <v>-76</v>
      </c>
      <c r="AK761" s="48" t="s">
        <v>60</v>
      </c>
    </row>
    <row r="762" spans="1:37">
      <c r="A762" s="86" t="s">
        <v>1059</v>
      </c>
      <c r="B762" s="44">
        <v>855</v>
      </c>
      <c r="C762" s="44">
        <v>36228190</v>
      </c>
      <c r="D762" s="86" t="s">
        <v>74</v>
      </c>
      <c r="E762" s="86" t="s">
        <v>75</v>
      </c>
      <c r="F762" s="44">
        <v>17</v>
      </c>
      <c r="G762" s="44">
        <v>9377111</v>
      </c>
      <c r="H762" s="46">
        <v>0.87</v>
      </c>
      <c r="I762" s="21">
        <v>95.355311042688939</v>
      </c>
      <c r="J762" s="86" t="s">
        <v>112</v>
      </c>
      <c r="K762" s="66">
        <v>0.129</v>
      </c>
      <c r="L762" s="45">
        <v>9124</v>
      </c>
      <c r="M762" s="82">
        <v>44032</v>
      </c>
      <c r="N762" s="44">
        <v>28754</v>
      </c>
      <c r="O762" s="36">
        <f t="shared" si="133"/>
        <v>2741846.6137214778</v>
      </c>
      <c r="P762" s="36">
        <f t="shared" si="134"/>
        <v>3095545</v>
      </c>
      <c r="Q762" s="44">
        <v>19862</v>
      </c>
      <c r="R762" s="30">
        <v>28754</v>
      </c>
      <c r="S762" s="30">
        <f t="shared" si="135"/>
        <v>8892</v>
      </c>
      <c r="T762" s="36">
        <f t="shared" si="136"/>
        <v>2138266</v>
      </c>
      <c r="U762" s="30">
        <f t="shared" si="137"/>
        <v>957279</v>
      </c>
      <c r="V762" s="44">
        <v>84</v>
      </c>
      <c r="W762" s="33">
        <f t="shared" si="138"/>
        <v>44116</v>
      </c>
      <c r="X762" s="43" t="str">
        <f t="shared" ca="1" si="143"/>
        <v>Bill Process</v>
      </c>
      <c r="Y762" s="37">
        <f t="shared" ca="1" si="139"/>
        <v>-2075</v>
      </c>
      <c r="Z762" s="44">
        <v>9456</v>
      </c>
      <c r="AA762" s="44">
        <f t="shared" ca="1" si="140"/>
        <v>2075</v>
      </c>
      <c r="AB762" s="48">
        <v>0</v>
      </c>
      <c r="AC762" s="67">
        <f t="shared" si="141"/>
        <v>0.69075606872087358</v>
      </c>
      <c r="AD762" s="52">
        <f t="shared" ca="1" si="144"/>
        <v>2075</v>
      </c>
      <c r="AE762" s="83"/>
      <c r="AF762" s="74">
        <v>0</v>
      </c>
      <c r="AG762" s="75">
        <v>0</v>
      </c>
      <c r="AH762" s="76">
        <v>46213</v>
      </c>
      <c r="AI762" s="77">
        <v>46311</v>
      </c>
      <c r="AJ762" s="50">
        <f t="shared" si="142"/>
        <v>-98</v>
      </c>
      <c r="AK762" s="48" t="s">
        <v>47</v>
      </c>
    </row>
    <row r="763" spans="1:37">
      <c r="A763" s="86" t="s">
        <v>1060</v>
      </c>
      <c r="B763" s="44">
        <v>803</v>
      </c>
      <c r="C763" s="44">
        <v>49700282</v>
      </c>
      <c r="D763" s="86" t="s">
        <v>469</v>
      </c>
      <c r="E763" s="86" t="s">
        <v>58</v>
      </c>
      <c r="F763" s="44">
        <v>50</v>
      </c>
      <c r="G763" s="44">
        <v>8336184</v>
      </c>
      <c r="H763" s="46">
        <v>0.79</v>
      </c>
      <c r="I763" s="21">
        <v>98.561789008320659</v>
      </c>
      <c r="J763" s="86" t="s">
        <v>184</v>
      </c>
      <c r="K763" s="66">
        <v>0.13300000000000001</v>
      </c>
      <c r="L763" s="45">
        <v>3611</v>
      </c>
      <c r="M763" s="82">
        <v>44173</v>
      </c>
      <c r="N763" s="44">
        <v>23592</v>
      </c>
      <c r="O763" s="36">
        <f t="shared" si="133"/>
        <v>2325269.7262843009</v>
      </c>
      <c r="P763" s="36">
        <f t="shared" si="134"/>
        <v>2634531</v>
      </c>
      <c r="Q763" s="44">
        <v>16393</v>
      </c>
      <c r="R763" s="30">
        <v>23592</v>
      </c>
      <c r="S763" s="30">
        <f t="shared" si="135"/>
        <v>7199</v>
      </c>
      <c r="T763" s="36">
        <f t="shared" si="136"/>
        <v>1830615</v>
      </c>
      <c r="U763" s="30">
        <f t="shared" si="137"/>
        <v>803916</v>
      </c>
      <c r="V763" s="44">
        <v>58</v>
      </c>
      <c r="W763" s="33">
        <f t="shared" si="138"/>
        <v>44231</v>
      </c>
      <c r="X763" s="43" t="str">
        <f t="shared" ca="1" si="143"/>
        <v>Bill Process</v>
      </c>
      <c r="Y763" s="37">
        <f t="shared" ca="1" si="139"/>
        <v>-1960</v>
      </c>
      <c r="Z763" s="44">
        <v>4401</v>
      </c>
      <c r="AA763" s="44">
        <f t="shared" ca="1" si="140"/>
        <v>1960</v>
      </c>
      <c r="AB763" s="48">
        <v>0</v>
      </c>
      <c r="AC763" s="67">
        <f t="shared" si="141"/>
        <v>0.69485418786029163</v>
      </c>
      <c r="AD763" s="52">
        <f t="shared" ca="1" si="144"/>
        <v>1960</v>
      </c>
      <c r="AE763" s="83"/>
      <c r="AF763" s="74">
        <v>0</v>
      </c>
      <c r="AG763" s="75">
        <v>0</v>
      </c>
      <c r="AH763" s="76">
        <v>46298</v>
      </c>
      <c r="AI763" s="77">
        <v>46370</v>
      </c>
      <c r="AJ763" s="50">
        <f t="shared" si="142"/>
        <v>-72</v>
      </c>
      <c r="AK763" s="48" t="s">
        <v>60</v>
      </c>
    </row>
    <row r="764" spans="1:37">
      <c r="A764" s="86" t="s">
        <v>1061</v>
      </c>
      <c r="B764" s="44">
        <v>816</v>
      </c>
      <c r="C764" s="44">
        <v>98467453</v>
      </c>
      <c r="D764" s="86" t="s">
        <v>172</v>
      </c>
      <c r="E764" s="86" t="s">
        <v>93</v>
      </c>
      <c r="F764" s="44">
        <v>20</v>
      </c>
      <c r="G764" s="44">
        <v>7121814</v>
      </c>
      <c r="H764" s="46">
        <v>0.94</v>
      </c>
      <c r="I764" s="21">
        <v>89.814348583115063</v>
      </c>
      <c r="J764" s="86" t="s">
        <v>272</v>
      </c>
      <c r="K764" s="66">
        <v>0.10299999999999999</v>
      </c>
      <c r="L764" s="45">
        <v>4586</v>
      </c>
      <c r="M764" s="82">
        <v>45744</v>
      </c>
      <c r="N764" s="44">
        <v>94978</v>
      </c>
      <c r="O764" s="36">
        <f t="shared" si="133"/>
        <v>8530387.1997271031</v>
      </c>
      <c r="P764" s="36">
        <f t="shared" si="134"/>
        <v>9409017</v>
      </c>
      <c r="Q764" s="44">
        <v>94978</v>
      </c>
      <c r="R764" s="30">
        <v>94978</v>
      </c>
      <c r="S764" s="30">
        <f t="shared" si="135"/>
        <v>0</v>
      </c>
      <c r="T764" s="36">
        <f t="shared" si="136"/>
        <v>9409017</v>
      </c>
      <c r="U764" s="30">
        <f t="shared" si="137"/>
        <v>0</v>
      </c>
      <c r="V764" s="44">
        <v>152</v>
      </c>
      <c r="W764" s="33">
        <f t="shared" si="138"/>
        <v>45896</v>
      </c>
      <c r="X764" s="43" t="str">
        <f t="shared" ca="1" si="143"/>
        <v>P O Closed</v>
      </c>
      <c r="Y764" s="37">
        <f t="shared" ca="1" si="139"/>
        <v>-295</v>
      </c>
      <c r="Z764" s="44">
        <v>2277</v>
      </c>
      <c r="AA764" s="44">
        <f t="shared" ca="1" si="140"/>
        <v>295</v>
      </c>
      <c r="AB764" s="48">
        <v>0</v>
      </c>
      <c r="AC764" s="67">
        <f t="shared" si="141"/>
        <v>1</v>
      </c>
      <c r="AD764" s="52">
        <f t="shared" ca="1" si="144"/>
        <v>295</v>
      </c>
      <c r="AE764" s="83"/>
      <c r="AF764" s="74">
        <v>0</v>
      </c>
      <c r="AG764" s="75">
        <v>0</v>
      </c>
      <c r="AH764" s="76">
        <v>46233</v>
      </c>
      <c r="AI764" s="77">
        <v>46399</v>
      </c>
      <c r="AJ764" s="50">
        <f t="shared" si="142"/>
        <v>-166</v>
      </c>
      <c r="AK764" s="48" t="s">
        <v>47</v>
      </c>
    </row>
    <row r="765" spans="1:37">
      <c r="A765" s="86" t="s">
        <v>1062</v>
      </c>
      <c r="B765" s="44">
        <v>563</v>
      </c>
      <c r="C765" s="44">
        <v>53075354</v>
      </c>
      <c r="D765" s="86" t="s">
        <v>434</v>
      </c>
      <c r="E765" s="86" t="s">
        <v>107</v>
      </c>
      <c r="F765" s="44">
        <v>9</v>
      </c>
      <c r="G765" s="44">
        <v>8508171</v>
      </c>
      <c r="H765" s="46">
        <v>0.85</v>
      </c>
      <c r="I765" s="21">
        <v>53.200935948317507</v>
      </c>
      <c r="J765" s="86" t="s">
        <v>115</v>
      </c>
      <c r="K765" s="66">
        <v>0.123</v>
      </c>
      <c r="L765" s="45">
        <v>8039</v>
      </c>
      <c r="M765" s="82">
        <v>45720</v>
      </c>
      <c r="N765" s="44">
        <v>88141</v>
      </c>
      <c r="O765" s="36">
        <f t="shared" si="133"/>
        <v>4689183.6954206536</v>
      </c>
      <c r="P765" s="36">
        <f t="shared" si="134"/>
        <v>5265953</v>
      </c>
      <c r="Q765" s="44">
        <v>32848</v>
      </c>
      <c r="R765" s="30">
        <v>88141</v>
      </c>
      <c r="S765" s="30">
        <f t="shared" si="135"/>
        <v>55293</v>
      </c>
      <c r="T765" s="36">
        <f t="shared" si="136"/>
        <v>1962492</v>
      </c>
      <c r="U765" s="30">
        <f t="shared" si="137"/>
        <v>3303461</v>
      </c>
      <c r="V765" s="44">
        <v>93</v>
      </c>
      <c r="W765" s="33">
        <f t="shared" si="138"/>
        <v>45813</v>
      </c>
      <c r="X765" s="43" t="str">
        <f t="shared" ca="1" si="143"/>
        <v>Bill Process</v>
      </c>
      <c r="Y765" s="37">
        <f t="shared" ca="1" si="139"/>
        <v>-378</v>
      </c>
      <c r="Z765" s="44">
        <v>8380</v>
      </c>
      <c r="AA765" s="44">
        <f t="shared" ca="1" si="140"/>
        <v>378</v>
      </c>
      <c r="AB765" s="48">
        <v>5</v>
      </c>
      <c r="AC765" s="67">
        <f t="shared" si="141"/>
        <v>0.37267559932381072</v>
      </c>
      <c r="AD765" s="52">
        <f t="shared" ca="1" si="144"/>
        <v>373</v>
      </c>
      <c r="AE765" s="83"/>
      <c r="AF765" s="74">
        <v>0</v>
      </c>
      <c r="AG765" s="75">
        <v>0</v>
      </c>
      <c r="AH765" s="76">
        <v>45677</v>
      </c>
      <c r="AI765" s="77">
        <v>45784</v>
      </c>
      <c r="AJ765" s="50">
        <f t="shared" si="142"/>
        <v>-107</v>
      </c>
      <c r="AK765" s="48" t="s">
        <v>60</v>
      </c>
    </row>
    <row r="766" spans="1:37">
      <c r="A766" s="86" t="s">
        <v>1063</v>
      </c>
      <c r="B766" s="44">
        <v>142</v>
      </c>
      <c r="C766" s="44">
        <v>46177852</v>
      </c>
      <c r="D766" s="86" t="s">
        <v>170</v>
      </c>
      <c r="E766" s="86" t="s">
        <v>147</v>
      </c>
      <c r="F766" s="44">
        <v>34</v>
      </c>
      <c r="G766" s="44">
        <v>6546078</v>
      </c>
      <c r="H766" s="46">
        <v>0.98</v>
      </c>
      <c r="I766" s="21">
        <v>98.299814140012643</v>
      </c>
      <c r="J766" s="86" t="s">
        <v>122</v>
      </c>
      <c r="K766" s="66">
        <v>0.122</v>
      </c>
      <c r="L766" s="45">
        <v>4207</v>
      </c>
      <c r="M766" s="82">
        <v>45928</v>
      </c>
      <c r="N766" s="44">
        <v>10572</v>
      </c>
      <c r="O766" s="36">
        <f t="shared" si="133"/>
        <v>1039225.6350882136</v>
      </c>
      <c r="P766" s="36">
        <f t="shared" si="134"/>
        <v>1166011</v>
      </c>
      <c r="Q766" s="44">
        <v>7227</v>
      </c>
      <c r="R766" s="30">
        <v>10572</v>
      </c>
      <c r="S766" s="30">
        <f t="shared" si="135"/>
        <v>3345</v>
      </c>
      <c r="T766" s="36">
        <f t="shared" si="136"/>
        <v>797083</v>
      </c>
      <c r="U766" s="30">
        <f t="shared" si="137"/>
        <v>368928</v>
      </c>
      <c r="V766" s="44">
        <v>159</v>
      </c>
      <c r="W766" s="33">
        <f t="shared" si="138"/>
        <v>46087</v>
      </c>
      <c r="X766" s="43" t="str">
        <f t="shared" ca="1" si="143"/>
        <v>Bill Process</v>
      </c>
      <c r="Y766" s="37">
        <f t="shared" ca="1" si="139"/>
        <v>-104</v>
      </c>
      <c r="Z766" s="44">
        <v>3048</v>
      </c>
      <c r="AA766" s="44">
        <f t="shared" ca="1" si="140"/>
        <v>104</v>
      </c>
      <c r="AB766" s="48">
        <v>3</v>
      </c>
      <c r="AC766" s="67">
        <f t="shared" si="141"/>
        <v>0.68359818388195237</v>
      </c>
      <c r="AD766" s="52">
        <f t="shared" ca="1" si="144"/>
        <v>101</v>
      </c>
      <c r="AE766" s="83"/>
      <c r="AF766" s="74">
        <v>0</v>
      </c>
      <c r="AG766" s="75">
        <v>0</v>
      </c>
      <c r="AH766" s="76">
        <v>45838</v>
      </c>
      <c r="AI766" s="77">
        <v>46011</v>
      </c>
      <c r="AJ766" s="50">
        <f t="shared" si="142"/>
        <v>-173</v>
      </c>
      <c r="AK766" s="48" t="s">
        <v>60</v>
      </c>
    </row>
    <row r="767" spans="1:37">
      <c r="A767" s="86" t="s">
        <v>1064</v>
      </c>
      <c r="B767" s="44">
        <v>917</v>
      </c>
      <c r="C767" s="44">
        <v>79897476</v>
      </c>
      <c r="D767" s="86" t="s">
        <v>141</v>
      </c>
      <c r="E767" s="86" t="s">
        <v>93</v>
      </c>
      <c r="F767" s="44">
        <v>47</v>
      </c>
      <c r="G767" s="44">
        <v>6218015</v>
      </c>
      <c r="H767" s="46">
        <v>0.97</v>
      </c>
      <c r="I767" s="21">
        <v>71.742942336103738</v>
      </c>
      <c r="J767" s="86" t="s">
        <v>94</v>
      </c>
      <c r="K767" s="66">
        <v>0.123</v>
      </c>
      <c r="L767" s="45">
        <v>6841</v>
      </c>
      <c r="M767" s="82">
        <v>45112</v>
      </c>
      <c r="N767" s="44">
        <v>98015</v>
      </c>
      <c r="O767" s="36">
        <f t="shared" si="133"/>
        <v>7031884.4930732083</v>
      </c>
      <c r="P767" s="36">
        <f t="shared" si="134"/>
        <v>7896806</v>
      </c>
      <c r="Q767" s="44">
        <v>51871</v>
      </c>
      <c r="R767" s="30">
        <v>98015</v>
      </c>
      <c r="S767" s="30">
        <f t="shared" si="135"/>
        <v>46144</v>
      </c>
      <c r="T767" s="36">
        <f t="shared" si="136"/>
        <v>4179108</v>
      </c>
      <c r="U767" s="30">
        <f t="shared" si="137"/>
        <v>3717698</v>
      </c>
      <c r="V767" s="44">
        <v>134</v>
      </c>
      <c r="W767" s="33">
        <f t="shared" si="138"/>
        <v>45246</v>
      </c>
      <c r="X767" s="43" t="str">
        <f t="shared" ca="1" si="143"/>
        <v>Bill Process</v>
      </c>
      <c r="Y767" s="37">
        <f t="shared" ca="1" si="139"/>
        <v>-945</v>
      </c>
      <c r="Z767" s="44">
        <v>9422</v>
      </c>
      <c r="AA767" s="44">
        <f t="shared" ca="1" si="140"/>
        <v>945</v>
      </c>
      <c r="AB767" s="48">
        <v>3</v>
      </c>
      <c r="AC767" s="67">
        <f t="shared" si="141"/>
        <v>0.52921491608427285</v>
      </c>
      <c r="AD767" s="52">
        <f t="shared" ca="1" si="144"/>
        <v>942</v>
      </c>
      <c r="AE767" s="83"/>
      <c r="AF767" s="74">
        <v>0</v>
      </c>
      <c r="AG767" s="75">
        <v>0</v>
      </c>
      <c r="AH767" s="76">
        <v>46060</v>
      </c>
      <c r="AI767" s="77">
        <v>46208</v>
      </c>
      <c r="AJ767" s="50">
        <f t="shared" si="142"/>
        <v>-148</v>
      </c>
      <c r="AK767" s="48" t="s">
        <v>60</v>
      </c>
    </row>
    <row r="768" spans="1:37">
      <c r="A768" s="86" t="s">
        <v>1065</v>
      </c>
      <c r="B768" s="44">
        <v>765</v>
      </c>
      <c r="C768" s="44">
        <v>74029133</v>
      </c>
      <c r="D768" s="86" t="s">
        <v>196</v>
      </c>
      <c r="E768" s="86" t="s">
        <v>83</v>
      </c>
      <c r="F768" s="44">
        <v>27</v>
      </c>
      <c r="G768" s="44">
        <v>8199349</v>
      </c>
      <c r="H768" s="46">
        <v>0.77</v>
      </c>
      <c r="I768" s="21">
        <v>87.118191196018941</v>
      </c>
      <c r="J768" s="86" t="s">
        <v>122</v>
      </c>
      <c r="K768" s="66">
        <v>0.127</v>
      </c>
      <c r="L768" s="45">
        <v>7755</v>
      </c>
      <c r="M768" s="82">
        <v>45414</v>
      </c>
      <c r="N768" s="44">
        <v>69265</v>
      </c>
      <c r="O768" s="36">
        <f t="shared" si="133"/>
        <v>6034241.5131922523</v>
      </c>
      <c r="P768" s="36">
        <f t="shared" si="134"/>
        <v>6800590</v>
      </c>
      <c r="Q768" s="44">
        <v>39087</v>
      </c>
      <c r="R768" s="30">
        <v>69265</v>
      </c>
      <c r="S768" s="30">
        <f t="shared" si="135"/>
        <v>30178</v>
      </c>
      <c r="T768" s="36">
        <f t="shared" si="136"/>
        <v>3837648</v>
      </c>
      <c r="U768" s="30">
        <f t="shared" si="137"/>
        <v>2962942</v>
      </c>
      <c r="V768" s="44">
        <v>169</v>
      </c>
      <c r="W768" s="33">
        <f t="shared" si="138"/>
        <v>45583</v>
      </c>
      <c r="X768" s="43" t="str">
        <f t="shared" ca="1" si="143"/>
        <v>Bill Process</v>
      </c>
      <c r="Y768" s="37">
        <f t="shared" ca="1" si="139"/>
        <v>-608</v>
      </c>
      <c r="Z768" s="44">
        <v>3791</v>
      </c>
      <c r="AA768" s="44">
        <f t="shared" ca="1" si="140"/>
        <v>608</v>
      </c>
      <c r="AB768" s="48">
        <v>8</v>
      </c>
      <c r="AC768" s="67">
        <f t="shared" si="141"/>
        <v>0.56431097957121201</v>
      </c>
      <c r="AD768" s="52">
        <f t="shared" ca="1" si="144"/>
        <v>600</v>
      </c>
      <c r="AE768" s="83"/>
      <c r="AF768" s="74">
        <v>0</v>
      </c>
      <c r="AG768" s="75">
        <v>0</v>
      </c>
      <c r="AH768" s="76">
        <v>45992</v>
      </c>
      <c r="AI768" s="77">
        <v>46175</v>
      </c>
      <c r="AJ768" s="50">
        <f t="shared" si="142"/>
        <v>-183</v>
      </c>
      <c r="AK768" s="48" t="s">
        <v>60</v>
      </c>
    </row>
    <row r="769" spans="1:37">
      <c r="A769" s="86" t="s">
        <v>1066</v>
      </c>
      <c r="B769" s="44">
        <v>865</v>
      </c>
      <c r="C769" s="44">
        <v>66391313</v>
      </c>
      <c r="D769" s="86" t="s">
        <v>905</v>
      </c>
      <c r="E769" s="86" t="s">
        <v>67</v>
      </c>
      <c r="F769" s="44">
        <v>6</v>
      </c>
      <c r="G769" s="44">
        <v>4011246</v>
      </c>
      <c r="H769" s="46">
        <v>0.77</v>
      </c>
      <c r="I769" s="21">
        <v>81.205749061290064</v>
      </c>
      <c r="J769" s="86" t="s">
        <v>197</v>
      </c>
      <c r="K769" s="66">
        <v>0.111</v>
      </c>
      <c r="L769" s="45">
        <v>2898</v>
      </c>
      <c r="M769" s="82">
        <v>44050</v>
      </c>
      <c r="N769" s="44">
        <v>45330</v>
      </c>
      <c r="O769" s="36">
        <f t="shared" si="133"/>
        <v>3681056.6049482785</v>
      </c>
      <c r="P769" s="36">
        <f t="shared" si="134"/>
        <v>4089654</v>
      </c>
      <c r="Q769" s="44">
        <v>34861</v>
      </c>
      <c r="R769" s="30">
        <v>45330</v>
      </c>
      <c r="S769" s="30">
        <f t="shared" si="135"/>
        <v>10469</v>
      </c>
      <c r="T769" s="36">
        <f t="shared" si="136"/>
        <v>3145145</v>
      </c>
      <c r="U769" s="30">
        <f t="shared" si="137"/>
        <v>944509</v>
      </c>
      <c r="V769" s="44">
        <v>129</v>
      </c>
      <c r="W769" s="33">
        <f t="shared" si="138"/>
        <v>44179</v>
      </c>
      <c r="X769" s="43" t="str">
        <f t="shared" ca="1" si="143"/>
        <v>Bill Process</v>
      </c>
      <c r="Y769" s="37">
        <f t="shared" ca="1" si="139"/>
        <v>-2012</v>
      </c>
      <c r="Z769" s="44">
        <v>8761</v>
      </c>
      <c r="AA769" s="44">
        <f t="shared" ca="1" si="140"/>
        <v>2012</v>
      </c>
      <c r="AB769" s="48">
        <v>9</v>
      </c>
      <c r="AC769" s="67">
        <f t="shared" si="141"/>
        <v>0.76904919479373479</v>
      </c>
      <c r="AD769" s="52">
        <f t="shared" ca="1" si="144"/>
        <v>2003</v>
      </c>
      <c r="AE769" s="83"/>
      <c r="AF769" s="74">
        <v>0</v>
      </c>
      <c r="AG769" s="75">
        <v>0</v>
      </c>
      <c r="AH769" s="76">
        <v>45866</v>
      </c>
      <c r="AI769" s="77">
        <v>46009</v>
      </c>
      <c r="AJ769" s="50">
        <f t="shared" si="142"/>
        <v>-143</v>
      </c>
      <c r="AK769" s="48" t="s">
        <v>47</v>
      </c>
    </row>
    <row r="770" spans="1:37">
      <c r="A770" s="86" t="s">
        <v>1067</v>
      </c>
      <c r="B770" s="44">
        <v>802</v>
      </c>
      <c r="C770" s="44">
        <v>23492300</v>
      </c>
      <c r="D770" s="86" t="s">
        <v>365</v>
      </c>
      <c r="E770" s="86" t="s">
        <v>211</v>
      </c>
      <c r="F770" s="44">
        <v>20</v>
      </c>
      <c r="G770" s="44">
        <v>7771398</v>
      </c>
      <c r="H770" s="46">
        <v>0.97</v>
      </c>
      <c r="I770" s="21">
        <v>53.45553517567015</v>
      </c>
      <c r="J770" s="86" t="s">
        <v>137</v>
      </c>
      <c r="K770" s="66">
        <v>0.115</v>
      </c>
      <c r="L770" s="45">
        <v>8831</v>
      </c>
      <c r="M770" s="82">
        <v>44845</v>
      </c>
      <c r="N770" s="44">
        <v>71481</v>
      </c>
      <c r="O770" s="36">
        <f t="shared" si="133"/>
        <v>3821055.1098920777</v>
      </c>
      <c r="P770" s="36">
        <f t="shared" si="134"/>
        <v>4260476</v>
      </c>
      <c r="Q770" s="44">
        <v>25104</v>
      </c>
      <c r="R770" s="30">
        <v>71481</v>
      </c>
      <c r="S770" s="30">
        <f t="shared" si="135"/>
        <v>46377</v>
      </c>
      <c r="T770" s="36">
        <f t="shared" si="136"/>
        <v>1496272</v>
      </c>
      <c r="U770" s="30">
        <f t="shared" si="137"/>
        <v>2764204</v>
      </c>
      <c r="V770" s="44">
        <v>124</v>
      </c>
      <c r="W770" s="33">
        <f t="shared" si="138"/>
        <v>44969</v>
      </c>
      <c r="X770" s="43" t="str">
        <f t="shared" ca="1" si="143"/>
        <v>Bill Process</v>
      </c>
      <c r="Y770" s="37">
        <f t="shared" ca="1" si="139"/>
        <v>-1222</v>
      </c>
      <c r="Z770" s="44">
        <v>5843</v>
      </c>
      <c r="AA770" s="44">
        <f t="shared" ca="1" si="140"/>
        <v>1222</v>
      </c>
      <c r="AB770" s="48">
        <v>0</v>
      </c>
      <c r="AC770" s="67">
        <f t="shared" si="141"/>
        <v>0.35119822050614846</v>
      </c>
      <c r="AD770" s="52">
        <f t="shared" ca="1" si="144"/>
        <v>1222</v>
      </c>
      <c r="AE770" s="83"/>
      <c r="AF770" s="74">
        <v>0</v>
      </c>
      <c r="AG770" s="75">
        <v>0</v>
      </c>
      <c r="AH770" s="76">
        <v>46286</v>
      </c>
      <c r="AI770" s="77">
        <v>46424</v>
      </c>
      <c r="AJ770" s="50">
        <f t="shared" si="142"/>
        <v>-138</v>
      </c>
      <c r="AK770" s="48" t="s">
        <v>60</v>
      </c>
    </row>
    <row r="771" spans="1:37">
      <c r="A771" s="86" t="s">
        <v>1068</v>
      </c>
      <c r="B771" s="44">
        <v>174</v>
      </c>
      <c r="C771" s="44">
        <v>88454539</v>
      </c>
      <c r="D771" s="86" t="s">
        <v>619</v>
      </c>
      <c r="E771" s="86" t="s">
        <v>125</v>
      </c>
      <c r="F771" s="44">
        <v>46</v>
      </c>
      <c r="G771" s="44">
        <v>5940211</v>
      </c>
      <c r="H771" s="46">
        <v>0.89</v>
      </c>
      <c r="I771" s="21">
        <v>72.052029019550929</v>
      </c>
      <c r="J771" s="86" t="s">
        <v>104</v>
      </c>
      <c r="K771" s="66">
        <v>0.11</v>
      </c>
      <c r="L771" s="45">
        <v>3866</v>
      </c>
      <c r="M771" s="82">
        <v>45153</v>
      </c>
      <c r="N771" s="44">
        <v>81343</v>
      </c>
      <c r="O771" s="36">
        <f t="shared" ref="O771:O834" si="145">I771*N771</f>
        <v>5860928.1965373317</v>
      </c>
      <c r="P771" s="36">
        <f t="shared" ref="P771:P834" si="146">ROUND((SUM(I771*K771+I771)*N771),0)</f>
        <v>6505630</v>
      </c>
      <c r="Q771" s="44">
        <v>24401</v>
      </c>
      <c r="R771" s="30">
        <v>81343</v>
      </c>
      <c r="S771" s="30">
        <f t="shared" ref="S771:S834" si="147">+N771-Q771</f>
        <v>56942</v>
      </c>
      <c r="T771" s="36">
        <f t="shared" ref="T771:T834" si="148">ROUND((SUM(I771*K771+I771)*Q771),0)</f>
        <v>1951537</v>
      </c>
      <c r="U771" s="30">
        <f t="shared" ref="U771:U834" si="149">+P771-T771</f>
        <v>4554093</v>
      </c>
      <c r="V771" s="44">
        <v>122</v>
      </c>
      <c r="W771" s="33">
        <f t="shared" ref="W771:W834" si="150">V771+M771</f>
        <v>45275</v>
      </c>
      <c r="X771" s="43" t="str">
        <f t="shared" ca="1" si="143"/>
        <v>Bill Process</v>
      </c>
      <c r="Y771" s="37">
        <f t="shared" ref="Y771:Y834" ca="1" si="151">+W771-TODAY()</f>
        <v>-916</v>
      </c>
      <c r="Z771" s="44">
        <v>1636</v>
      </c>
      <c r="AA771" s="44">
        <f t="shared" ref="AA771:AA834" ca="1" si="152">IF(W771&lt;TODAY(),TODAY()-W771,0)</f>
        <v>916</v>
      </c>
      <c r="AB771" s="48">
        <v>0</v>
      </c>
      <c r="AC771" s="67">
        <f t="shared" ref="AC771:AC834" si="153">+Q771/N771</f>
        <v>0.2999766421204037</v>
      </c>
      <c r="AD771" s="52">
        <f t="shared" ca="1" si="144"/>
        <v>916</v>
      </c>
      <c r="AE771" s="83"/>
      <c r="AF771" s="74">
        <v>0</v>
      </c>
      <c r="AG771" s="75">
        <v>0</v>
      </c>
      <c r="AH771" s="76">
        <v>46369</v>
      </c>
      <c r="AI771" s="77">
        <v>46505</v>
      </c>
      <c r="AJ771" s="50">
        <f t="shared" ref="AJ771:AJ834" si="154">AH771-AI771</f>
        <v>-136</v>
      </c>
      <c r="AK771" s="48" t="s">
        <v>60</v>
      </c>
    </row>
    <row r="772" spans="1:37">
      <c r="A772" s="86" t="s">
        <v>1069</v>
      </c>
      <c r="B772" s="44">
        <v>562</v>
      </c>
      <c r="C772" s="44">
        <v>69120928</v>
      </c>
      <c r="D772" s="86" t="s">
        <v>408</v>
      </c>
      <c r="E772" s="86" t="s">
        <v>147</v>
      </c>
      <c r="F772" s="44">
        <v>48</v>
      </c>
      <c r="G772" s="44">
        <v>9059604</v>
      </c>
      <c r="H772" s="46">
        <v>0.88</v>
      </c>
      <c r="I772" s="21">
        <v>60.90988538871396</v>
      </c>
      <c r="J772" s="86" t="s">
        <v>51</v>
      </c>
      <c r="K772" s="66">
        <v>0.112</v>
      </c>
      <c r="L772" s="45">
        <v>8822</v>
      </c>
      <c r="M772" s="82">
        <v>43915</v>
      </c>
      <c r="N772" s="44">
        <v>23847</v>
      </c>
      <c r="O772" s="36">
        <f t="shared" si="145"/>
        <v>1452518.0368646618</v>
      </c>
      <c r="P772" s="36">
        <f t="shared" si="146"/>
        <v>1615200</v>
      </c>
      <c r="Q772" s="44">
        <v>8372</v>
      </c>
      <c r="R772" s="30">
        <v>23847</v>
      </c>
      <c r="S772" s="30">
        <f t="shared" si="147"/>
        <v>15475</v>
      </c>
      <c r="T772" s="36">
        <f t="shared" si="148"/>
        <v>567051</v>
      </c>
      <c r="U772" s="30">
        <f t="shared" si="149"/>
        <v>1048149</v>
      </c>
      <c r="V772" s="44">
        <v>64</v>
      </c>
      <c r="W772" s="33">
        <f t="shared" si="150"/>
        <v>43979</v>
      </c>
      <c r="X772" s="43" t="str">
        <f t="shared" ref="X772:X835" ca="1" si="155">IF(Q772=0,"Bill Submit",IF(Q772&lt;N772,"Bill Process",IF(W772&gt;=TODAY(),"L D 0%",IF(W772+V772/4&gt;=TODAY(),"L D 2.5%",IF(W772+V772/2&gt;=TODAY(),"L D 5.0%",IF(W772+V772*3/4&gt;=TODAY(),"L D 7.5%",IF(W772+V772&gt;=TODAY(),"L D 10%","P O Closed")))))))</f>
        <v>Bill Process</v>
      </c>
      <c r="Y772" s="37">
        <f t="shared" ca="1" si="151"/>
        <v>-2212</v>
      </c>
      <c r="Z772" s="44">
        <v>1930</v>
      </c>
      <c r="AA772" s="44">
        <f t="shared" ca="1" si="152"/>
        <v>2212</v>
      </c>
      <c r="AB772" s="48">
        <v>0</v>
      </c>
      <c r="AC772" s="67">
        <f t="shared" si="153"/>
        <v>0.35107141359500149</v>
      </c>
      <c r="AD772" s="52">
        <f t="shared" ca="1" si="144"/>
        <v>2212</v>
      </c>
      <c r="AE772" s="83"/>
      <c r="AF772" s="74">
        <v>0</v>
      </c>
      <c r="AG772" s="75">
        <v>0</v>
      </c>
      <c r="AH772" s="76">
        <v>46306</v>
      </c>
      <c r="AI772" s="77">
        <v>46384</v>
      </c>
      <c r="AJ772" s="50">
        <f t="shared" si="154"/>
        <v>-78</v>
      </c>
      <c r="AK772" s="48" t="s">
        <v>47</v>
      </c>
    </row>
    <row r="773" spans="1:37">
      <c r="A773" s="86" t="s">
        <v>1070</v>
      </c>
      <c r="B773" s="44">
        <v>355</v>
      </c>
      <c r="C773" s="44">
        <v>68438664</v>
      </c>
      <c r="D773" s="86" t="s">
        <v>269</v>
      </c>
      <c r="E773" s="86" t="s">
        <v>97</v>
      </c>
      <c r="F773" s="44">
        <v>37</v>
      </c>
      <c r="G773" s="44">
        <v>6436296</v>
      </c>
      <c r="H773" s="46">
        <v>0.96</v>
      </c>
      <c r="I773" s="21">
        <v>52.37503632513446</v>
      </c>
      <c r="J773" s="86" t="s">
        <v>377</v>
      </c>
      <c r="K773" s="66">
        <v>0.115</v>
      </c>
      <c r="L773" s="45">
        <v>2993</v>
      </c>
      <c r="M773" s="82">
        <v>44580</v>
      </c>
      <c r="N773" s="44">
        <v>70626</v>
      </c>
      <c r="O773" s="36">
        <f t="shared" si="145"/>
        <v>3699039.3154989462</v>
      </c>
      <c r="P773" s="36">
        <f t="shared" si="146"/>
        <v>4124429</v>
      </c>
      <c r="Q773" s="44">
        <v>27282</v>
      </c>
      <c r="R773" s="30">
        <v>70626</v>
      </c>
      <c r="S773" s="30">
        <f t="shared" si="147"/>
        <v>43344</v>
      </c>
      <c r="T773" s="36">
        <f t="shared" si="148"/>
        <v>1593219</v>
      </c>
      <c r="U773" s="30">
        <f t="shared" si="149"/>
        <v>2531210</v>
      </c>
      <c r="V773" s="44">
        <v>73</v>
      </c>
      <c r="W773" s="33">
        <f t="shared" si="150"/>
        <v>44653</v>
      </c>
      <c r="X773" s="43" t="str">
        <f t="shared" ca="1" si="155"/>
        <v>Bill Process</v>
      </c>
      <c r="Y773" s="37">
        <f t="shared" ca="1" si="151"/>
        <v>-1538</v>
      </c>
      <c r="Z773" s="44">
        <v>1080</v>
      </c>
      <c r="AA773" s="44">
        <f t="shared" ca="1" si="152"/>
        <v>1538</v>
      </c>
      <c r="AB773" s="48">
        <v>2</v>
      </c>
      <c r="AC773" s="67">
        <f t="shared" si="153"/>
        <v>0.38628833574037891</v>
      </c>
      <c r="AD773" s="52">
        <f t="shared" ca="1" si="144"/>
        <v>1536</v>
      </c>
      <c r="AE773" s="83"/>
      <c r="AF773" s="74">
        <v>0</v>
      </c>
      <c r="AG773" s="75">
        <v>0</v>
      </c>
      <c r="AH773" s="76">
        <v>45848</v>
      </c>
      <c r="AI773" s="77">
        <v>45935</v>
      </c>
      <c r="AJ773" s="50">
        <f t="shared" si="154"/>
        <v>-87</v>
      </c>
      <c r="AK773" s="48" t="s">
        <v>47</v>
      </c>
    </row>
    <row r="774" spans="1:37">
      <c r="A774" s="86" t="s">
        <v>1071</v>
      </c>
      <c r="B774" s="44">
        <v>816</v>
      </c>
      <c r="C774" s="44">
        <v>53265253</v>
      </c>
      <c r="D774" s="86" t="s">
        <v>361</v>
      </c>
      <c r="E774" s="86" t="s">
        <v>107</v>
      </c>
      <c r="F774" s="44">
        <v>11</v>
      </c>
      <c r="G774" s="44">
        <v>5802929</v>
      </c>
      <c r="H774" s="46">
        <v>0.82</v>
      </c>
      <c r="I774" s="21">
        <v>94.365026601538986</v>
      </c>
      <c r="J774" s="86" t="s">
        <v>315</v>
      </c>
      <c r="K774" s="66">
        <v>0.129</v>
      </c>
      <c r="L774" s="45">
        <v>4868</v>
      </c>
      <c r="M774" s="82">
        <v>45366</v>
      </c>
      <c r="N774" s="44">
        <v>12128</v>
      </c>
      <c r="O774" s="36">
        <f t="shared" si="145"/>
        <v>1144459.0426234647</v>
      </c>
      <c r="P774" s="36">
        <f t="shared" si="146"/>
        <v>1292094</v>
      </c>
      <c r="Q774" s="44">
        <v>7442</v>
      </c>
      <c r="R774" s="30">
        <v>12128</v>
      </c>
      <c r="S774" s="30">
        <f t="shared" si="147"/>
        <v>4686</v>
      </c>
      <c r="T774" s="36">
        <f t="shared" si="148"/>
        <v>792857</v>
      </c>
      <c r="U774" s="30">
        <f t="shared" si="149"/>
        <v>499237</v>
      </c>
      <c r="V774" s="44">
        <v>111</v>
      </c>
      <c r="W774" s="33">
        <f t="shared" si="150"/>
        <v>45477</v>
      </c>
      <c r="X774" s="43" t="str">
        <f t="shared" ca="1" si="155"/>
        <v>Bill Process</v>
      </c>
      <c r="Y774" s="37">
        <f t="shared" ca="1" si="151"/>
        <v>-714</v>
      </c>
      <c r="Z774" s="44">
        <v>5984</v>
      </c>
      <c r="AA774" s="44">
        <f t="shared" ca="1" si="152"/>
        <v>714</v>
      </c>
      <c r="AB774" s="48">
        <v>7</v>
      </c>
      <c r="AC774" s="67">
        <f t="shared" si="153"/>
        <v>0.61362137203166223</v>
      </c>
      <c r="AD774" s="52">
        <f t="shared" ca="1" si="144"/>
        <v>707</v>
      </c>
      <c r="AE774" s="83"/>
      <c r="AF774" s="74">
        <v>0</v>
      </c>
      <c r="AG774" s="75">
        <v>0</v>
      </c>
      <c r="AH774" s="76">
        <v>45935</v>
      </c>
      <c r="AI774" s="77">
        <v>46060</v>
      </c>
      <c r="AJ774" s="50">
        <f t="shared" si="154"/>
        <v>-125</v>
      </c>
      <c r="AK774" s="48" t="s">
        <v>47</v>
      </c>
    </row>
    <row r="775" spans="1:37">
      <c r="A775" s="86" t="s">
        <v>1072</v>
      </c>
      <c r="B775" s="44">
        <v>817</v>
      </c>
      <c r="C775" s="44">
        <v>50770595</v>
      </c>
      <c r="D775" s="86" t="s">
        <v>432</v>
      </c>
      <c r="E775" s="86" t="s">
        <v>207</v>
      </c>
      <c r="F775" s="44">
        <v>13</v>
      </c>
      <c r="G775" s="44">
        <v>5048338</v>
      </c>
      <c r="H775" s="46">
        <v>0.97</v>
      </c>
      <c r="I775" s="21">
        <v>50.159496157133105</v>
      </c>
      <c r="J775" s="86" t="s">
        <v>64</v>
      </c>
      <c r="K775" s="66">
        <v>0.14099999999999999</v>
      </c>
      <c r="L775" s="45">
        <v>9310</v>
      </c>
      <c r="M775" s="82">
        <v>45448</v>
      </c>
      <c r="N775" s="44">
        <v>67249</v>
      </c>
      <c r="O775" s="36">
        <f t="shared" si="145"/>
        <v>3373175.957071044</v>
      </c>
      <c r="P775" s="36">
        <f t="shared" si="146"/>
        <v>3848794</v>
      </c>
      <c r="Q775" s="44">
        <v>49942</v>
      </c>
      <c r="R775" s="30">
        <v>67249</v>
      </c>
      <c r="S775" s="30">
        <f t="shared" si="147"/>
        <v>17307</v>
      </c>
      <c r="T775" s="36">
        <f t="shared" si="148"/>
        <v>2858280</v>
      </c>
      <c r="U775" s="30">
        <f t="shared" si="149"/>
        <v>990514</v>
      </c>
      <c r="V775" s="44">
        <v>197</v>
      </c>
      <c r="W775" s="33">
        <f t="shared" si="150"/>
        <v>45645</v>
      </c>
      <c r="X775" s="43" t="str">
        <f t="shared" ca="1" si="155"/>
        <v>Bill Process</v>
      </c>
      <c r="Y775" s="37">
        <f t="shared" ca="1" si="151"/>
        <v>-546</v>
      </c>
      <c r="Z775" s="44">
        <v>2669</v>
      </c>
      <c r="AA775" s="44">
        <f t="shared" ca="1" si="152"/>
        <v>546</v>
      </c>
      <c r="AB775" s="48">
        <v>9</v>
      </c>
      <c r="AC775" s="67">
        <f t="shared" si="153"/>
        <v>0.74264301327900784</v>
      </c>
      <c r="AD775" s="52">
        <f t="shared" ca="1" si="144"/>
        <v>537</v>
      </c>
      <c r="AE775" s="83"/>
      <c r="AF775" s="74">
        <v>0</v>
      </c>
      <c r="AG775" s="75">
        <v>0</v>
      </c>
      <c r="AH775" s="76">
        <v>45971</v>
      </c>
      <c r="AI775" s="77">
        <v>46182</v>
      </c>
      <c r="AJ775" s="50">
        <f t="shared" si="154"/>
        <v>-211</v>
      </c>
      <c r="AK775" s="48" t="s">
        <v>47</v>
      </c>
    </row>
    <row r="776" spans="1:37">
      <c r="A776" s="86" t="s">
        <v>1073</v>
      </c>
      <c r="B776" s="44">
        <v>786</v>
      </c>
      <c r="C776" s="44">
        <v>50309222</v>
      </c>
      <c r="D776" s="86" t="s">
        <v>402</v>
      </c>
      <c r="E776" s="86" t="s">
        <v>75</v>
      </c>
      <c r="F776" s="44">
        <v>18</v>
      </c>
      <c r="G776" s="44">
        <v>7539286</v>
      </c>
      <c r="H776" s="46">
        <v>0.93</v>
      </c>
      <c r="I776" s="21">
        <v>95.197030779099748</v>
      </c>
      <c r="J776" s="86" t="s">
        <v>202</v>
      </c>
      <c r="K776" s="66">
        <v>0.14499999999999999</v>
      </c>
      <c r="L776" s="45">
        <v>5497</v>
      </c>
      <c r="M776" s="82">
        <v>44409</v>
      </c>
      <c r="N776" s="44">
        <v>58753</v>
      </c>
      <c r="O776" s="36">
        <f t="shared" si="145"/>
        <v>5593111.1493644472</v>
      </c>
      <c r="P776" s="36">
        <f t="shared" si="146"/>
        <v>6404112</v>
      </c>
      <c r="Q776" s="44">
        <v>37184</v>
      </c>
      <c r="R776" s="30">
        <v>58753</v>
      </c>
      <c r="S776" s="30">
        <f t="shared" si="147"/>
        <v>21569</v>
      </c>
      <c r="T776" s="36">
        <f t="shared" si="148"/>
        <v>4053078</v>
      </c>
      <c r="U776" s="30">
        <f t="shared" si="149"/>
        <v>2351034</v>
      </c>
      <c r="V776" s="44">
        <v>181</v>
      </c>
      <c r="W776" s="33">
        <f t="shared" si="150"/>
        <v>44590</v>
      </c>
      <c r="X776" s="43" t="str">
        <f t="shared" ca="1" si="155"/>
        <v>Bill Process</v>
      </c>
      <c r="Y776" s="37">
        <f t="shared" ca="1" si="151"/>
        <v>-1601</v>
      </c>
      <c r="Z776" s="44">
        <v>7326</v>
      </c>
      <c r="AA776" s="44">
        <f t="shared" ca="1" si="152"/>
        <v>1601</v>
      </c>
      <c r="AB776" s="48">
        <v>8</v>
      </c>
      <c r="AC776" s="67">
        <f t="shared" si="153"/>
        <v>0.63288683131074153</v>
      </c>
      <c r="AD776" s="52">
        <f t="shared" ca="1" si="144"/>
        <v>1593</v>
      </c>
      <c r="AE776" s="83"/>
      <c r="AF776" s="74">
        <v>0</v>
      </c>
      <c r="AG776" s="75">
        <v>0</v>
      </c>
      <c r="AH776" s="76">
        <v>45836</v>
      </c>
      <c r="AI776" s="77">
        <v>46031</v>
      </c>
      <c r="AJ776" s="50">
        <f t="shared" si="154"/>
        <v>-195</v>
      </c>
      <c r="AK776" s="48" t="s">
        <v>60</v>
      </c>
    </row>
    <row r="777" spans="1:37">
      <c r="A777" s="86" t="s">
        <v>1074</v>
      </c>
      <c r="B777" s="44">
        <v>438</v>
      </c>
      <c r="C777" s="44">
        <v>97957447</v>
      </c>
      <c r="D777" s="86" t="s">
        <v>476</v>
      </c>
      <c r="E777" s="86" t="s">
        <v>207</v>
      </c>
      <c r="F777" s="44">
        <v>36</v>
      </c>
      <c r="G777" s="44">
        <v>9476656</v>
      </c>
      <c r="H777" s="46">
        <v>0.97</v>
      </c>
      <c r="I777" s="21">
        <v>50.922415368565467</v>
      </c>
      <c r="J777" s="86" t="s">
        <v>265</v>
      </c>
      <c r="K777" s="66">
        <v>0.11899999999999999</v>
      </c>
      <c r="L777" s="45">
        <v>4306</v>
      </c>
      <c r="M777" s="82">
        <v>45503</v>
      </c>
      <c r="N777" s="44">
        <v>10409</v>
      </c>
      <c r="O777" s="36">
        <f t="shared" si="145"/>
        <v>530051.42157139792</v>
      </c>
      <c r="P777" s="36">
        <f t="shared" si="146"/>
        <v>593128</v>
      </c>
      <c r="Q777" s="44">
        <v>10016</v>
      </c>
      <c r="R777" s="30">
        <v>10409</v>
      </c>
      <c r="S777" s="30">
        <f t="shared" si="147"/>
        <v>393</v>
      </c>
      <c r="T777" s="36">
        <f t="shared" si="148"/>
        <v>570734</v>
      </c>
      <c r="U777" s="30">
        <f t="shared" si="149"/>
        <v>22394</v>
      </c>
      <c r="V777" s="44">
        <v>190</v>
      </c>
      <c r="W777" s="33">
        <f t="shared" si="150"/>
        <v>45693</v>
      </c>
      <c r="X777" s="43" t="str">
        <f t="shared" ca="1" si="155"/>
        <v>Bill Process</v>
      </c>
      <c r="Y777" s="37">
        <f t="shared" ca="1" si="151"/>
        <v>-498</v>
      </c>
      <c r="Z777" s="44">
        <v>6057</v>
      </c>
      <c r="AA777" s="44">
        <f t="shared" ca="1" si="152"/>
        <v>498</v>
      </c>
      <c r="AB777" s="48">
        <v>2</v>
      </c>
      <c r="AC777" s="67">
        <f t="shared" si="153"/>
        <v>0.96224421173984054</v>
      </c>
      <c r="AD777" s="52">
        <f t="shared" ca="1" si="144"/>
        <v>496</v>
      </c>
      <c r="AE777" s="83"/>
      <c r="AF777" s="74">
        <v>0</v>
      </c>
      <c r="AG777" s="75">
        <v>0</v>
      </c>
      <c r="AH777" s="76">
        <v>46049</v>
      </c>
      <c r="AI777" s="77">
        <v>46253</v>
      </c>
      <c r="AJ777" s="50">
        <f t="shared" si="154"/>
        <v>-204</v>
      </c>
      <c r="AK777" s="48" t="s">
        <v>47</v>
      </c>
    </row>
    <row r="778" spans="1:37">
      <c r="A778" s="86" t="s">
        <v>1075</v>
      </c>
      <c r="B778" s="44">
        <v>670</v>
      </c>
      <c r="C778" s="44">
        <v>30797958</v>
      </c>
      <c r="D778" s="86" t="s">
        <v>754</v>
      </c>
      <c r="E778" s="86" t="s">
        <v>147</v>
      </c>
      <c r="F778" s="44">
        <v>11</v>
      </c>
      <c r="G778" s="44">
        <v>6525762</v>
      </c>
      <c r="H778" s="46">
        <v>0.89</v>
      </c>
      <c r="I778" s="21">
        <v>99.745387517839632</v>
      </c>
      <c r="J778" s="86" t="s">
        <v>230</v>
      </c>
      <c r="K778" s="66">
        <v>0.13200000000000001</v>
      </c>
      <c r="L778" s="45">
        <v>5678</v>
      </c>
      <c r="M778" s="82">
        <v>44593</v>
      </c>
      <c r="N778" s="44">
        <v>73498</v>
      </c>
      <c r="O778" s="36">
        <f t="shared" si="145"/>
        <v>7331086.4917861773</v>
      </c>
      <c r="P778" s="36">
        <f t="shared" si="146"/>
        <v>8298790</v>
      </c>
      <c r="Q778" s="44">
        <v>73498</v>
      </c>
      <c r="R778" s="30">
        <v>73498</v>
      </c>
      <c r="S778" s="30">
        <f t="shared" si="147"/>
        <v>0</v>
      </c>
      <c r="T778" s="36">
        <f t="shared" si="148"/>
        <v>8298790</v>
      </c>
      <c r="U778" s="30">
        <f t="shared" si="149"/>
        <v>0</v>
      </c>
      <c r="V778" s="44">
        <v>66</v>
      </c>
      <c r="W778" s="33">
        <f t="shared" si="150"/>
        <v>44659</v>
      </c>
      <c r="X778" s="43" t="str">
        <f t="shared" ca="1" si="155"/>
        <v>P O Closed</v>
      </c>
      <c r="Y778" s="37">
        <f t="shared" ca="1" si="151"/>
        <v>-1532</v>
      </c>
      <c r="Z778" s="44">
        <v>4357</v>
      </c>
      <c r="AA778" s="44">
        <f t="shared" ca="1" si="152"/>
        <v>1532</v>
      </c>
      <c r="AB778" s="48">
        <v>2</v>
      </c>
      <c r="AC778" s="67">
        <f t="shared" si="153"/>
        <v>1</v>
      </c>
      <c r="AD778" s="52">
        <f t="shared" ca="1" si="144"/>
        <v>1530</v>
      </c>
      <c r="AE778" s="83"/>
      <c r="AF778" s="74">
        <v>0</v>
      </c>
      <c r="AG778" s="75">
        <v>0</v>
      </c>
      <c r="AH778" s="76">
        <v>45864</v>
      </c>
      <c r="AI778" s="77">
        <v>45944</v>
      </c>
      <c r="AJ778" s="50">
        <f t="shared" si="154"/>
        <v>-80</v>
      </c>
      <c r="AK778" s="48" t="s">
        <v>47</v>
      </c>
    </row>
    <row r="779" spans="1:37">
      <c r="A779" s="86" t="s">
        <v>1076</v>
      </c>
      <c r="B779" s="44">
        <v>324</v>
      </c>
      <c r="C779" s="44">
        <v>99914775</v>
      </c>
      <c r="D779" s="86" t="s">
        <v>469</v>
      </c>
      <c r="E779" s="86" t="s">
        <v>58</v>
      </c>
      <c r="F779" s="44">
        <v>24</v>
      </c>
      <c r="G779" s="44">
        <v>1605596</v>
      </c>
      <c r="H779" s="46">
        <v>0.94</v>
      </c>
      <c r="I779" s="21">
        <v>60.368104543079312</v>
      </c>
      <c r="J779" s="86" t="s">
        <v>115</v>
      </c>
      <c r="K779" s="66">
        <v>0.10100000000000001</v>
      </c>
      <c r="L779" s="45">
        <v>3126</v>
      </c>
      <c r="M779" s="82">
        <v>43877</v>
      </c>
      <c r="N779" s="44">
        <v>82381</v>
      </c>
      <c r="O779" s="36">
        <f t="shared" si="145"/>
        <v>4973184.8203634163</v>
      </c>
      <c r="P779" s="36">
        <f t="shared" si="146"/>
        <v>5475476</v>
      </c>
      <c r="Q779" s="44">
        <v>43786</v>
      </c>
      <c r="R779" s="30">
        <v>82381</v>
      </c>
      <c r="S779" s="30">
        <f t="shared" si="147"/>
        <v>38595</v>
      </c>
      <c r="T779" s="36">
        <f t="shared" si="148"/>
        <v>2910249</v>
      </c>
      <c r="U779" s="30">
        <f t="shared" si="149"/>
        <v>2565227</v>
      </c>
      <c r="V779" s="44">
        <v>66</v>
      </c>
      <c r="W779" s="33">
        <f t="shared" si="150"/>
        <v>43943</v>
      </c>
      <c r="X779" s="43" t="str">
        <f t="shared" ca="1" si="155"/>
        <v>Bill Process</v>
      </c>
      <c r="Y779" s="37">
        <f t="shared" ca="1" si="151"/>
        <v>-2248</v>
      </c>
      <c r="Z779" s="44">
        <v>1261</v>
      </c>
      <c r="AA779" s="44">
        <f t="shared" ca="1" si="152"/>
        <v>2248</v>
      </c>
      <c r="AB779" s="48">
        <v>0</v>
      </c>
      <c r="AC779" s="67">
        <f t="shared" si="153"/>
        <v>0.53150605115257155</v>
      </c>
      <c r="AD779" s="52">
        <f t="shared" ca="1" si="144"/>
        <v>2248</v>
      </c>
      <c r="AE779" s="83"/>
      <c r="AF779" s="74">
        <v>0</v>
      </c>
      <c r="AG779" s="75">
        <v>0</v>
      </c>
      <c r="AH779" s="76">
        <v>46325</v>
      </c>
      <c r="AI779" s="77">
        <v>46405</v>
      </c>
      <c r="AJ779" s="50">
        <f t="shared" si="154"/>
        <v>-80</v>
      </c>
      <c r="AK779" s="48" t="s">
        <v>60</v>
      </c>
    </row>
    <row r="780" spans="1:37">
      <c r="A780" s="86" t="s">
        <v>1077</v>
      </c>
      <c r="B780" s="44">
        <v>187</v>
      </c>
      <c r="C780" s="44">
        <v>13462004</v>
      </c>
      <c r="D780" s="86" t="s">
        <v>765</v>
      </c>
      <c r="E780" s="86" t="s">
        <v>207</v>
      </c>
      <c r="F780" s="44">
        <v>20</v>
      </c>
      <c r="G780" s="44">
        <v>2924970</v>
      </c>
      <c r="H780" s="46">
        <v>0.97</v>
      </c>
      <c r="I780" s="21">
        <v>53.564807541884434</v>
      </c>
      <c r="J780" s="86" t="s">
        <v>190</v>
      </c>
      <c r="K780" s="66">
        <v>0.12</v>
      </c>
      <c r="L780" s="45">
        <v>8866</v>
      </c>
      <c r="M780" s="82">
        <v>44763</v>
      </c>
      <c r="N780" s="44">
        <v>77625</v>
      </c>
      <c r="O780" s="36">
        <f t="shared" si="145"/>
        <v>4157968.1854387792</v>
      </c>
      <c r="P780" s="36">
        <f t="shared" si="146"/>
        <v>4656924</v>
      </c>
      <c r="Q780" s="44">
        <v>48626</v>
      </c>
      <c r="R780" s="30">
        <v>77625</v>
      </c>
      <c r="S780" s="30">
        <f t="shared" si="147"/>
        <v>28999</v>
      </c>
      <c r="T780" s="36">
        <f t="shared" si="148"/>
        <v>2917199</v>
      </c>
      <c r="U780" s="30">
        <f t="shared" si="149"/>
        <v>1739725</v>
      </c>
      <c r="V780" s="44">
        <v>162</v>
      </c>
      <c r="W780" s="33">
        <f t="shared" si="150"/>
        <v>44925</v>
      </c>
      <c r="X780" s="43" t="str">
        <f t="shared" ca="1" si="155"/>
        <v>Bill Process</v>
      </c>
      <c r="Y780" s="37">
        <f t="shared" ca="1" si="151"/>
        <v>-1266</v>
      </c>
      <c r="Z780" s="44">
        <v>5434</v>
      </c>
      <c r="AA780" s="44">
        <f t="shared" ca="1" si="152"/>
        <v>1266</v>
      </c>
      <c r="AB780" s="48">
        <v>9</v>
      </c>
      <c r="AC780" s="67">
        <f t="shared" si="153"/>
        <v>0.62642190016103061</v>
      </c>
      <c r="AD780" s="52">
        <f t="shared" ca="1" si="144"/>
        <v>1257</v>
      </c>
      <c r="AE780" s="83"/>
      <c r="AF780" s="74">
        <v>0</v>
      </c>
      <c r="AG780" s="75">
        <v>0</v>
      </c>
      <c r="AH780" s="76">
        <v>45983</v>
      </c>
      <c r="AI780" s="77">
        <v>46159</v>
      </c>
      <c r="AJ780" s="50">
        <f t="shared" si="154"/>
        <v>-176</v>
      </c>
      <c r="AK780" s="48" t="s">
        <v>47</v>
      </c>
    </row>
    <row r="781" spans="1:37">
      <c r="A781" s="86" t="s">
        <v>1078</v>
      </c>
      <c r="B781" s="44">
        <v>877</v>
      </c>
      <c r="C781" s="44">
        <v>22670212</v>
      </c>
      <c r="D781" s="86" t="s">
        <v>297</v>
      </c>
      <c r="E781" s="86" t="s">
        <v>79</v>
      </c>
      <c r="F781" s="44">
        <v>26</v>
      </c>
      <c r="G781" s="44">
        <v>2313926</v>
      </c>
      <c r="H781" s="46">
        <v>0.83</v>
      </c>
      <c r="I781" s="21">
        <v>87.93055802008935</v>
      </c>
      <c r="J781" s="86" t="s">
        <v>101</v>
      </c>
      <c r="K781" s="66">
        <v>0.13</v>
      </c>
      <c r="L781" s="45">
        <v>4571</v>
      </c>
      <c r="M781" s="82">
        <v>45493</v>
      </c>
      <c r="N781" s="44">
        <v>95058</v>
      </c>
      <c r="O781" s="36">
        <f t="shared" si="145"/>
        <v>8358502.9842736535</v>
      </c>
      <c r="P781" s="36">
        <f t="shared" si="146"/>
        <v>9445108</v>
      </c>
      <c r="Q781" s="44">
        <v>8794</v>
      </c>
      <c r="R781" s="30">
        <v>95058</v>
      </c>
      <c r="S781" s="30">
        <f t="shared" si="147"/>
        <v>86264</v>
      </c>
      <c r="T781" s="36">
        <f t="shared" si="148"/>
        <v>873785</v>
      </c>
      <c r="U781" s="30">
        <f t="shared" si="149"/>
        <v>8571323</v>
      </c>
      <c r="V781" s="44">
        <v>162</v>
      </c>
      <c r="W781" s="33">
        <f t="shared" si="150"/>
        <v>45655</v>
      </c>
      <c r="X781" s="43" t="str">
        <f t="shared" ca="1" si="155"/>
        <v>Bill Process</v>
      </c>
      <c r="Y781" s="37">
        <f t="shared" ca="1" si="151"/>
        <v>-536</v>
      </c>
      <c r="Z781" s="44">
        <v>3125</v>
      </c>
      <c r="AA781" s="44">
        <f t="shared" ca="1" si="152"/>
        <v>536</v>
      </c>
      <c r="AB781" s="48">
        <v>1</v>
      </c>
      <c r="AC781" s="67">
        <f t="shared" si="153"/>
        <v>9.2511940078688806E-2</v>
      </c>
      <c r="AD781" s="52">
        <f t="shared" ca="1" si="144"/>
        <v>535</v>
      </c>
      <c r="AE781" s="83"/>
      <c r="AF781" s="74">
        <v>0</v>
      </c>
      <c r="AG781" s="75">
        <v>0</v>
      </c>
      <c r="AH781" s="76">
        <v>45986</v>
      </c>
      <c r="AI781" s="77">
        <v>46162</v>
      </c>
      <c r="AJ781" s="50">
        <f t="shared" si="154"/>
        <v>-176</v>
      </c>
      <c r="AK781" s="48" t="s">
        <v>47</v>
      </c>
    </row>
    <row r="782" spans="1:37">
      <c r="A782" s="86" t="s">
        <v>1079</v>
      </c>
      <c r="B782" s="44">
        <v>371</v>
      </c>
      <c r="C782" s="44">
        <v>89018369</v>
      </c>
      <c r="D782" s="86" t="s">
        <v>201</v>
      </c>
      <c r="E782" s="86" t="s">
        <v>83</v>
      </c>
      <c r="F782" s="44">
        <v>15</v>
      </c>
      <c r="G782" s="44">
        <v>8238718</v>
      </c>
      <c r="H782" s="46">
        <v>0.9</v>
      </c>
      <c r="I782" s="21">
        <v>83.716388174217911</v>
      </c>
      <c r="J782" s="86" t="s">
        <v>98</v>
      </c>
      <c r="K782" s="66">
        <v>0.11</v>
      </c>
      <c r="L782" s="45">
        <v>3076</v>
      </c>
      <c r="M782" s="82">
        <v>44808</v>
      </c>
      <c r="N782" s="44">
        <v>79937</v>
      </c>
      <c r="O782" s="36">
        <f t="shared" si="145"/>
        <v>6692036.9214824568</v>
      </c>
      <c r="P782" s="36">
        <f t="shared" si="146"/>
        <v>7428161</v>
      </c>
      <c r="Q782" s="44">
        <v>31584</v>
      </c>
      <c r="R782" s="30">
        <v>79937</v>
      </c>
      <c r="S782" s="30">
        <f t="shared" si="147"/>
        <v>48353</v>
      </c>
      <c r="T782" s="36">
        <f t="shared" si="148"/>
        <v>2934949</v>
      </c>
      <c r="U782" s="30">
        <f t="shared" si="149"/>
        <v>4493212</v>
      </c>
      <c r="V782" s="44">
        <v>159</v>
      </c>
      <c r="W782" s="33">
        <f t="shared" si="150"/>
        <v>44967</v>
      </c>
      <c r="X782" s="43" t="str">
        <f t="shared" ca="1" si="155"/>
        <v>Bill Process</v>
      </c>
      <c r="Y782" s="37">
        <f t="shared" ca="1" si="151"/>
        <v>-1224</v>
      </c>
      <c r="Z782" s="44">
        <v>5944</v>
      </c>
      <c r="AA782" s="44">
        <f t="shared" ca="1" si="152"/>
        <v>1224</v>
      </c>
      <c r="AB782" s="48">
        <v>0</v>
      </c>
      <c r="AC782" s="67">
        <f t="shared" si="153"/>
        <v>0.39511115003064912</v>
      </c>
      <c r="AD782" s="52">
        <f t="shared" ca="1" si="144"/>
        <v>1224</v>
      </c>
      <c r="AE782" s="83"/>
      <c r="AF782" s="74">
        <v>0</v>
      </c>
      <c r="AG782" s="75">
        <v>0</v>
      </c>
      <c r="AH782" s="76">
        <v>46349</v>
      </c>
      <c r="AI782" s="77">
        <v>46522</v>
      </c>
      <c r="AJ782" s="50">
        <f t="shared" si="154"/>
        <v>-173</v>
      </c>
      <c r="AK782" s="48" t="s">
        <v>47</v>
      </c>
    </row>
    <row r="783" spans="1:37">
      <c r="A783" s="86" t="s">
        <v>1080</v>
      </c>
      <c r="B783" s="44">
        <v>822</v>
      </c>
      <c r="C783" s="44">
        <v>69216096</v>
      </c>
      <c r="D783" s="86" t="s">
        <v>248</v>
      </c>
      <c r="E783" s="86" t="s">
        <v>147</v>
      </c>
      <c r="F783" s="44">
        <v>12</v>
      </c>
      <c r="G783" s="44">
        <v>3686933</v>
      </c>
      <c r="H783" s="46">
        <v>0.9</v>
      </c>
      <c r="I783" s="21">
        <v>82.046447432963276</v>
      </c>
      <c r="J783" s="86" t="s">
        <v>232</v>
      </c>
      <c r="K783" s="66">
        <v>0.14799999999999999</v>
      </c>
      <c r="L783" s="45">
        <v>6006</v>
      </c>
      <c r="M783" s="82">
        <v>45633</v>
      </c>
      <c r="N783" s="44">
        <v>27663</v>
      </c>
      <c r="O783" s="36">
        <f t="shared" si="145"/>
        <v>2269650.8753380631</v>
      </c>
      <c r="P783" s="36">
        <f t="shared" si="146"/>
        <v>2605559</v>
      </c>
      <c r="Q783" s="44">
        <v>4899</v>
      </c>
      <c r="R783" s="30">
        <v>27663</v>
      </c>
      <c r="S783" s="30">
        <f t="shared" si="147"/>
        <v>22764</v>
      </c>
      <c r="T783" s="36">
        <f t="shared" si="148"/>
        <v>461433</v>
      </c>
      <c r="U783" s="30">
        <f t="shared" si="149"/>
        <v>2144126</v>
      </c>
      <c r="V783" s="44">
        <v>79</v>
      </c>
      <c r="W783" s="33">
        <f t="shared" si="150"/>
        <v>45712</v>
      </c>
      <c r="X783" s="43" t="str">
        <f t="shared" ca="1" si="155"/>
        <v>Bill Process</v>
      </c>
      <c r="Y783" s="37">
        <f t="shared" ca="1" si="151"/>
        <v>-479</v>
      </c>
      <c r="Z783" s="44">
        <v>2335</v>
      </c>
      <c r="AA783" s="44">
        <f t="shared" ca="1" si="152"/>
        <v>479</v>
      </c>
      <c r="AB783" s="48">
        <v>4</v>
      </c>
      <c r="AC783" s="67">
        <f t="shared" si="153"/>
        <v>0.1770957596789936</v>
      </c>
      <c r="AD783" s="52">
        <f t="shared" ca="1" si="144"/>
        <v>475</v>
      </c>
      <c r="AE783" s="83"/>
      <c r="AF783" s="74">
        <v>0</v>
      </c>
      <c r="AG783" s="75">
        <v>0</v>
      </c>
      <c r="AH783" s="76">
        <v>45743</v>
      </c>
      <c r="AI783" s="77">
        <v>45836</v>
      </c>
      <c r="AJ783" s="50">
        <f t="shared" si="154"/>
        <v>-93</v>
      </c>
      <c r="AK783" s="48" t="s">
        <v>60</v>
      </c>
    </row>
    <row r="784" spans="1:37">
      <c r="A784" s="86" t="s">
        <v>1081</v>
      </c>
      <c r="B784" s="44">
        <v>726</v>
      </c>
      <c r="C784" s="44">
        <v>48860925</v>
      </c>
      <c r="D784" s="86" t="s">
        <v>172</v>
      </c>
      <c r="E784" s="86" t="s">
        <v>93</v>
      </c>
      <c r="F784" s="44">
        <v>39</v>
      </c>
      <c r="G784" s="44">
        <v>5686326</v>
      </c>
      <c r="H784" s="46">
        <v>0.97</v>
      </c>
      <c r="I784" s="21">
        <v>92.049076630400094</v>
      </c>
      <c r="J784" s="86" t="s">
        <v>64</v>
      </c>
      <c r="K784" s="66">
        <v>0.114</v>
      </c>
      <c r="L784" s="45">
        <v>6344</v>
      </c>
      <c r="M784" s="82">
        <v>44075</v>
      </c>
      <c r="N784" s="44">
        <v>64616</v>
      </c>
      <c r="O784" s="36">
        <f t="shared" si="145"/>
        <v>5947843.1355499327</v>
      </c>
      <c r="P784" s="36">
        <f t="shared" si="146"/>
        <v>6625897</v>
      </c>
      <c r="Q784" s="44">
        <v>48547</v>
      </c>
      <c r="R784" s="30">
        <v>64616</v>
      </c>
      <c r="S784" s="30">
        <f t="shared" si="147"/>
        <v>16069</v>
      </c>
      <c r="T784" s="36">
        <f t="shared" si="148"/>
        <v>4978139</v>
      </c>
      <c r="U784" s="30">
        <f t="shared" si="149"/>
        <v>1647758</v>
      </c>
      <c r="V784" s="44">
        <v>78</v>
      </c>
      <c r="W784" s="33">
        <f t="shared" si="150"/>
        <v>44153</v>
      </c>
      <c r="X784" s="43" t="str">
        <f t="shared" ca="1" si="155"/>
        <v>Bill Process</v>
      </c>
      <c r="Y784" s="37">
        <f t="shared" ca="1" si="151"/>
        <v>-2038</v>
      </c>
      <c r="Z784" s="44">
        <v>5924</v>
      </c>
      <c r="AA784" s="44">
        <f t="shared" ca="1" si="152"/>
        <v>2038</v>
      </c>
      <c r="AB784" s="48">
        <v>9</v>
      </c>
      <c r="AC784" s="67">
        <f t="shared" si="153"/>
        <v>0.75131546366225088</v>
      </c>
      <c r="AD784" s="52">
        <f t="shared" ca="1" si="144"/>
        <v>2029</v>
      </c>
      <c r="AE784" s="83"/>
      <c r="AF784" s="74">
        <v>0</v>
      </c>
      <c r="AG784" s="75">
        <v>0</v>
      </c>
      <c r="AH784" s="76">
        <v>45960</v>
      </c>
      <c r="AI784" s="77">
        <v>46052</v>
      </c>
      <c r="AJ784" s="50">
        <f t="shared" si="154"/>
        <v>-92</v>
      </c>
      <c r="AK784" s="48" t="s">
        <v>47</v>
      </c>
    </row>
    <row r="785" spans="1:37">
      <c r="A785" s="86" t="s">
        <v>1082</v>
      </c>
      <c r="B785" s="44">
        <v>141</v>
      </c>
      <c r="C785" s="44">
        <v>46772307</v>
      </c>
      <c r="D785" s="86" t="s">
        <v>155</v>
      </c>
      <c r="E785" s="86" t="s">
        <v>50</v>
      </c>
      <c r="F785" s="44">
        <v>49</v>
      </c>
      <c r="G785" s="44">
        <v>4432460</v>
      </c>
      <c r="H785" s="46">
        <v>0.87</v>
      </c>
      <c r="I785" s="21">
        <v>59.047738247458256</v>
      </c>
      <c r="J785" s="86" t="s">
        <v>204</v>
      </c>
      <c r="K785" s="66">
        <v>0.14099999999999999</v>
      </c>
      <c r="L785" s="45">
        <v>1352</v>
      </c>
      <c r="M785" s="82">
        <v>45046</v>
      </c>
      <c r="N785" s="44">
        <v>88720</v>
      </c>
      <c r="O785" s="36">
        <f t="shared" si="145"/>
        <v>5238715.3373144967</v>
      </c>
      <c r="P785" s="36">
        <f t="shared" si="146"/>
        <v>5977374</v>
      </c>
      <c r="Q785" s="44">
        <v>38923</v>
      </c>
      <c r="R785" s="30">
        <v>88720</v>
      </c>
      <c r="S785" s="30">
        <f t="shared" si="147"/>
        <v>49797</v>
      </c>
      <c r="T785" s="36">
        <f t="shared" si="148"/>
        <v>2622378</v>
      </c>
      <c r="U785" s="30">
        <f t="shared" si="149"/>
        <v>3354996</v>
      </c>
      <c r="V785" s="44">
        <v>76</v>
      </c>
      <c r="W785" s="33">
        <f t="shared" si="150"/>
        <v>45122</v>
      </c>
      <c r="X785" s="43" t="str">
        <f t="shared" ca="1" si="155"/>
        <v>Bill Process</v>
      </c>
      <c r="Y785" s="37">
        <f t="shared" ca="1" si="151"/>
        <v>-1069</v>
      </c>
      <c r="Z785" s="44">
        <v>3213</v>
      </c>
      <c r="AA785" s="44">
        <f t="shared" ca="1" si="152"/>
        <v>1069</v>
      </c>
      <c r="AB785" s="48">
        <v>0</v>
      </c>
      <c r="AC785" s="67">
        <f t="shared" si="153"/>
        <v>0.43871731289449956</v>
      </c>
      <c r="AD785" s="52">
        <f t="shared" ca="1" si="144"/>
        <v>1069</v>
      </c>
      <c r="AE785" s="83"/>
      <c r="AF785" s="74">
        <v>0</v>
      </c>
      <c r="AG785" s="75">
        <v>0</v>
      </c>
      <c r="AH785" s="76">
        <v>46228</v>
      </c>
      <c r="AI785" s="77">
        <v>46318</v>
      </c>
      <c r="AJ785" s="50">
        <f t="shared" si="154"/>
        <v>-90</v>
      </c>
      <c r="AK785" s="48" t="s">
        <v>60</v>
      </c>
    </row>
    <row r="786" spans="1:37">
      <c r="A786" s="86" t="s">
        <v>1083</v>
      </c>
      <c r="B786" s="44">
        <v>765</v>
      </c>
      <c r="C786" s="44">
        <v>81029685</v>
      </c>
      <c r="D786" s="86" t="s">
        <v>141</v>
      </c>
      <c r="E786" s="86" t="s">
        <v>93</v>
      </c>
      <c r="F786" s="44">
        <v>12</v>
      </c>
      <c r="G786" s="44">
        <v>6466810</v>
      </c>
      <c r="H786" s="46">
        <v>0.84</v>
      </c>
      <c r="I786" s="21">
        <v>86.290038528990621</v>
      </c>
      <c r="J786" s="86" t="s">
        <v>104</v>
      </c>
      <c r="K786" s="66">
        <v>0.12</v>
      </c>
      <c r="L786" s="45">
        <v>7011</v>
      </c>
      <c r="M786" s="82">
        <v>44177</v>
      </c>
      <c r="N786" s="44">
        <v>47572</v>
      </c>
      <c r="O786" s="36">
        <f t="shared" si="145"/>
        <v>4104989.712901142</v>
      </c>
      <c r="P786" s="36">
        <f t="shared" si="146"/>
        <v>4597588</v>
      </c>
      <c r="Q786" s="44">
        <v>17163</v>
      </c>
      <c r="R786" s="30">
        <v>47572</v>
      </c>
      <c r="S786" s="30">
        <f t="shared" si="147"/>
        <v>30409</v>
      </c>
      <c r="T786" s="36">
        <f t="shared" si="148"/>
        <v>1658715</v>
      </c>
      <c r="U786" s="30">
        <f t="shared" si="149"/>
        <v>2938873</v>
      </c>
      <c r="V786" s="44">
        <v>75</v>
      </c>
      <c r="W786" s="33">
        <f t="shared" si="150"/>
        <v>44252</v>
      </c>
      <c r="X786" s="43" t="str">
        <f t="shared" ca="1" si="155"/>
        <v>Bill Process</v>
      </c>
      <c r="Y786" s="37">
        <f t="shared" ca="1" si="151"/>
        <v>-1939</v>
      </c>
      <c r="Z786" s="44">
        <v>8228</v>
      </c>
      <c r="AA786" s="44">
        <f t="shared" ca="1" si="152"/>
        <v>1939</v>
      </c>
      <c r="AB786" s="48">
        <v>0</v>
      </c>
      <c r="AC786" s="67">
        <f t="shared" si="153"/>
        <v>0.36077945009669554</v>
      </c>
      <c r="AD786" s="52">
        <f t="shared" ref="AD786:AD849" ca="1" si="156">+AA786-AB786</f>
        <v>1939</v>
      </c>
      <c r="AE786" s="83"/>
      <c r="AF786" s="74">
        <v>0</v>
      </c>
      <c r="AG786" s="75">
        <v>0</v>
      </c>
      <c r="AH786" s="76">
        <v>46194</v>
      </c>
      <c r="AI786" s="77">
        <v>46283</v>
      </c>
      <c r="AJ786" s="50">
        <f t="shared" si="154"/>
        <v>-89</v>
      </c>
      <c r="AK786" s="48" t="s">
        <v>60</v>
      </c>
    </row>
    <row r="787" spans="1:37">
      <c r="A787" s="86" t="s">
        <v>1084</v>
      </c>
      <c r="B787" s="44">
        <v>712</v>
      </c>
      <c r="C787" s="44">
        <v>43388775</v>
      </c>
      <c r="D787" s="86" t="s">
        <v>673</v>
      </c>
      <c r="E787" s="86" t="s">
        <v>97</v>
      </c>
      <c r="F787" s="44">
        <v>25</v>
      </c>
      <c r="G787" s="44">
        <v>2268487</v>
      </c>
      <c r="H787" s="46">
        <v>0.83</v>
      </c>
      <c r="I787" s="21">
        <v>68.457935957054104</v>
      </c>
      <c r="J787" s="86" t="s">
        <v>122</v>
      </c>
      <c r="K787" s="66">
        <v>0.14299999999999999</v>
      </c>
      <c r="L787" s="45">
        <v>8874</v>
      </c>
      <c r="M787" s="82">
        <v>45369</v>
      </c>
      <c r="N787" s="44">
        <v>19261</v>
      </c>
      <c r="O787" s="36">
        <f t="shared" si="145"/>
        <v>1318568.3044688192</v>
      </c>
      <c r="P787" s="36">
        <f t="shared" si="146"/>
        <v>1507124</v>
      </c>
      <c r="Q787" s="44">
        <v>19257</v>
      </c>
      <c r="R787" s="30">
        <v>19261</v>
      </c>
      <c r="S787" s="30">
        <f t="shared" si="147"/>
        <v>4</v>
      </c>
      <c r="T787" s="36">
        <f t="shared" si="148"/>
        <v>1506811</v>
      </c>
      <c r="U787" s="30">
        <f t="shared" si="149"/>
        <v>313</v>
      </c>
      <c r="V787" s="44">
        <v>68</v>
      </c>
      <c r="W787" s="33">
        <f t="shared" si="150"/>
        <v>45437</v>
      </c>
      <c r="X787" s="43" t="str">
        <f t="shared" ca="1" si="155"/>
        <v>Bill Process</v>
      </c>
      <c r="Y787" s="37">
        <f t="shared" ca="1" si="151"/>
        <v>-754</v>
      </c>
      <c r="Z787" s="44">
        <v>3500</v>
      </c>
      <c r="AA787" s="44">
        <f t="shared" ca="1" si="152"/>
        <v>754</v>
      </c>
      <c r="AB787" s="48">
        <v>3</v>
      </c>
      <c r="AC787" s="67">
        <f t="shared" si="153"/>
        <v>0.99979232646280047</v>
      </c>
      <c r="AD787" s="52">
        <f t="shared" ca="1" si="156"/>
        <v>751</v>
      </c>
      <c r="AE787" s="83"/>
      <c r="AF787" s="74">
        <v>0</v>
      </c>
      <c r="AG787" s="75">
        <v>0</v>
      </c>
      <c r="AH787" s="76">
        <v>46105</v>
      </c>
      <c r="AI787" s="77">
        <v>46187</v>
      </c>
      <c r="AJ787" s="50">
        <f t="shared" si="154"/>
        <v>-82</v>
      </c>
      <c r="AK787" s="48" t="s">
        <v>60</v>
      </c>
    </row>
    <row r="788" spans="1:37">
      <c r="A788" s="86" t="s">
        <v>1085</v>
      </c>
      <c r="B788" s="44">
        <v>640</v>
      </c>
      <c r="C788" s="44">
        <v>16276320</v>
      </c>
      <c r="D788" s="86" t="s">
        <v>285</v>
      </c>
      <c r="E788" s="86" t="s">
        <v>147</v>
      </c>
      <c r="F788" s="44">
        <v>21</v>
      </c>
      <c r="G788" s="44">
        <v>8420805</v>
      </c>
      <c r="H788" s="46">
        <v>0.95</v>
      </c>
      <c r="I788" s="21">
        <v>94.864187759174811</v>
      </c>
      <c r="J788" s="86" t="s">
        <v>173</v>
      </c>
      <c r="K788" s="66">
        <v>0.13200000000000001</v>
      </c>
      <c r="L788" s="45">
        <v>1635</v>
      </c>
      <c r="M788" s="82">
        <v>43944</v>
      </c>
      <c r="N788" s="44">
        <v>16215</v>
      </c>
      <c r="O788" s="36">
        <f t="shared" si="145"/>
        <v>1538222.8045150195</v>
      </c>
      <c r="P788" s="36">
        <f t="shared" si="146"/>
        <v>1741268</v>
      </c>
      <c r="Q788" s="44">
        <v>5780</v>
      </c>
      <c r="R788" s="30">
        <v>16215</v>
      </c>
      <c r="S788" s="30">
        <f t="shared" si="147"/>
        <v>10435</v>
      </c>
      <c r="T788" s="36">
        <f t="shared" si="148"/>
        <v>620693</v>
      </c>
      <c r="U788" s="30">
        <f t="shared" si="149"/>
        <v>1120575</v>
      </c>
      <c r="V788" s="44">
        <v>103</v>
      </c>
      <c r="W788" s="33">
        <f t="shared" si="150"/>
        <v>44047</v>
      </c>
      <c r="X788" s="43" t="str">
        <f t="shared" ca="1" si="155"/>
        <v>Bill Process</v>
      </c>
      <c r="Y788" s="37">
        <f t="shared" ca="1" si="151"/>
        <v>-2144</v>
      </c>
      <c r="Z788" s="44">
        <v>8357</v>
      </c>
      <c r="AA788" s="44">
        <f t="shared" ca="1" si="152"/>
        <v>2144</v>
      </c>
      <c r="AB788" s="48">
        <v>2</v>
      </c>
      <c r="AC788" s="67">
        <f t="shared" si="153"/>
        <v>0.35646006783842121</v>
      </c>
      <c r="AD788" s="52">
        <f t="shared" ca="1" si="156"/>
        <v>2142</v>
      </c>
      <c r="AE788" s="83"/>
      <c r="AF788" s="74">
        <v>0</v>
      </c>
      <c r="AG788" s="75">
        <v>0</v>
      </c>
      <c r="AH788" s="76">
        <v>45933</v>
      </c>
      <c r="AI788" s="77">
        <v>46050</v>
      </c>
      <c r="AJ788" s="50">
        <f t="shared" si="154"/>
        <v>-117</v>
      </c>
      <c r="AK788" s="48" t="s">
        <v>47</v>
      </c>
    </row>
    <row r="789" spans="1:37">
      <c r="A789" s="86" t="s">
        <v>1086</v>
      </c>
      <c r="B789" s="44">
        <v>317</v>
      </c>
      <c r="C789" s="44">
        <v>39733508</v>
      </c>
      <c r="D789" s="86" t="s">
        <v>259</v>
      </c>
      <c r="E789" s="86" t="s">
        <v>63</v>
      </c>
      <c r="F789" s="44">
        <v>39</v>
      </c>
      <c r="G789" s="44">
        <v>280951</v>
      </c>
      <c r="H789" s="46">
        <v>0.77</v>
      </c>
      <c r="I789" s="21">
        <v>99.738320995263322</v>
      </c>
      <c r="J789" s="86" t="s">
        <v>236</v>
      </c>
      <c r="K789" s="66">
        <v>0.13200000000000001</v>
      </c>
      <c r="L789" s="45">
        <v>7642</v>
      </c>
      <c r="M789" s="82">
        <v>45071</v>
      </c>
      <c r="N789" s="44">
        <v>64131</v>
      </c>
      <c r="O789" s="36">
        <f t="shared" si="145"/>
        <v>6396318.263747232</v>
      </c>
      <c r="P789" s="36">
        <f t="shared" si="146"/>
        <v>7240632</v>
      </c>
      <c r="Q789" s="44">
        <v>64131</v>
      </c>
      <c r="R789" s="30">
        <v>64131</v>
      </c>
      <c r="S789" s="30">
        <f t="shared" si="147"/>
        <v>0</v>
      </c>
      <c r="T789" s="36">
        <f t="shared" si="148"/>
        <v>7240632</v>
      </c>
      <c r="U789" s="30">
        <f t="shared" si="149"/>
        <v>0</v>
      </c>
      <c r="V789" s="44">
        <v>175</v>
      </c>
      <c r="W789" s="33">
        <f t="shared" si="150"/>
        <v>45246</v>
      </c>
      <c r="X789" s="43" t="str">
        <f t="shared" ca="1" si="155"/>
        <v>P O Closed</v>
      </c>
      <c r="Y789" s="37">
        <f t="shared" ca="1" si="151"/>
        <v>-945</v>
      </c>
      <c r="Z789" s="44">
        <v>9959</v>
      </c>
      <c r="AA789" s="44">
        <f t="shared" ca="1" si="152"/>
        <v>945</v>
      </c>
      <c r="AB789" s="48">
        <v>6</v>
      </c>
      <c r="AC789" s="67">
        <f t="shared" si="153"/>
        <v>1</v>
      </c>
      <c r="AD789" s="52">
        <f t="shared" ca="1" si="156"/>
        <v>939</v>
      </c>
      <c r="AE789" s="83"/>
      <c r="AF789" s="74">
        <v>0</v>
      </c>
      <c r="AG789" s="75">
        <v>0</v>
      </c>
      <c r="AH789" s="76">
        <v>45871</v>
      </c>
      <c r="AI789" s="77">
        <v>46060</v>
      </c>
      <c r="AJ789" s="50">
        <f t="shared" si="154"/>
        <v>-189</v>
      </c>
      <c r="AK789" s="48" t="s">
        <v>47</v>
      </c>
    </row>
    <row r="790" spans="1:37">
      <c r="A790" s="86" t="s">
        <v>1087</v>
      </c>
      <c r="B790" s="44">
        <v>208</v>
      </c>
      <c r="C790" s="44">
        <v>97452670</v>
      </c>
      <c r="D790" s="86" t="s">
        <v>216</v>
      </c>
      <c r="E790" s="86" t="s">
        <v>107</v>
      </c>
      <c r="F790" s="44">
        <v>38</v>
      </c>
      <c r="G790" s="44">
        <v>9358724</v>
      </c>
      <c r="H790" s="46">
        <v>0.8</v>
      </c>
      <c r="I790" s="21">
        <v>72.182576409686689</v>
      </c>
      <c r="J790" s="86" t="s">
        <v>122</v>
      </c>
      <c r="K790" s="66">
        <v>0.13100000000000001</v>
      </c>
      <c r="L790" s="45">
        <v>2028</v>
      </c>
      <c r="M790" s="82">
        <v>45103</v>
      </c>
      <c r="N790" s="44">
        <v>86083</v>
      </c>
      <c r="O790" s="36">
        <f t="shared" si="145"/>
        <v>6213692.7250750596</v>
      </c>
      <c r="P790" s="36">
        <f t="shared" si="146"/>
        <v>7027686</v>
      </c>
      <c r="Q790" s="44">
        <v>38688</v>
      </c>
      <c r="R790" s="30">
        <v>86083</v>
      </c>
      <c r="S790" s="30">
        <f t="shared" si="147"/>
        <v>47395</v>
      </c>
      <c r="T790" s="36">
        <f t="shared" si="148"/>
        <v>3158430</v>
      </c>
      <c r="U790" s="30">
        <f t="shared" si="149"/>
        <v>3869256</v>
      </c>
      <c r="V790" s="44">
        <v>119</v>
      </c>
      <c r="W790" s="33">
        <f t="shared" si="150"/>
        <v>45222</v>
      </c>
      <c r="X790" s="43" t="str">
        <f t="shared" ca="1" si="155"/>
        <v>Bill Process</v>
      </c>
      <c r="Y790" s="37">
        <f t="shared" ca="1" si="151"/>
        <v>-969</v>
      </c>
      <c r="Z790" s="44">
        <v>2395</v>
      </c>
      <c r="AA790" s="44">
        <f t="shared" ca="1" si="152"/>
        <v>969</v>
      </c>
      <c r="AB790" s="48">
        <v>2</v>
      </c>
      <c r="AC790" s="67">
        <f t="shared" si="153"/>
        <v>0.44942671607634493</v>
      </c>
      <c r="AD790" s="52">
        <f t="shared" ca="1" si="156"/>
        <v>967</v>
      </c>
      <c r="AE790" s="83"/>
      <c r="AF790" s="74">
        <v>0</v>
      </c>
      <c r="AG790" s="75">
        <v>0</v>
      </c>
      <c r="AH790" s="76">
        <v>46102</v>
      </c>
      <c r="AI790" s="77">
        <v>46235</v>
      </c>
      <c r="AJ790" s="50">
        <f t="shared" si="154"/>
        <v>-133</v>
      </c>
      <c r="AK790" s="48" t="s">
        <v>60</v>
      </c>
    </row>
    <row r="791" spans="1:37">
      <c r="A791" s="86" t="s">
        <v>1088</v>
      </c>
      <c r="B791" s="44">
        <v>840</v>
      </c>
      <c r="C791" s="44">
        <v>17346406</v>
      </c>
      <c r="D791" s="86" t="s">
        <v>216</v>
      </c>
      <c r="E791" s="86" t="s">
        <v>107</v>
      </c>
      <c r="F791" s="44">
        <v>45</v>
      </c>
      <c r="G791" s="44">
        <v>5285340</v>
      </c>
      <c r="H791" s="46">
        <v>0.97</v>
      </c>
      <c r="I791" s="21">
        <v>89.111325198433519</v>
      </c>
      <c r="J791" s="86" t="s">
        <v>181</v>
      </c>
      <c r="K791" s="66">
        <v>0.13300000000000001</v>
      </c>
      <c r="L791" s="45">
        <v>7864</v>
      </c>
      <c r="M791" s="82">
        <v>46007</v>
      </c>
      <c r="N791" s="44">
        <v>37648</v>
      </c>
      <c r="O791" s="36">
        <f t="shared" si="145"/>
        <v>3354863.1710706251</v>
      </c>
      <c r="P791" s="36">
        <f t="shared" si="146"/>
        <v>3801060</v>
      </c>
      <c r="Q791" s="44">
        <v>11642</v>
      </c>
      <c r="R791" s="30">
        <v>37648</v>
      </c>
      <c r="S791" s="30">
        <f t="shared" si="147"/>
        <v>26006</v>
      </c>
      <c r="T791" s="36">
        <f t="shared" si="148"/>
        <v>1175413</v>
      </c>
      <c r="U791" s="30">
        <f t="shared" si="149"/>
        <v>2625647</v>
      </c>
      <c r="V791" s="44">
        <v>157</v>
      </c>
      <c r="W791" s="33">
        <f t="shared" si="150"/>
        <v>46164</v>
      </c>
      <c r="X791" s="43" t="str">
        <f t="shared" ca="1" si="155"/>
        <v>Bill Process</v>
      </c>
      <c r="Y791" s="37">
        <f t="shared" ca="1" si="151"/>
        <v>-27</v>
      </c>
      <c r="Z791" s="44">
        <v>1641</v>
      </c>
      <c r="AA791" s="44">
        <f t="shared" ca="1" si="152"/>
        <v>27</v>
      </c>
      <c r="AB791" s="48">
        <v>6</v>
      </c>
      <c r="AC791" s="67">
        <f t="shared" si="153"/>
        <v>0.30923289417764555</v>
      </c>
      <c r="AD791" s="52">
        <f t="shared" ca="1" si="156"/>
        <v>21</v>
      </c>
      <c r="AE791" s="83"/>
      <c r="AF791" s="74">
        <v>0</v>
      </c>
      <c r="AG791" s="75">
        <v>0</v>
      </c>
      <c r="AH791" s="76">
        <v>46117</v>
      </c>
      <c r="AI791" s="77">
        <v>46288</v>
      </c>
      <c r="AJ791" s="50">
        <f t="shared" si="154"/>
        <v>-171</v>
      </c>
      <c r="AK791" s="48" t="s">
        <v>47</v>
      </c>
    </row>
    <row r="792" spans="1:37">
      <c r="A792" s="86" t="s">
        <v>1089</v>
      </c>
      <c r="B792" s="44">
        <v>888</v>
      </c>
      <c r="C792" s="44">
        <v>78863443</v>
      </c>
      <c r="D792" s="86" t="s">
        <v>328</v>
      </c>
      <c r="E792" s="86" t="s">
        <v>125</v>
      </c>
      <c r="F792" s="44">
        <v>30</v>
      </c>
      <c r="G792" s="44">
        <v>1319812</v>
      </c>
      <c r="H792" s="46">
        <v>0.86</v>
      </c>
      <c r="I792" s="21">
        <v>62.402797348129624</v>
      </c>
      <c r="J792" s="86" t="s">
        <v>166</v>
      </c>
      <c r="K792" s="66">
        <v>0.11</v>
      </c>
      <c r="L792" s="45">
        <v>8780</v>
      </c>
      <c r="M792" s="82">
        <v>44173</v>
      </c>
      <c r="N792" s="44">
        <v>24016</v>
      </c>
      <c r="O792" s="36">
        <f t="shared" si="145"/>
        <v>1498665.581112681</v>
      </c>
      <c r="P792" s="36">
        <f t="shared" si="146"/>
        <v>1663519</v>
      </c>
      <c r="Q792" s="44">
        <v>10144</v>
      </c>
      <c r="R792" s="30">
        <v>24016</v>
      </c>
      <c r="S792" s="30">
        <f t="shared" si="147"/>
        <v>13872</v>
      </c>
      <c r="T792" s="36">
        <f t="shared" si="148"/>
        <v>702646</v>
      </c>
      <c r="U792" s="30">
        <f t="shared" si="149"/>
        <v>960873</v>
      </c>
      <c r="V792" s="44">
        <v>59</v>
      </c>
      <c r="W792" s="33">
        <f t="shared" si="150"/>
        <v>44232</v>
      </c>
      <c r="X792" s="43" t="str">
        <f t="shared" ca="1" si="155"/>
        <v>Bill Process</v>
      </c>
      <c r="Y792" s="37">
        <f t="shared" ca="1" si="151"/>
        <v>-1959</v>
      </c>
      <c r="Z792" s="44">
        <v>8587</v>
      </c>
      <c r="AA792" s="44">
        <f t="shared" ca="1" si="152"/>
        <v>1959</v>
      </c>
      <c r="AB792" s="48">
        <v>4</v>
      </c>
      <c r="AC792" s="67">
        <f t="shared" si="153"/>
        <v>0.42238507661558961</v>
      </c>
      <c r="AD792" s="52">
        <f t="shared" ca="1" si="156"/>
        <v>1955</v>
      </c>
      <c r="AE792" s="83"/>
      <c r="AF792" s="74">
        <v>0</v>
      </c>
      <c r="AG792" s="75">
        <v>0</v>
      </c>
      <c r="AH792" s="76">
        <v>45871</v>
      </c>
      <c r="AI792" s="77">
        <v>45944</v>
      </c>
      <c r="AJ792" s="50">
        <f t="shared" si="154"/>
        <v>-73</v>
      </c>
      <c r="AK792" s="48" t="s">
        <v>47</v>
      </c>
    </row>
    <row r="793" spans="1:37">
      <c r="A793" s="86" t="s">
        <v>1090</v>
      </c>
      <c r="B793" s="44">
        <v>761</v>
      </c>
      <c r="C793" s="44">
        <v>79797058</v>
      </c>
      <c r="D793" s="86" t="s">
        <v>922</v>
      </c>
      <c r="E793" s="86" t="s">
        <v>79</v>
      </c>
      <c r="F793" s="44">
        <v>39</v>
      </c>
      <c r="G793" s="44">
        <v>1357111</v>
      </c>
      <c r="H793" s="46">
        <v>0.87</v>
      </c>
      <c r="I793" s="21">
        <v>81.941129105645459</v>
      </c>
      <c r="J793" s="86" t="s">
        <v>76</v>
      </c>
      <c r="K793" s="66">
        <v>0.13</v>
      </c>
      <c r="L793" s="45">
        <v>9021</v>
      </c>
      <c r="M793" s="82">
        <v>45063</v>
      </c>
      <c r="N793" s="44">
        <v>37502</v>
      </c>
      <c r="O793" s="36">
        <f t="shared" si="145"/>
        <v>3072956.2237199158</v>
      </c>
      <c r="P793" s="36">
        <f t="shared" si="146"/>
        <v>3472441</v>
      </c>
      <c r="Q793" s="44">
        <v>11438</v>
      </c>
      <c r="R793" s="30">
        <v>37502</v>
      </c>
      <c r="S793" s="30">
        <f t="shared" si="147"/>
        <v>26064</v>
      </c>
      <c r="T793" s="36">
        <f t="shared" si="148"/>
        <v>1059084</v>
      </c>
      <c r="U793" s="30">
        <f t="shared" si="149"/>
        <v>2413357</v>
      </c>
      <c r="V793" s="44">
        <v>174</v>
      </c>
      <c r="W793" s="33">
        <f t="shared" si="150"/>
        <v>45237</v>
      </c>
      <c r="X793" s="43" t="str">
        <f t="shared" ca="1" si="155"/>
        <v>Bill Process</v>
      </c>
      <c r="Y793" s="37">
        <f t="shared" ca="1" si="151"/>
        <v>-954</v>
      </c>
      <c r="Z793" s="44">
        <v>3373</v>
      </c>
      <c r="AA793" s="44">
        <f t="shared" ca="1" si="152"/>
        <v>954</v>
      </c>
      <c r="AB793" s="48">
        <v>9</v>
      </c>
      <c r="AC793" s="67">
        <f t="shared" si="153"/>
        <v>0.30499706682310279</v>
      </c>
      <c r="AD793" s="52">
        <f t="shared" ca="1" si="156"/>
        <v>945</v>
      </c>
      <c r="AE793" s="83"/>
      <c r="AF793" s="74">
        <v>0</v>
      </c>
      <c r="AG793" s="75">
        <v>0</v>
      </c>
      <c r="AH793" s="76">
        <v>46009</v>
      </c>
      <c r="AI793" s="77">
        <v>46197</v>
      </c>
      <c r="AJ793" s="50">
        <f t="shared" si="154"/>
        <v>-188</v>
      </c>
      <c r="AK793" s="48" t="s">
        <v>47</v>
      </c>
    </row>
    <row r="794" spans="1:37">
      <c r="A794" s="86" t="s">
        <v>1091</v>
      </c>
      <c r="B794" s="44">
        <v>464</v>
      </c>
      <c r="C794" s="44">
        <v>48989232</v>
      </c>
      <c r="D794" s="86" t="s">
        <v>124</v>
      </c>
      <c r="E794" s="86" t="s">
        <v>125</v>
      </c>
      <c r="F794" s="44">
        <v>31</v>
      </c>
      <c r="G794" s="44">
        <v>7928392</v>
      </c>
      <c r="H794" s="46">
        <v>0.98</v>
      </c>
      <c r="I794" s="21">
        <v>78.352414450516903</v>
      </c>
      <c r="J794" s="86" t="s">
        <v>137</v>
      </c>
      <c r="K794" s="66">
        <v>0.11799999999999999</v>
      </c>
      <c r="L794" s="45">
        <v>2081</v>
      </c>
      <c r="M794" s="82">
        <v>44826</v>
      </c>
      <c r="N794" s="44">
        <v>47605</v>
      </c>
      <c r="O794" s="36">
        <f t="shared" si="145"/>
        <v>3729966.6899168571</v>
      </c>
      <c r="P794" s="36">
        <f t="shared" si="146"/>
        <v>4170103</v>
      </c>
      <c r="Q794" s="44">
        <v>10715</v>
      </c>
      <c r="R794" s="30">
        <v>47605</v>
      </c>
      <c r="S794" s="30">
        <f t="shared" si="147"/>
        <v>36890</v>
      </c>
      <c r="T794" s="36">
        <f t="shared" si="148"/>
        <v>938613</v>
      </c>
      <c r="U794" s="30">
        <f t="shared" si="149"/>
        <v>3231490</v>
      </c>
      <c r="V794" s="44">
        <v>136</v>
      </c>
      <c r="W794" s="33">
        <f t="shared" si="150"/>
        <v>44962</v>
      </c>
      <c r="X794" s="43" t="str">
        <f t="shared" ca="1" si="155"/>
        <v>Bill Process</v>
      </c>
      <c r="Y794" s="37">
        <f t="shared" ca="1" si="151"/>
        <v>-1229</v>
      </c>
      <c r="Z794" s="44">
        <v>1582</v>
      </c>
      <c r="AA794" s="44">
        <f t="shared" ca="1" si="152"/>
        <v>1229</v>
      </c>
      <c r="AB794" s="48">
        <v>8</v>
      </c>
      <c r="AC794" s="67">
        <f t="shared" si="153"/>
        <v>0.22508139901270874</v>
      </c>
      <c r="AD794" s="52">
        <f t="shared" ca="1" si="156"/>
        <v>1221</v>
      </c>
      <c r="AE794" s="83"/>
      <c r="AF794" s="74">
        <v>0</v>
      </c>
      <c r="AG794" s="75">
        <v>0</v>
      </c>
      <c r="AH794" s="76">
        <v>46000</v>
      </c>
      <c r="AI794" s="77">
        <v>46150</v>
      </c>
      <c r="AJ794" s="50">
        <f t="shared" si="154"/>
        <v>-150</v>
      </c>
      <c r="AK794" s="48" t="s">
        <v>60</v>
      </c>
    </row>
    <row r="795" spans="1:37">
      <c r="A795" s="86" t="s">
        <v>1092</v>
      </c>
      <c r="B795" s="44">
        <v>347</v>
      </c>
      <c r="C795" s="44">
        <v>29919321</v>
      </c>
      <c r="D795" s="86" t="s">
        <v>430</v>
      </c>
      <c r="E795" s="86" t="s">
        <v>75</v>
      </c>
      <c r="F795" s="44">
        <v>23</v>
      </c>
      <c r="G795" s="44">
        <v>3133016</v>
      </c>
      <c r="H795" s="46">
        <v>0.79</v>
      </c>
      <c r="I795" s="21">
        <v>62.833806496140497</v>
      </c>
      <c r="J795" s="86" t="s">
        <v>197</v>
      </c>
      <c r="K795" s="66">
        <v>0.105</v>
      </c>
      <c r="L795" s="45">
        <v>4561</v>
      </c>
      <c r="M795" s="82">
        <v>44646</v>
      </c>
      <c r="N795" s="44">
        <v>15114</v>
      </c>
      <c r="O795" s="36">
        <f t="shared" si="145"/>
        <v>949670.15138266748</v>
      </c>
      <c r="P795" s="36">
        <f t="shared" si="146"/>
        <v>1049386</v>
      </c>
      <c r="Q795" s="44">
        <v>11334</v>
      </c>
      <c r="R795" s="30">
        <v>15114</v>
      </c>
      <c r="S795" s="30">
        <f t="shared" si="147"/>
        <v>3780</v>
      </c>
      <c r="T795" s="36">
        <f t="shared" si="148"/>
        <v>786935</v>
      </c>
      <c r="U795" s="30">
        <f t="shared" si="149"/>
        <v>262451</v>
      </c>
      <c r="V795" s="44">
        <v>170</v>
      </c>
      <c r="W795" s="33">
        <f t="shared" si="150"/>
        <v>44816</v>
      </c>
      <c r="X795" s="43" t="str">
        <f t="shared" ca="1" si="155"/>
        <v>Bill Process</v>
      </c>
      <c r="Y795" s="37">
        <f t="shared" ca="1" si="151"/>
        <v>-1375</v>
      </c>
      <c r="Z795" s="44">
        <v>3720</v>
      </c>
      <c r="AA795" s="44">
        <f t="shared" ca="1" si="152"/>
        <v>1375</v>
      </c>
      <c r="AB795" s="48">
        <v>0</v>
      </c>
      <c r="AC795" s="67">
        <f t="shared" si="153"/>
        <v>0.74990075426756653</v>
      </c>
      <c r="AD795" s="52">
        <f t="shared" ca="1" si="156"/>
        <v>1375</v>
      </c>
      <c r="AE795" s="83"/>
      <c r="AF795" s="74">
        <v>0</v>
      </c>
      <c r="AG795" s="75">
        <v>0</v>
      </c>
      <c r="AH795" s="76">
        <v>46345</v>
      </c>
      <c r="AI795" s="77">
        <v>46529</v>
      </c>
      <c r="AJ795" s="50">
        <f t="shared" si="154"/>
        <v>-184</v>
      </c>
      <c r="AK795" s="48" t="s">
        <v>47</v>
      </c>
    </row>
    <row r="796" spans="1:37">
      <c r="A796" s="86" t="s">
        <v>1093</v>
      </c>
      <c r="B796" s="44">
        <v>910</v>
      </c>
      <c r="C796" s="44">
        <v>86870150</v>
      </c>
      <c r="D796" s="86" t="s">
        <v>168</v>
      </c>
      <c r="E796" s="86" t="s">
        <v>75</v>
      </c>
      <c r="F796" s="44">
        <v>12</v>
      </c>
      <c r="G796" s="44">
        <v>5613856</v>
      </c>
      <c r="H796" s="46">
        <v>0.96</v>
      </c>
      <c r="I796" s="21">
        <v>62.630294846804503</v>
      </c>
      <c r="J796" s="86" t="s">
        <v>90</v>
      </c>
      <c r="K796" s="66">
        <v>0.13700000000000001</v>
      </c>
      <c r="L796" s="45">
        <v>9913</v>
      </c>
      <c r="M796" s="82">
        <v>43941</v>
      </c>
      <c r="N796" s="44">
        <v>75907</v>
      </c>
      <c r="O796" s="36">
        <f t="shared" si="145"/>
        <v>4754077.790936389</v>
      </c>
      <c r="P796" s="36">
        <f t="shared" si="146"/>
        <v>5405386</v>
      </c>
      <c r="Q796" s="44">
        <v>39670</v>
      </c>
      <c r="R796" s="30">
        <v>75907</v>
      </c>
      <c r="S796" s="30">
        <f t="shared" si="147"/>
        <v>36237</v>
      </c>
      <c r="T796" s="36">
        <f t="shared" si="148"/>
        <v>2824926</v>
      </c>
      <c r="U796" s="30">
        <f t="shared" si="149"/>
        <v>2580460</v>
      </c>
      <c r="V796" s="44">
        <v>128</v>
      </c>
      <c r="W796" s="33">
        <f t="shared" si="150"/>
        <v>44069</v>
      </c>
      <c r="X796" s="43" t="str">
        <f t="shared" ca="1" si="155"/>
        <v>Bill Process</v>
      </c>
      <c r="Y796" s="37">
        <f t="shared" ca="1" si="151"/>
        <v>-2122</v>
      </c>
      <c r="Z796" s="44">
        <v>2100</v>
      </c>
      <c r="AA796" s="44">
        <f t="shared" ca="1" si="152"/>
        <v>2122</v>
      </c>
      <c r="AB796" s="48">
        <v>0</v>
      </c>
      <c r="AC796" s="67">
        <f t="shared" si="153"/>
        <v>0.52261319772879966</v>
      </c>
      <c r="AD796" s="52">
        <f t="shared" ca="1" si="156"/>
        <v>2122</v>
      </c>
      <c r="AE796" s="83"/>
      <c r="AF796" s="74">
        <v>0</v>
      </c>
      <c r="AG796" s="75">
        <v>0</v>
      </c>
      <c r="AH796" s="76">
        <v>46228</v>
      </c>
      <c r="AI796" s="77">
        <v>46370</v>
      </c>
      <c r="AJ796" s="50">
        <f t="shared" si="154"/>
        <v>-142</v>
      </c>
      <c r="AK796" s="48" t="s">
        <v>47</v>
      </c>
    </row>
    <row r="797" spans="1:37">
      <c r="A797" s="86" t="s">
        <v>1094</v>
      </c>
      <c r="B797" s="44">
        <v>192</v>
      </c>
      <c r="C797" s="44">
        <v>40185735</v>
      </c>
      <c r="D797" s="86" t="s">
        <v>519</v>
      </c>
      <c r="E797" s="86" t="s">
        <v>67</v>
      </c>
      <c r="F797" s="44">
        <v>35</v>
      </c>
      <c r="G797" s="44">
        <v>506501</v>
      </c>
      <c r="H797" s="46">
        <v>0.98</v>
      </c>
      <c r="I797" s="21">
        <v>91.631207705756481</v>
      </c>
      <c r="J797" s="86" t="s">
        <v>184</v>
      </c>
      <c r="K797" s="66">
        <v>0.10299999999999999</v>
      </c>
      <c r="L797" s="45">
        <v>1954</v>
      </c>
      <c r="M797" s="82">
        <v>44581</v>
      </c>
      <c r="N797" s="44">
        <v>84266</v>
      </c>
      <c r="O797" s="36">
        <f t="shared" si="145"/>
        <v>7721395.3485332755</v>
      </c>
      <c r="P797" s="36">
        <f t="shared" si="146"/>
        <v>8516699</v>
      </c>
      <c r="Q797" s="44">
        <v>30405</v>
      </c>
      <c r="R797" s="30">
        <v>84266</v>
      </c>
      <c r="S797" s="30">
        <f t="shared" si="147"/>
        <v>53861</v>
      </c>
      <c r="T797" s="36">
        <f t="shared" si="148"/>
        <v>3073010</v>
      </c>
      <c r="U797" s="30">
        <f t="shared" si="149"/>
        <v>5443689</v>
      </c>
      <c r="V797" s="44">
        <v>85</v>
      </c>
      <c r="W797" s="33">
        <f t="shared" si="150"/>
        <v>44666</v>
      </c>
      <c r="X797" s="43" t="str">
        <f t="shared" ca="1" si="155"/>
        <v>Bill Process</v>
      </c>
      <c r="Y797" s="37">
        <f t="shared" ca="1" si="151"/>
        <v>-1525</v>
      </c>
      <c r="Z797" s="44">
        <v>9132</v>
      </c>
      <c r="AA797" s="44">
        <f t="shared" ca="1" si="152"/>
        <v>1525</v>
      </c>
      <c r="AB797" s="48">
        <v>2</v>
      </c>
      <c r="AC797" s="67">
        <f t="shared" si="153"/>
        <v>0.36082168371585216</v>
      </c>
      <c r="AD797" s="52">
        <f t="shared" ca="1" si="156"/>
        <v>1523</v>
      </c>
      <c r="AE797" s="83"/>
      <c r="AF797" s="74">
        <v>0</v>
      </c>
      <c r="AG797" s="75">
        <v>0</v>
      </c>
      <c r="AH797" s="76">
        <v>45756</v>
      </c>
      <c r="AI797" s="77">
        <v>45855</v>
      </c>
      <c r="AJ797" s="50">
        <f t="shared" si="154"/>
        <v>-99</v>
      </c>
      <c r="AK797" s="48" t="s">
        <v>60</v>
      </c>
    </row>
    <row r="798" spans="1:37">
      <c r="A798" s="86" t="s">
        <v>1095</v>
      </c>
      <c r="B798" s="44">
        <v>902</v>
      </c>
      <c r="C798" s="44">
        <v>20373170</v>
      </c>
      <c r="D798" s="86" t="s">
        <v>214</v>
      </c>
      <c r="E798" s="86" t="s">
        <v>75</v>
      </c>
      <c r="F798" s="44">
        <v>48</v>
      </c>
      <c r="G798" s="44">
        <v>5505872</v>
      </c>
      <c r="H798" s="46">
        <v>0.98</v>
      </c>
      <c r="I798" s="21">
        <v>75.182371728878849</v>
      </c>
      <c r="J798" s="86" t="s">
        <v>315</v>
      </c>
      <c r="K798" s="66">
        <v>0.107</v>
      </c>
      <c r="L798" s="45">
        <v>3205</v>
      </c>
      <c r="M798" s="82">
        <v>45248</v>
      </c>
      <c r="N798" s="44">
        <v>93566</v>
      </c>
      <c r="O798" s="36">
        <f t="shared" si="145"/>
        <v>7034513.7931842785</v>
      </c>
      <c r="P798" s="36">
        <f t="shared" si="146"/>
        <v>7787207</v>
      </c>
      <c r="Q798" s="44">
        <v>51716</v>
      </c>
      <c r="R798" s="30">
        <v>93566</v>
      </c>
      <c r="S798" s="30">
        <f t="shared" si="147"/>
        <v>41850</v>
      </c>
      <c r="T798" s="36">
        <f t="shared" si="148"/>
        <v>4304162</v>
      </c>
      <c r="U798" s="30">
        <f t="shared" si="149"/>
        <v>3483045</v>
      </c>
      <c r="V798" s="44">
        <v>107</v>
      </c>
      <c r="W798" s="33">
        <f t="shared" si="150"/>
        <v>45355</v>
      </c>
      <c r="X798" s="43" t="str">
        <f t="shared" ca="1" si="155"/>
        <v>Bill Process</v>
      </c>
      <c r="Y798" s="37">
        <f t="shared" ca="1" si="151"/>
        <v>-836</v>
      </c>
      <c r="Z798" s="44">
        <v>6188</v>
      </c>
      <c r="AA798" s="44">
        <f t="shared" ca="1" si="152"/>
        <v>836</v>
      </c>
      <c r="AB798" s="48">
        <v>0</v>
      </c>
      <c r="AC798" s="67">
        <f t="shared" si="153"/>
        <v>0.55272214265865804</v>
      </c>
      <c r="AD798" s="52">
        <f t="shared" ca="1" si="156"/>
        <v>836</v>
      </c>
      <c r="AE798" s="83"/>
      <c r="AF798" s="74">
        <v>0</v>
      </c>
      <c r="AG798" s="75">
        <v>0</v>
      </c>
      <c r="AH798" s="76">
        <v>46367</v>
      </c>
      <c r="AI798" s="77">
        <v>46488</v>
      </c>
      <c r="AJ798" s="50">
        <f t="shared" si="154"/>
        <v>-121</v>
      </c>
      <c r="AK798" s="48" t="s">
        <v>47</v>
      </c>
    </row>
    <row r="799" spans="1:37">
      <c r="A799" s="86" t="s">
        <v>1096</v>
      </c>
      <c r="B799" s="44">
        <v>729</v>
      </c>
      <c r="C799" s="44">
        <v>19368208</v>
      </c>
      <c r="D799" s="86" t="s">
        <v>66</v>
      </c>
      <c r="E799" s="86" t="s">
        <v>67</v>
      </c>
      <c r="F799" s="44">
        <v>23</v>
      </c>
      <c r="G799" s="44">
        <v>7896717</v>
      </c>
      <c r="H799" s="46">
        <v>0.81</v>
      </c>
      <c r="I799" s="21">
        <v>54.941098693075233</v>
      </c>
      <c r="J799" s="86" t="s">
        <v>144</v>
      </c>
      <c r="K799" s="66">
        <v>0.124</v>
      </c>
      <c r="L799" s="45">
        <v>6636</v>
      </c>
      <c r="M799" s="82">
        <v>43856</v>
      </c>
      <c r="N799" s="44">
        <v>72148</v>
      </c>
      <c r="O799" s="36">
        <f t="shared" si="145"/>
        <v>3963890.388507992</v>
      </c>
      <c r="P799" s="36">
        <f t="shared" si="146"/>
        <v>4455413</v>
      </c>
      <c r="Q799" s="44">
        <v>60719</v>
      </c>
      <c r="R799" s="30">
        <v>72148</v>
      </c>
      <c r="S799" s="30">
        <f t="shared" si="147"/>
        <v>11429</v>
      </c>
      <c r="T799" s="36">
        <f t="shared" si="148"/>
        <v>3749629</v>
      </c>
      <c r="U799" s="30">
        <f t="shared" si="149"/>
        <v>705784</v>
      </c>
      <c r="V799" s="44">
        <v>127</v>
      </c>
      <c r="W799" s="33">
        <f t="shared" si="150"/>
        <v>43983</v>
      </c>
      <c r="X799" s="43" t="str">
        <f t="shared" ca="1" si="155"/>
        <v>Bill Process</v>
      </c>
      <c r="Y799" s="37">
        <f t="shared" ca="1" si="151"/>
        <v>-2208</v>
      </c>
      <c r="Z799" s="44">
        <v>6720</v>
      </c>
      <c r="AA799" s="44">
        <f t="shared" ca="1" si="152"/>
        <v>2208</v>
      </c>
      <c r="AB799" s="48">
        <v>2</v>
      </c>
      <c r="AC799" s="67">
        <f t="shared" si="153"/>
        <v>0.84158951045074015</v>
      </c>
      <c r="AD799" s="52">
        <f t="shared" ca="1" si="156"/>
        <v>2206</v>
      </c>
      <c r="AE799" s="83"/>
      <c r="AF799" s="74">
        <v>0</v>
      </c>
      <c r="AG799" s="75">
        <v>0</v>
      </c>
      <c r="AH799" s="76">
        <v>46035</v>
      </c>
      <c r="AI799" s="77">
        <v>46176</v>
      </c>
      <c r="AJ799" s="50">
        <f t="shared" si="154"/>
        <v>-141</v>
      </c>
      <c r="AK799" s="48" t="s">
        <v>47</v>
      </c>
    </row>
    <row r="800" spans="1:37">
      <c r="A800" s="86" t="s">
        <v>1097</v>
      </c>
      <c r="B800" s="44">
        <v>378</v>
      </c>
      <c r="C800" s="44">
        <v>20047035</v>
      </c>
      <c r="D800" s="86" t="s">
        <v>136</v>
      </c>
      <c r="E800" s="86" t="s">
        <v>54</v>
      </c>
      <c r="F800" s="44">
        <v>31</v>
      </c>
      <c r="G800" s="44">
        <v>4329426</v>
      </c>
      <c r="H800" s="46">
        <v>0.85</v>
      </c>
      <c r="I800" s="21">
        <v>99.40675779046029</v>
      </c>
      <c r="J800" s="86" t="s">
        <v>129</v>
      </c>
      <c r="K800" s="66">
        <v>0.10199999999999999</v>
      </c>
      <c r="L800" s="45">
        <v>5262</v>
      </c>
      <c r="M800" s="82">
        <v>46002</v>
      </c>
      <c r="N800" s="44">
        <v>32790</v>
      </c>
      <c r="O800" s="36">
        <f t="shared" si="145"/>
        <v>3259547.5879491931</v>
      </c>
      <c r="P800" s="36">
        <f t="shared" si="146"/>
        <v>3592021</v>
      </c>
      <c r="Q800" s="44">
        <v>16595</v>
      </c>
      <c r="R800" s="30">
        <v>32790</v>
      </c>
      <c r="S800" s="30">
        <f t="shared" si="147"/>
        <v>16195</v>
      </c>
      <c r="T800" s="36">
        <f t="shared" si="148"/>
        <v>1817920</v>
      </c>
      <c r="U800" s="30">
        <f t="shared" si="149"/>
        <v>1774101</v>
      </c>
      <c r="V800" s="44">
        <v>171</v>
      </c>
      <c r="W800" s="33">
        <f t="shared" si="150"/>
        <v>46173</v>
      </c>
      <c r="X800" s="43" t="str">
        <f t="shared" ca="1" si="155"/>
        <v>Bill Process</v>
      </c>
      <c r="Y800" s="37">
        <f t="shared" ca="1" si="151"/>
        <v>-18</v>
      </c>
      <c r="Z800" s="44">
        <v>1811</v>
      </c>
      <c r="AA800" s="44">
        <f t="shared" ca="1" si="152"/>
        <v>18</v>
      </c>
      <c r="AB800" s="48">
        <v>7</v>
      </c>
      <c r="AC800" s="67">
        <f t="shared" si="153"/>
        <v>0.50609942055504731</v>
      </c>
      <c r="AD800" s="52">
        <f t="shared" ca="1" si="156"/>
        <v>11</v>
      </c>
      <c r="AE800" s="83"/>
      <c r="AF800" s="74">
        <v>0</v>
      </c>
      <c r="AG800" s="75">
        <v>0</v>
      </c>
      <c r="AH800" s="76">
        <v>46052</v>
      </c>
      <c r="AI800" s="77">
        <v>46237</v>
      </c>
      <c r="AJ800" s="50">
        <f t="shared" si="154"/>
        <v>-185</v>
      </c>
      <c r="AK800" s="48" t="s">
        <v>60</v>
      </c>
    </row>
    <row r="801" spans="1:37">
      <c r="A801" s="86" t="s">
        <v>1098</v>
      </c>
      <c r="B801" s="44">
        <v>273</v>
      </c>
      <c r="C801" s="44">
        <v>91976659</v>
      </c>
      <c r="D801" s="86" t="s">
        <v>702</v>
      </c>
      <c r="E801" s="86" t="s">
        <v>207</v>
      </c>
      <c r="F801" s="44">
        <v>24</v>
      </c>
      <c r="G801" s="44">
        <v>4943037</v>
      </c>
      <c r="H801" s="46">
        <v>0.8</v>
      </c>
      <c r="I801" s="21">
        <v>95.886924245461998</v>
      </c>
      <c r="J801" s="86" t="s">
        <v>115</v>
      </c>
      <c r="K801" s="66">
        <v>0.13800000000000001</v>
      </c>
      <c r="L801" s="45">
        <v>2446</v>
      </c>
      <c r="M801" s="82">
        <v>45322</v>
      </c>
      <c r="N801" s="44">
        <v>98546</v>
      </c>
      <c r="O801" s="36">
        <f t="shared" si="145"/>
        <v>9449272.8366932981</v>
      </c>
      <c r="P801" s="36">
        <f t="shared" si="146"/>
        <v>10753272</v>
      </c>
      <c r="Q801" s="44">
        <v>47782</v>
      </c>
      <c r="R801" s="30">
        <v>98546</v>
      </c>
      <c r="S801" s="30">
        <f t="shared" si="147"/>
        <v>50764</v>
      </c>
      <c r="T801" s="36">
        <f t="shared" si="148"/>
        <v>5213939</v>
      </c>
      <c r="U801" s="30">
        <f t="shared" si="149"/>
        <v>5539333</v>
      </c>
      <c r="V801" s="44">
        <v>183</v>
      </c>
      <c r="W801" s="33">
        <f t="shared" si="150"/>
        <v>45505</v>
      </c>
      <c r="X801" s="43" t="str">
        <f t="shared" ca="1" si="155"/>
        <v>Bill Process</v>
      </c>
      <c r="Y801" s="37">
        <f t="shared" ca="1" si="151"/>
        <v>-686</v>
      </c>
      <c r="Z801" s="44">
        <v>9421</v>
      </c>
      <c r="AA801" s="44">
        <f t="shared" ca="1" si="152"/>
        <v>686</v>
      </c>
      <c r="AB801" s="48">
        <v>0</v>
      </c>
      <c r="AC801" s="67">
        <f t="shared" si="153"/>
        <v>0.48487000994459439</v>
      </c>
      <c r="AD801" s="52">
        <f t="shared" ca="1" si="156"/>
        <v>686</v>
      </c>
      <c r="AE801" s="83"/>
      <c r="AF801" s="74">
        <v>0</v>
      </c>
      <c r="AG801" s="75">
        <v>0</v>
      </c>
      <c r="AH801" s="76">
        <v>46169</v>
      </c>
      <c r="AI801" s="77">
        <v>46366</v>
      </c>
      <c r="AJ801" s="50">
        <f t="shared" si="154"/>
        <v>-197</v>
      </c>
      <c r="AK801" s="48" t="s">
        <v>60</v>
      </c>
    </row>
    <row r="802" spans="1:37">
      <c r="A802" s="86" t="s">
        <v>1099</v>
      </c>
      <c r="B802" s="44">
        <v>513</v>
      </c>
      <c r="C802" s="44">
        <v>70081637</v>
      </c>
      <c r="D802" s="86" t="s">
        <v>434</v>
      </c>
      <c r="E802" s="86" t="s">
        <v>107</v>
      </c>
      <c r="F802" s="44">
        <v>13</v>
      </c>
      <c r="G802" s="44">
        <v>2041816</v>
      </c>
      <c r="H802" s="46">
        <v>0.75</v>
      </c>
      <c r="I802" s="21">
        <v>99.806756163127659</v>
      </c>
      <c r="J802" s="86" t="s">
        <v>68</v>
      </c>
      <c r="K802" s="66">
        <v>0.13</v>
      </c>
      <c r="L802" s="45">
        <v>8050</v>
      </c>
      <c r="M802" s="82">
        <v>44680</v>
      </c>
      <c r="N802" s="44">
        <v>75962</v>
      </c>
      <c r="O802" s="36">
        <f t="shared" si="145"/>
        <v>7581520.8116635028</v>
      </c>
      <c r="P802" s="36">
        <f t="shared" si="146"/>
        <v>8567119</v>
      </c>
      <c r="Q802" s="44">
        <v>1244</v>
      </c>
      <c r="R802" s="30">
        <v>75962</v>
      </c>
      <c r="S802" s="30">
        <f t="shared" si="147"/>
        <v>74718</v>
      </c>
      <c r="T802" s="36">
        <f t="shared" si="148"/>
        <v>140300</v>
      </c>
      <c r="U802" s="30">
        <f t="shared" si="149"/>
        <v>8426819</v>
      </c>
      <c r="V802" s="44">
        <v>113</v>
      </c>
      <c r="W802" s="33">
        <f t="shared" si="150"/>
        <v>44793</v>
      </c>
      <c r="X802" s="43" t="str">
        <f t="shared" ca="1" si="155"/>
        <v>Bill Process</v>
      </c>
      <c r="Y802" s="37">
        <f t="shared" ca="1" si="151"/>
        <v>-1398</v>
      </c>
      <c r="Z802" s="44">
        <v>9099</v>
      </c>
      <c r="AA802" s="44">
        <f t="shared" ca="1" si="152"/>
        <v>1398</v>
      </c>
      <c r="AB802" s="48">
        <v>1</v>
      </c>
      <c r="AC802" s="67">
        <f t="shared" si="153"/>
        <v>1.6376609357310234E-2</v>
      </c>
      <c r="AD802" s="52">
        <f t="shared" ca="1" si="156"/>
        <v>1397</v>
      </c>
      <c r="AE802" s="83"/>
      <c r="AF802" s="74">
        <v>0</v>
      </c>
      <c r="AG802" s="75">
        <v>0</v>
      </c>
      <c r="AH802" s="76">
        <v>45992</v>
      </c>
      <c r="AI802" s="77">
        <v>46119</v>
      </c>
      <c r="AJ802" s="50">
        <f t="shared" si="154"/>
        <v>-127</v>
      </c>
      <c r="AK802" s="48" t="s">
        <v>47</v>
      </c>
    </row>
    <row r="803" spans="1:37">
      <c r="A803" s="86" t="s">
        <v>1100</v>
      </c>
      <c r="B803" s="44">
        <v>897</v>
      </c>
      <c r="C803" s="44">
        <v>55127356</v>
      </c>
      <c r="D803" s="86" t="s">
        <v>259</v>
      </c>
      <c r="E803" s="86" t="s">
        <v>63</v>
      </c>
      <c r="F803" s="44">
        <v>33</v>
      </c>
      <c r="G803" s="44">
        <v>2045999</v>
      </c>
      <c r="H803" s="46">
        <v>0.83</v>
      </c>
      <c r="I803" s="21">
        <v>97.361208044850414</v>
      </c>
      <c r="J803" s="86" t="s">
        <v>159</v>
      </c>
      <c r="K803" s="66">
        <v>0.14399999999999999</v>
      </c>
      <c r="L803" s="45">
        <v>1730</v>
      </c>
      <c r="M803" s="82">
        <v>45087</v>
      </c>
      <c r="N803" s="44">
        <v>68461</v>
      </c>
      <c r="O803" s="36">
        <f t="shared" si="145"/>
        <v>6665445.6639585039</v>
      </c>
      <c r="P803" s="36">
        <f t="shared" si="146"/>
        <v>7625270</v>
      </c>
      <c r="Q803" s="44">
        <v>27027</v>
      </c>
      <c r="R803" s="30">
        <v>68461</v>
      </c>
      <c r="S803" s="30">
        <f t="shared" si="147"/>
        <v>41434</v>
      </c>
      <c r="T803" s="36">
        <f t="shared" si="148"/>
        <v>3010300</v>
      </c>
      <c r="U803" s="30">
        <f t="shared" si="149"/>
        <v>4614970</v>
      </c>
      <c r="V803" s="44">
        <v>153</v>
      </c>
      <c r="W803" s="33">
        <f t="shared" si="150"/>
        <v>45240</v>
      </c>
      <c r="X803" s="43" t="str">
        <f t="shared" ca="1" si="155"/>
        <v>Bill Process</v>
      </c>
      <c r="Y803" s="37">
        <f t="shared" ca="1" si="151"/>
        <v>-951</v>
      </c>
      <c r="Z803" s="44">
        <v>4299</v>
      </c>
      <c r="AA803" s="44">
        <f t="shared" ca="1" si="152"/>
        <v>951</v>
      </c>
      <c r="AB803" s="48">
        <v>4</v>
      </c>
      <c r="AC803" s="67">
        <f t="shared" si="153"/>
        <v>0.39477950950176011</v>
      </c>
      <c r="AD803" s="52">
        <f t="shared" ca="1" si="156"/>
        <v>947</v>
      </c>
      <c r="AE803" s="83"/>
      <c r="AF803" s="74">
        <v>0</v>
      </c>
      <c r="AG803" s="75">
        <v>0</v>
      </c>
      <c r="AH803" s="76">
        <v>45700</v>
      </c>
      <c r="AI803" s="77">
        <v>45867</v>
      </c>
      <c r="AJ803" s="50">
        <f t="shared" si="154"/>
        <v>-167</v>
      </c>
      <c r="AK803" s="48" t="s">
        <v>47</v>
      </c>
    </row>
    <row r="804" spans="1:37">
      <c r="A804" s="86" t="s">
        <v>1101</v>
      </c>
      <c r="B804" s="44">
        <v>350</v>
      </c>
      <c r="C804" s="44">
        <v>49015370</v>
      </c>
      <c r="D804" s="86" t="s">
        <v>74</v>
      </c>
      <c r="E804" s="86" t="s">
        <v>75</v>
      </c>
      <c r="F804" s="44">
        <v>17</v>
      </c>
      <c r="G804" s="44">
        <v>4999483</v>
      </c>
      <c r="H804" s="46">
        <v>0.89</v>
      </c>
      <c r="I804" s="21">
        <v>95.184008818862623</v>
      </c>
      <c r="J804" s="86" t="s">
        <v>232</v>
      </c>
      <c r="K804" s="66">
        <v>0.126</v>
      </c>
      <c r="L804" s="45">
        <v>6436</v>
      </c>
      <c r="M804" s="82">
        <v>43841</v>
      </c>
      <c r="N804" s="44">
        <v>83456</v>
      </c>
      <c r="O804" s="36">
        <f t="shared" si="145"/>
        <v>7943676.6399869993</v>
      </c>
      <c r="P804" s="36">
        <f t="shared" si="146"/>
        <v>8944580</v>
      </c>
      <c r="Q804" s="44">
        <v>24004</v>
      </c>
      <c r="R804" s="30">
        <v>83456</v>
      </c>
      <c r="S804" s="30">
        <f t="shared" si="147"/>
        <v>59452</v>
      </c>
      <c r="T804" s="36">
        <f t="shared" si="148"/>
        <v>2572681</v>
      </c>
      <c r="U804" s="30">
        <f t="shared" si="149"/>
        <v>6371899</v>
      </c>
      <c r="V804" s="44">
        <v>114</v>
      </c>
      <c r="W804" s="33">
        <f t="shared" si="150"/>
        <v>43955</v>
      </c>
      <c r="X804" s="43" t="str">
        <f t="shared" ca="1" si="155"/>
        <v>Bill Process</v>
      </c>
      <c r="Y804" s="37">
        <f t="shared" ca="1" si="151"/>
        <v>-2236</v>
      </c>
      <c r="Z804" s="44">
        <v>4349</v>
      </c>
      <c r="AA804" s="44">
        <f t="shared" ca="1" si="152"/>
        <v>2236</v>
      </c>
      <c r="AB804" s="48">
        <v>6</v>
      </c>
      <c r="AC804" s="67">
        <f t="shared" si="153"/>
        <v>0.28762461656441718</v>
      </c>
      <c r="AD804" s="52">
        <f t="shared" ca="1" si="156"/>
        <v>2230</v>
      </c>
      <c r="AE804" s="83"/>
      <c r="AF804" s="74">
        <v>0</v>
      </c>
      <c r="AG804" s="75">
        <v>0</v>
      </c>
      <c r="AH804" s="76">
        <v>45840</v>
      </c>
      <c r="AI804" s="77">
        <v>45968</v>
      </c>
      <c r="AJ804" s="50">
        <f t="shared" si="154"/>
        <v>-128</v>
      </c>
      <c r="AK804" s="48" t="s">
        <v>60</v>
      </c>
    </row>
    <row r="805" spans="1:37">
      <c r="A805" s="86" t="s">
        <v>1102</v>
      </c>
      <c r="B805" s="44">
        <v>672</v>
      </c>
      <c r="C805" s="44">
        <v>12552438</v>
      </c>
      <c r="D805" s="86" t="s">
        <v>583</v>
      </c>
      <c r="E805" s="86" t="s">
        <v>125</v>
      </c>
      <c r="F805" s="44">
        <v>8</v>
      </c>
      <c r="G805" s="44">
        <v>6027384</v>
      </c>
      <c r="H805" s="46">
        <v>1</v>
      </c>
      <c r="I805" s="21">
        <v>59.593075935892259</v>
      </c>
      <c r="J805" s="86" t="s">
        <v>265</v>
      </c>
      <c r="K805" s="66">
        <v>0.11600000000000001</v>
      </c>
      <c r="L805" s="45">
        <v>3955</v>
      </c>
      <c r="M805" s="82">
        <v>44929</v>
      </c>
      <c r="N805" s="44">
        <v>62760</v>
      </c>
      <c r="O805" s="36">
        <f t="shared" si="145"/>
        <v>3740061.4457365982</v>
      </c>
      <c r="P805" s="36">
        <f t="shared" si="146"/>
        <v>4173909</v>
      </c>
      <c r="Q805" s="44">
        <v>51411</v>
      </c>
      <c r="R805" s="30">
        <v>62760</v>
      </c>
      <c r="S805" s="30">
        <f t="shared" si="147"/>
        <v>11349</v>
      </c>
      <c r="T805" s="36">
        <f t="shared" si="148"/>
        <v>3419133</v>
      </c>
      <c r="U805" s="30">
        <f t="shared" si="149"/>
        <v>754776</v>
      </c>
      <c r="V805" s="44">
        <v>161</v>
      </c>
      <c r="W805" s="33">
        <f t="shared" si="150"/>
        <v>45090</v>
      </c>
      <c r="X805" s="43" t="str">
        <f t="shared" ca="1" si="155"/>
        <v>Bill Process</v>
      </c>
      <c r="Y805" s="37">
        <f t="shared" ca="1" si="151"/>
        <v>-1101</v>
      </c>
      <c r="Z805" s="44">
        <v>8966</v>
      </c>
      <c r="AA805" s="44">
        <f t="shared" ca="1" si="152"/>
        <v>1101</v>
      </c>
      <c r="AB805" s="48">
        <v>5</v>
      </c>
      <c r="AC805" s="67">
        <f t="shared" si="153"/>
        <v>0.81916826003824095</v>
      </c>
      <c r="AD805" s="52">
        <f t="shared" ca="1" si="156"/>
        <v>1096</v>
      </c>
      <c r="AE805" s="83"/>
      <c r="AF805" s="74">
        <v>0</v>
      </c>
      <c r="AG805" s="75">
        <v>0</v>
      </c>
      <c r="AH805" s="76">
        <v>45961</v>
      </c>
      <c r="AI805" s="77">
        <v>46136</v>
      </c>
      <c r="AJ805" s="50">
        <f t="shared" si="154"/>
        <v>-175</v>
      </c>
      <c r="AK805" s="48" t="s">
        <v>47</v>
      </c>
    </row>
    <row r="806" spans="1:37">
      <c r="A806" s="86" t="s">
        <v>1103</v>
      </c>
      <c r="B806" s="44">
        <v>422</v>
      </c>
      <c r="C806" s="44">
        <v>28026980</v>
      </c>
      <c r="D806" s="86" t="s">
        <v>536</v>
      </c>
      <c r="E806" s="86" t="s">
        <v>93</v>
      </c>
      <c r="F806" s="44">
        <v>44</v>
      </c>
      <c r="G806" s="44">
        <v>7698572</v>
      </c>
      <c r="H806" s="46">
        <v>0.79</v>
      </c>
      <c r="I806" s="21">
        <v>97.821309706371238</v>
      </c>
      <c r="J806" s="86" t="s">
        <v>166</v>
      </c>
      <c r="K806" s="66">
        <v>0.13500000000000001</v>
      </c>
      <c r="L806" s="45">
        <v>1818</v>
      </c>
      <c r="M806" s="82">
        <v>44628</v>
      </c>
      <c r="N806" s="44">
        <v>89270</v>
      </c>
      <c r="O806" s="36">
        <f t="shared" si="145"/>
        <v>8732508.3174877595</v>
      </c>
      <c r="P806" s="36">
        <f t="shared" si="146"/>
        <v>9911397</v>
      </c>
      <c r="Q806" s="44">
        <v>42955</v>
      </c>
      <c r="R806" s="30">
        <v>89270</v>
      </c>
      <c r="S806" s="30">
        <f t="shared" si="147"/>
        <v>46315</v>
      </c>
      <c r="T806" s="36">
        <f t="shared" si="148"/>
        <v>4769173</v>
      </c>
      <c r="U806" s="30">
        <f t="shared" si="149"/>
        <v>5142224</v>
      </c>
      <c r="V806" s="44">
        <v>54</v>
      </c>
      <c r="W806" s="33">
        <f t="shared" si="150"/>
        <v>44682</v>
      </c>
      <c r="X806" s="43" t="str">
        <f t="shared" ca="1" si="155"/>
        <v>Bill Process</v>
      </c>
      <c r="Y806" s="37">
        <f t="shared" ca="1" si="151"/>
        <v>-1509</v>
      </c>
      <c r="Z806" s="44">
        <v>4037</v>
      </c>
      <c r="AA806" s="44">
        <f t="shared" ca="1" si="152"/>
        <v>1509</v>
      </c>
      <c r="AB806" s="48">
        <v>2</v>
      </c>
      <c r="AC806" s="67">
        <f t="shared" si="153"/>
        <v>0.481180687801053</v>
      </c>
      <c r="AD806" s="52">
        <f t="shared" ca="1" si="156"/>
        <v>1507</v>
      </c>
      <c r="AE806" s="83"/>
      <c r="AF806" s="74">
        <v>0</v>
      </c>
      <c r="AG806" s="75">
        <v>0</v>
      </c>
      <c r="AH806" s="76">
        <v>46047</v>
      </c>
      <c r="AI806" s="77">
        <v>46115</v>
      </c>
      <c r="AJ806" s="50">
        <f t="shared" si="154"/>
        <v>-68</v>
      </c>
      <c r="AK806" s="48" t="s">
        <v>47</v>
      </c>
    </row>
    <row r="807" spans="1:37">
      <c r="A807" s="86" t="s">
        <v>1104</v>
      </c>
      <c r="B807" s="44">
        <v>916</v>
      </c>
      <c r="C807" s="44">
        <v>84329521</v>
      </c>
      <c r="D807" s="86" t="s">
        <v>287</v>
      </c>
      <c r="E807" s="86" t="s">
        <v>207</v>
      </c>
      <c r="F807" s="44">
        <v>11</v>
      </c>
      <c r="G807" s="44">
        <v>5791498</v>
      </c>
      <c r="H807" s="46">
        <v>0.89</v>
      </c>
      <c r="I807" s="21">
        <v>97.527044570347613</v>
      </c>
      <c r="J807" s="86" t="s">
        <v>59</v>
      </c>
      <c r="K807" s="66">
        <v>0.13700000000000001</v>
      </c>
      <c r="L807" s="45">
        <v>9012</v>
      </c>
      <c r="M807" s="82">
        <v>44670</v>
      </c>
      <c r="N807" s="44">
        <v>55531</v>
      </c>
      <c r="O807" s="36">
        <f t="shared" si="145"/>
        <v>5415774.3120359732</v>
      </c>
      <c r="P807" s="36">
        <f t="shared" si="146"/>
        <v>6157735</v>
      </c>
      <c r="Q807" s="44">
        <v>55531</v>
      </c>
      <c r="R807" s="30">
        <v>55531</v>
      </c>
      <c r="S807" s="30">
        <f t="shared" si="147"/>
        <v>0</v>
      </c>
      <c r="T807" s="36">
        <f t="shared" si="148"/>
        <v>6157735</v>
      </c>
      <c r="U807" s="30">
        <f t="shared" si="149"/>
        <v>0</v>
      </c>
      <c r="V807" s="44">
        <v>114</v>
      </c>
      <c r="W807" s="33">
        <f t="shared" si="150"/>
        <v>44784</v>
      </c>
      <c r="X807" s="43" t="str">
        <f t="shared" ca="1" si="155"/>
        <v>P O Closed</v>
      </c>
      <c r="Y807" s="37">
        <f t="shared" ca="1" si="151"/>
        <v>-1407</v>
      </c>
      <c r="Z807" s="44">
        <v>5634</v>
      </c>
      <c r="AA807" s="44">
        <f t="shared" ca="1" si="152"/>
        <v>1407</v>
      </c>
      <c r="AB807" s="48">
        <v>7</v>
      </c>
      <c r="AC807" s="67">
        <f t="shared" si="153"/>
        <v>1</v>
      </c>
      <c r="AD807" s="52">
        <f t="shared" ca="1" si="156"/>
        <v>1400</v>
      </c>
      <c r="AE807" s="83"/>
      <c r="AF807" s="74">
        <v>0</v>
      </c>
      <c r="AG807" s="75">
        <v>0</v>
      </c>
      <c r="AH807" s="76">
        <v>46048</v>
      </c>
      <c r="AI807" s="77">
        <v>46176</v>
      </c>
      <c r="AJ807" s="50">
        <f t="shared" si="154"/>
        <v>-128</v>
      </c>
      <c r="AK807" s="48" t="s">
        <v>60</v>
      </c>
    </row>
    <row r="808" spans="1:37">
      <c r="A808" s="86" t="s">
        <v>1105</v>
      </c>
      <c r="B808" s="44">
        <v>947</v>
      </c>
      <c r="C808" s="44">
        <v>36640194</v>
      </c>
      <c r="D808" s="86" t="s">
        <v>489</v>
      </c>
      <c r="E808" s="86" t="s">
        <v>63</v>
      </c>
      <c r="F808" s="44">
        <v>7</v>
      </c>
      <c r="G808" s="44">
        <v>427355</v>
      </c>
      <c r="H808" s="46">
        <v>0.8</v>
      </c>
      <c r="I808" s="21">
        <v>93.101935282114866</v>
      </c>
      <c r="J808" s="86" t="s">
        <v>173</v>
      </c>
      <c r="K808" s="66">
        <v>0.14899999999999999</v>
      </c>
      <c r="L808" s="45">
        <v>1195</v>
      </c>
      <c r="M808" s="82">
        <v>44499</v>
      </c>
      <c r="N808" s="44">
        <v>95807</v>
      </c>
      <c r="O808" s="36">
        <f t="shared" si="145"/>
        <v>8919817.1135735791</v>
      </c>
      <c r="P808" s="36">
        <f t="shared" si="146"/>
        <v>10248870</v>
      </c>
      <c r="Q808" s="44">
        <v>7042</v>
      </c>
      <c r="R808" s="30">
        <v>95807</v>
      </c>
      <c r="S808" s="30">
        <f t="shared" si="147"/>
        <v>88765</v>
      </c>
      <c r="T808" s="36">
        <f t="shared" si="148"/>
        <v>753312</v>
      </c>
      <c r="U808" s="30">
        <f t="shared" si="149"/>
        <v>9495558</v>
      </c>
      <c r="V808" s="44">
        <v>119</v>
      </c>
      <c r="W808" s="33">
        <f t="shared" si="150"/>
        <v>44618</v>
      </c>
      <c r="X808" s="43" t="str">
        <f t="shared" ca="1" si="155"/>
        <v>Bill Process</v>
      </c>
      <c r="Y808" s="37">
        <f t="shared" ca="1" si="151"/>
        <v>-1573</v>
      </c>
      <c r="Z808" s="44">
        <v>5973</v>
      </c>
      <c r="AA808" s="44">
        <f t="shared" ca="1" si="152"/>
        <v>1573</v>
      </c>
      <c r="AB808" s="48">
        <v>7</v>
      </c>
      <c r="AC808" s="67">
        <f t="shared" si="153"/>
        <v>7.3501936184203656E-2</v>
      </c>
      <c r="AD808" s="52">
        <f t="shared" ca="1" si="156"/>
        <v>1566</v>
      </c>
      <c r="AE808" s="83"/>
      <c r="AF808" s="74">
        <v>0</v>
      </c>
      <c r="AG808" s="75">
        <v>0</v>
      </c>
      <c r="AH808" s="76">
        <v>45677</v>
      </c>
      <c r="AI808" s="77">
        <v>45810</v>
      </c>
      <c r="AJ808" s="50">
        <f t="shared" si="154"/>
        <v>-133</v>
      </c>
      <c r="AK808" s="48" t="s">
        <v>47</v>
      </c>
    </row>
    <row r="809" spans="1:37">
      <c r="A809" s="86" t="s">
        <v>1106</v>
      </c>
      <c r="B809" s="44">
        <v>189</v>
      </c>
      <c r="C809" s="44">
        <v>62976960</v>
      </c>
      <c r="D809" s="86" t="s">
        <v>297</v>
      </c>
      <c r="E809" s="86" t="s">
        <v>79</v>
      </c>
      <c r="F809" s="44">
        <v>47</v>
      </c>
      <c r="G809" s="44">
        <v>6872227</v>
      </c>
      <c r="H809" s="46">
        <v>0.85</v>
      </c>
      <c r="I809" s="21">
        <v>66.507221473883121</v>
      </c>
      <c r="J809" s="86" t="s">
        <v>80</v>
      </c>
      <c r="K809" s="66">
        <v>0.14299999999999999</v>
      </c>
      <c r="L809" s="45">
        <v>1951</v>
      </c>
      <c r="M809" s="82">
        <v>45044</v>
      </c>
      <c r="N809" s="44">
        <v>98275</v>
      </c>
      <c r="O809" s="36">
        <f t="shared" si="145"/>
        <v>6535997.1903458638</v>
      </c>
      <c r="P809" s="36">
        <f t="shared" si="146"/>
        <v>7470645</v>
      </c>
      <c r="Q809" s="44">
        <v>13219</v>
      </c>
      <c r="R809" s="30">
        <v>98275</v>
      </c>
      <c r="S809" s="30">
        <f t="shared" si="147"/>
        <v>85056</v>
      </c>
      <c r="T809" s="36">
        <f t="shared" si="148"/>
        <v>1004879</v>
      </c>
      <c r="U809" s="30">
        <f t="shared" si="149"/>
        <v>6465766</v>
      </c>
      <c r="V809" s="44">
        <v>61</v>
      </c>
      <c r="W809" s="33">
        <f t="shared" si="150"/>
        <v>45105</v>
      </c>
      <c r="X809" s="43" t="str">
        <f t="shared" ca="1" si="155"/>
        <v>Bill Process</v>
      </c>
      <c r="Y809" s="37">
        <f t="shared" ca="1" si="151"/>
        <v>-1086</v>
      </c>
      <c r="Z809" s="44">
        <v>7798</v>
      </c>
      <c r="AA809" s="44">
        <f t="shared" ca="1" si="152"/>
        <v>1086</v>
      </c>
      <c r="AB809" s="48">
        <v>0</v>
      </c>
      <c r="AC809" s="67">
        <f t="shared" si="153"/>
        <v>0.13451030272195369</v>
      </c>
      <c r="AD809" s="52">
        <f t="shared" ca="1" si="156"/>
        <v>1086</v>
      </c>
      <c r="AE809" s="83"/>
      <c r="AF809" s="74">
        <v>0</v>
      </c>
      <c r="AG809" s="75">
        <v>0</v>
      </c>
      <c r="AH809" s="76">
        <v>46228</v>
      </c>
      <c r="AI809" s="77">
        <v>46303</v>
      </c>
      <c r="AJ809" s="50">
        <f t="shared" si="154"/>
        <v>-75</v>
      </c>
      <c r="AK809" s="48" t="s">
        <v>47</v>
      </c>
    </row>
    <row r="810" spans="1:37">
      <c r="A810" s="86" t="s">
        <v>1107</v>
      </c>
      <c r="B810" s="44">
        <v>189</v>
      </c>
      <c r="C810" s="44">
        <v>81908890</v>
      </c>
      <c r="D810" s="86" t="s">
        <v>251</v>
      </c>
      <c r="E810" s="86" t="s">
        <v>50</v>
      </c>
      <c r="F810" s="44">
        <v>41</v>
      </c>
      <c r="G810" s="44">
        <v>6733643</v>
      </c>
      <c r="H810" s="46">
        <v>0.86</v>
      </c>
      <c r="I810" s="21">
        <v>78.982405229841035</v>
      </c>
      <c r="J810" s="86" t="s">
        <v>197</v>
      </c>
      <c r="K810" s="66">
        <v>0.126</v>
      </c>
      <c r="L810" s="45">
        <v>6934</v>
      </c>
      <c r="M810" s="82">
        <v>43969</v>
      </c>
      <c r="N810" s="44">
        <v>20824</v>
      </c>
      <c r="O810" s="36">
        <f t="shared" si="145"/>
        <v>1644729.6065062098</v>
      </c>
      <c r="P810" s="36">
        <f t="shared" si="146"/>
        <v>1851966</v>
      </c>
      <c r="Q810" s="44">
        <v>8708</v>
      </c>
      <c r="R810" s="30">
        <v>20824</v>
      </c>
      <c r="S810" s="30">
        <f t="shared" si="147"/>
        <v>12116</v>
      </c>
      <c r="T810" s="36">
        <f t="shared" si="148"/>
        <v>774439</v>
      </c>
      <c r="U810" s="30">
        <f t="shared" si="149"/>
        <v>1077527</v>
      </c>
      <c r="V810" s="44">
        <v>173</v>
      </c>
      <c r="W810" s="33">
        <f t="shared" si="150"/>
        <v>44142</v>
      </c>
      <c r="X810" s="43" t="str">
        <f t="shared" ca="1" si="155"/>
        <v>Bill Process</v>
      </c>
      <c r="Y810" s="37">
        <f t="shared" ca="1" si="151"/>
        <v>-2049</v>
      </c>
      <c r="Z810" s="44">
        <v>9035</v>
      </c>
      <c r="AA810" s="44">
        <f t="shared" ca="1" si="152"/>
        <v>2049</v>
      </c>
      <c r="AB810" s="48">
        <v>0</v>
      </c>
      <c r="AC810" s="67">
        <f t="shared" si="153"/>
        <v>0.41817134076066076</v>
      </c>
      <c r="AD810" s="52">
        <f t="shared" ca="1" si="156"/>
        <v>2049</v>
      </c>
      <c r="AE810" s="83"/>
      <c r="AF810" s="74">
        <v>0</v>
      </c>
      <c r="AG810" s="75">
        <v>0</v>
      </c>
      <c r="AH810" s="76">
        <v>46235</v>
      </c>
      <c r="AI810" s="77">
        <v>46422</v>
      </c>
      <c r="AJ810" s="50">
        <f t="shared" si="154"/>
        <v>-187</v>
      </c>
      <c r="AK810" s="48" t="s">
        <v>47</v>
      </c>
    </row>
    <row r="811" spans="1:37">
      <c r="A811" s="86" t="s">
        <v>1108</v>
      </c>
      <c r="B811" s="44">
        <v>551</v>
      </c>
      <c r="C811" s="44">
        <v>21367925</v>
      </c>
      <c r="D811" s="86" t="s">
        <v>628</v>
      </c>
      <c r="E811" s="86" t="s">
        <v>107</v>
      </c>
      <c r="F811" s="44">
        <v>48</v>
      </c>
      <c r="G811" s="44">
        <v>6106890</v>
      </c>
      <c r="H811" s="46">
        <v>0.89</v>
      </c>
      <c r="I811" s="21">
        <v>82.60923116881014</v>
      </c>
      <c r="J811" s="86" t="s">
        <v>159</v>
      </c>
      <c r="K811" s="66">
        <v>0.11799999999999999</v>
      </c>
      <c r="L811" s="45">
        <v>2619</v>
      </c>
      <c r="M811" s="82">
        <v>44923</v>
      </c>
      <c r="N811" s="44">
        <v>60612</v>
      </c>
      <c r="O811" s="36">
        <f t="shared" si="145"/>
        <v>5007110.7196039204</v>
      </c>
      <c r="P811" s="36">
        <f t="shared" si="146"/>
        <v>5597950</v>
      </c>
      <c r="Q811" s="44">
        <v>10084</v>
      </c>
      <c r="R811" s="30">
        <v>60612</v>
      </c>
      <c r="S811" s="30">
        <f t="shared" si="147"/>
        <v>50528</v>
      </c>
      <c r="T811" s="36">
        <f t="shared" si="148"/>
        <v>931329</v>
      </c>
      <c r="U811" s="30">
        <f t="shared" si="149"/>
        <v>4666621</v>
      </c>
      <c r="V811" s="44">
        <v>178</v>
      </c>
      <c r="W811" s="33">
        <f t="shared" si="150"/>
        <v>45101</v>
      </c>
      <c r="X811" s="43" t="str">
        <f t="shared" ca="1" si="155"/>
        <v>Bill Process</v>
      </c>
      <c r="Y811" s="37">
        <f t="shared" ca="1" si="151"/>
        <v>-1090</v>
      </c>
      <c r="Z811" s="44">
        <v>1075</v>
      </c>
      <c r="AA811" s="44">
        <f t="shared" ca="1" si="152"/>
        <v>1090</v>
      </c>
      <c r="AB811" s="48">
        <v>2</v>
      </c>
      <c r="AC811" s="67">
        <f t="shared" si="153"/>
        <v>0.16636969576981456</v>
      </c>
      <c r="AD811" s="52">
        <f t="shared" ca="1" si="156"/>
        <v>1088</v>
      </c>
      <c r="AE811" s="83"/>
      <c r="AF811" s="74">
        <v>0</v>
      </c>
      <c r="AG811" s="75">
        <v>0</v>
      </c>
      <c r="AH811" s="76">
        <v>45740</v>
      </c>
      <c r="AI811" s="77">
        <v>45932</v>
      </c>
      <c r="AJ811" s="50">
        <f t="shared" si="154"/>
        <v>-192</v>
      </c>
      <c r="AK811" s="48" t="s">
        <v>47</v>
      </c>
    </row>
    <row r="812" spans="1:37">
      <c r="A812" s="86" t="s">
        <v>1109</v>
      </c>
      <c r="B812" s="44">
        <v>897</v>
      </c>
      <c r="C812" s="44">
        <v>99613659</v>
      </c>
      <c r="D812" s="86" t="s">
        <v>196</v>
      </c>
      <c r="E812" s="86" t="s">
        <v>83</v>
      </c>
      <c r="F812" s="44">
        <v>42</v>
      </c>
      <c r="G812" s="44">
        <v>818540</v>
      </c>
      <c r="H812" s="46">
        <v>0.77</v>
      </c>
      <c r="I812" s="21">
        <v>82.932230092960737</v>
      </c>
      <c r="J812" s="86" t="s">
        <v>159</v>
      </c>
      <c r="K812" s="66">
        <v>0.11799999999999999</v>
      </c>
      <c r="L812" s="45">
        <v>2082</v>
      </c>
      <c r="M812" s="82">
        <v>45677</v>
      </c>
      <c r="N812" s="44">
        <v>45852</v>
      </c>
      <c r="O812" s="36">
        <f t="shared" si="145"/>
        <v>3802608.6142224357</v>
      </c>
      <c r="P812" s="36">
        <f t="shared" si="146"/>
        <v>4251316</v>
      </c>
      <c r="Q812" s="44">
        <v>2460</v>
      </c>
      <c r="R812" s="30">
        <v>45852</v>
      </c>
      <c r="S812" s="30">
        <f t="shared" si="147"/>
        <v>43392</v>
      </c>
      <c r="T812" s="36">
        <f t="shared" si="148"/>
        <v>228087</v>
      </c>
      <c r="U812" s="30">
        <f t="shared" si="149"/>
        <v>4023229</v>
      </c>
      <c r="V812" s="44">
        <v>140</v>
      </c>
      <c r="W812" s="33">
        <f t="shared" si="150"/>
        <v>45817</v>
      </c>
      <c r="X812" s="43" t="str">
        <f t="shared" ca="1" si="155"/>
        <v>Bill Process</v>
      </c>
      <c r="Y812" s="37">
        <f t="shared" ca="1" si="151"/>
        <v>-374</v>
      </c>
      <c r="Z812" s="44">
        <v>7479</v>
      </c>
      <c r="AA812" s="44">
        <f t="shared" ca="1" si="152"/>
        <v>374</v>
      </c>
      <c r="AB812" s="48">
        <v>4</v>
      </c>
      <c r="AC812" s="67">
        <f t="shared" si="153"/>
        <v>5.3650876733839309E-2</v>
      </c>
      <c r="AD812" s="52">
        <f t="shared" ca="1" si="156"/>
        <v>370</v>
      </c>
      <c r="AE812" s="83"/>
      <c r="AF812" s="74">
        <v>0</v>
      </c>
      <c r="AG812" s="75">
        <v>0</v>
      </c>
      <c r="AH812" s="76">
        <v>46019</v>
      </c>
      <c r="AI812" s="77">
        <v>46173</v>
      </c>
      <c r="AJ812" s="50">
        <f t="shared" si="154"/>
        <v>-154</v>
      </c>
      <c r="AK812" s="48" t="s">
        <v>47</v>
      </c>
    </row>
    <row r="813" spans="1:37">
      <c r="A813" s="86" t="s">
        <v>1110</v>
      </c>
      <c r="B813" s="44">
        <v>657</v>
      </c>
      <c r="C813" s="44">
        <v>59822302</v>
      </c>
      <c r="D813" s="86" t="s">
        <v>386</v>
      </c>
      <c r="E813" s="86" t="s">
        <v>93</v>
      </c>
      <c r="F813" s="44">
        <v>15</v>
      </c>
      <c r="G813" s="44">
        <v>6047924</v>
      </c>
      <c r="H813" s="46">
        <v>0.93</v>
      </c>
      <c r="I813" s="21">
        <v>53.372906225945556</v>
      </c>
      <c r="J813" s="86" t="s">
        <v>112</v>
      </c>
      <c r="K813" s="66">
        <v>0.125</v>
      </c>
      <c r="L813" s="45">
        <v>6743</v>
      </c>
      <c r="M813" s="82">
        <v>43984</v>
      </c>
      <c r="N813" s="44">
        <v>96475</v>
      </c>
      <c r="O813" s="36">
        <f t="shared" si="145"/>
        <v>5149151.1281480975</v>
      </c>
      <c r="P813" s="36">
        <f t="shared" si="146"/>
        <v>5792795</v>
      </c>
      <c r="Q813" s="44">
        <v>75099</v>
      </c>
      <c r="R813" s="30">
        <v>96475</v>
      </c>
      <c r="S813" s="30">
        <f t="shared" si="147"/>
        <v>21376</v>
      </c>
      <c r="T813" s="36">
        <f t="shared" si="148"/>
        <v>4509283</v>
      </c>
      <c r="U813" s="30">
        <f t="shared" si="149"/>
        <v>1283512</v>
      </c>
      <c r="V813" s="44">
        <v>183</v>
      </c>
      <c r="W813" s="33">
        <f t="shared" si="150"/>
        <v>44167</v>
      </c>
      <c r="X813" s="43" t="str">
        <f t="shared" ca="1" si="155"/>
        <v>Bill Process</v>
      </c>
      <c r="Y813" s="37">
        <f t="shared" ca="1" si="151"/>
        <v>-2024</v>
      </c>
      <c r="Z813" s="44">
        <v>6683</v>
      </c>
      <c r="AA813" s="44">
        <f t="shared" ca="1" si="152"/>
        <v>2024</v>
      </c>
      <c r="AB813" s="48">
        <v>5</v>
      </c>
      <c r="AC813" s="67">
        <f t="shared" si="153"/>
        <v>0.77842964498574763</v>
      </c>
      <c r="AD813" s="52">
        <f t="shared" ca="1" si="156"/>
        <v>2019</v>
      </c>
      <c r="AE813" s="83"/>
      <c r="AF813" s="74">
        <v>0</v>
      </c>
      <c r="AG813" s="75">
        <v>0</v>
      </c>
      <c r="AH813" s="76">
        <v>45840</v>
      </c>
      <c r="AI813" s="77">
        <v>46037</v>
      </c>
      <c r="AJ813" s="50">
        <f t="shared" si="154"/>
        <v>-197</v>
      </c>
      <c r="AK813" s="48" t="s">
        <v>47</v>
      </c>
    </row>
    <row r="814" spans="1:37">
      <c r="A814" s="86" t="s">
        <v>1111</v>
      </c>
      <c r="B814" s="44">
        <v>876</v>
      </c>
      <c r="C814" s="44">
        <v>77737983</v>
      </c>
      <c r="D814" s="86" t="s">
        <v>652</v>
      </c>
      <c r="E814" s="86" t="s">
        <v>93</v>
      </c>
      <c r="F814" s="44">
        <v>12</v>
      </c>
      <c r="G814" s="44">
        <v>3454153</v>
      </c>
      <c r="H814" s="46">
        <v>0.92</v>
      </c>
      <c r="I814" s="21">
        <v>66.751799585481166</v>
      </c>
      <c r="J814" s="86" t="s">
        <v>115</v>
      </c>
      <c r="K814" s="66">
        <v>0.122</v>
      </c>
      <c r="L814" s="45">
        <v>3408</v>
      </c>
      <c r="M814" s="82">
        <v>45625</v>
      </c>
      <c r="N814" s="44">
        <v>33820</v>
      </c>
      <c r="O814" s="36">
        <f t="shared" si="145"/>
        <v>2257545.8619809728</v>
      </c>
      <c r="P814" s="36">
        <f t="shared" si="146"/>
        <v>2532966</v>
      </c>
      <c r="Q814" s="44">
        <v>10971</v>
      </c>
      <c r="R814" s="30">
        <v>33820</v>
      </c>
      <c r="S814" s="30">
        <f t="shared" si="147"/>
        <v>22849</v>
      </c>
      <c r="T814" s="36">
        <f t="shared" si="148"/>
        <v>821679</v>
      </c>
      <c r="U814" s="30">
        <f t="shared" si="149"/>
        <v>1711287</v>
      </c>
      <c r="V814" s="44">
        <v>132</v>
      </c>
      <c r="W814" s="33">
        <f t="shared" si="150"/>
        <v>45757</v>
      </c>
      <c r="X814" s="43" t="str">
        <f t="shared" ca="1" si="155"/>
        <v>Bill Process</v>
      </c>
      <c r="Y814" s="37">
        <f t="shared" ca="1" si="151"/>
        <v>-434</v>
      </c>
      <c r="Z814" s="44">
        <v>9284</v>
      </c>
      <c r="AA814" s="44">
        <f t="shared" ca="1" si="152"/>
        <v>434</v>
      </c>
      <c r="AB814" s="48">
        <v>0</v>
      </c>
      <c r="AC814" s="67">
        <f t="shared" si="153"/>
        <v>0.32439384979302188</v>
      </c>
      <c r="AD814" s="52">
        <f t="shared" ca="1" si="156"/>
        <v>434</v>
      </c>
      <c r="AE814" s="83"/>
      <c r="AF814" s="74">
        <v>0</v>
      </c>
      <c r="AG814" s="75">
        <v>0</v>
      </c>
      <c r="AH814" s="76">
        <v>46361</v>
      </c>
      <c r="AI814" s="77">
        <v>46507</v>
      </c>
      <c r="AJ814" s="50">
        <f t="shared" si="154"/>
        <v>-146</v>
      </c>
      <c r="AK814" s="48" t="s">
        <v>60</v>
      </c>
    </row>
    <row r="815" spans="1:37">
      <c r="A815" s="86" t="s">
        <v>1112</v>
      </c>
      <c r="B815" s="44">
        <v>979</v>
      </c>
      <c r="C815" s="44">
        <v>99503143</v>
      </c>
      <c r="D815" s="86" t="s">
        <v>381</v>
      </c>
      <c r="E815" s="86" t="s">
        <v>211</v>
      </c>
      <c r="F815" s="44">
        <v>49</v>
      </c>
      <c r="G815" s="44">
        <v>9981142</v>
      </c>
      <c r="H815" s="46">
        <v>0.93</v>
      </c>
      <c r="I815" s="21">
        <v>53.674840560688708</v>
      </c>
      <c r="J815" s="86" t="s">
        <v>166</v>
      </c>
      <c r="K815" s="66">
        <v>0.11700000000000001</v>
      </c>
      <c r="L815" s="45">
        <v>3797</v>
      </c>
      <c r="M815" s="82">
        <v>44636</v>
      </c>
      <c r="N815" s="44">
        <v>62100</v>
      </c>
      <c r="O815" s="36">
        <f t="shared" si="145"/>
        <v>3333207.5988187687</v>
      </c>
      <c r="P815" s="36">
        <f t="shared" si="146"/>
        <v>3723193</v>
      </c>
      <c r="Q815" s="44">
        <v>14539</v>
      </c>
      <c r="R815" s="30">
        <v>62100</v>
      </c>
      <c r="S815" s="30">
        <f t="shared" si="147"/>
        <v>47561</v>
      </c>
      <c r="T815" s="36">
        <f t="shared" si="148"/>
        <v>871683</v>
      </c>
      <c r="U815" s="30">
        <f t="shared" si="149"/>
        <v>2851510</v>
      </c>
      <c r="V815" s="44">
        <v>79</v>
      </c>
      <c r="W815" s="33">
        <f t="shared" si="150"/>
        <v>44715</v>
      </c>
      <c r="X815" s="43" t="str">
        <f t="shared" ca="1" si="155"/>
        <v>Bill Process</v>
      </c>
      <c r="Y815" s="37">
        <f t="shared" ca="1" si="151"/>
        <v>-1476</v>
      </c>
      <c r="Z815" s="44">
        <v>2827</v>
      </c>
      <c r="AA815" s="44">
        <f t="shared" ca="1" si="152"/>
        <v>1476</v>
      </c>
      <c r="AB815" s="48">
        <v>6</v>
      </c>
      <c r="AC815" s="67">
        <f t="shared" si="153"/>
        <v>0.23412238325281803</v>
      </c>
      <c r="AD815" s="52">
        <f t="shared" ca="1" si="156"/>
        <v>1470</v>
      </c>
      <c r="AE815" s="83"/>
      <c r="AF815" s="74">
        <v>0</v>
      </c>
      <c r="AG815" s="75">
        <v>0</v>
      </c>
      <c r="AH815" s="76">
        <v>45958</v>
      </c>
      <c r="AI815" s="77">
        <v>46051</v>
      </c>
      <c r="AJ815" s="50">
        <f t="shared" si="154"/>
        <v>-93</v>
      </c>
      <c r="AK815" s="48" t="s">
        <v>47</v>
      </c>
    </row>
    <row r="816" spans="1:37">
      <c r="A816" s="86" t="s">
        <v>1113</v>
      </c>
      <c r="B816" s="44">
        <v>976</v>
      </c>
      <c r="C816" s="44">
        <v>27414134</v>
      </c>
      <c r="D816" s="86" t="s">
        <v>476</v>
      </c>
      <c r="E816" s="86" t="s">
        <v>207</v>
      </c>
      <c r="F816" s="44">
        <v>12</v>
      </c>
      <c r="G816" s="44">
        <v>4713149</v>
      </c>
      <c r="H816" s="46">
        <v>0.94</v>
      </c>
      <c r="I816" s="21">
        <v>86.076149584272883</v>
      </c>
      <c r="J816" s="86" t="s">
        <v>242</v>
      </c>
      <c r="K816" s="66">
        <v>0.13700000000000001</v>
      </c>
      <c r="L816" s="45">
        <v>5259</v>
      </c>
      <c r="M816" s="82">
        <v>44145</v>
      </c>
      <c r="N816" s="44">
        <v>67086</v>
      </c>
      <c r="O816" s="36">
        <f t="shared" si="145"/>
        <v>5774504.5710105309</v>
      </c>
      <c r="P816" s="36">
        <f t="shared" si="146"/>
        <v>6565612</v>
      </c>
      <c r="Q816" s="44">
        <v>51440</v>
      </c>
      <c r="R816" s="30">
        <v>67086</v>
      </c>
      <c r="S816" s="30">
        <f t="shared" si="147"/>
        <v>15646</v>
      </c>
      <c r="T816" s="36">
        <f t="shared" si="148"/>
        <v>5034360</v>
      </c>
      <c r="U816" s="30">
        <f t="shared" si="149"/>
        <v>1531252</v>
      </c>
      <c r="V816" s="44">
        <v>153</v>
      </c>
      <c r="W816" s="33">
        <f t="shared" si="150"/>
        <v>44298</v>
      </c>
      <c r="X816" s="43" t="str">
        <f t="shared" ca="1" si="155"/>
        <v>Bill Process</v>
      </c>
      <c r="Y816" s="37">
        <f t="shared" ca="1" si="151"/>
        <v>-1893</v>
      </c>
      <c r="Z816" s="44">
        <v>3950</v>
      </c>
      <c r="AA816" s="44">
        <f t="shared" ca="1" si="152"/>
        <v>1893</v>
      </c>
      <c r="AB816" s="48">
        <v>0</v>
      </c>
      <c r="AC816" s="67">
        <f t="shared" si="153"/>
        <v>0.76677697284083113</v>
      </c>
      <c r="AD816" s="52">
        <f t="shared" ca="1" si="156"/>
        <v>1893</v>
      </c>
      <c r="AE816" s="83"/>
      <c r="AF816" s="74">
        <v>0</v>
      </c>
      <c r="AG816" s="75">
        <v>0</v>
      </c>
      <c r="AH816" s="76">
        <v>46350</v>
      </c>
      <c r="AI816" s="77">
        <v>46517</v>
      </c>
      <c r="AJ816" s="50">
        <f t="shared" si="154"/>
        <v>-167</v>
      </c>
      <c r="AK816" s="48" t="s">
        <v>47</v>
      </c>
    </row>
    <row r="817" spans="1:37">
      <c r="A817" s="86" t="s">
        <v>1114</v>
      </c>
      <c r="B817" s="44">
        <v>791</v>
      </c>
      <c r="C817" s="44">
        <v>19428560</v>
      </c>
      <c r="D817" s="86" t="s">
        <v>604</v>
      </c>
      <c r="E817" s="86" t="s">
        <v>125</v>
      </c>
      <c r="F817" s="44">
        <v>49</v>
      </c>
      <c r="G817" s="44">
        <v>7988424</v>
      </c>
      <c r="H817" s="46">
        <v>0.93</v>
      </c>
      <c r="I817" s="21">
        <v>89.232434184838567</v>
      </c>
      <c r="J817" s="86" t="s">
        <v>98</v>
      </c>
      <c r="K817" s="66">
        <v>0.122</v>
      </c>
      <c r="L817" s="45">
        <v>8455</v>
      </c>
      <c r="M817" s="82">
        <v>44428</v>
      </c>
      <c r="N817" s="44">
        <v>38388</v>
      </c>
      <c r="O817" s="36">
        <f t="shared" si="145"/>
        <v>3425454.683487583</v>
      </c>
      <c r="P817" s="36">
        <f t="shared" si="146"/>
        <v>3843360</v>
      </c>
      <c r="Q817" s="44">
        <v>38186</v>
      </c>
      <c r="R817" s="30">
        <v>38388</v>
      </c>
      <c r="S817" s="30">
        <f t="shared" si="147"/>
        <v>202</v>
      </c>
      <c r="T817" s="36">
        <f t="shared" si="148"/>
        <v>3823136</v>
      </c>
      <c r="U817" s="30">
        <f t="shared" si="149"/>
        <v>20224</v>
      </c>
      <c r="V817" s="44">
        <v>87</v>
      </c>
      <c r="W817" s="33">
        <f t="shared" si="150"/>
        <v>44515</v>
      </c>
      <c r="X817" s="43" t="str">
        <f t="shared" ca="1" si="155"/>
        <v>Bill Process</v>
      </c>
      <c r="Y817" s="37">
        <f t="shared" ca="1" si="151"/>
        <v>-1676</v>
      </c>
      <c r="Z817" s="44">
        <v>6792</v>
      </c>
      <c r="AA817" s="44">
        <f t="shared" ca="1" si="152"/>
        <v>1676</v>
      </c>
      <c r="AB817" s="48">
        <v>1</v>
      </c>
      <c r="AC817" s="67">
        <f t="shared" si="153"/>
        <v>0.99473793893925189</v>
      </c>
      <c r="AD817" s="52">
        <f t="shared" ca="1" si="156"/>
        <v>1675</v>
      </c>
      <c r="AE817" s="83"/>
      <c r="AF817" s="74">
        <v>0</v>
      </c>
      <c r="AG817" s="75">
        <v>0</v>
      </c>
      <c r="AH817" s="76">
        <v>45880</v>
      </c>
      <c r="AI817" s="77">
        <v>45981</v>
      </c>
      <c r="AJ817" s="50">
        <f t="shared" si="154"/>
        <v>-101</v>
      </c>
      <c r="AK817" s="48" t="s">
        <v>47</v>
      </c>
    </row>
    <row r="818" spans="1:37">
      <c r="A818" s="86" t="s">
        <v>1115</v>
      </c>
      <c r="B818" s="44">
        <v>909</v>
      </c>
      <c r="C818" s="44">
        <v>93796265</v>
      </c>
      <c r="D818" s="86" t="s">
        <v>536</v>
      </c>
      <c r="E818" s="86" t="s">
        <v>93</v>
      </c>
      <c r="F818" s="44">
        <v>25</v>
      </c>
      <c r="G818" s="44">
        <v>5751414</v>
      </c>
      <c r="H818" s="46">
        <v>0.82</v>
      </c>
      <c r="I818" s="21">
        <v>61.831141016804338</v>
      </c>
      <c r="J818" s="86" t="s">
        <v>204</v>
      </c>
      <c r="K818" s="66">
        <v>0.11799999999999999</v>
      </c>
      <c r="L818" s="45">
        <v>9419</v>
      </c>
      <c r="M818" s="82">
        <v>45646</v>
      </c>
      <c r="N818" s="44">
        <v>91726</v>
      </c>
      <c r="O818" s="36">
        <f t="shared" si="145"/>
        <v>5671523.2409073943</v>
      </c>
      <c r="P818" s="36">
        <f t="shared" si="146"/>
        <v>6340763</v>
      </c>
      <c r="Q818" s="44">
        <v>87244</v>
      </c>
      <c r="R818" s="30">
        <v>91726</v>
      </c>
      <c r="S818" s="30">
        <f t="shared" si="147"/>
        <v>4482</v>
      </c>
      <c r="T818" s="36">
        <f t="shared" si="148"/>
        <v>6030935</v>
      </c>
      <c r="U818" s="30">
        <f t="shared" si="149"/>
        <v>309828</v>
      </c>
      <c r="V818" s="44">
        <v>88</v>
      </c>
      <c r="W818" s="33">
        <f t="shared" si="150"/>
        <v>45734</v>
      </c>
      <c r="X818" s="43" t="str">
        <f t="shared" ca="1" si="155"/>
        <v>Bill Process</v>
      </c>
      <c r="Y818" s="37">
        <f t="shared" ca="1" si="151"/>
        <v>-457</v>
      </c>
      <c r="Z818" s="44">
        <v>4580</v>
      </c>
      <c r="AA818" s="44">
        <f t="shared" ca="1" si="152"/>
        <v>457</v>
      </c>
      <c r="AB818" s="48">
        <v>0</v>
      </c>
      <c r="AC818" s="67">
        <f t="shared" si="153"/>
        <v>0.95113708217953474</v>
      </c>
      <c r="AD818" s="52">
        <f t="shared" ca="1" si="156"/>
        <v>457</v>
      </c>
      <c r="AE818" s="83"/>
      <c r="AF818" s="74">
        <v>0</v>
      </c>
      <c r="AG818" s="75">
        <v>0</v>
      </c>
      <c r="AH818" s="76">
        <v>46286</v>
      </c>
      <c r="AI818" s="77">
        <v>46388</v>
      </c>
      <c r="AJ818" s="50">
        <f t="shared" si="154"/>
        <v>-102</v>
      </c>
      <c r="AK818" s="48" t="s">
        <v>60</v>
      </c>
    </row>
    <row r="819" spans="1:37">
      <c r="A819" s="86" t="s">
        <v>1116</v>
      </c>
      <c r="B819" s="44">
        <v>105</v>
      </c>
      <c r="C819" s="44">
        <v>26791454</v>
      </c>
      <c r="D819" s="86" t="s">
        <v>592</v>
      </c>
      <c r="E819" s="86" t="s">
        <v>79</v>
      </c>
      <c r="F819" s="44">
        <v>38</v>
      </c>
      <c r="G819" s="44">
        <v>3016389</v>
      </c>
      <c r="H819" s="46">
        <v>0.87</v>
      </c>
      <c r="I819" s="21">
        <v>59.749388717774977</v>
      </c>
      <c r="J819" s="86" t="s">
        <v>129</v>
      </c>
      <c r="K819" s="66">
        <v>0.124</v>
      </c>
      <c r="L819" s="45">
        <v>4639</v>
      </c>
      <c r="M819" s="82">
        <v>44988</v>
      </c>
      <c r="N819" s="44">
        <v>85199</v>
      </c>
      <c r="O819" s="36">
        <f t="shared" si="145"/>
        <v>5090588.1693657106</v>
      </c>
      <c r="P819" s="36">
        <f t="shared" si="146"/>
        <v>5721821</v>
      </c>
      <c r="Q819" s="44">
        <v>40653</v>
      </c>
      <c r="R819" s="30">
        <v>85199</v>
      </c>
      <c r="S819" s="30">
        <f t="shared" si="147"/>
        <v>44546</v>
      </c>
      <c r="T819" s="36">
        <f t="shared" si="148"/>
        <v>2730187</v>
      </c>
      <c r="U819" s="30">
        <f t="shared" si="149"/>
        <v>2991634</v>
      </c>
      <c r="V819" s="44">
        <v>88</v>
      </c>
      <c r="W819" s="33">
        <f t="shared" si="150"/>
        <v>45076</v>
      </c>
      <c r="X819" s="43" t="str">
        <f t="shared" ca="1" si="155"/>
        <v>Bill Process</v>
      </c>
      <c r="Y819" s="37">
        <f t="shared" ca="1" si="151"/>
        <v>-1115</v>
      </c>
      <c r="Z819" s="44">
        <v>4603</v>
      </c>
      <c r="AA819" s="44">
        <f t="shared" ca="1" si="152"/>
        <v>1115</v>
      </c>
      <c r="AB819" s="48">
        <v>0</v>
      </c>
      <c r="AC819" s="67">
        <f t="shared" si="153"/>
        <v>0.47715348771699201</v>
      </c>
      <c r="AD819" s="52">
        <f t="shared" ca="1" si="156"/>
        <v>1115</v>
      </c>
      <c r="AE819" s="83"/>
      <c r="AF819" s="74">
        <v>0</v>
      </c>
      <c r="AG819" s="75">
        <v>0</v>
      </c>
      <c r="AH819" s="76">
        <v>46351</v>
      </c>
      <c r="AI819" s="77">
        <v>46453</v>
      </c>
      <c r="AJ819" s="50">
        <f t="shared" si="154"/>
        <v>-102</v>
      </c>
      <c r="AK819" s="48" t="s">
        <v>60</v>
      </c>
    </row>
    <row r="820" spans="1:37">
      <c r="A820" s="86" t="s">
        <v>1117</v>
      </c>
      <c r="B820" s="44">
        <v>233</v>
      </c>
      <c r="C820" s="44">
        <v>19207028</v>
      </c>
      <c r="D820" s="86" t="s">
        <v>489</v>
      </c>
      <c r="E820" s="86" t="s">
        <v>63</v>
      </c>
      <c r="F820" s="44">
        <v>46</v>
      </c>
      <c r="G820" s="44">
        <v>7029126</v>
      </c>
      <c r="H820" s="46">
        <v>0.89</v>
      </c>
      <c r="I820" s="21">
        <v>73.342084378155789</v>
      </c>
      <c r="J820" s="86" t="s">
        <v>521</v>
      </c>
      <c r="K820" s="66">
        <v>0.13900000000000001</v>
      </c>
      <c r="L820" s="45">
        <v>6831</v>
      </c>
      <c r="M820" s="82">
        <v>43958</v>
      </c>
      <c r="N820" s="44">
        <v>34808</v>
      </c>
      <c r="O820" s="36">
        <f t="shared" si="145"/>
        <v>2552891.2730348469</v>
      </c>
      <c r="P820" s="36">
        <f t="shared" si="146"/>
        <v>2907743</v>
      </c>
      <c r="Q820" s="44">
        <v>18453</v>
      </c>
      <c r="R820" s="30">
        <v>34808</v>
      </c>
      <c r="S820" s="30">
        <f t="shared" si="147"/>
        <v>16355</v>
      </c>
      <c r="T820" s="36">
        <f t="shared" si="148"/>
        <v>1541502</v>
      </c>
      <c r="U820" s="30">
        <f t="shared" si="149"/>
        <v>1366241</v>
      </c>
      <c r="V820" s="44">
        <v>157</v>
      </c>
      <c r="W820" s="33">
        <f t="shared" si="150"/>
        <v>44115</v>
      </c>
      <c r="X820" s="43" t="str">
        <f t="shared" ca="1" si="155"/>
        <v>Bill Process</v>
      </c>
      <c r="Y820" s="37">
        <f t="shared" ca="1" si="151"/>
        <v>-2076</v>
      </c>
      <c r="Z820" s="44">
        <v>3603</v>
      </c>
      <c r="AA820" s="44">
        <f t="shared" ca="1" si="152"/>
        <v>2076</v>
      </c>
      <c r="AB820" s="48">
        <v>0</v>
      </c>
      <c r="AC820" s="67">
        <f t="shared" si="153"/>
        <v>0.53013675017237416</v>
      </c>
      <c r="AD820" s="52">
        <f t="shared" ca="1" si="156"/>
        <v>2076</v>
      </c>
      <c r="AE820" s="83"/>
      <c r="AF820" s="74">
        <v>0</v>
      </c>
      <c r="AG820" s="75">
        <v>0</v>
      </c>
      <c r="AH820" s="76">
        <v>46286</v>
      </c>
      <c r="AI820" s="77">
        <v>46457</v>
      </c>
      <c r="AJ820" s="50">
        <f t="shared" si="154"/>
        <v>-171</v>
      </c>
      <c r="AK820" s="48" t="s">
        <v>60</v>
      </c>
    </row>
    <row r="821" spans="1:37">
      <c r="A821" s="86" t="s">
        <v>1118</v>
      </c>
      <c r="B821" s="44">
        <v>125</v>
      </c>
      <c r="C821" s="44">
        <v>12128899</v>
      </c>
      <c r="D821" s="86" t="s">
        <v>119</v>
      </c>
      <c r="E821" s="86" t="s">
        <v>54</v>
      </c>
      <c r="F821" s="44">
        <v>29</v>
      </c>
      <c r="G821" s="44">
        <v>8622344</v>
      </c>
      <c r="H821" s="46">
        <v>0.75</v>
      </c>
      <c r="I821" s="21">
        <v>56.12503665123154</v>
      </c>
      <c r="J821" s="86" t="s">
        <v>122</v>
      </c>
      <c r="K821" s="66">
        <v>0.11799999999999999</v>
      </c>
      <c r="L821" s="45">
        <v>5763</v>
      </c>
      <c r="M821" s="82">
        <v>44861</v>
      </c>
      <c r="N821" s="44">
        <v>67693</v>
      </c>
      <c r="O821" s="36">
        <f t="shared" si="145"/>
        <v>3799272.1060318165</v>
      </c>
      <c r="P821" s="36">
        <f t="shared" si="146"/>
        <v>4247586</v>
      </c>
      <c r="Q821" s="44">
        <v>4958</v>
      </c>
      <c r="R821" s="30">
        <v>67693</v>
      </c>
      <c r="S821" s="30">
        <f t="shared" si="147"/>
        <v>62735</v>
      </c>
      <c r="T821" s="36">
        <f t="shared" si="148"/>
        <v>311104</v>
      </c>
      <c r="U821" s="30">
        <f t="shared" si="149"/>
        <v>3936482</v>
      </c>
      <c r="V821" s="44">
        <v>92</v>
      </c>
      <c r="W821" s="33">
        <f t="shared" si="150"/>
        <v>44953</v>
      </c>
      <c r="X821" s="43" t="str">
        <f t="shared" ca="1" si="155"/>
        <v>Bill Process</v>
      </c>
      <c r="Y821" s="37">
        <f t="shared" ca="1" si="151"/>
        <v>-1238</v>
      </c>
      <c r="Z821" s="44">
        <v>7696</v>
      </c>
      <c r="AA821" s="44">
        <f t="shared" ca="1" si="152"/>
        <v>1238</v>
      </c>
      <c r="AB821" s="48">
        <v>6</v>
      </c>
      <c r="AC821" s="67">
        <f t="shared" si="153"/>
        <v>7.3242432747846892E-2</v>
      </c>
      <c r="AD821" s="52">
        <f t="shared" ca="1" si="156"/>
        <v>1232</v>
      </c>
      <c r="AE821" s="83"/>
      <c r="AF821" s="74">
        <v>0</v>
      </c>
      <c r="AG821" s="75">
        <v>0</v>
      </c>
      <c r="AH821" s="76">
        <v>45955</v>
      </c>
      <c r="AI821" s="77">
        <v>46061</v>
      </c>
      <c r="AJ821" s="50">
        <f t="shared" si="154"/>
        <v>-106</v>
      </c>
      <c r="AK821" s="48" t="s">
        <v>60</v>
      </c>
    </row>
    <row r="822" spans="1:37">
      <c r="A822" s="86" t="s">
        <v>1119</v>
      </c>
      <c r="B822" s="44">
        <v>417</v>
      </c>
      <c r="C822" s="44">
        <v>15128734</v>
      </c>
      <c r="D822" s="86" t="s">
        <v>165</v>
      </c>
      <c r="E822" s="86" t="s">
        <v>63</v>
      </c>
      <c r="F822" s="44">
        <v>6</v>
      </c>
      <c r="G822" s="44">
        <v>753022</v>
      </c>
      <c r="H822" s="46">
        <v>0.76</v>
      </c>
      <c r="I822" s="21">
        <v>80.078117877695774</v>
      </c>
      <c r="J822" s="86" t="s">
        <v>104</v>
      </c>
      <c r="K822" s="66">
        <v>0.14699999999999999</v>
      </c>
      <c r="L822" s="45">
        <v>1408</v>
      </c>
      <c r="M822" s="82">
        <v>45197</v>
      </c>
      <c r="N822" s="44">
        <v>83019</v>
      </c>
      <c r="O822" s="36">
        <f t="shared" si="145"/>
        <v>6648005.2680884255</v>
      </c>
      <c r="P822" s="36">
        <f t="shared" si="146"/>
        <v>7625262</v>
      </c>
      <c r="Q822" s="44">
        <v>58866</v>
      </c>
      <c r="R822" s="30">
        <v>83019</v>
      </c>
      <c r="S822" s="30">
        <f t="shared" si="147"/>
        <v>24153</v>
      </c>
      <c r="T822" s="36">
        <f t="shared" si="148"/>
        <v>5406819</v>
      </c>
      <c r="U822" s="30">
        <f t="shared" si="149"/>
        <v>2218443</v>
      </c>
      <c r="V822" s="44">
        <v>176</v>
      </c>
      <c r="W822" s="33">
        <f t="shared" si="150"/>
        <v>45373</v>
      </c>
      <c r="X822" s="43" t="str">
        <f t="shared" ca="1" si="155"/>
        <v>Bill Process</v>
      </c>
      <c r="Y822" s="37">
        <f t="shared" ca="1" si="151"/>
        <v>-818</v>
      </c>
      <c r="Z822" s="44">
        <v>9777</v>
      </c>
      <c r="AA822" s="44">
        <f t="shared" ca="1" si="152"/>
        <v>818</v>
      </c>
      <c r="AB822" s="48">
        <v>8</v>
      </c>
      <c r="AC822" s="67">
        <f t="shared" si="153"/>
        <v>0.70906659921222848</v>
      </c>
      <c r="AD822" s="52">
        <f t="shared" ca="1" si="156"/>
        <v>810</v>
      </c>
      <c r="AE822" s="83"/>
      <c r="AF822" s="74">
        <v>0</v>
      </c>
      <c r="AG822" s="75">
        <v>0</v>
      </c>
      <c r="AH822" s="76">
        <v>45968</v>
      </c>
      <c r="AI822" s="77">
        <v>46158</v>
      </c>
      <c r="AJ822" s="50">
        <f t="shared" si="154"/>
        <v>-190</v>
      </c>
      <c r="AK822" s="48" t="s">
        <v>60</v>
      </c>
    </row>
    <row r="823" spans="1:37">
      <c r="A823" s="86" t="s">
        <v>1120</v>
      </c>
      <c r="B823" s="44">
        <v>570</v>
      </c>
      <c r="C823" s="44">
        <v>35616592</v>
      </c>
      <c r="D823" s="86" t="s">
        <v>922</v>
      </c>
      <c r="E823" s="86" t="s">
        <v>79</v>
      </c>
      <c r="F823" s="44">
        <v>47</v>
      </c>
      <c r="G823" s="44">
        <v>8995802</v>
      </c>
      <c r="H823" s="46">
        <v>0.89</v>
      </c>
      <c r="I823" s="21">
        <v>71.055235855851066</v>
      </c>
      <c r="J823" s="86" t="s">
        <v>521</v>
      </c>
      <c r="K823" s="66">
        <v>0.14299999999999999</v>
      </c>
      <c r="L823" s="45">
        <v>3089</v>
      </c>
      <c r="M823" s="82">
        <v>45958</v>
      </c>
      <c r="N823" s="44">
        <v>71668</v>
      </c>
      <c r="O823" s="36">
        <f t="shared" si="145"/>
        <v>5092386.6433171341</v>
      </c>
      <c r="P823" s="36">
        <f t="shared" si="146"/>
        <v>5820598</v>
      </c>
      <c r="Q823" s="44">
        <v>46325</v>
      </c>
      <c r="R823" s="30">
        <v>71668</v>
      </c>
      <c r="S823" s="30">
        <f t="shared" si="147"/>
        <v>25343</v>
      </c>
      <c r="T823" s="36">
        <f t="shared" si="148"/>
        <v>3762337</v>
      </c>
      <c r="U823" s="30">
        <f t="shared" si="149"/>
        <v>2058261</v>
      </c>
      <c r="V823" s="44">
        <v>96</v>
      </c>
      <c r="W823" s="33">
        <f t="shared" si="150"/>
        <v>46054</v>
      </c>
      <c r="X823" s="43" t="str">
        <f t="shared" ca="1" si="155"/>
        <v>Bill Process</v>
      </c>
      <c r="Y823" s="37">
        <f t="shared" ca="1" si="151"/>
        <v>-137</v>
      </c>
      <c r="Z823" s="44">
        <v>8727</v>
      </c>
      <c r="AA823" s="44">
        <f t="shared" ca="1" si="152"/>
        <v>137</v>
      </c>
      <c r="AB823" s="48">
        <v>0</v>
      </c>
      <c r="AC823" s="67">
        <f t="shared" si="153"/>
        <v>0.64638332310096558</v>
      </c>
      <c r="AD823" s="52">
        <f t="shared" ca="1" si="156"/>
        <v>137</v>
      </c>
      <c r="AE823" s="83"/>
      <c r="AF823" s="74">
        <v>0</v>
      </c>
      <c r="AG823" s="75">
        <v>0</v>
      </c>
      <c r="AH823" s="76">
        <v>46225</v>
      </c>
      <c r="AI823" s="77">
        <v>46335</v>
      </c>
      <c r="AJ823" s="50">
        <f t="shared" si="154"/>
        <v>-110</v>
      </c>
      <c r="AK823" s="48" t="s">
        <v>60</v>
      </c>
    </row>
    <row r="824" spans="1:37">
      <c r="A824" s="86" t="s">
        <v>1121</v>
      </c>
      <c r="B824" s="44">
        <v>379</v>
      </c>
      <c r="C824" s="44">
        <v>55090230</v>
      </c>
      <c r="D824" s="86" t="s">
        <v>368</v>
      </c>
      <c r="E824" s="86" t="s">
        <v>125</v>
      </c>
      <c r="F824" s="44">
        <v>8</v>
      </c>
      <c r="G824" s="44">
        <v>573997</v>
      </c>
      <c r="H824" s="46">
        <v>0.8</v>
      </c>
      <c r="I824" s="21">
        <v>89.300442835169875</v>
      </c>
      <c r="J824" s="86" t="s">
        <v>90</v>
      </c>
      <c r="K824" s="66">
        <v>0.13300000000000001</v>
      </c>
      <c r="L824" s="45">
        <v>2483</v>
      </c>
      <c r="M824" s="82">
        <v>45917</v>
      </c>
      <c r="N824" s="44">
        <v>34175</v>
      </c>
      <c r="O824" s="36">
        <f t="shared" si="145"/>
        <v>3051842.6338919303</v>
      </c>
      <c r="P824" s="36">
        <f t="shared" si="146"/>
        <v>3457738</v>
      </c>
      <c r="Q824" s="44">
        <v>34175</v>
      </c>
      <c r="R824" s="30">
        <v>34175</v>
      </c>
      <c r="S824" s="30">
        <f t="shared" si="147"/>
        <v>0</v>
      </c>
      <c r="T824" s="36">
        <f t="shared" si="148"/>
        <v>3457738</v>
      </c>
      <c r="U824" s="30">
        <f t="shared" si="149"/>
        <v>0</v>
      </c>
      <c r="V824" s="44">
        <v>193</v>
      </c>
      <c r="W824" s="33">
        <f t="shared" si="150"/>
        <v>46110</v>
      </c>
      <c r="X824" s="43" t="str">
        <f t="shared" ca="1" si="155"/>
        <v>L D 5.0%</v>
      </c>
      <c r="Y824" s="37">
        <f t="shared" ca="1" si="151"/>
        <v>-81</v>
      </c>
      <c r="Z824" s="44">
        <v>2673</v>
      </c>
      <c r="AA824" s="44">
        <f t="shared" ca="1" si="152"/>
        <v>81</v>
      </c>
      <c r="AB824" s="48">
        <v>5</v>
      </c>
      <c r="AC824" s="67">
        <f t="shared" si="153"/>
        <v>1</v>
      </c>
      <c r="AD824" s="52">
        <f t="shared" ca="1" si="156"/>
        <v>76</v>
      </c>
      <c r="AE824" s="83"/>
      <c r="AF824" s="74">
        <v>0</v>
      </c>
      <c r="AG824" s="75">
        <v>0</v>
      </c>
      <c r="AH824" s="76">
        <v>45658</v>
      </c>
      <c r="AI824" s="77">
        <v>45865</v>
      </c>
      <c r="AJ824" s="50">
        <f t="shared" si="154"/>
        <v>-207</v>
      </c>
      <c r="AK824" s="48" t="s">
        <v>47</v>
      </c>
    </row>
    <row r="825" spans="1:37">
      <c r="A825" s="86" t="s">
        <v>1122</v>
      </c>
      <c r="B825" s="44">
        <v>997</v>
      </c>
      <c r="C825" s="44">
        <v>74368133</v>
      </c>
      <c r="D825" s="86" t="s">
        <v>70</v>
      </c>
      <c r="E825" s="86" t="s">
        <v>71</v>
      </c>
      <c r="F825" s="44">
        <v>13</v>
      </c>
      <c r="G825" s="44">
        <v>8334898</v>
      </c>
      <c r="H825" s="46">
        <v>0.92</v>
      </c>
      <c r="I825" s="21">
        <v>54.398260034947583</v>
      </c>
      <c r="J825" s="86" t="s">
        <v>64</v>
      </c>
      <c r="K825" s="66">
        <v>0.13700000000000001</v>
      </c>
      <c r="L825" s="45">
        <v>4332</v>
      </c>
      <c r="M825" s="82">
        <v>45110</v>
      </c>
      <c r="N825" s="44">
        <v>12379</v>
      </c>
      <c r="O825" s="36">
        <f t="shared" si="145"/>
        <v>673396.06097261608</v>
      </c>
      <c r="P825" s="36">
        <f t="shared" si="146"/>
        <v>765651</v>
      </c>
      <c r="Q825" s="44">
        <v>1380</v>
      </c>
      <c r="R825" s="30">
        <v>12379</v>
      </c>
      <c r="S825" s="30">
        <f t="shared" si="147"/>
        <v>10999</v>
      </c>
      <c r="T825" s="36">
        <f t="shared" si="148"/>
        <v>85354</v>
      </c>
      <c r="U825" s="30">
        <f t="shared" si="149"/>
        <v>680297</v>
      </c>
      <c r="V825" s="44">
        <v>161</v>
      </c>
      <c r="W825" s="33">
        <f t="shared" si="150"/>
        <v>45271</v>
      </c>
      <c r="X825" s="43" t="str">
        <f t="shared" ca="1" si="155"/>
        <v>Bill Process</v>
      </c>
      <c r="Y825" s="37">
        <f t="shared" ca="1" si="151"/>
        <v>-920</v>
      </c>
      <c r="Z825" s="44">
        <v>3673</v>
      </c>
      <c r="AA825" s="44">
        <f t="shared" ca="1" si="152"/>
        <v>920</v>
      </c>
      <c r="AB825" s="48">
        <v>0</v>
      </c>
      <c r="AC825" s="67">
        <f t="shared" si="153"/>
        <v>0.11147911786089344</v>
      </c>
      <c r="AD825" s="52">
        <f t="shared" ca="1" si="156"/>
        <v>920</v>
      </c>
      <c r="AE825" s="83"/>
      <c r="AF825" s="74">
        <v>0</v>
      </c>
      <c r="AG825" s="75">
        <v>0</v>
      </c>
      <c r="AH825" s="76">
        <v>46201</v>
      </c>
      <c r="AI825" s="77">
        <v>46376</v>
      </c>
      <c r="AJ825" s="50">
        <f t="shared" si="154"/>
        <v>-175</v>
      </c>
      <c r="AK825" s="48" t="s">
        <v>47</v>
      </c>
    </row>
    <row r="826" spans="1:37">
      <c r="A826" s="86" t="s">
        <v>1123</v>
      </c>
      <c r="B826" s="44">
        <v>121</v>
      </c>
      <c r="C826" s="44">
        <v>74874012</v>
      </c>
      <c r="D826" s="86" t="s">
        <v>408</v>
      </c>
      <c r="E826" s="86" t="s">
        <v>147</v>
      </c>
      <c r="F826" s="44">
        <v>41</v>
      </c>
      <c r="G826" s="44">
        <v>8278175</v>
      </c>
      <c r="H826" s="46">
        <v>0.81</v>
      </c>
      <c r="I826" s="21">
        <v>73.524570911745201</v>
      </c>
      <c r="J826" s="86" t="s">
        <v>90</v>
      </c>
      <c r="K826" s="66">
        <v>0.10299999999999999</v>
      </c>
      <c r="L826" s="45">
        <v>7225</v>
      </c>
      <c r="M826" s="82">
        <v>45398</v>
      </c>
      <c r="N826" s="44">
        <v>54166</v>
      </c>
      <c r="O826" s="36">
        <f t="shared" si="145"/>
        <v>3982531.9080055906</v>
      </c>
      <c r="P826" s="36">
        <f t="shared" si="146"/>
        <v>4392733</v>
      </c>
      <c r="Q826" s="44">
        <v>51402</v>
      </c>
      <c r="R826" s="30">
        <v>54166</v>
      </c>
      <c r="S826" s="30">
        <f t="shared" si="147"/>
        <v>2764</v>
      </c>
      <c r="T826" s="36">
        <f t="shared" si="148"/>
        <v>4168579</v>
      </c>
      <c r="U826" s="30">
        <f t="shared" si="149"/>
        <v>224154</v>
      </c>
      <c r="V826" s="44">
        <v>161</v>
      </c>
      <c r="W826" s="33">
        <f t="shared" si="150"/>
        <v>45559</v>
      </c>
      <c r="X826" s="43" t="str">
        <f t="shared" ca="1" si="155"/>
        <v>Bill Process</v>
      </c>
      <c r="Y826" s="37">
        <f t="shared" ca="1" si="151"/>
        <v>-632</v>
      </c>
      <c r="Z826" s="44">
        <v>3823</v>
      </c>
      <c r="AA826" s="44">
        <f t="shared" ca="1" si="152"/>
        <v>632</v>
      </c>
      <c r="AB826" s="48">
        <v>9</v>
      </c>
      <c r="AC826" s="67">
        <f t="shared" si="153"/>
        <v>0.94897167965144191</v>
      </c>
      <c r="AD826" s="52">
        <f t="shared" ca="1" si="156"/>
        <v>623</v>
      </c>
      <c r="AE826" s="83"/>
      <c r="AF826" s="74">
        <v>0</v>
      </c>
      <c r="AG826" s="75">
        <v>0</v>
      </c>
      <c r="AH826" s="76">
        <v>45801</v>
      </c>
      <c r="AI826" s="77">
        <v>45976</v>
      </c>
      <c r="AJ826" s="50">
        <f t="shared" si="154"/>
        <v>-175</v>
      </c>
      <c r="AK826" s="48" t="s">
        <v>47</v>
      </c>
    </row>
    <row r="827" spans="1:37">
      <c r="A827" s="86" t="s">
        <v>1124</v>
      </c>
      <c r="B827" s="44">
        <v>574</v>
      </c>
      <c r="C827" s="44">
        <v>51260320</v>
      </c>
      <c r="D827" s="86" t="s">
        <v>163</v>
      </c>
      <c r="E827" s="86" t="s">
        <v>83</v>
      </c>
      <c r="F827" s="44">
        <v>36</v>
      </c>
      <c r="G827" s="44">
        <v>6351704</v>
      </c>
      <c r="H827" s="46">
        <v>0.77</v>
      </c>
      <c r="I827" s="21">
        <v>78.413321485115006</v>
      </c>
      <c r="J827" s="86" t="s">
        <v>84</v>
      </c>
      <c r="K827" s="66">
        <v>0.105</v>
      </c>
      <c r="L827" s="45">
        <v>5791</v>
      </c>
      <c r="M827" s="82">
        <v>43891</v>
      </c>
      <c r="N827" s="44">
        <v>87590</v>
      </c>
      <c r="O827" s="36">
        <f t="shared" si="145"/>
        <v>6868222.8288812237</v>
      </c>
      <c r="P827" s="36">
        <f t="shared" si="146"/>
        <v>7589386</v>
      </c>
      <c r="Q827" s="44">
        <v>27212</v>
      </c>
      <c r="R827" s="30">
        <v>87590</v>
      </c>
      <c r="S827" s="30">
        <f t="shared" si="147"/>
        <v>60378</v>
      </c>
      <c r="T827" s="36">
        <f t="shared" si="148"/>
        <v>2357831</v>
      </c>
      <c r="U827" s="30">
        <f t="shared" si="149"/>
        <v>5231555</v>
      </c>
      <c r="V827" s="44">
        <v>120</v>
      </c>
      <c r="W827" s="33">
        <f t="shared" si="150"/>
        <v>44011</v>
      </c>
      <c r="X827" s="43" t="str">
        <f t="shared" ca="1" si="155"/>
        <v>Bill Process</v>
      </c>
      <c r="Y827" s="37">
        <f t="shared" ca="1" si="151"/>
        <v>-2180</v>
      </c>
      <c r="Z827" s="44">
        <v>4244</v>
      </c>
      <c r="AA827" s="44">
        <f t="shared" ca="1" si="152"/>
        <v>2180</v>
      </c>
      <c r="AB827" s="48">
        <v>3</v>
      </c>
      <c r="AC827" s="67">
        <f t="shared" si="153"/>
        <v>0.31067473455873956</v>
      </c>
      <c r="AD827" s="52">
        <f t="shared" ca="1" si="156"/>
        <v>2177</v>
      </c>
      <c r="AE827" s="83"/>
      <c r="AF827" s="74">
        <v>0</v>
      </c>
      <c r="AG827" s="75">
        <v>0</v>
      </c>
      <c r="AH827" s="76">
        <v>45768</v>
      </c>
      <c r="AI827" s="77">
        <v>45902</v>
      </c>
      <c r="AJ827" s="50">
        <f t="shared" si="154"/>
        <v>-134</v>
      </c>
      <c r="AK827" s="48" t="s">
        <v>60</v>
      </c>
    </row>
    <row r="828" spans="1:37">
      <c r="A828" s="86" t="s">
        <v>1125</v>
      </c>
      <c r="B828" s="44">
        <v>521</v>
      </c>
      <c r="C828" s="44">
        <v>73203829</v>
      </c>
      <c r="D828" s="86" t="s">
        <v>201</v>
      </c>
      <c r="E828" s="86" t="s">
        <v>83</v>
      </c>
      <c r="F828" s="44">
        <v>15</v>
      </c>
      <c r="G828" s="44">
        <v>6300682</v>
      </c>
      <c r="H828" s="46">
        <v>0.78</v>
      </c>
      <c r="I828" s="21">
        <v>74.794868476180142</v>
      </c>
      <c r="J828" s="86" t="s">
        <v>173</v>
      </c>
      <c r="K828" s="66">
        <v>0.14399999999999999</v>
      </c>
      <c r="L828" s="45">
        <v>5288</v>
      </c>
      <c r="M828" s="82">
        <v>45848</v>
      </c>
      <c r="N828" s="44">
        <v>98368</v>
      </c>
      <c r="O828" s="36">
        <f t="shared" si="145"/>
        <v>7357421.6222648881</v>
      </c>
      <c r="P828" s="36">
        <f t="shared" si="146"/>
        <v>8416890</v>
      </c>
      <c r="Q828" s="44">
        <v>82705</v>
      </c>
      <c r="R828" s="30">
        <v>98368</v>
      </c>
      <c r="S828" s="30">
        <f t="shared" si="147"/>
        <v>15663</v>
      </c>
      <c r="T828" s="36">
        <f t="shared" si="148"/>
        <v>7076681</v>
      </c>
      <c r="U828" s="30">
        <f t="shared" si="149"/>
        <v>1340209</v>
      </c>
      <c r="V828" s="44">
        <v>187</v>
      </c>
      <c r="W828" s="33">
        <f t="shared" si="150"/>
        <v>46035</v>
      </c>
      <c r="X828" s="43" t="str">
        <f t="shared" ca="1" si="155"/>
        <v>Bill Process</v>
      </c>
      <c r="Y828" s="37">
        <f t="shared" ca="1" si="151"/>
        <v>-156</v>
      </c>
      <c r="Z828" s="44">
        <v>4560</v>
      </c>
      <c r="AA828" s="44">
        <f t="shared" ca="1" si="152"/>
        <v>156</v>
      </c>
      <c r="AB828" s="48">
        <v>2</v>
      </c>
      <c r="AC828" s="67">
        <f t="shared" si="153"/>
        <v>0.84077138906961613</v>
      </c>
      <c r="AD828" s="52">
        <f t="shared" ca="1" si="156"/>
        <v>154</v>
      </c>
      <c r="AE828" s="83"/>
      <c r="AF828" s="74">
        <v>0</v>
      </c>
      <c r="AG828" s="75">
        <v>0</v>
      </c>
      <c r="AH828" s="76">
        <v>45973</v>
      </c>
      <c r="AI828" s="77">
        <v>46174</v>
      </c>
      <c r="AJ828" s="50">
        <f t="shared" si="154"/>
        <v>-201</v>
      </c>
      <c r="AK828" s="48" t="s">
        <v>47</v>
      </c>
    </row>
    <row r="829" spans="1:37">
      <c r="A829" s="86" t="s">
        <v>1126</v>
      </c>
      <c r="B829" s="44">
        <v>172</v>
      </c>
      <c r="C829" s="44">
        <v>90724019</v>
      </c>
      <c r="D829" s="86" t="s">
        <v>1127</v>
      </c>
      <c r="E829" s="86" t="s">
        <v>125</v>
      </c>
      <c r="F829" s="44">
        <v>32</v>
      </c>
      <c r="G829" s="44">
        <v>3640416</v>
      </c>
      <c r="H829" s="46">
        <v>0.81</v>
      </c>
      <c r="I829" s="21">
        <v>89.049618841611348</v>
      </c>
      <c r="J829" s="86" t="s">
        <v>122</v>
      </c>
      <c r="K829" s="66">
        <v>0.122</v>
      </c>
      <c r="L829" s="45">
        <v>8106</v>
      </c>
      <c r="M829" s="82">
        <v>44413</v>
      </c>
      <c r="N829" s="44">
        <v>42689</v>
      </c>
      <c r="O829" s="36">
        <f t="shared" si="145"/>
        <v>3801439.1787295467</v>
      </c>
      <c r="P829" s="36">
        <f t="shared" si="146"/>
        <v>4265215</v>
      </c>
      <c r="Q829" s="44">
        <v>37581</v>
      </c>
      <c r="R829" s="30">
        <v>42689</v>
      </c>
      <c r="S829" s="30">
        <f t="shared" si="147"/>
        <v>5108</v>
      </c>
      <c r="T829" s="36">
        <f t="shared" si="148"/>
        <v>3754856</v>
      </c>
      <c r="U829" s="30">
        <f t="shared" si="149"/>
        <v>510359</v>
      </c>
      <c r="V829" s="44">
        <v>171</v>
      </c>
      <c r="W829" s="33">
        <f t="shared" si="150"/>
        <v>44584</v>
      </c>
      <c r="X829" s="43" t="str">
        <f t="shared" ca="1" si="155"/>
        <v>Bill Process</v>
      </c>
      <c r="Y829" s="37">
        <f t="shared" ca="1" si="151"/>
        <v>-1607</v>
      </c>
      <c r="Z829" s="44">
        <v>6214</v>
      </c>
      <c r="AA829" s="44">
        <f t="shared" ca="1" si="152"/>
        <v>1607</v>
      </c>
      <c r="AB829" s="48">
        <v>8</v>
      </c>
      <c r="AC829" s="67">
        <f t="shared" si="153"/>
        <v>0.88034388249900442</v>
      </c>
      <c r="AD829" s="52">
        <f t="shared" ca="1" si="156"/>
        <v>1599</v>
      </c>
      <c r="AE829" s="83"/>
      <c r="AF829" s="74">
        <v>0</v>
      </c>
      <c r="AG829" s="75">
        <v>0</v>
      </c>
      <c r="AH829" s="76">
        <v>45924</v>
      </c>
      <c r="AI829" s="77">
        <v>46109</v>
      </c>
      <c r="AJ829" s="50">
        <f t="shared" si="154"/>
        <v>-185</v>
      </c>
      <c r="AK829" s="48" t="s">
        <v>60</v>
      </c>
    </row>
    <row r="830" spans="1:37">
      <c r="A830" s="86" t="s">
        <v>1128</v>
      </c>
      <c r="B830" s="44">
        <v>214</v>
      </c>
      <c r="C830" s="44">
        <v>41884924</v>
      </c>
      <c r="D830" s="86" t="s">
        <v>824</v>
      </c>
      <c r="E830" s="86" t="s">
        <v>147</v>
      </c>
      <c r="F830" s="44">
        <v>43</v>
      </c>
      <c r="G830" s="44">
        <v>4546680</v>
      </c>
      <c r="H830" s="46">
        <v>1</v>
      </c>
      <c r="I830" s="21">
        <v>92.646167445680206</v>
      </c>
      <c r="J830" s="86" t="s">
        <v>208</v>
      </c>
      <c r="K830" s="66">
        <v>0.125</v>
      </c>
      <c r="L830" s="45">
        <v>2215</v>
      </c>
      <c r="M830" s="82">
        <v>44992</v>
      </c>
      <c r="N830" s="44">
        <v>12146</v>
      </c>
      <c r="O830" s="36">
        <f t="shared" si="145"/>
        <v>1125280.3497952318</v>
      </c>
      <c r="P830" s="36">
        <f t="shared" si="146"/>
        <v>1265940</v>
      </c>
      <c r="Q830" s="44">
        <v>1112</v>
      </c>
      <c r="R830" s="30">
        <v>12146</v>
      </c>
      <c r="S830" s="30">
        <f t="shared" si="147"/>
        <v>11034</v>
      </c>
      <c r="T830" s="36">
        <f t="shared" si="148"/>
        <v>115900</v>
      </c>
      <c r="U830" s="30">
        <f t="shared" si="149"/>
        <v>1150040</v>
      </c>
      <c r="V830" s="44">
        <v>103</v>
      </c>
      <c r="W830" s="33">
        <f t="shared" si="150"/>
        <v>45095</v>
      </c>
      <c r="X830" s="43" t="str">
        <f t="shared" ca="1" si="155"/>
        <v>Bill Process</v>
      </c>
      <c r="Y830" s="37">
        <f t="shared" ca="1" si="151"/>
        <v>-1096</v>
      </c>
      <c r="Z830" s="44">
        <v>9863</v>
      </c>
      <c r="AA830" s="44">
        <f t="shared" ca="1" si="152"/>
        <v>1096</v>
      </c>
      <c r="AB830" s="48">
        <v>3</v>
      </c>
      <c r="AC830" s="67">
        <f t="shared" si="153"/>
        <v>9.1552774575992091E-2</v>
      </c>
      <c r="AD830" s="52">
        <f t="shared" ca="1" si="156"/>
        <v>1093</v>
      </c>
      <c r="AE830" s="83"/>
      <c r="AF830" s="74">
        <v>0</v>
      </c>
      <c r="AG830" s="75">
        <v>0</v>
      </c>
      <c r="AH830" s="76">
        <v>45829</v>
      </c>
      <c r="AI830" s="77">
        <v>45946</v>
      </c>
      <c r="AJ830" s="50">
        <f t="shared" si="154"/>
        <v>-117</v>
      </c>
      <c r="AK830" s="48" t="s">
        <v>47</v>
      </c>
    </row>
    <row r="831" spans="1:37">
      <c r="A831" s="86" t="s">
        <v>1129</v>
      </c>
      <c r="B831" s="44">
        <v>318</v>
      </c>
      <c r="C831" s="44">
        <v>54745515</v>
      </c>
      <c r="D831" s="86" t="s">
        <v>765</v>
      </c>
      <c r="E831" s="86" t="s">
        <v>207</v>
      </c>
      <c r="F831" s="44">
        <v>40</v>
      </c>
      <c r="G831" s="44">
        <v>3995775</v>
      </c>
      <c r="H831" s="46">
        <v>0.77</v>
      </c>
      <c r="I831" s="21">
        <v>80.938103816049974</v>
      </c>
      <c r="J831" s="86" t="s">
        <v>236</v>
      </c>
      <c r="K831" s="66">
        <v>0.14099999999999999</v>
      </c>
      <c r="L831" s="45">
        <v>2190</v>
      </c>
      <c r="M831" s="82">
        <v>44157</v>
      </c>
      <c r="N831" s="44">
        <v>22250</v>
      </c>
      <c r="O831" s="36">
        <f t="shared" si="145"/>
        <v>1800872.809907112</v>
      </c>
      <c r="P831" s="36">
        <f t="shared" si="146"/>
        <v>2054796</v>
      </c>
      <c r="Q831" s="44">
        <v>19961</v>
      </c>
      <c r="R831" s="30">
        <v>22250</v>
      </c>
      <c r="S831" s="30">
        <f t="shared" si="147"/>
        <v>2289</v>
      </c>
      <c r="T831" s="36">
        <f t="shared" si="148"/>
        <v>1843406</v>
      </c>
      <c r="U831" s="30">
        <f t="shared" si="149"/>
        <v>211390</v>
      </c>
      <c r="V831" s="44">
        <v>186</v>
      </c>
      <c r="W831" s="33">
        <f t="shared" si="150"/>
        <v>44343</v>
      </c>
      <c r="X831" s="43" t="str">
        <f t="shared" ca="1" si="155"/>
        <v>Bill Process</v>
      </c>
      <c r="Y831" s="37">
        <f t="shared" ca="1" si="151"/>
        <v>-1848</v>
      </c>
      <c r="Z831" s="44">
        <v>1816</v>
      </c>
      <c r="AA831" s="44">
        <f t="shared" ca="1" si="152"/>
        <v>1848</v>
      </c>
      <c r="AB831" s="48">
        <v>4</v>
      </c>
      <c r="AC831" s="67">
        <f t="shared" si="153"/>
        <v>0.89712359550561793</v>
      </c>
      <c r="AD831" s="52">
        <f t="shared" ca="1" si="156"/>
        <v>1844</v>
      </c>
      <c r="AE831" s="83"/>
      <c r="AF831" s="74">
        <v>0</v>
      </c>
      <c r="AG831" s="75">
        <v>0</v>
      </c>
      <c r="AH831" s="76">
        <v>45825</v>
      </c>
      <c r="AI831" s="77">
        <v>46025</v>
      </c>
      <c r="AJ831" s="50">
        <f t="shared" si="154"/>
        <v>-200</v>
      </c>
      <c r="AK831" s="48" t="s">
        <v>47</v>
      </c>
    </row>
    <row r="832" spans="1:37">
      <c r="A832" s="86" t="s">
        <v>1130</v>
      </c>
      <c r="B832" s="44">
        <v>258</v>
      </c>
      <c r="C832" s="44">
        <v>57479875</v>
      </c>
      <c r="D832" s="86" t="s">
        <v>275</v>
      </c>
      <c r="E832" s="86" t="s">
        <v>147</v>
      </c>
      <c r="F832" s="44">
        <v>33</v>
      </c>
      <c r="G832" s="44">
        <v>137495</v>
      </c>
      <c r="H832" s="46">
        <v>0.92</v>
      </c>
      <c r="I832" s="21">
        <v>50.504133729552947</v>
      </c>
      <c r="J832" s="86" t="s">
        <v>208</v>
      </c>
      <c r="K832" s="66">
        <v>0.108</v>
      </c>
      <c r="L832" s="45">
        <v>4895</v>
      </c>
      <c r="M832" s="82">
        <v>45780</v>
      </c>
      <c r="N832" s="44">
        <v>60060</v>
      </c>
      <c r="O832" s="36">
        <f t="shared" si="145"/>
        <v>3033278.2717969501</v>
      </c>
      <c r="P832" s="36">
        <f t="shared" si="146"/>
        <v>3360872</v>
      </c>
      <c r="Q832" s="44">
        <v>52666</v>
      </c>
      <c r="R832" s="30">
        <v>60060</v>
      </c>
      <c r="S832" s="30">
        <f t="shared" si="147"/>
        <v>7394</v>
      </c>
      <c r="T832" s="36">
        <f t="shared" si="148"/>
        <v>2947115</v>
      </c>
      <c r="U832" s="30">
        <f t="shared" si="149"/>
        <v>413757</v>
      </c>
      <c r="V832" s="44">
        <v>67</v>
      </c>
      <c r="W832" s="33">
        <f t="shared" si="150"/>
        <v>45847</v>
      </c>
      <c r="X832" s="43" t="str">
        <f t="shared" ca="1" si="155"/>
        <v>Bill Process</v>
      </c>
      <c r="Y832" s="37">
        <f t="shared" ca="1" si="151"/>
        <v>-344</v>
      </c>
      <c r="Z832" s="44">
        <v>2025</v>
      </c>
      <c r="AA832" s="44">
        <f t="shared" ca="1" si="152"/>
        <v>344</v>
      </c>
      <c r="AB832" s="48">
        <v>3</v>
      </c>
      <c r="AC832" s="67">
        <f t="shared" si="153"/>
        <v>0.87688977688977687</v>
      </c>
      <c r="AD832" s="52">
        <f t="shared" ca="1" si="156"/>
        <v>341</v>
      </c>
      <c r="AE832" s="83"/>
      <c r="AF832" s="74">
        <v>0</v>
      </c>
      <c r="AG832" s="75">
        <v>0</v>
      </c>
      <c r="AH832" s="76">
        <v>45741</v>
      </c>
      <c r="AI832" s="77">
        <v>45822</v>
      </c>
      <c r="AJ832" s="50">
        <f t="shared" si="154"/>
        <v>-81</v>
      </c>
      <c r="AK832" s="48" t="s">
        <v>47</v>
      </c>
    </row>
    <row r="833" spans="1:37">
      <c r="A833" s="86" t="s">
        <v>1131</v>
      </c>
      <c r="B833" s="44">
        <v>259</v>
      </c>
      <c r="C833" s="44">
        <v>15770482</v>
      </c>
      <c r="D833" s="86" t="s">
        <v>92</v>
      </c>
      <c r="E833" s="86" t="s">
        <v>93</v>
      </c>
      <c r="F833" s="44">
        <v>33</v>
      </c>
      <c r="G833" s="44">
        <v>485817</v>
      </c>
      <c r="H833" s="46">
        <v>0.8</v>
      </c>
      <c r="I833" s="21">
        <v>82.907429491386182</v>
      </c>
      <c r="J833" s="86" t="s">
        <v>239</v>
      </c>
      <c r="K833" s="66">
        <v>0.14000000000000001</v>
      </c>
      <c r="L833" s="45">
        <v>6412</v>
      </c>
      <c r="M833" s="82">
        <v>44585</v>
      </c>
      <c r="N833" s="44">
        <v>29895</v>
      </c>
      <c r="O833" s="36">
        <f t="shared" si="145"/>
        <v>2478517.6046449901</v>
      </c>
      <c r="P833" s="36">
        <f t="shared" si="146"/>
        <v>2825510</v>
      </c>
      <c r="Q833" s="44">
        <v>547</v>
      </c>
      <c r="R833" s="30">
        <v>29895</v>
      </c>
      <c r="S833" s="30">
        <f t="shared" si="147"/>
        <v>29348</v>
      </c>
      <c r="T833" s="36">
        <f t="shared" si="148"/>
        <v>51699</v>
      </c>
      <c r="U833" s="30">
        <f t="shared" si="149"/>
        <v>2773811</v>
      </c>
      <c r="V833" s="44">
        <v>102</v>
      </c>
      <c r="W833" s="33">
        <f t="shared" si="150"/>
        <v>44687</v>
      </c>
      <c r="X833" s="43" t="str">
        <f t="shared" ca="1" si="155"/>
        <v>Bill Process</v>
      </c>
      <c r="Y833" s="37">
        <f t="shared" ca="1" si="151"/>
        <v>-1504</v>
      </c>
      <c r="Z833" s="44">
        <v>4667</v>
      </c>
      <c r="AA833" s="44">
        <f t="shared" ca="1" si="152"/>
        <v>1504</v>
      </c>
      <c r="AB833" s="48">
        <v>7</v>
      </c>
      <c r="AC833" s="67">
        <f t="shared" si="153"/>
        <v>1.829737414283325E-2</v>
      </c>
      <c r="AD833" s="52">
        <f t="shared" ca="1" si="156"/>
        <v>1497</v>
      </c>
      <c r="AE833" s="83"/>
      <c r="AF833" s="74">
        <v>0</v>
      </c>
      <c r="AG833" s="75">
        <v>0</v>
      </c>
      <c r="AH833" s="76">
        <v>45875</v>
      </c>
      <c r="AI833" s="77">
        <v>45991</v>
      </c>
      <c r="AJ833" s="50">
        <f t="shared" si="154"/>
        <v>-116</v>
      </c>
      <c r="AK833" s="48" t="s">
        <v>47</v>
      </c>
    </row>
    <row r="834" spans="1:37">
      <c r="A834" s="86" t="s">
        <v>1132</v>
      </c>
      <c r="B834" s="44">
        <v>449</v>
      </c>
      <c r="C834" s="44">
        <v>51836349</v>
      </c>
      <c r="D834" s="86" t="s">
        <v>141</v>
      </c>
      <c r="E834" s="86" t="s">
        <v>93</v>
      </c>
      <c r="F834" s="44">
        <v>7</v>
      </c>
      <c r="G834" s="44">
        <v>9413078</v>
      </c>
      <c r="H834" s="46">
        <v>0.95</v>
      </c>
      <c r="I834" s="21">
        <v>84.334388538867145</v>
      </c>
      <c r="J834" s="86" t="s">
        <v>76</v>
      </c>
      <c r="K834" s="66">
        <v>0.128</v>
      </c>
      <c r="L834" s="45">
        <v>5754</v>
      </c>
      <c r="M834" s="82">
        <v>44817</v>
      </c>
      <c r="N834" s="44">
        <v>59641</v>
      </c>
      <c r="O834" s="36">
        <f t="shared" si="145"/>
        <v>5029787.2668465758</v>
      </c>
      <c r="P834" s="36">
        <f t="shared" si="146"/>
        <v>5673600</v>
      </c>
      <c r="Q834" s="44">
        <v>57066</v>
      </c>
      <c r="R834" s="30">
        <v>59641</v>
      </c>
      <c r="S834" s="30">
        <f t="shared" si="147"/>
        <v>2575</v>
      </c>
      <c r="T834" s="36">
        <f t="shared" si="148"/>
        <v>5428642</v>
      </c>
      <c r="U834" s="30">
        <f t="shared" si="149"/>
        <v>244958</v>
      </c>
      <c r="V834" s="44">
        <v>189</v>
      </c>
      <c r="W834" s="33">
        <f t="shared" si="150"/>
        <v>45006</v>
      </c>
      <c r="X834" s="43" t="str">
        <f t="shared" ca="1" si="155"/>
        <v>Bill Process</v>
      </c>
      <c r="Y834" s="37">
        <f t="shared" ca="1" si="151"/>
        <v>-1185</v>
      </c>
      <c r="Z834" s="44">
        <v>9686</v>
      </c>
      <c r="AA834" s="44">
        <f t="shared" ca="1" si="152"/>
        <v>1185</v>
      </c>
      <c r="AB834" s="48">
        <v>4</v>
      </c>
      <c r="AC834" s="67">
        <f t="shared" si="153"/>
        <v>0.95682500293422312</v>
      </c>
      <c r="AD834" s="52">
        <f t="shared" ca="1" si="156"/>
        <v>1181</v>
      </c>
      <c r="AE834" s="83"/>
      <c r="AF834" s="74">
        <v>0</v>
      </c>
      <c r="AG834" s="75">
        <v>0</v>
      </c>
      <c r="AH834" s="76">
        <v>46117</v>
      </c>
      <c r="AI834" s="77">
        <v>46320</v>
      </c>
      <c r="AJ834" s="50">
        <f t="shared" si="154"/>
        <v>-203</v>
      </c>
      <c r="AK834" s="48" t="s">
        <v>47</v>
      </c>
    </row>
    <row r="835" spans="1:37">
      <c r="A835" s="86" t="s">
        <v>1133</v>
      </c>
      <c r="B835" s="44">
        <v>872</v>
      </c>
      <c r="C835" s="44">
        <v>14466598</v>
      </c>
      <c r="D835" s="86" t="s">
        <v>193</v>
      </c>
      <c r="E835" s="86" t="s">
        <v>54</v>
      </c>
      <c r="F835" s="44">
        <v>21</v>
      </c>
      <c r="G835" s="44">
        <v>7305257</v>
      </c>
      <c r="H835" s="46">
        <v>0.86</v>
      </c>
      <c r="I835" s="21">
        <v>75.759871283547923</v>
      </c>
      <c r="J835" s="86" t="s">
        <v>159</v>
      </c>
      <c r="K835" s="66">
        <v>0.11899999999999999</v>
      </c>
      <c r="L835" s="45">
        <v>2257</v>
      </c>
      <c r="M835" s="82">
        <v>45309</v>
      </c>
      <c r="N835" s="44">
        <v>61417</v>
      </c>
      <c r="O835" s="36">
        <f t="shared" ref="O835:O898" si="157">I835*N835</f>
        <v>4652944.0146216629</v>
      </c>
      <c r="P835" s="36">
        <f t="shared" ref="P835:P898" si="158">ROUND((SUM(I835*K835+I835)*N835),0)</f>
        <v>5206644</v>
      </c>
      <c r="Q835" s="44">
        <v>6153</v>
      </c>
      <c r="R835" s="30">
        <v>61417</v>
      </c>
      <c r="S835" s="30">
        <f t="shared" ref="S835:S898" si="159">+N835-Q835</f>
        <v>55264</v>
      </c>
      <c r="T835" s="36">
        <f t="shared" ref="T835:T898" si="160">ROUND((SUM(I835*K835+I835)*Q835),0)</f>
        <v>521622</v>
      </c>
      <c r="U835" s="30">
        <f t="shared" ref="U835:U898" si="161">+P835-T835</f>
        <v>4685022</v>
      </c>
      <c r="V835" s="44">
        <v>184</v>
      </c>
      <c r="W835" s="33">
        <f t="shared" ref="W835:W898" si="162">V835+M835</f>
        <v>45493</v>
      </c>
      <c r="X835" s="43" t="str">
        <f t="shared" ca="1" si="155"/>
        <v>Bill Process</v>
      </c>
      <c r="Y835" s="37">
        <f t="shared" ref="Y835:Y898" ca="1" si="163">+W835-TODAY()</f>
        <v>-698</v>
      </c>
      <c r="Z835" s="44">
        <v>3415</v>
      </c>
      <c r="AA835" s="44">
        <f t="shared" ref="AA835:AA898" ca="1" si="164">IF(W835&lt;TODAY(),TODAY()-W835,0)</f>
        <v>698</v>
      </c>
      <c r="AB835" s="48">
        <v>0</v>
      </c>
      <c r="AC835" s="67">
        <f t="shared" ref="AC835:AC898" si="165">+Q835/N835</f>
        <v>0.10018398814660436</v>
      </c>
      <c r="AD835" s="52">
        <f t="shared" ca="1" si="156"/>
        <v>698</v>
      </c>
      <c r="AE835" s="83"/>
      <c r="AF835" s="74">
        <v>0</v>
      </c>
      <c r="AG835" s="75">
        <v>0</v>
      </c>
      <c r="AH835" s="76">
        <v>46198</v>
      </c>
      <c r="AI835" s="77">
        <v>46396</v>
      </c>
      <c r="AJ835" s="50">
        <f t="shared" ref="AJ835:AJ898" si="166">AH835-AI835</f>
        <v>-198</v>
      </c>
      <c r="AK835" s="48" t="s">
        <v>47</v>
      </c>
    </row>
    <row r="836" spans="1:37">
      <c r="A836" s="86" t="s">
        <v>1134</v>
      </c>
      <c r="B836" s="44">
        <v>718</v>
      </c>
      <c r="C836" s="44">
        <v>85267058</v>
      </c>
      <c r="D836" s="86" t="s">
        <v>361</v>
      </c>
      <c r="E836" s="86" t="s">
        <v>107</v>
      </c>
      <c r="F836" s="44">
        <v>14</v>
      </c>
      <c r="G836" s="44">
        <v>6426629</v>
      </c>
      <c r="H836" s="46">
        <v>0.75</v>
      </c>
      <c r="I836" s="21">
        <v>64.222161967343808</v>
      </c>
      <c r="J836" s="86" t="s">
        <v>184</v>
      </c>
      <c r="K836" s="66">
        <v>0.123</v>
      </c>
      <c r="L836" s="45">
        <v>8592</v>
      </c>
      <c r="M836" s="82">
        <v>44020</v>
      </c>
      <c r="N836" s="44">
        <v>36279</v>
      </c>
      <c r="O836" s="36">
        <f t="shared" si="157"/>
        <v>2329915.814013266</v>
      </c>
      <c r="P836" s="36">
        <f t="shared" si="158"/>
        <v>2616495</v>
      </c>
      <c r="Q836" s="44">
        <v>16953</v>
      </c>
      <c r="R836" s="30">
        <v>36279</v>
      </c>
      <c r="S836" s="30">
        <f t="shared" si="159"/>
        <v>19326</v>
      </c>
      <c r="T836" s="36">
        <f t="shared" si="160"/>
        <v>1222676</v>
      </c>
      <c r="U836" s="30">
        <f t="shared" si="161"/>
        <v>1393819</v>
      </c>
      <c r="V836" s="44">
        <v>162</v>
      </c>
      <c r="W836" s="33">
        <f t="shared" si="162"/>
        <v>44182</v>
      </c>
      <c r="X836" s="43" t="str">
        <f t="shared" ref="X836:X899" ca="1" si="167">IF(Q836=0,"Bill Submit",IF(Q836&lt;N836,"Bill Process",IF(W836&gt;=TODAY(),"L D 0%",IF(W836+V836/4&gt;=TODAY(),"L D 2.5%",IF(W836+V836/2&gt;=TODAY(),"L D 5.0%",IF(W836+V836*3/4&gt;=TODAY(),"L D 7.5%",IF(W836+V836&gt;=TODAY(),"L D 10%","P O Closed")))))))</f>
        <v>Bill Process</v>
      </c>
      <c r="Y836" s="37">
        <f t="shared" ca="1" si="163"/>
        <v>-2009</v>
      </c>
      <c r="Z836" s="44">
        <v>4927</v>
      </c>
      <c r="AA836" s="44">
        <f t="shared" ca="1" si="164"/>
        <v>2009</v>
      </c>
      <c r="AB836" s="48">
        <v>2</v>
      </c>
      <c r="AC836" s="67">
        <f t="shared" si="165"/>
        <v>0.46729512941371043</v>
      </c>
      <c r="AD836" s="52">
        <f t="shared" ca="1" si="156"/>
        <v>2007</v>
      </c>
      <c r="AE836" s="83"/>
      <c r="AF836" s="74">
        <v>0</v>
      </c>
      <c r="AG836" s="75">
        <v>0</v>
      </c>
      <c r="AH836" s="76">
        <v>45964</v>
      </c>
      <c r="AI836" s="77">
        <v>46140</v>
      </c>
      <c r="AJ836" s="50">
        <f t="shared" si="166"/>
        <v>-176</v>
      </c>
      <c r="AK836" s="48" t="s">
        <v>60</v>
      </c>
    </row>
    <row r="837" spans="1:37">
      <c r="A837" s="86" t="s">
        <v>1135</v>
      </c>
      <c r="B837" s="44">
        <v>602</v>
      </c>
      <c r="C837" s="44">
        <v>36354190</v>
      </c>
      <c r="D837" s="86" t="s">
        <v>189</v>
      </c>
      <c r="E837" s="86" t="s">
        <v>93</v>
      </c>
      <c r="F837" s="44">
        <v>34</v>
      </c>
      <c r="G837" s="44">
        <v>5167483</v>
      </c>
      <c r="H837" s="46">
        <v>0.76</v>
      </c>
      <c r="I837" s="21">
        <v>70.168998408743903</v>
      </c>
      <c r="J837" s="86" t="s">
        <v>112</v>
      </c>
      <c r="K837" s="66">
        <v>0.123</v>
      </c>
      <c r="L837" s="45">
        <v>2622</v>
      </c>
      <c r="M837" s="82">
        <v>45224</v>
      </c>
      <c r="N837" s="44">
        <v>77723</v>
      </c>
      <c r="O837" s="36">
        <f t="shared" si="157"/>
        <v>5453745.0633228021</v>
      </c>
      <c r="P837" s="36">
        <f t="shared" si="158"/>
        <v>6124556</v>
      </c>
      <c r="Q837" s="44">
        <v>13443</v>
      </c>
      <c r="R837" s="30">
        <v>77723</v>
      </c>
      <c r="S837" s="30">
        <f t="shared" si="159"/>
        <v>64280</v>
      </c>
      <c r="T837" s="36">
        <f t="shared" si="160"/>
        <v>1059306</v>
      </c>
      <c r="U837" s="30">
        <f t="shared" si="161"/>
        <v>5065250</v>
      </c>
      <c r="V837" s="44">
        <v>79</v>
      </c>
      <c r="W837" s="33">
        <f t="shared" si="162"/>
        <v>45303</v>
      </c>
      <c r="X837" s="43" t="str">
        <f t="shared" ca="1" si="167"/>
        <v>Bill Process</v>
      </c>
      <c r="Y837" s="37">
        <f t="shared" ca="1" si="163"/>
        <v>-888</v>
      </c>
      <c r="Z837" s="44">
        <v>5087</v>
      </c>
      <c r="AA837" s="44">
        <f t="shared" ca="1" si="164"/>
        <v>888</v>
      </c>
      <c r="AB837" s="48">
        <v>0</v>
      </c>
      <c r="AC837" s="67">
        <f t="shared" si="165"/>
        <v>0.17296038495683388</v>
      </c>
      <c r="AD837" s="52">
        <f t="shared" ca="1" si="156"/>
        <v>888</v>
      </c>
      <c r="AE837" s="83"/>
      <c r="AF837" s="74">
        <v>0</v>
      </c>
      <c r="AG837" s="75">
        <v>0</v>
      </c>
      <c r="AH837" s="76">
        <v>46230</v>
      </c>
      <c r="AI837" s="77">
        <v>46323</v>
      </c>
      <c r="AJ837" s="50">
        <f t="shared" si="166"/>
        <v>-93</v>
      </c>
      <c r="AK837" s="48" t="s">
        <v>47</v>
      </c>
    </row>
    <row r="838" spans="1:37">
      <c r="A838" s="86" t="s">
        <v>1136</v>
      </c>
      <c r="B838" s="44">
        <v>459</v>
      </c>
      <c r="C838" s="44">
        <v>52886878</v>
      </c>
      <c r="D838" s="86" t="s">
        <v>612</v>
      </c>
      <c r="E838" s="86" t="s">
        <v>71</v>
      </c>
      <c r="F838" s="44">
        <v>44</v>
      </c>
      <c r="G838" s="44">
        <v>8474822</v>
      </c>
      <c r="H838" s="46">
        <v>0.82</v>
      </c>
      <c r="I838" s="21">
        <v>95.182751554008846</v>
      </c>
      <c r="J838" s="86" t="s">
        <v>101</v>
      </c>
      <c r="K838" s="66">
        <v>0.129</v>
      </c>
      <c r="L838" s="45">
        <v>1976</v>
      </c>
      <c r="M838" s="82">
        <v>45953</v>
      </c>
      <c r="N838" s="44">
        <v>33457</v>
      </c>
      <c r="O838" s="36">
        <f t="shared" si="157"/>
        <v>3184529.3187424741</v>
      </c>
      <c r="P838" s="36">
        <f t="shared" si="158"/>
        <v>3595334</v>
      </c>
      <c r="Q838" s="44">
        <v>30094</v>
      </c>
      <c r="R838" s="30">
        <v>33457</v>
      </c>
      <c r="S838" s="30">
        <f t="shared" si="159"/>
        <v>3363</v>
      </c>
      <c r="T838" s="36">
        <f t="shared" si="160"/>
        <v>3233941</v>
      </c>
      <c r="U838" s="30">
        <f t="shared" si="161"/>
        <v>361393</v>
      </c>
      <c r="V838" s="44">
        <v>104</v>
      </c>
      <c r="W838" s="33">
        <f>V838+M838</f>
        <v>46057</v>
      </c>
      <c r="X838" s="43" t="str">
        <f ca="1">IF(Q838=0,"Bill Submit",IF(Q838&lt;N838,"Bill Process",IF(W838&gt;=TODAY(),"L D 0%",IF(W838+V838/4&gt;=TODAY(),"L D 2.5%",IF(W838+V838/2&gt;=TODAY(),"L D 5.0%",IF(W838+V838*3/4&gt;=TODAY(),"L D 7.5%",IF(W838+V838&gt;=TODAY(),"L D 10%","P O Closed")))))))</f>
        <v>Bill Process</v>
      </c>
      <c r="Y838" s="37">
        <f t="shared" ca="1" si="163"/>
        <v>-134</v>
      </c>
      <c r="Z838" s="44">
        <v>1400</v>
      </c>
      <c r="AA838" s="44">
        <f t="shared" ca="1" si="164"/>
        <v>134</v>
      </c>
      <c r="AB838" s="48">
        <v>0</v>
      </c>
      <c r="AC838" s="67">
        <f t="shared" si="165"/>
        <v>0.89948291837283678</v>
      </c>
      <c r="AD838" s="52">
        <f t="shared" ca="1" si="156"/>
        <v>134</v>
      </c>
      <c r="AE838" s="83"/>
      <c r="AF838" s="74">
        <v>0</v>
      </c>
      <c r="AG838" s="75">
        <v>0</v>
      </c>
      <c r="AH838" s="76">
        <v>46320</v>
      </c>
      <c r="AI838" s="77">
        <v>46438</v>
      </c>
      <c r="AJ838" s="50">
        <f t="shared" si="166"/>
        <v>-118</v>
      </c>
      <c r="AK838" s="48" t="s">
        <v>47</v>
      </c>
    </row>
    <row r="839" spans="1:37">
      <c r="A839" s="86" t="s">
        <v>1137</v>
      </c>
      <c r="B839" s="44">
        <v>425</v>
      </c>
      <c r="C839" s="44">
        <v>42109883</v>
      </c>
      <c r="D839" s="86" t="s">
        <v>525</v>
      </c>
      <c r="E839" s="86" t="s">
        <v>211</v>
      </c>
      <c r="F839" s="44">
        <v>29</v>
      </c>
      <c r="G839" s="44">
        <v>6818644</v>
      </c>
      <c r="H839" s="46">
        <v>0.99</v>
      </c>
      <c r="I839" s="21">
        <v>89.238662994329871</v>
      </c>
      <c r="J839" s="86" t="s">
        <v>521</v>
      </c>
      <c r="K839" s="66">
        <v>0.11799999999999999</v>
      </c>
      <c r="L839" s="45">
        <v>6984</v>
      </c>
      <c r="M839" s="82">
        <v>44268</v>
      </c>
      <c r="N839" s="44">
        <v>20012</v>
      </c>
      <c r="O839" s="36">
        <f t="shared" si="157"/>
        <v>1785844.1238425295</v>
      </c>
      <c r="P839" s="36">
        <f t="shared" si="158"/>
        <v>1996574</v>
      </c>
      <c r="Q839" s="44">
        <v>3301</v>
      </c>
      <c r="R839" s="30">
        <v>20012</v>
      </c>
      <c r="S839" s="30">
        <f t="shared" si="159"/>
        <v>16711</v>
      </c>
      <c r="T839" s="36">
        <f t="shared" si="160"/>
        <v>329337</v>
      </c>
      <c r="U839" s="30">
        <f t="shared" si="161"/>
        <v>1667237</v>
      </c>
      <c r="V839" s="44">
        <v>155</v>
      </c>
      <c r="W839" s="33">
        <f t="shared" si="162"/>
        <v>44423</v>
      </c>
      <c r="X839" s="43" t="str">
        <f t="shared" ca="1" si="167"/>
        <v>Bill Process</v>
      </c>
      <c r="Y839" s="37">
        <f t="shared" ca="1" si="163"/>
        <v>-1768</v>
      </c>
      <c r="Z839" s="44">
        <v>7840</v>
      </c>
      <c r="AA839" s="44">
        <f t="shared" ca="1" si="164"/>
        <v>1768</v>
      </c>
      <c r="AB839" s="48">
        <v>6</v>
      </c>
      <c r="AC839" s="67">
        <f t="shared" si="165"/>
        <v>0.16495102938237058</v>
      </c>
      <c r="AD839" s="52">
        <f t="shared" ca="1" si="156"/>
        <v>1762</v>
      </c>
      <c r="AE839" s="83"/>
      <c r="AF839" s="74">
        <v>0</v>
      </c>
      <c r="AG839" s="75">
        <v>0</v>
      </c>
      <c r="AH839" s="76">
        <v>45738</v>
      </c>
      <c r="AI839" s="77">
        <v>45907</v>
      </c>
      <c r="AJ839" s="50">
        <f t="shared" si="166"/>
        <v>-169</v>
      </c>
      <c r="AK839" s="48" t="s">
        <v>60</v>
      </c>
    </row>
    <row r="840" spans="1:37">
      <c r="A840" s="86" t="s">
        <v>1138</v>
      </c>
      <c r="B840" s="44">
        <v>577</v>
      </c>
      <c r="C840" s="44">
        <v>62929587</v>
      </c>
      <c r="D840" s="86" t="s">
        <v>489</v>
      </c>
      <c r="E840" s="86" t="s">
        <v>63</v>
      </c>
      <c r="F840" s="44">
        <v>27</v>
      </c>
      <c r="G840" s="44">
        <v>255193</v>
      </c>
      <c r="H840" s="46">
        <v>0.79</v>
      </c>
      <c r="I840" s="21">
        <v>57.76493047973328</v>
      </c>
      <c r="J840" s="86" t="s">
        <v>104</v>
      </c>
      <c r="K840" s="66">
        <v>0.121</v>
      </c>
      <c r="L840" s="45">
        <v>8361</v>
      </c>
      <c r="M840" s="82">
        <v>45685</v>
      </c>
      <c r="N840" s="44">
        <v>83889</v>
      </c>
      <c r="O840" s="36">
        <f t="shared" si="157"/>
        <v>4845842.2530143447</v>
      </c>
      <c r="P840" s="36">
        <f t="shared" si="158"/>
        <v>5432189</v>
      </c>
      <c r="Q840" s="44">
        <v>2764</v>
      </c>
      <c r="R840" s="30">
        <v>83889</v>
      </c>
      <c r="S840" s="30">
        <f t="shared" si="159"/>
        <v>81125</v>
      </c>
      <c r="T840" s="36">
        <f t="shared" si="160"/>
        <v>178981</v>
      </c>
      <c r="U840" s="30">
        <f t="shared" si="161"/>
        <v>5253208</v>
      </c>
      <c r="V840" s="44">
        <v>58</v>
      </c>
      <c r="W840" s="33">
        <f t="shared" si="162"/>
        <v>45743</v>
      </c>
      <c r="X840" s="43" t="str">
        <f t="shared" ca="1" si="167"/>
        <v>Bill Process</v>
      </c>
      <c r="Y840" s="37">
        <f t="shared" ca="1" si="163"/>
        <v>-448</v>
      </c>
      <c r="Z840" s="44">
        <v>9224</v>
      </c>
      <c r="AA840" s="44">
        <f t="shared" ca="1" si="164"/>
        <v>448</v>
      </c>
      <c r="AB840" s="48">
        <v>8</v>
      </c>
      <c r="AC840" s="67">
        <f t="shared" si="165"/>
        <v>3.2948300730727506E-2</v>
      </c>
      <c r="AD840" s="52">
        <f t="shared" ca="1" si="156"/>
        <v>440</v>
      </c>
      <c r="AE840" s="83"/>
      <c r="AF840" s="74">
        <v>0</v>
      </c>
      <c r="AG840" s="75">
        <v>0</v>
      </c>
      <c r="AH840" s="76">
        <v>45841</v>
      </c>
      <c r="AI840" s="77">
        <v>45913</v>
      </c>
      <c r="AJ840" s="50">
        <f t="shared" si="166"/>
        <v>-72</v>
      </c>
      <c r="AK840" s="48" t="s">
        <v>60</v>
      </c>
    </row>
    <row r="841" spans="1:37">
      <c r="A841" s="86" t="s">
        <v>1139</v>
      </c>
      <c r="B841" s="44">
        <v>691</v>
      </c>
      <c r="C841" s="44">
        <v>90581994</v>
      </c>
      <c r="D841" s="86" t="s">
        <v>269</v>
      </c>
      <c r="E841" s="86" t="s">
        <v>97</v>
      </c>
      <c r="F841" s="44">
        <v>36</v>
      </c>
      <c r="G841" s="44">
        <v>2047742</v>
      </c>
      <c r="H841" s="46">
        <v>0.99</v>
      </c>
      <c r="I841" s="21">
        <v>94.975919859702543</v>
      </c>
      <c r="J841" s="86" t="s">
        <v>265</v>
      </c>
      <c r="K841" s="66">
        <v>0.11899999999999999</v>
      </c>
      <c r="L841" s="45">
        <v>7242</v>
      </c>
      <c r="M841" s="82">
        <v>44986</v>
      </c>
      <c r="N841" s="44">
        <v>58650</v>
      </c>
      <c r="O841" s="36">
        <f t="shared" si="157"/>
        <v>5570337.6997715542</v>
      </c>
      <c r="P841" s="36">
        <f t="shared" si="158"/>
        <v>6233208</v>
      </c>
      <c r="Q841" s="44">
        <v>43174</v>
      </c>
      <c r="R841" s="30">
        <v>58650</v>
      </c>
      <c r="S841" s="30">
        <f t="shared" si="159"/>
        <v>15476</v>
      </c>
      <c r="T841" s="36">
        <f t="shared" si="160"/>
        <v>4588449</v>
      </c>
      <c r="U841" s="30">
        <f t="shared" si="161"/>
        <v>1644759</v>
      </c>
      <c r="V841" s="44">
        <v>161</v>
      </c>
      <c r="W841" s="33">
        <f t="shared" si="162"/>
        <v>45147</v>
      </c>
      <c r="X841" s="43" t="str">
        <f t="shared" ca="1" si="167"/>
        <v>Bill Process</v>
      </c>
      <c r="Y841" s="37">
        <f t="shared" ca="1" si="163"/>
        <v>-1044</v>
      </c>
      <c r="Z841" s="44">
        <v>5204</v>
      </c>
      <c r="AA841" s="44">
        <f t="shared" ca="1" si="164"/>
        <v>1044</v>
      </c>
      <c r="AB841" s="48">
        <v>3</v>
      </c>
      <c r="AC841" s="67">
        <f t="shared" si="165"/>
        <v>0.73612958226768965</v>
      </c>
      <c r="AD841" s="52">
        <f t="shared" ca="1" si="156"/>
        <v>1041</v>
      </c>
      <c r="AE841" s="83"/>
      <c r="AF841" s="74">
        <v>0</v>
      </c>
      <c r="AG841" s="75">
        <v>0</v>
      </c>
      <c r="AH841" s="76">
        <v>45662</v>
      </c>
      <c r="AI841" s="77">
        <v>45837</v>
      </c>
      <c r="AJ841" s="50">
        <f t="shared" si="166"/>
        <v>-175</v>
      </c>
      <c r="AK841" s="48" t="s">
        <v>47</v>
      </c>
    </row>
    <row r="842" spans="1:37">
      <c r="A842" s="86" t="s">
        <v>1140</v>
      </c>
      <c r="B842" s="44">
        <v>608</v>
      </c>
      <c r="C842" s="44">
        <v>58319102</v>
      </c>
      <c r="D842" s="86" t="s">
        <v>394</v>
      </c>
      <c r="E842" s="86" t="s">
        <v>93</v>
      </c>
      <c r="F842" s="44">
        <v>39</v>
      </c>
      <c r="G842" s="44">
        <v>8856395</v>
      </c>
      <c r="H842" s="46">
        <v>0.94</v>
      </c>
      <c r="I842" s="21">
        <v>78.003615547496111</v>
      </c>
      <c r="J842" s="86" t="s">
        <v>122</v>
      </c>
      <c r="K842" s="66">
        <v>0.14399999999999999</v>
      </c>
      <c r="L842" s="45">
        <v>6776</v>
      </c>
      <c r="M842" s="82">
        <v>45340</v>
      </c>
      <c r="N842" s="44">
        <v>46473</v>
      </c>
      <c r="O842" s="36">
        <f t="shared" si="157"/>
        <v>3625062.0253387867</v>
      </c>
      <c r="P842" s="36">
        <f t="shared" si="158"/>
        <v>4147071</v>
      </c>
      <c r="Q842" s="44">
        <v>46473</v>
      </c>
      <c r="R842" s="30">
        <v>46473</v>
      </c>
      <c r="S842" s="30">
        <f t="shared" si="159"/>
        <v>0</v>
      </c>
      <c r="T842" s="36">
        <f t="shared" si="160"/>
        <v>4147071</v>
      </c>
      <c r="U842" s="30">
        <f t="shared" si="161"/>
        <v>0</v>
      </c>
      <c r="V842" s="44">
        <v>176</v>
      </c>
      <c r="W842" s="33">
        <f t="shared" si="162"/>
        <v>45516</v>
      </c>
      <c r="X842" s="43" t="str">
        <f t="shared" ca="1" si="167"/>
        <v>P O Closed</v>
      </c>
      <c r="Y842" s="37">
        <f t="shared" ca="1" si="163"/>
        <v>-675</v>
      </c>
      <c r="Z842" s="44">
        <v>8857</v>
      </c>
      <c r="AA842" s="44">
        <f t="shared" ca="1" si="164"/>
        <v>675</v>
      </c>
      <c r="AB842" s="48">
        <v>0</v>
      </c>
      <c r="AC842" s="67">
        <f t="shared" si="165"/>
        <v>1</v>
      </c>
      <c r="AD842" s="52">
        <f t="shared" ca="1" si="156"/>
        <v>675</v>
      </c>
      <c r="AE842" s="83"/>
      <c r="AF842" s="74">
        <v>0</v>
      </c>
      <c r="AG842" s="75">
        <v>0</v>
      </c>
      <c r="AH842" s="76">
        <v>46316</v>
      </c>
      <c r="AI842" s="77">
        <v>46506</v>
      </c>
      <c r="AJ842" s="50">
        <f t="shared" si="166"/>
        <v>-190</v>
      </c>
      <c r="AK842" s="48" t="s">
        <v>60</v>
      </c>
    </row>
    <row r="843" spans="1:37">
      <c r="A843" s="86" t="s">
        <v>1141</v>
      </c>
      <c r="B843" s="44">
        <v>166</v>
      </c>
      <c r="C843" s="44">
        <v>36107879</v>
      </c>
      <c r="D843" s="86" t="s">
        <v>538</v>
      </c>
      <c r="E843" s="86" t="s">
        <v>211</v>
      </c>
      <c r="F843" s="44">
        <v>22</v>
      </c>
      <c r="G843" s="44">
        <v>9139256</v>
      </c>
      <c r="H843" s="46">
        <v>0.92</v>
      </c>
      <c r="I843" s="21">
        <v>96.463260856849018</v>
      </c>
      <c r="J843" s="86" t="s">
        <v>197</v>
      </c>
      <c r="K843" s="66">
        <v>0.13200000000000001</v>
      </c>
      <c r="L843" s="45">
        <v>1810</v>
      </c>
      <c r="M843" s="82">
        <v>45844</v>
      </c>
      <c r="N843" s="44">
        <v>61454</v>
      </c>
      <c r="O843" s="36">
        <f t="shared" si="157"/>
        <v>5928053.2326967996</v>
      </c>
      <c r="P843" s="36">
        <f t="shared" si="158"/>
        <v>6710556</v>
      </c>
      <c r="Q843" s="44">
        <v>37690</v>
      </c>
      <c r="R843" s="30">
        <v>61454</v>
      </c>
      <c r="S843" s="30">
        <f t="shared" si="159"/>
        <v>23764</v>
      </c>
      <c r="T843" s="36">
        <f t="shared" si="160"/>
        <v>4115613</v>
      </c>
      <c r="U843" s="30">
        <f t="shared" si="161"/>
        <v>2594943</v>
      </c>
      <c r="V843" s="44">
        <v>119</v>
      </c>
      <c r="W843" s="33">
        <f t="shared" si="162"/>
        <v>45963</v>
      </c>
      <c r="X843" s="43" t="str">
        <f t="shared" ca="1" si="167"/>
        <v>Bill Process</v>
      </c>
      <c r="Y843" s="37">
        <f t="shared" ca="1" si="163"/>
        <v>-228</v>
      </c>
      <c r="Z843" s="44">
        <v>8490</v>
      </c>
      <c r="AA843" s="44">
        <f t="shared" ca="1" si="164"/>
        <v>228</v>
      </c>
      <c r="AB843" s="48">
        <v>0</v>
      </c>
      <c r="AC843" s="67">
        <f t="shared" si="165"/>
        <v>0.61330426009698313</v>
      </c>
      <c r="AD843" s="52">
        <f t="shared" ca="1" si="156"/>
        <v>228</v>
      </c>
      <c r="AE843" s="83"/>
      <c r="AF843" s="74">
        <v>0</v>
      </c>
      <c r="AG843" s="75">
        <v>0</v>
      </c>
      <c r="AH843" s="76">
        <v>46366</v>
      </c>
      <c r="AI843" s="77">
        <v>46499</v>
      </c>
      <c r="AJ843" s="50">
        <f t="shared" si="166"/>
        <v>-133</v>
      </c>
      <c r="AK843" s="48" t="s">
        <v>47</v>
      </c>
    </row>
    <row r="844" spans="1:37">
      <c r="A844" s="86" t="s">
        <v>1142</v>
      </c>
      <c r="B844" s="44">
        <v>493</v>
      </c>
      <c r="C844" s="44">
        <v>97540080</v>
      </c>
      <c r="D844" s="86" t="s">
        <v>941</v>
      </c>
      <c r="E844" s="86" t="s">
        <v>67</v>
      </c>
      <c r="F844" s="44">
        <v>25</v>
      </c>
      <c r="G844" s="44">
        <v>6508149</v>
      </c>
      <c r="H844" s="46">
        <v>0.81</v>
      </c>
      <c r="I844" s="21">
        <v>94.34040780753881</v>
      </c>
      <c r="J844" s="86" t="s">
        <v>84</v>
      </c>
      <c r="K844" s="66">
        <v>0.114</v>
      </c>
      <c r="L844" s="45">
        <v>1490</v>
      </c>
      <c r="M844" s="82">
        <v>44853</v>
      </c>
      <c r="N844" s="44">
        <v>93944</v>
      </c>
      <c r="O844" s="36">
        <f t="shared" si="157"/>
        <v>8862715.2710714266</v>
      </c>
      <c r="P844" s="36">
        <f t="shared" si="158"/>
        <v>9873065</v>
      </c>
      <c r="Q844" s="44">
        <v>77908</v>
      </c>
      <c r="R844" s="30">
        <v>93944</v>
      </c>
      <c r="S844" s="30">
        <f t="shared" si="159"/>
        <v>16036</v>
      </c>
      <c r="T844" s="36">
        <f t="shared" si="160"/>
        <v>8187758</v>
      </c>
      <c r="U844" s="30">
        <f t="shared" si="161"/>
        <v>1685307</v>
      </c>
      <c r="V844" s="44">
        <v>153</v>
      </c>
      <c r="W844" s="33">
        <f t="shared" si="162"/>
        <v>45006</v>
      </c>
      <c r="X844" s="43" t="str">
        <f t="shared" ca="1" si="167"/>
        <v>Bill Process</v>
      </c>
      <c r="Y844" s="37">
        <f t="shared" ca="1" si="163"/>
        <v>-1185</v>
      </c>
      <c r="Z844" s="44">
        <v>3045</v>
      </c>
      <c r="AA844" s="44">
        <f t="shared" ca="1" si="164"/>
        <v>1185</v>
      </c>
      <c r="AB844" s="48">
        <v>7</v>
      </c>
      <c r="AC844" s="67">
        <f t="shared" si="165"/>
        <v>0.82930256322915774</v>
      </c>
      <c r="AD844" s="52">
        <f t="shared" ca="1" si="156"/>
        <v>1178</v>
      </c>
      <c r="AE844" s="83"/>
      <c r="AF844" s="74">
        <v>0</v>
      </c>
      <c r="AG844" s="75">
        <v>0</v>
      </c>
      <c r="AH844" s="76">
        <v>45991</v>
      </c>
      <c r="AI844" s="77">
        <v>46158</v>
      </c>
      <c r="AJ844" s="50">
        <f t="shared" si="166"/>
        <v>-167</v>
      </c>
      <c r="AK844" s="48" t="s">
        <v>60</v>
      </c>
    </row>
    <row r="845" spans="1:37">
      <c r="A845" s="86" t="s">
        <v>1143</v>
      </c>
      <c r="B845" s="44">
        <v>777</v>
      </c>
      <c r="C845" s="44">
        <v>76557674</v>
      </c>
      <c r="D845" s="86" t="s">
        <v>278</v>
      </c>
      <c r="E845" s="86" t="s">
        <v>75</v>
      </c>
      <c r="F845" s="44">
        <v>25</v>
      </c>
      <c r="G845" s="44">
        <v>7774451</v>
      </c>
      <c r="H845" s="46">
        <v>0.82</v>
      </c>
      <c r="I845" s="21">
        <v>87.807458228879582</v>
      </c>
      <c r="J845" s="86" t="s">
        <v>101</v>
      </c>
      <c r="K845" s="66">
        <v>0.13500000000000001</v>
      </c>
      <c r="L845" s="45">
        <v>9910</v>
      </c>
      <c r="M845" s="82">
        <v>45780</v>
      </c>
      <c r="N845" s="44">
        <v>84308</v>
      </c>
      <c r="O845" s="36">
        <f t="shared" si="157"/>
        <v>7402871.18836038</v>
      </c>
      <c r="P845" s="36">
        <f t="shared" si="158"/>
        <v>8402259</v>
      </c>
      <c r="Q845" s="44">
        <v>27737</v>
      </c>
      <c r="R845" s="30">
        <v>84308</v>
      </c>
      <c r="S845" s="30">
        <f>+N845-Q845</f>
        <v>56571</v>
      </c>
      <c r="T845" s="36">
        <f t="shared" si="160"/>
        <v>2764310</v>
      </c>
      <c r="U845" s="30">
        <f t="shared" si="161"/>
        <v>5637949</v>
      </c>
      <c r="V845" s="44">
        <v>65</v>
      </c>
      <c r="W845" s="33">
        <f t="shared" si="162"/>
        <v>45845</v>
      </c>
      <c r="X845" s="43" t="str">
        <f ca="1">IF(Q845=0,"Bill Submit",IF(Q845&lt;N845,"Bill Process",IF(W845&gt;=TODAY(),"L D 0%",IF(W845+V845/4&gt;=TODAY(),"L D 2.5%",IF(W845+V845/2&gt;=TODAY(),"L D 5.0%",IF(W845+V845*3/4&gt;=TODAY(),"L D 7.5%",IF(W845+V845&gt;=TODAY(),"L D 10%","P O Closed")))))))</f>
        <v>Bill Process</v>
      </c>
      <c r="Y845" s="37">
        <f t="shared" ca="1" si="163"/>
        <v>-346</v>
      </c>
      <c r="Z845" s="44">
        <v>5822</v>
      </c>
      <c r="AA845" s="44">
        <f t="shared" ca="1" si="164"/>
        <v>346</v>
      </c>
      <c r="AB845" s="48">
        <v>7</v>
      </c>
      <c r="AC845" s="67">
        <f t="shared" si="165"/>
        <v>0.32899606205816767</v>
      </c>
      <c r="AD845" s="52">
        <f t="shared" ca="1" si="156"/>
        <v>339</v>
      </c>
      <c r="AE845" s="83"/>
      <c r="AF845" s="74">
        <v>0</v>
      </c>
      <c r="AG845" s="75">
        <v>0</v>
      </c>
      <c r="AH845" s="76">
        <v>46104</v>
      </c>
      <c r="AI845" s="77">
        <v>46183</v>
      </c>
      <c r="AJ845" s="50">
        <f t="shared" si="166"/>
        <v>-79</v>
      </c>
      <c r="AK845" s="48" t="s">
        <v>47</v>
      </c>
    </row>
    <row r="846" spans="1:37">
      <c r="A846" s="86" t="s">
        <v>1144</v>
      </c>
      <c r="B846" s="44">
        <v>996</v>
      </c>
      <c r="C846" s="44">
        <v>35400454</v>
      </c>
      <c r="D846" s="86" t="s">
        <v>49</v>
      </c>
      <c r="E846" s="86" t="s">
        <v>50</v>
      </c>
      <c r="F846" s="44">
        <v>7</v>
      </c>
      <c r="G846" s="44">
        <v>6606321</v>
      </c>
      <c r="H846" s="46">
        <v>0.79</v>
      </c>
      <c r="I846" s="21">
        <v>69.18132238366816</v>
      </c>
      <c r="J846" s="86" t="s">
        <v>72</v>
      </c>
      <c r="K846" s="66">
        <v>0.104</v>
      </c>
      <c r="L846" s="45">
        <v>9033</v>
      </c>
      <c r="M846" s="82">
        <v>44014</v>
      </c>
      <c r="N846" s="44">
        <v>50364</v>
      </c>
      <c r="O846" s="36">
        <f t="shared" si="157"/>
        <v>3484248.1205310631</v>
      </c>
      <c r="P846" s="36">
        <f t="shared" si="158"/>
        <v>3846610</v>
      </c>
      <c r="Q846" s="44">
        <v>0</v>
      </c>
      <c r="R846" s="30">
        <v>50364</v>
      </c>
      <c r="S846" s="30">
        <f t="shared" si="159"/>
        <v>50364</v>
      </c>
      <c r="T846" s="36">
        <f t="shared" si="160"/>
        <v>0</v>
      </c>
      <c r="U846" s="30">
        <f t="shared" si="161"/>
        <v>3846610</v>
      </c>
      <c r="V846" s="44">
        <v>87</v>
      </c>
      <c r="W846" s="33">
        <f>V846+M846</f>
        <v>44101</v>
      </c>
      <c r="X846" s="43" t="str">
        <f ca="1">IF(Q846=0,"Bill Submit",IF(Q846&lt;N846,"Bill Process",IF(W846&gt;=TODAY(),"L D 0%",IF(W846+V846/4&gt;=TODAY(),"L D 2.5%",IF(W846+V846/2&gt;=TODAY(),"L D 5.0%",IF(W846+V846*3/4&gt;=TODAY(),"L D 7.5%",IF(W846+V846&gt;=TODAY(),"L D 10%","P O Closed")))))))</f>
        <v>Bill Submit</v>
      </c>
      <c r="Y846" s="37">
        <f ca="1">+W846-TODAY()</f>
        <v>-2090</v>
      </c>
      <c r="Z846" s="44">
        <v>1875</v>
      </c>
      <c r="AA846" s="44">
        <f t="shared" ca="1" si="164"/>
        <v>2090</v>
      </c>
      <c r="AB846" s="48">
        <v>9</v>
      </c>
      <c r="AC846" s="67">
        <f t="shared" si="165"/>
        <v>0</v>
      </c>
      <c r="AD846" s="52">
        <f t="shared" ca="1" si="156"/>
        <v>2081</v>
      </c>
      <c r="AE846" s="83"/>
      <c r="AF846" s="74">
        <v>0</v>
      </c>
      <c r="AG846" s="75">
        <v>0</v>
      </c>
      <c r="AH846" s="76">
        <v>45865</v>
      </c>
      <c r="AI846" s="77">
        <v>45966</v>
      </c>
      <c r="AJ846" s="50">
        <f t="shared" si="166"/>
        <v>-101</v>
      </c>
      <c r="AK846" s="48" t="s">
        <v>47</v>
      </c>
    </row>
    <row r="847" spans="1:37">
      <c r="A847" s="86" t="s">
        <v>1145</v>
      </c>
      <c r="B847" s="44">
        <v>325</v>
      </c>
      <c r="C847" s="44">
        <v>69011568</v>
      </c>
      <c r="D847" s="86" t="s">
        <v>1146</v>
      </c>
      <c r="E847" s="86" t="s">
        <v>67</v>
      </c>
      <c r="F847" s="44">
        <v>41</v>
      </c>
      <c r="G847" s="44">
        <v>8326585</v>
      </c>
      <c r="H847" s="46">
        <v>0.94</v>
      </c>
      <c r="I847" s="21">
        <v>71.706709623552442</v>
      </c>
      <c r="J847" s="86" t="s">
        <v>104</v>
      </c>
      <c r="K847" s="66">
        <v>0.11</v>
      </c>
      <c r="L847" s="45">
        <v>1489</v>
      </c>
      <c r="M847" s="82">
        <v>45530</v>
      </c>
      <c r="N847" s="44">
        <v>50552</v>
      </c>
      <c r="O847" s="36">
        <f t="shared" si="157"/>
        <v>3624917.5848898231</v>
      </c>
      <c r="P847" s="36">
        <f t="shared" si="158"/>
        <v>4023659</v>
      </c>
      <c r="Q847" s="44">
        <v>31268</v>
      </c>
      <c r="R847" s="30">
        <v>50552</v>
      </c>
      <c r="S847" s="30">
        <f t="shared" si="159"/>
        <v>19284</v>
      </c>
      <c r="T847" s="36">
        <f t="shared" si="160"/>
        <v>2488759</v>
      </c>
      <c r="U847" s="30">
        <f t="shared" si="161"/>
        <v>1534900</v>
      </c>
      <c r="V847" s="44">
        <v>172</v>
      </c>
      <c r="W847" s="33">
        <f t="shared" si="162"/>
        <v>45702</v>
      </c>
      <c r="X847" s="43" t="str">
        <f t="shared" ca="1" si="167"/>
        <v>Bill Process</v>
      </c>
      <c r="Y847" s="37">
        <f t="shared" ca="1" si="163"/>
        <v>-489</v>
      </c>
      <c r="Z847" s="44">
        <v>7960</v>
      </c>
      <c r="AA847" s="44">
        <f t="shared" ca="1" si="164"/>
        <v>489</v>
      </c>
      <c r="AB847" s="48">
        <v>9</v>
      </c>
      <c r="AC847" s="67">
        <f t="shared" si="165"/>
        <v>0.61853141319829086</v>
      </c>
      <c r="AD847" s="52">
        <f t="shared" ca="1" si="156"/>
        <v>480</v>
      </c>
      <c r="AE847" s="83"/>
      <c r="AF847" s="74">
        <v>0</v>
      </c>
      <c r="AG847" s="75">
        <v>0</v>
      </c>
      <c r="AH847" s="76">
        <v>45937</v>
      </c>
      <c r="AI847" s="77">
        <v>46123</v>
      </c>
      <c r="AJ847" s="50">
        <f t="shared" si="166"/>
        <v>-186</v>
      </c>
      <c r="AK847" s="48" t="s">
        <v>60</v>
      </c>
    </row>
    <row r="848" spans="1:37">
      <c r="A848" s="86" t="s">
        <v>1147</v>
      </c>
      <c r="B848" s="44">
        <v>949</v>
      </c>
      <c r="C848" s="44">
        <v>34562318</v>
      </c>
      <c r="D848" s="86" t="s">
        <v>180</v>
      </c>
      <c r="E848" s="86" t="s">
        <v>93</v>
      </c>
      <c r="F848" s="44">
        <v>9</v>
      </c>
      <c r="G848" s="44">
        <v>8140442</v>
      </c>
      <c r="H848" s="46">
        <v>0.83</v>
      </c>
      <c r="I848" s="21">
        <v>74.964115409321735</v>
      </c>
      <c r="J848" s="86" t="s">
        <v>115</v>
      </c>
      <c r="K848" s="66">
        <v>0.14899999999999999</v>
      </c>
      <c r="L848" s="45">
        <v>9893</v>
      </c>
      <c r="M848" s="82">
        <v>43857</v>
      </c>
      <c r="N848" s="44">
        <v>54802</v>
      </c>
      <c r="O848" s="36">
        <f t="shared" si="157"/>
        <v>4108183.4526616498</v>
      </c>
      <c r="P848" s="36">
        <f t="shared" si="158"/>
        <v>4720303</v>
      </c>
      <c r="Q848" s="44">
        <v>38408</v>
      </c>
      <c r="R848" s="30">
        <v>54802</v>
      </c>
      <c r="S848" s="30">
        <f t="shared" si="159"/>
        <v>16394</v>
      </c>
      <c r="T848" s="36">
        <f t="shared" si="160"/>
        <v>3308226</v>
      </c>
      <c r="U848" s="30">
        <f t="shared" si="161"/>
        <v>1412077</v>
      </c>
      <c r="V848" s="44">
        <v>82</v>
      </c>
      <c r="W848" s="33">
        <f t="shared" si="162"/>
        <v>43939</v>
      </c>
      <c r="X848" s="43" t="str">
        <f t="shared" ca="1" si="167"/>
        <v>Bill Process</v>
      </c>
      <c r="Y848" s="37">
        <f t="shared" ca="1" si="163"/>
        <v>-2252</v>
      </c>
      <c r="Z848" s="44">
        <v>2392</v>
      </c>
      <c r="AA848" s="44">
        <f t="shared" ca="1" si="164"/>
        <v>2252</v>
      </c>
      <c r="AB848" s="48">
        <v>2</v>
      </c>
      <c r="AC848" s="67">
        <f t="shared" si="165"/>
        <v>0.70085033392941865</v>
      </c>
      <c r="AD848" s="52">
        <f t="shared" ca="1" si="156"/>
        <v>2250</v>
      </c>
      <c r="AE848" s="83"/>
      <c r="AF848" s="74">
        <v>0</v>
      </c>
      <c r="AG848" s="75">
        <v>0</v>
      </c>
      <c r="AH848" s="76">
        <v>45650</v>
      </c>
      <c r="AI848" s="77">
        <v>45746</v>
      </c>
      <c r="AJ848" s="50">
        <f t="shared" si="166"/>
        <v>-96</v>
      </c>
      <c r="AK848" s="48" t="s">
        <v>60</v>
      </c>
    </row>
    <row r="849" spans="1:37">
      <c r="A849" s="86" t="s">
        <v>1148</v>
      </c>
      <c r="B849" s="44">
        <v>951</v>
      </c>
      <c r="C849" s="44">
        <v>90759360</v>
      </c>
      <c r="D849" s="86" t="s">
        <v>82</v>
      </c>
      <c r="E849" s="86" t="s">
        <v>83</v>
      </c>
      <c r="F849" s="44">
        <v>10</v>
      </c>
      <c r="G849" s="44">
        <v>379657</v>
      </c>
      <c r="H849" s="46">
        <v>0.91</v>
      </c>
      <c r="I849" s="21">
        <v>92.901614091357899</v>
      </c>
      <c r="J849" s="86" t="s">
        <v>90</v>
      </c>
      <c r="K849" s="66">
        <v>0.13300000000000001</v>
      </c>
      <c r="L849" s="45">
        <v>9640</v>
      </c>
      <c r="M849" s="82">
        <v>45882</v>
      </c>
      <c r="N849" s="44">
        <v>86832</v>
      </c>
      <c r="O849" s="36">
        <f t="shared" si="157"/>
        <v>8066832.9547807891</v>
      </c>
      <c r="P849" s="36">
        <f t="shared" si="158"/>
        <v>9139722</v>
      </c>
      <c r="Q849" s="44">
        <v>19120</v>
      </c>
      <c r="R849" s="30">
        <v>86832</v>
      </c>
      <c r="S849" s="30">
        <f t="shared" si="159"/>
        <v>67712</v>
      </c>
      <c r="T849" s="36">
        <f t="shared" si="160"/>
        <v>2012524</v>
      </c>
      <c r="U849" s="30">
        <f t="shared" si="161"/>
        <v>7127198</v>
      </c>
      <c r="V849" s="44">
        <v>87</v>
      </c>
      <c r="W849" s="33">
        <f t="shared" si="162"/>
        <v>45969</v>
      </c>
      <c r="X849" s="43" t="str">
        <f t="shared" ca="1" si="167"/>
        <v>Bill Process</v>
      </c>
      <c r="Y849" s="37">
        <f t="shared" ca="1" si="163"/>
        <v>-222</v>
      </c>
      <c r="Z849" s="44">
        <v>8544</v>
      </c>
      <c r="AA849" s="44">
        <f t="shared" ca="1" si="164"/>
        <v>222</v>
      </c>
      <c r="AB849" s="48">
        <v>0</v>
      </c>
      <c r="AC849" s="67">
        <f t="shared" si="165"/>
        <v>0.22019531969780726</v>
      </c>
      <c r="AD849" s="52">
        <f t="shared" ca="1" si="156"/>
        <v>222</v>
      </c>
      <c r="AE849" s="83"/>
      <c r="AF849" s="74">
        <v>0</v>
      </c>
      <c r="AG849" s="75">
        <v>0</v>
      </c>
      <c r="AH849" s="76">
        <v>46297</v>
      </c>
      <c r="AI849" s="77">
        <v>46398</v>
      </c>
      <c r="AJ849" s="50">
        <f t="shared" si="166"/>
        <v>-101</v>
      </c>
      <c r="AK849" s="48" t="s">
        <v>47</v>
      </c>
    </row>
    <row r="850" spans="1:37">
      <c r="A850" s="86" t="s">
        <v>1149</v>
      </c>
      <c r="B850" s="44">
        <v>121</v>
      </c>
      <c r="C850" s="44">
        <v>99772277</v>
      </c>
      <c r="D850" s="86" t="s">
        <v>89</v>
      </c>
      <c r="E850" s="86" t="s">
        <v>71</v>
      </c>
      <c r="F850" s="44">
        <v>32</v>
      </c>
      <c r="G850" s="44">
        <v>9945062</v>
      </c>
      <c r="H850" s="46">
        <v>0.81</v>
      </c>
      <c r="I850" s="21">
        <v>62.482819113396914</v>
      </c>
      <c r="J850" s="86" t="s">
        <v>129</v>
      </c>
      <c r="K850" s="66">
        <v>0.10199999999999999</v>
      </c>
      <c r="L850" s="45">
        <v>8195</v>
      </c>
      <c r="M850" s="82">
        <v>44525</v>
      </c>
      <c r="N850" s="44">
        <v>30310</v>
      </c>
      <c r="O850" s="36">
        <f t="shared" si="157"/>
        <v>1893854.2473270604</v>
      </c>
      <c r="P850" s="36">
        <f t="shared" si="158"/>
        <v>2087027</v>
      </c>
      <c r="Q850" s="44">
        <v>556</v>
      </c>
      <c r="R850" s="30">
        <v>30310</v>
      </c>
      <c r="S850" s="30">
        <f t="shared" si="159"/>
        <v>29754</v>
      </c>
      <c r="T850" s="36">
        <f t="shared" si="160"/>
        <v>38284</v>
      </c>
      <c r="U850" s="30">
        <f t="shared" si="161"/>
        <v>2048743</v>
      </c>
      <c r="V850" s="44">
        <v>121</v>
      </c>
      <c r="W850" s="33">
        <f t="shared" si="162"/>
        <v>44646</v>
      </c>
      <c r="X850" s="43" t="str">
        <f t="shared" ca="1" si="167"/>
        <v>Bill Process</v>
      </c>
      <c r="Y850" s="37">
        <f t="shared" ca="1" si="163"/>
        <v>-1545</v>
      </c>
      <c r="Z850" s="44">
        <v>9848</v>
      </c>
      <c r="AA850" s="44">
        <f t="shared" ca="1" si="164"/>
        <v>1545</v>
      </c>
      <c r="AB850" s="48">
        <v>3</v>
      </c>
      <c r="AC850" s="67">
        <f t="shared" si="165"/>
        <v>1.8343780930386012E-2</v>
      </c>
      <c r="AD850" s="52">
        <f t="shared" ref="AD850:AD913" ca="1" si="168">+AA850-AB850</f>
        <v>1542</v>
      </c>
      <c r="AE850" s="83"/>
      <c r="AF850" s="74">
        <v>0</v>
      </c>
      <c r="AG850" s="75">
        <v>0</v>
      </c>
      <c r="AH850" s="76">
        <v>45834</v>
      </c>
      <c r="AI850" s="77">
        <v>45969</v>
      </c>
      <c r="AJ850" s="50">
        <f t="shared" si="166"/>
        <v>-135</v>
      </c>
      <c r="AK850" s="48" t="s">
        <v>60</v>
      </c>
    </row>
    <row r="851" spans="1:37">
      <c r="A851" s="86" t="s">
        <v>1150</v>
      </c>
      <c r="B851" s="44">
        <v>428</v>
      </c>
      <c r="C851" s="44">
        <v>97801615</v>
      </c>
      <c r="D851" s="86" t="s">
        <v>466</v>
      </c>
      <c r="E851" s="86" t="s">
        <v>147</v>
      </c>
      <c r="F851" s="44">
        <v>45</v>
      </c>
      <c r="G851" s="44">
        <v>7895081</v>
      </c>
      <c r="H851" s="46">
        <v>0.82</v>
      </c>
      <c r="I851" s="21">
        <v>86.689777797555067</v>
      </c>
      <c r="J851" s="86" t="s">
        <v>221</v>
      </c>
      <c r="K851" s="66">
        <v>0.11899999999999999</v>
      </c>
      <c r="L851" s="45">
        <v>3445</v>
      </c>
      <c r="M851" s="82">
        <v>45049</v>
      </c>
      <c r="N851" s="44">
        <v>99200</v>
      </c>
      <c r="O851" s="36">
        <f t="shared" si="157"/>
        <v>8599625.9575174619</v>
      </c>
      <c r="P851" s="36">
        <f t="shared" si="158"/>
        <v>9622981</v>
      </c>
      <c r="Q851" s="44">
        <v>46122</v>
      </c>
      <c r="R851" s="30">
        <v>99200</v>
      </c>
      <c r="S851" s="30">
        <f t="shared" si="159"/>
        <v>53078</v>
      </c>
      <c r="T851" s="36">
        <f t="shared" si="160"/>
        <v>4474104</v>
      </c>
      <c r="U851" s="30">
        <f t="shared" si="161"/>
        <v>5148877</v>
      </c>
      <c r="V851" s="44">
        <v>105</v>
      </c>
      <c r="W851" s="33">
        <f t="shared" si="162"/>
        <v>45154</v>
      </c>
      <c r="X851" s="43" t="str">
        <f t="shared" ca="1" si="167"/>
        <v>Bill Process</v>
      </c>
      <c r="Y851" s="37">
        <f t="shared" ca="1" si="163"/>
        <v>-1037</v>
      </c>
      <c r="Z851" s="44">
        <v>7255</v>
      </c>
      <c r="AA851" s="44">
        <f t="shared" ca="1" si="164"/>
        <v>1037</v>
      </c>
      <c r="AB851" s="48">
        <v>1</v>
      </c>
      <c r="AC851" s="67">
        <f t="shared" si="165"/>
        <v>0.46493951612903228</v>
      </c>
      <c r="AD851" s="52">
        <f t="shared" ca="1" si="168"/>
        <v>1036</v>
      </c>
      <c r="AE851" s="83"/>
      <c r="AF851" s="74">
        <v>0</v>
      </c>
      <c r="AG851" s="75">
        <v>0</v>
      </c>
      <c r="AH851" s="76">
        <v>45991</v>
      </c>
      <c r="AI851" s="77">
        <v>46110</v>
      </c>
      <c r="AJ851" s="50">
        <f t="shared" si="166"/>
        <v>-119</v>
      </c>
      <c r="AK851" s="48" t="s">
        <v>60</v>
      </c>
    </row>
    <row r="852" spans="1:37">
      <c r="A852" s="86" t="s">
        <v>1151</v>
      </c>
      <c r="B852" s="44">
        <v>857</v>
      </c>
      <c r="C852" s="44">
        <v>47905378</v>
      </c>
      <c r="D852" s="86" t="s">
        <v>151</v>
      </c>
      <c r="E852" s="86" t="s">
        <v>97</v>
      </c>
      <c r="F852" s="44">
        <v>31</v>
      </c>
      <c r="G852" s="44">
        <v>451998</v>
      </c>
      <c r="H852" s="46">
        <v>1</v>
      </c>
      <c r="I852" s="21">
        <v>59.628440074409355</v>
      </c>
      <c r="J852" s="86" t="s">
        <v>126</v>
      </c>
      <c r="K852" s="66">
        <v>0.128</v>
      </c>
      <c r="L852" s="45">
        <v>5459</v>
      </c>
      <c r="M852" s="82">
        <v>45516</v>
      </c>
      <c r="N852" s="44">
        <v>63418</v>
      </c>
      <c r="O852" s="36">
        <f t="shared" si="157"/>
        <v>3781516.4126388924</v>
      </c>
      <c r="P852" s="36">
        <f t="shared" si="158"/>
        <v>4265551</v>
      </c>
      <c r="Q852" s="44">
        <v>15602</v>
      </c>
      <c r="R852" s="30">
        <v>63418</v>
      </c>
      <c r="S852" s="30">
        <f t="shared" si="159"/>
        <v>47816</v>
      </c>
      <c r="T852" s="36">
        <f t="shared" si="160"/>
        <v>1049404</v>
      </c>
      <c r="U852" s="30">
        <f t="shared" si="161"/>
        <v>3216147</v>
      </c>
      <c r="V852" s="44">
        <v>105</v>
      </c>
      <c r="W852" s="33">
        <f t="shared" si="162"/>
        <v>45621</v>
      </c>
      <c r="X852" s="43" t="str">
        <f t="shared" ca="1" si="167"/>
        <v>Bill Process</v>
      </c>
      <c r="Y852" s="37">
        <f t="shared" ca="1" si="163"/>
        <v>-570</v>
      </c>
      <c r="Z852" s="44">
        <v>1335</v>
      </c>
      <c r="AA852" s="44">
        <f t="shared" ca="1" si="164"/>
        <v>570</v>
      </c>
      <c r="AB852" s="48">
        <v>5</v>
      </c>
      <c r="AC852" s="67">
        <f t="shared" si="165"/>
        <v>0.24601848055757042</v>
      </c>
      <c r="AD852" s="52">
        <f t="shared" ca="1" si="168"/>
        <v>565</v>
      </c>
      <c r="AE852" s="83"/>
      <c r="AF852" s="74">
        <v>0</v>
      </c>
      <c r="AG852" s="75">
        <v>0</v>
      </c>
      <c r="AH852" s="76">
        <v>45983</v>
      </c>
      <c r="AI852" s="77">
        <v>46102</v>
      </c>
      <c r="AJ852" s="50">
        <f t="shared" si="166"/>
        <v>-119</v>
      </c>
      <c r="AK852" s="48" t="s">
        <v>47</v>
      </c>
    </row>
    <row r="853" spans="1:37">
      <c r="A853" s="86" t="s">
        <v>1152</v>
      </c>
      <c r="B853" s="44">
        <v>584</v>
      </c>
      <c r="C853" s="44">
        <v>69200298</v>
      </c>
      <c r="D853" s="86" t="s">
        <v>408</v>
      </c>
      <c r="E853" s="86" t="s">
        <v>147</v>
      </c>
      <c r="F853" s="44">
        <v>20</v>
      </c>
      <c r="G853" s="44">
        <v>6907701</v>
      </c>
      <c r="H853" s="46">
        <v>0.86</v>
      </c>
      <c r="I853" s="21">
        <v>65.755497997049048</v>
      </c>
      <c r="J853" s="86" t="s">
        <v>76</v>
      </c>
      <c r="K853" s="66">
        <v>0.128</v>
      </c>
      <c r="L853" s="45">
        <v>7477</v>
      </c>
      <c r="M853" s="82">
        <v>44630</v>
      </c>
      <c r="N853" s="44">
        <v>38121</v>
      </c>
      <c r="O853" s="36">
        <f t="shared" si="157"/>
        <v>2506665.3391455067</v>
      </c>
      <c r="P853" s="36">
        <f t="shared" si="158"/>
        <v>2827519</v>
      </c>
      <c r="Q853" s="44">
        <v>38121</v>
      </c>
      <c r="R853" s="30">
        <v>38121</v>
      </c>
      <c r="S853" s="30">
        <f t="shared" si="159"/>
        <v>0</v>
      </c>
      <c r="T853" s="36">
        <f t="shared" si="160"/>
        <v>2827519</v>
      </c>
      <c r="U853" s="30">
        <f t="shared" si="161"/>
        <v>0</v>
      </c>
      <c r="V853" s="44">
        <v>163</v>
      </c>
      <c r="W853" s="33">
        <f t="shared" si="162"/>
        <v>44793</v>
      </c>
      <c r="X853" s="43" t="str">
        <f t="shared" ca="1" si="167"/>
        <v>P O Closed</v>
      </c>
      <c r="Y853" s="37">
        <f t="shared" ca="1" si="163"/>
        <v>-1398</v>
      </c>
      <c r="Z853" s="44">
        <v>1216</v>
      </c>
      <c r="AA853" s="44">
        <f t="shared" ca="1" si="164"/>
        <v>1398</v>
      </c>
      <c r="AB853" s="48">
        <v>8</v>
      </c>
      <c r="AC853" s="67">
        <f t="shared" si="165"/>
        <v>1</v>
      </c>
      <c r="AD853" s="52">
        <f t="shared" ca="1" si="168"/>
        <v>1390</v>
      </c>
      <c r="AE853" s="83"/>
      <c r="AF853" s="74">
        <v>0</v>
      </c>
      <c r="AG853" s="75">
        <v>0</v>
      </c>
      <c r="AH853" s="76">
        <v>45951</v>
      </c>
      <c r="AI853" s="77">
        <v>46128</v>
      </c>
      <c r="AJ853" s="50">
        <f t="shared" si="166"/>
        <v>-177</v>
      </c>
      <c r="AK853" s="48" t="s">
        <v>47</v>
      </c>
    </row>
    <row r="854" spans="1:37">
      <c r="A854" s="86" t="s">
        <v>1153</v>
      </c>
      <c r="B854" s="44">
        <v>765</v>
      </c>
      <c r="C854" s="44">
        <v>69902773</v>
      </c>
      <c r="D854" s="86" t="s">
        <v>269</v>
      </c>
      <c r="E854" s="86" t="s">
        <v>97</v>
      </c>
      <c r="F854" s="44">
        <v>11</v>
      </c>
      <c r="G854" s="44">
        <v>4665499</v>
      </c>
      <c r="H854" s="46">
        <v>0.91</v>
      </c>
      <c r="I854" s="21">
        <v>54.577660656631906</v>
      </c>
      <c r="J854" s="86" t="s">
        <v>521</v>
      </c>
      <c r="K854" s="66">
        <v>0.124</v>
      </c>
      <c r="L854" s="45">
        <v>6122</v>
      </c>
      <c r="M854" s="82">
        <v>45235</v>
      </c>
      <c r="N854" s="44">
        <v>41139</v>
      </c>
      <c r="O854" s="36">
        <f t="shared" si="157"/>
        <v>2245270.3817531802</v>
      </c>
      <c r="P854" s="36">
        <f t="shared" si="158"/>
        <v>2523684</v>
      </c>
      <c r="Q854" s="44">
        <v>16294</v>
      </c>
      <c r="R854" s="30">
        <v>41139</v>
      </c>
      <c r="S854" s="30">
        <f t="shared" si="159"/>
        <v>24845</v>
      </c>
      <c r="T854" s="36">
        <f t="shared" si="160"/>
        <v>999560</v>
      </c>
      <c r="U854" s="30">
        <f t="shared" si="161"/>
        <v>1524124</v>
      </c>
      <c r="V854" s="44">
        <v>72</v>
      </c>
      <c r="W854" s="33">
        <f t="shared" si="162"/>
        <v>45307</v>
      </c>
      <c r="X854" s="43" t="str">
        <f t="shared" ca="1" si="167"/>
        <v>Bill Process</v>
      </c>
      <c r="Y854" s="37">
        <f t="shared" ca="1" si="163"/>
        <v>-884</v>
      </c>
      <c r="Z854" s="44">
        <v>2844</v>
      </c>
      <c r="AA854" s="44">
        <f t="shared" ca="1" si="164"/>
        <v>884</v>
      </c>
      <c r="AB854" s="48">
        <v>9</v>
      </c>
      <c r="AC854" s="67">
        <f t="shared" si="165"/>
        <v>0.39607185395853084</v>
      </c>
      <c r="AD854" s="52">
        <f t="shared" ca="1" si="168"/>
        <v>875</v>
      </c>
      <c r="AE854" s="83"/>
      <c r="AF854" s="74">
        <v>0</v>
      </c>
      <c r="AG854" s="75">
        <v>0</v>
      </c>
      <c r="AH854" s="76">
        <v>45918</v>
      </c>
      <c r="AI854" s="77">
        <v>46004</v>
      </c>
      <c r="AJ854" s="50">
        <f t="shared" si="166"/>
        <v>-86</v>
      </c>
      <c r="AK854" s="48" t="s">
        <v>60</v>
      </c>
    </row>
    <row r="855" spans="1:37">
      <c r="A855" s="86" t="s">
        <v>1154</v>
      </c>
      <c r="B855" s="44">
        <v>368</v>
      </c>
      <c r="C855" s="44">
        <v>19114024</v>
      </c>
      <c r="D855" s="86" t="s">
        <v>92</v>
      </c>
      <c r="E855" s="86" t="s">
        <v>93</v>
      </c>
      <c r="F855" s="44">
        <v>34</v>
      </c>
      <c r="G855" s="44">
        <v>6133575</v>
      </c>
      <c r="H855" s="46">
        <v>0.77</v>
      </c>
      <c r="I855" s="21">
        <v>80.047790382935389</v>
      </c>
      <c r="J855" s="86" t="s">
        <v>276</v>
      </c>
      <c r="K855" s="66">
        <v>0.124</v>
      </c>
      <c r="L855" s="45">
        <v>3077</v>
      </c>
      <c r="M855" s="82">
        <v>44099</v>
      </c>
      <c r="N855" s="44">
        <v>43600</v>
      </c>
      <c r="O855" s="36">
        <f t="shared" si="157"/>
        <v>3490083.6606959831</v>
      </c>
      <c r="P855" s="36">
        <f t="shared" si="158"/>
        <v>3922854</v>
      </c>
      <c r="Q855" s="44">
        <v>433</v>
      </c>
      <c r="R855" s="30">
        <v>43600</v>
      </c>
      <c r="S855" s="30">
        <f t="shared" si="159"/>
        <v>43167</v>
      </c>
      <c r="T855" s="36">
        <f t="shared" si="160"/>
        <v>38959</v>
      </c>
      <c r="U855" s="30">
        <f t="shared" si="161"/>
        <v>3883895</v>
      </c>
      <c r="V855" s="44">
        <v>77</v>
      </c>
      <c r="W855" s="33">
        <f t="shared" si="162"/>
        <v>44176</v>
      </c>
      <c r="X855" s="43" t="str">
        <f t="shared" ca="1" si="167"/>
        <v>Bill Process</v>
      </c>
      <c r="Y855" s="37">
        <f t="shared" ca="1" si="163"/>
        <v>-2015</v>
      </c>
      <c r="Z855" s="44">
        <v>2822</v>
      </c>
      <c r="AA855" s="44">
        <f t="shared" ca="1" si="164"/>
        <v>2015</v>
      </c>
      <c r="AB855" s="48">
        <v>0</v>
      </c>
      <c r="AC855" s="67">
        <f t="shared" si="165"/>
        <v>9.9311926605504582E-3</v>
      </c>
      <c r="AD855" s="52">
        <f t="shared" ca="1" si="168"/>
        <v>2015</v>
      </c>
      <c r="AE855" s="83"/>
      <c r="AF855" s="74">
        <v>0</v>
      </c>
      <c r="AG855" s="75">
        <v>0</v>
      </c>
      <c r="AH855" s="76">
        <v>46327</v>
      </c>
      <c r="AI855" s="77">
        <v>46418</v>
      </c>
      <c r="AJ855" s="50">
        <f t="shared" si="166"/>
        <v>-91</v>
      </c>
      <c r="AK855" s="48" t="s">
        <v>47</v>
      </c>
    </row>
    <row r="856" spans="1:37">
      <c r="A856" s="86" t="s">
        <v>1155</v>
      </c>
      <c r="B856" s="44">
        <v>884</v>
      </c>
      <c r="C856" s="44">
        <v>62923436</v>
      </c>
      <c r="D856" s="86" t="s">
        <v>615</v>
      </c>
      <c r="E856" s="86" t="s">
        <v>79</v>
      </c>
      <c r="F856" s="44">
        <v>37</v>
      </c>
      <c r="G856" s="44">
        <v>1994157</v>
      </c>
      <c r="H856" s="46">
        <v>0.87</v>
      </c>
      <c r="I856" s="21">
        <v>92.372385827298217</v>
      </c>
      <c r="J856" s="86" t="s">
        <v>204</v>
      </c>
      <c r="K856" s="66">
        <v>0.107</v>
      </c>
      <c r="L856" s="45">
        <v>7925</v>
      </c>
      <c r="M856" s="82">
        <v>44732</v>
      </c>
      <c r="N856" s="44">
        <v>76388</v>
      </c>
      <c r="O856" s="36">
        <f t="shared" si="157"/>
        <v>7056141.8085756563</v>
      </c>
      <c r="P856" s="36">
        <f t="shared" si="158"/>
        <v>7811149</v>
      </c>
      <c r="Q856" s="44">
        <v>51756</v>
      </c>
      <c r="R856" s="30">
        <v>76388</v>
      </c>
      <c r="S856" s="30">
        <f t="shared" si="159"/>
        <v>24632</v>
      </c>
      <c r="T856" s="36">
        <f t="shared" si="160"/>
        <v>5292373</v>
      </c>
      <c r="U856" s="30">
        <f t="shared" si="161"/>
        <v>2518776</v>
      </c>
      <c r="V856" s="44">
        <v>159</v>
      </c>
      <c r="W856" s="33">
        <f t="shared" si="162"/>
        <v>44891</v>
      </c>
      <c r="X856" s="43" t="str">
        <f t="shared" ca="1" si="167"/>
        <v>Bill Process</v>
      </c>
      <c r="Y856" s="37">
        <f t="shared" ca="1" si="163"/>
        <v>-1300</v>
      </c>
      <c r="Z856" s="44">
        <v>7911</v>
      </c>
      <c r="AA856" s="44">
        <f t="shared" ca="1" si="164"/>
        <v>1300</v>
      </c>
      <c r="AB856" s="48">
        <v>0</v>
      </c>
      <c r="AC856" s="67">
        <f t="shared" si="165"/>
        <v>0.67754097502225485</v>
      </c>
      <c r="AD856" s="52">
        <f t="shared" ca="1" si="168"/>
        <v>1300</v>
      </c>
      <c r="AE856" s="83"/>
      <c r="AF856" s="74">
        <v>0</v>
      </c>
      <c r="AG856" s="75">
        <v>0</v>
      </c>
      <c r="AH856" s="76">
        <v>46354</v>
      </c>
      <c r="AI856" s="77">
        <v>46527</v>
      </c>
      <c r="AJ856" s="50">
        <f t="shared" si="166"/>
        <v>-173</v>
      </c>
      <c r="AK856" s="48" t="s">
        <v>60</v>
      </c>
    </row>
    <row r="857" spans="1:37">
      <c r="A857" s="86" t="s">
        <v>1156</v>
      </c>
      <c r="B857" s="44">
        <v>905</v>
      </c>
      <c r="C857" s="44">
        <v>66526237</v>
      </c>
      <c r="D857" s="86" t="s">
        <v>271</v>
      </c>
      <c r="E857" s="86" t="s">
        <v>54</v>
      </c>
      <c r="F857" s="44">
        <v>15</v>
      </c>
      <c r="G857" s="44">
        <v>4097261</v>
      </c>
      <c r="H857" s="46">
        <v>0.83</v>
      </c>
      <c r="I857" s="21">
        <v>54.606436353231487</v>
      </c>
      <c r="J857" s="86" t="s">
        <v>173</v>
      </c>
      <c r="K857" s="66">
        <v>0.11799999999999999</v>
      </c>
      <c r="L857" s="45">
        <v>7507</v>
      </c>
      <c r="M857" s="82">
        <v>45417</v>
      </c>
      <c r="N857" s="44">
        <v>45668</v>
      </c>
      <c r="O857" s="36">
        <f t="shared" si="157"/>
        <v>2493766.7353793755</v>
      </c>
      <c r="P857" s="36">
        <f t="shared" si="158"/>
        <v>2788031</v>
      </c>
      <c r="Q857" s="44">
        <v>42277</v>
      </c>
      <c r="R857" s="30">
        <v>45668</v>
      </c>
      <c r="S857" s="30">
        <f t="shared" si="159"/>
        <v>3391</v>
      </c>
      <c r="T857" s="36">
        <f t="shared" si="160"/>
        <v>2581011</v>
      </c>
      <c r="U857" s="30">
        <f t="shared" si="161"/>
        <v>207020</v>
      </c>
      <c r="V857" s="44">
        <v>191</v>
      </c>
      <c r="W857" s="33">
        <f t="shared" si="162"/>
        <v>45608</v>
      </c>
      <c r="X857" s="43" t="str">
        <f t="shared" ca="1" si="167"/>
        <v>Bill Process</v>
      </c>
      <c r="Y857" s="37">
        <f t="shared" ca="1" si="163"/>
        <v>-583</v>
      </c>
      <c r="Z857" s="44">
        <v>2195</v>
      </c>
      <c r="AA857" s="44">
        <f t="shared" ca="1" si="164"/>
        <v>583</v>
      </c>
      <c r="AB857" s="48">
        <v>0</v>
      </c>
      <c r="AC857" s="67">
        <f t="shared" si="165"/>
        <v>0.9257466935271963</v>
      </c>
      <c r="AD857" s="52">
        <f t="shared" ca="1" si="168"/>
        <v>583</v>
      </c>
      <c r="AE857" s="83"/>
      <c r="AF857" s="74">
        <v>0</v>
      </c>
      <c r="AG857" s="75">
        <v>0</v>
      </c>
      <c r="AH857" s="76">
        <v>46228</v>
      </c>
      <c r="AI857" s="77">
        <v>46433</v>
      </c>
      <c r="AJ857" s="50">
        <f t="shared" si="166"/>
        <v>-205</v>
      </c>
      <c r="AK857" s="48" t="s">
        <v>47</v>
      </c>
    </row>
    <row r="858" spans="1:37">
      <c r="A858" s="86" t="s">
        <v>1157</v>
      </c>
      <c r="B858" s="44">
        <v>334</v>
      </c>
      <c r="C858" s="44">
        <v>54635773</v>
      </c>
      <c r="D858" s="86" t="s">
        <v>351</v>
      </c>
      <c r="E858" s="86" t="s">
        <v>79</v>
      </c>
      <c r="F858" s="44">
        <v>31</v>
      </c>
      <c r="G858" s="44">
        <v>9659069</v>
      </c>
      <c r="H858" s="46">
        <v>0.82</v>
      </c>
      <c r="I858" s="21">
        <v>69.102754631796472</v>
      </c>
      <c r="J858" s="86" t="s">
        <v>76</v>
      </c>
      <c r="K858" s="66">
        <v>0.10100000000000001</v>
      </c>
      <c r="L858" s="45">
        <v>6981</v>
      </c>
      <c r="M858" s="82">
        <v>45602</v>
      </c>
      <c r="N858" s="44">
        <v>56144</v>
      </c>
      <c r="O858" s="36">
        <f t="shared" si="157"/>
        <v>3879705.0560475811</v>
      </c>
      <c r="P858" s="36">
        <f t="shared" si="158"/>
        <v>4271555</v>
      </c>
      <c r="Q858" s="44">
        <v>7847</v>
      </c>
      <c r="R858" s="30">
        <v>56144</v>
      </c>
      <c r="S858" s="30">
        <f t="shared" si="159"/>
        <v>48297</v>
      </c>
      <c r="T858" s="36">
        <f t="shared" si="160"/>
        <v>597016</v>
      </c>
      <c r="U858" s="30">
        <f t="shared" si="161"/>
        <v>3674539</v>
      </c>
      <c r="V858" s="44">
        <v>195</v>
      </c>
      <c r="W858" s="33">
        <f t="shared" si="162"/>
        <v>45797</v>
      </c>
      <c r="X858" s="43" t="str">
        <f t="shared" ca="1" si="167"/>
        <v>Bill Process</v>
      </c>
      <c r="Y858" s="37">
        <f t="shared" ca="1" si="163"/>
        <v>-394</v>
      </c>
      <c r="Z858" s="44">
        <v>5619</v>
      </c>
      <c r="AA858" s="44">
        <f t="shared" ca="1" si="164"/>
        <v>394</v>
      </c>
      <c r="AB858" s="48">
        <v>0</v>
      </c>
      <c r="AC858" s="67">
        <f t="shared" si="165"/>
        <v>0.13976560273582217</v>
      </c>
      <c r="AD858" s="52">
        <f t="shared" ca="1" si="168"/>
        <v>394</v>
      </c>
      <c r="AE858" s="83"/>
      <c r="AF858" s="74">
        <v>0</v>
      </c>
      <c r="AG858" s="75">
        <v>0</v>
      </c>
      <c r="AH858" s="76">
        <v>46325</v>
      </c>
      <c r="AI858" s="77">
        <v>46534</v>
      </c>
      <c r="AJ858" s="50">
        <f t="shared" si="166"/>
        <v>-209</v>
      </c>
      <c r="AK858" s="48" t="s">
        <v>47</v>
      </c>
    </row>
    <row r="859" spans="1:37">
      <c r="A859" s="86" t="s">
        <v>1158</v>
      </c>
      <c r="B859" s="44">
        <v>513</v>
      </c>
      <c r="C859" s="44">
        <v>59503994</v>
      </c>
      <c r="D859" s="86" t="s">
        <v>206</v>
      </c>
      <c r="E859" s="86" t="s">
        <v>207</v>
      </c>
      <c r="F859" s="44">
        <v>48</v>
      </c>
      <c r="G859" s="44">
        <v>7808596</v>
      </c>
      <c r="H859" s="46">
        <v>0.77</v>
      </c>
      <c r="I859" s="21">
        <v>80.035422286380083</v>
      </c>
      <c r="J859" s="86" t="s">
        <v>242</v>
      </c>
      <c r="K859" s="66">
        <v>0.121</v>
      </c>
      <c r="L859" s="45">
        <v>2824</v>
      </c>
      <c r="M859" s="82">
        <v>45524</v>
      </c>
      <c r="N859" s="44">
        <v>71360</v>
      </c>
      <c r="O859" s="36">
        <f t="shared" si="157"/>
        <v>5711327.734356083</v>
      </c>
      <c r="P859" s="36">
        <f t="shared" si="158"/>
        <v>6402398</v>
      </c>
      <c r="Q859" s="44">
        <v>56367</v>
      </c>
      <c r="R859" s="30">
        <v>71360</v>
      </c>
      <c r="S859" s="30">
        <f t="shared" si="159"/>
        <v>14993</v>
      </c>
      <c r="T859" s="36">
        <f t="shared" si="160"/>
        <v>5057231</v>
      </c>
      <c r="U859" s="30">
        <f t="shared" si="161"/>
        <v>1345167</v>
      </c>
      <c r="V859" s="44">
        <v>105</v>
      </c>
      <c r="W859" s="33">
        <f t="shared" si="162"/>
        <v>45629</v>
      </c>
      <c r="X859" s="43" t="str">
        <f t="shared" ca="1" si="167"/>
        <v>Bill Process</v>
      </c>
      <c r="Y859" s="37">
        <f t="shared" ca="1" si="163"/>
        <v>-562</v>
      </c>
      <c r="Z859" s="44">
        <v>9317</v>
      </c>
      <c r="AA859" s="44">
        <f t="shared" ca="1" si="164"/>
        <v>562</v>
      </c>
      <c r="AB859" s="48">
        <v>0</v>
      </c>
      <c r="AC859" s="67">
        <f t="shared" si="165"/>
        <v>0.78989630044843051</v>
      </c>
      <c r="AD859" s="52">
        <f t="shared" ca="1" si="168"/>
        <v>562</v>
      </c>
      <c r="AE859" s="83"/>
      <c r="AF859" s="74">
        <v>0</v>
      </c>
      <c r="AG859" s="75">
        <v>0</v>
      </c>
      <c r="AH859" s="76">
        <v>46359</v>
      </c>
      <c r="AI859" s="77">
        <v>46478</v>
      </c>
      <c r="AJ859" s="50">
        <f t="shared" si="166"/>
        <v>-119</v>
      </c>
      <c r="AK859" s="48" t="s">
        <v>47</v>
      </c>
    </row>
    <row r="860" spans="1:37">
      <c r="A860" s="86" t="s">
        <v>1159</v>
      </c>
      <c r="B860" s="44">
        <v>930</v>
      </c>
      <c r="C860" s="44">
        <v>54492077</v>
      </c>
      <c r="D860" s="86" t="s">
        <v>183</v>
      </c>
      <c r="E860" s="86" t="s">
        <v>93</v>
      </c>
      <c r="F860" s="44">
        <v>6</v>
      </c>
      <c r="G860" s="44">
        <v>5261209</v>
      </c>
      <c r="H860" s="46">
        <v>0.8</v>
      </c>
      <c r="I860" s="21">
        <v>78.059600196764706</v>
      </c>
      <c r="J860" s="86" t="s">
        <v>352</v>
      </c>
      <c r="K860" s="66">
        <v>0.13300000000000001</v>
      </c>
      <c r="L860" s="45">
        <v>2374</v>
      </c>
      <c r="M860" s="82">
        <v>45578</v>
      </c>
      <c r="N860" s="44">
        <v>68633</v>
      </c>
      <c r="O860" s="36">
        <f t="shared" si="157"/>
        <v>5357464.5403045518</v>
      </c>
      <c r="P860" s="36">
        <f t="shared" si="158"/>
        <v>6070007</v>
      </c>
      <c r="Q860" s="44">
        <v>52657</v>
      </c>
      <c r="R860" s="30">
        <v>68633</v>
      </c>
      <c r="S860" s="30">
        <f t="shared" si="159"/>
        <v>15976</v>
      </c>
      <c r="T860" s="36">
        <f t="shared" si="160"/>
        <v>4657065</v>
      </c>
      <c r="U860" s="30">
        <f t="shared" si="161"/>
        <v>1412942</v>
      </c>
      <c r="V860" s="44">
        <v>66</v>
      </c>
      <c r="W860" s="33">
        <f t="shared" si="162"/>
        <v>45644</v>
      </c>
      <c r="X860" s="43" t="str">
        <f t="shared" ca="1" si="167"/>
        <v>Bill Process</v>
      </c>
      <c r="Y860" s="37">
        <f t="shared" ca="1" si="163"/>
        <v>-547</v>
      </c>
      <c r="Z860" s="44">
        <v>1453</v>
      </c>
      <c r="AA860" s="44">
        <f t="shared" ca="1" si="164"/>
        <v>547</v>
      </c>
      <c r="AB860" s="48">
        <v>3</v>
      </c>
      <c r="AC860" s="67">
        <f t="shared" si="165"/>
        <v>0.76722567860941526</v>
      </c>
      <c r="AD860" s="52">
        <f t="shared" ca="1" si="168"/>
        <v>544</v>
      </c>
      <c r="AE860" s="83"/>
      <c r="AF860" s="74">
        <v>0</v>
      </c>
      <c r="AG860" s="75">
        <v>0</v>
      </c>
      <c r="AH860" s="76">
        <v>45747</v>
      </c>
      <c r="AI860" s="77">
        <v>45827</v>
      </c>
      <c r="AJ860" s="50">
        <f t="shared" si="166"/>
        <v>-80</v>
      </c>
      <c r="AK860" s="48" t="s">
        <v>47</v>
      </c>
    </row>
    <row r="861" spans="1:37">
      <c r="A861" s="86" t="s">
        <v>1160</v>
      </c>
      <c r="B861" s="44">
        <v>536</v>
      </c>
      <c r="C861" s="44">
        <v>12691199</v>
      </c>
      <c r="D861" s="86" t="s">
        <v>153</v>
      </c>
      <c r="E861" s="86" t="s">
        <v>107</v>
      </c>
      <c r="F861" s="44">
        <v>43</v>
      </c>
      <c r="G861" s="44">
        <v>4387485</v>
      </c>
      <c r="H861" s="46">
        <v>0.99</v>
      </c>
      <c r="I861" s="21">
        <v>69.517211628956233</v>
      </c>
      <c r="J861" s="86" t="s">
        <v>101</v>
      </c>
      <c r="K861" s="66">
        <v>0.13900000000000001</v>
      </c>
      <c r="L861" s="45">
        <v>9785</v>
      </c>
      <c r="M861" s="82">
        <v>44534</v>
      </c>
      <c r="N861" s="44">
        <v>85142</v>
      </c>
      <c r="O861" s="36">
        <f t="shared" si="157"/>
        <v>5918834.4325125916</v>
      </c>
      <c r="P861" s="36">
        <f t="shared" si="158"/>
        <v>6741552</v>
      </c>
      <c r="Q861" s="44">
        <v>35272</v>
      </c>
      <c r="R861" s="30">
        <v>85142</v>
      </c>
      <c r="S861" s="30">
        <f t="shared" si="159"/>
        <v>49870</v>
      </c>
      <c r="T861" s="36">
        <f t="shared" si="160"/>
        <v>2792841</v>
      </c>
      <c r="U861" s="30">
        <f t="shared" si="161"/>
        <v>3948711</v>
      </c>
      <c r="V861" s="44">
        <v>188</v>
      </c>
      <c r="W861" s="33">
        <f t="shared" si="162"/>
        <v>44722</v>
      </c>
      <c r="X861" s="43" t="str">
        <f t="shared" ca="1" si="167"/>
        <v>Bill Process</v>
      </c>
      <c r="Y861" s="37">
        <f t="shared" ca="1" si="163"/>
        <v>-1469</v>
      </c>
      <c r="Z861" s="44">
        <v>2829</v>
      </c>
      <c r="AA861" s="44">
        <f t="shared" ca="1" si="164"/>
        <v>1469</v>
      </c>
      <c r="AB861" s="48">
        <v>0</v>
      </c>
      <c r="AC861" s="67">
        <f t="shared" si="165"/>
        <v>0.41427262690563998</v>
      </c>
      <c r="AD861" s="52">
        <f t="shared" ca="1" si="168"/>
        <v>1469</v>
      </c>
      <c r="AE861" s="83"/>
      <c r="AF861" s="74">
        <v>0</v>
      </c>
      <c r="AG861" s="75">
        <v>0</v>
      </c>
      <c r="AH861" s="76">
        <v>46369</v>
      </c>
      <c r="AI861" s="77">
        <v>46571</v>
      </c>
      <c r="AJ861" s="50">
        <f t="shared" si="166"/>
        <v>-202</v>
      </c>
      <c r="AK861" s="48" t="s">
        <v>47</v>
      </c>
    </row>
    <row r="862" spans="1:37">
      <c r="A862" s="86" t="s">
        <v>1161</v>
      </c>
      <c r="B862" s="44">
        <v>195</v>
      </c>
      <c r="C862" s="44">
        <v>96312194</v>
      </c>
      <c r="D862" s="86" t="s">
        <v>536</v>
      </c>
      <c r="E862" s="86" t="s">
        <v>93</v>
      </c>
      <c r="F862" s="44">
        <v>30</v>
      </c>
      <c r="G862" s="44">
        <v>2039771</v>
      </c>
      <c r="H862" s="46">
        <v>0.88</v>
      </c>
      <c r="I862" s="21">
        <v>71.966837406482142</v>
      </c>
      <c r="J862" s="86" t="s">
        <v>236</v>
      </c>
      <c r="K862" s="66">
        <v>0.13400000000000001</v>
      </c>
      <c r="L862" s="45">
        <v>3048</v>
      </c>
      <c r="M862" s="82">
        <v>45105</v>
      </c>
      <c r="N862" s="44">
        <v>77120</v>
      </c>
      <c r="O862" s="36">
        <f t="shared" si="157"/>
        <v>5550082.5007879026</v>
      </c>
      <c r="P862" s="36">
        <f t="shared" si="158"/>
        <v>6293794</v>
      </c>
      <c r="Q862" s="44">
        <v>13826</v>
      </c>
      <c r="R862" s="30">
        <v>77120</v>
      </c>
      <c r="S862" s="30">
        <f t="shared" si="159"/>
        <v>63294</v>
      </c>
      <c r="T862" s="36">
        <f t="shared" si="160"/>
        <v>1128345</v>
      </c>
      <c r="U862" s="30">
        <f t="shared" si="161"/>
        <v>5165449</v>
      </c>
      <c r="V862" s="44">
        <v>98</v>
      </c>
      <c r="W862" s="33">
        <f t="shared" si="162"/>
        <v>45203</v>
      </c>
      <c r="X862" s="43" t="str">
        <f t="shared" ca="1" si="167"/>
        <v>Bill Process</v>
      </c>
      <c r="Y862" s="37">
        <f t="shared" ca="1" si="163"/>
        <v>-988</v>
      </c>
      <c r="Z862" s="44">
        <v>9564</v>
      </c>
      <c r="AA862" s="44">
        <f t="shared" ca="1" si="164"/>
        <v>988</v>
      </c>
      <c r="AB862" s="48">
        <v>0</v>
      </c>
      <c r="AC862" s="67">
        <f t="shared" si="165"/>
        <v>0.17927904564315353</v>
      </c>
      <c r="AD862" s="52">
        <f t="shared" ca="1" si="168"/>
        <v>988</v>
      </c>
      <c r="AE862" s="83"/>
      <c r="AF862" s="74">
        <v>0</v>
      </c>
      <c r="AG862" s="75">
        <v>0</v>
      </c>
      <c r="AH862" s="76">
        <v>46196</v>
      </c>
      <c r="AI862" s="77">
        <v>46308</v>
      </c>
      <c r="AJ862" s="50">
        <f t="shared" si="166"/>
        <v>-112</v>
      </c>
      <c r="AK862" s="48" t="s">
        <v>47</v>
      </c>
    </row>
    <row r="863" spans="1:37">
      <c r="A863" s="86" t="s">
        <v>1162</v>
      </c>
      <c r="B863" s="44">
        <v>985</v>
      </c>
      <c r="C863" s="44">
        <v>12119927</v>
      </c>
      <c r="D863" s="86" t="s">
        <v>501</v>
      </c>
      <c r="E863" s="86" t="s">
        <v>79</v>
      </c>
      <c r="F863" s="44">
        <v>16</v>
      </c>
      <c r="G863" s="44">
        <v>1626364</v>
      </c>
      <c r="H863" s="46">
        <v>1</v>
      </c>
      <c r="I863" s="21">
        <v>98.27334044420779</v>
      </c>
      <c r="J863" s="86" t="s">
        <v>51</v>
      </c>
      <c r="K863" s="66">
        <v>0.13800000000000001</v>
      </c>
      <c r="L863" s="45">
        <v>6376</v>
      </c>
      <c r="M863" s="82">
        <v>43924</v>
      </c>
      <c r="N863" s="44">
        <v>57930</v>
      </c>
      <c r="O863" s="36">
        <f t="shared" si="157"/>
        <v>5692974.6119329575</v>
      </c>
      <c r="P863" s="36">
        <f t="shared" si="158"/>
        <v>6478605</v>
      </c>
      <c r="Q863" s="44">
        <v>53719</v>
      </c>
      <c r="R863" s="30">
        <v>57930</v>
      </c>
      <c r="S863" s="30">
        <f t="shared" si="159"/>
        <v>4211</v>
      </c>
      <c r="T863" s="36">
        <f t="shared" si="160"/>
        <v>6007668</v>
      </c>
      <c r="U863" s="30">
        <f t="shared" si="161"/>
        <v>470937</v>
      </c>
      <c r="V863" s="44">
        <v>109</v>
      </c>
      <c r="W863" s="33">
        <f t="shared" si="162"/>
        <v>44033</v>
      </c>
      <c r="X863" s="43" t="str">
        <f t="shared" ca="1" si="167"/>
        <v>Bill Process</v>
      </c>
      <c r="Y863" s="37">
        <f t="shared" ca="1" si="163"/>
        <v>-2158</v>
      </c>
      <c r="Z863" s="44">
        <v>7205</v>
      </c>
      <c r="AA863" s="44">
        <f t="shared" ca="1" si="164"/>
        <v>2158</v>
      </c>
      <c r="AB863" s="48">
        <v>1</v>
      </c>
      <c r="AC863" s="67">
        <f t="shared" si="165"/>
        <v>0.92730882099085099</v>
      </c>
      <c r="AD863" s="52">
        <f t="shared" ca="1" si="168"/>
        <v>2157</v>
      </c>
      <c r="AE863" s="83"/>
      <c r="AF863" s="74">
        <v>0</v>
      </c>
      <c r="AG863" s="75">
        <v>0</v>
      </c>
      <c r="AH863" s="76">
        <v>45750</v>
      </c>
      <c r="AI863" s="77">
        <v>45873</v>
      </c>
      <c r="AJ863" s="50">
        <f t="shared" si="166"/>
        <v>-123</v>
      </c>
      <c r="AK863" s="48" t="s">
        <v>47</v>
      </c>
    </row>
    <row r="864" spans="1:37">
      <c r="A864" s="86" t="s">
        <v>1163</v>
      </c>
      <c r="B864" s="44">
        <v>264</v>
      </c>
      <c r="C864" s="44">
        <v>34876475</v>
      </c>
      <c r="D864" s="86" t="s">
        <v>372</v>
      </c>
      <c r="E864" s="86" t="s">
        <v>54</v>
      </c>
      <c r="F864" s="44">
        <v>43</v>
      </c>
      <c r="G864" s="44">
        <v>6093075</v>
      </c>
      <c r="H864" s="46">
        <v>0.76</v>
      </c>
      <c r="I864" s="21">
        <v>53.919029457960164</v>
      </c>
      <c r="J864" s="86" t="s">
        <v>72</v>
      </c>
      <c r="K864" s="66">
        <v>0.11899999999999999</v>
      </c>
      <c r="L864" s="45">
        <v>6526</v>
      </c>
      <c r="M864" s="82">
        <v>45525</v>
      </c>
      <c r="N864" s="44">
        <v>47193</v>
      </c>
      <c r="O864" s="36">
        <f t="shared" si="157"/>
        <v>2544600.7572095138</v>
      </c>
      <c r="P864" s="36">
        <f t="shared" si="158"/>
        <v>2847408</v>
      </c>
      <c r="Q864" s="44">
        <v>39618</v>
      </c>
      <c r="R864" s="30">
        <v>47193</v>
      </c>
      <c r="S864" s="30">
        <f t="shared" si="159"/>
        <v>7575</v>
      </c>
      <c r="T864" s="36">
        <f t="shared" si="160"/>
        <v>2390368</v>
      </c>
      <c r="U864" s="30">
        <f t="shared" si="161"/>
        <v>457040</v>
      </c>
      <c r="V864" s="44">
        <v>52</v>
      </c>
      <c r="W864" s="33">
        <f t="shared" si="162"/>
        <v>45577</v>
      </c>
      <c r="X864" s="43" t="str">
        <f t="shared" ca="1" si="167"/>
        <v>Bill Process</v>
      </c>
      <c r="Y864" s="37">
        <f t="shared" ca="1" si="163"/>
        <v>-614</v>
      </c>
      <c r="Z864" s="44">
        <v>3445</v>
      </c>
      <c r="AA864" s="44">
        <f t="shared" ca="1" si="164"/>
        <v>614</v>
      </c>
      <c r="AB864" s="48">
        <v>0</v>
      </c>
      <c r="AC864" s="67">
        <f t="shared" si="165"/>
        <v>0.83948890725319436</v>
      </c>
      <c r="AD864" s="52">
        <f t="shared" ca="1" si="168"/>
        <v>614</v>
      </c>
      <c r="AE864" s="83"/>
      <c r="AF864" s="74">
        <v>0</v>
      </c>
      <c r="AG864" s="75">
        <v>0</v>
      </c>
      <c r="AH864" s="76">
        <v>46241</v>
      </c>
      <c r="AI864" s="77">
        <v>46307</v>
      </c>
      <c r="AJ864" s="50">
        <f t="shared" si="166"/>
        <v>-66</v>
      </c>
      <c r="AK864" s="48" t="s">
        <v>47</v>
      </c>
    </row>
    <row r="865" spans="1:37">
      <c r="A865" s="86" t="s">
        <v>1164</v>
      </c>
      <c r="B865" s="44">
        <v>301</v>
      </c>
      <c r="C865" s="44">
        <v>91825155</v>
      </c>
      <c r="D865" s="86" t="s">
        <v>615</v>
      </c>
      <c r="E865" s="86" t="s">
        <v>79</v>
      </c>
      <c r="F865" s="44">
        <v>41</v>
      </c>
      <c r="G865" s="44">
        <v>1182733</v>
      </c>
      <c r="H865" s="46">
        <v>0.79</v>
      </c>
      <c r="I865" s="21">
        <v>73.221346678103572</v>
      </c>
      <c r="J865" s="86" t="s">
        <v>80</v>
      </c>
      <c r="K865" s="66">
        <v>0.11600000000000001</v>
      </c>
      <c r="L865" s="45">
        <v>3507</v>
      </c>
      <c r="M865" s="82">
        <v>44810</v>
      </c>
      <c r="N865" s="44">
        <v>12594</v>
      </c>
      <c r="O865" s="36">
        <f t="shared" si="157"/>
        <v>922149.64006403636</v>
      </c>
      <c r="P865" s="36">
        <f t="shared" si="158"/>
        <v>1029119</v>
      </c>
      <c r="Q865" s="44">
        <v>1639</v>
      </c>
      <c r="R865" s="30">
        <v>12594</v>
      </c>
      <c r="S865" s="30">
        <f t="shared" si="159"/>
        <v>10955</v>
      </c>
      <c r="T865" s="36">
        <f t="shared" si="160"/>
        <v>133931</v>
      </c>
      <c r="U865" s="30">
        <f t="shared" si="161"/>
        <v>895188</v>
      </c>
      <c r="V865" s="44">
        <v>83</v>
      </c>
      <c r="W865" s="33">
        <f t="shared" si="162"/>
        <v>44893</v>
      </c>
      <c r="X865" s="43" t="str">
        <f t="shared" ca="1" si="167"/>
        <v>Bill Process</v>
      </c>
      <c r="Y865" s="37">
        <f t="shared" ca="1" si="163"/>
        <v>-1298</v>
      </c>
      <c r="Z865" s="44">
        <v>4972</v>
      </c>
      <c r="AA865" s="44">
        <f t="shared" ca="1" si="164"/>
        <v>1298</v>
      </c>
      <c r="AB865" s="48">
        <v>0</v>
      </c>
      <c r="AC865" s="67">
        <f t="shared" si="165"/>
        <v>0.13014133714467208</v>
      </c>
      <c r="AD865" s="52">
        <f t="shared" ca="1" si="168"/>
        <v>1298</v>
      </c>
      <c r="AE865" s="83"/>
      <c r="AF865" s="74">
        <v>0</v>
      </c>
      <c r="AG865" s="75">
        <v>0</v>
      </c>
      <c r="AH865" s="76">
        <v>46198</v>
      </c>
      <c r="AI865" s="77">
        <v>46295</v>
      </c>
      <c r="AJ865" s="50">
        <f t="shared" si="166"/>
        <v>-97</v>
      </c>
      <c r="AK865" s="48" t="s">
        <v>47</v>
      </c>
    </row>
    <row r="866" spans="1:37">
      <c r="A866" s="86" t="s">
        <v>1165</v>
      </c>
      <c r="B866" s="44">
        <v>274</v>
      </c>
      <c r="C866" s="44">
        <v>34937828</v>
      </c>
      <c r="D866" s="86" t="s">
        <v>121</v>
      </c>
      <c r="E866" s="86" t="s">
        <v>93</v>
      </c>
      <c r="F866" s="44">
        <v>50</v>
      </c>
      <c r="G866" s="44">
        <v>8066978</v>
      </c>
      <c r="H866" s="46">
        <v>0.88</v>
      </c>
      <c r="I866" s="21">
        <v>97.537138067778471</v>
      </c>
      <c r="J866" s="86" t="s">
        <v>126</v>
      </c>
      <c r="K866" s="66">
        <v>0.14499999999999999</v>
      </c>
      <c r="L866" s="45">
        <v>6314</v>
      </c>
      <c r="M866" s="82">
        <v>45827</v>
      </c>
      <c r="N866" s="44">
        <v>63112</v>
      </c>
      <c r="O866" s="36">
        <f t="shared" si="157"/>
        <v>6155763.8577336352</v>
      </c>
      <c r="P866" s="36">
        <f t="shared" si="158"/>
        <v>7048350</v>
      </c>
      <c r="Q866" s="44">
        <v>63112</v>
      </c>
      <c r="R866" s="30">
        <v>63112</v>
      </c>
      <c r="S866" s="30">
        <f t="shared" si="159"/>
        <v>0</v>
      </c>
      <c r="T866" s="36">
        <f t="shared" si="160"/>
        <v>7048350</v>
      </c>
      <c r="U866" s="30">
        <f t="shared" si="161"/>
        <v>0</v>
      </c>
      <c r="V866" s="44">
        <v>140</v>
      </c>
      <c r="W866" s="33">
        <f t="shared" si="162"/>
        <v>45967</v>
      </c>
      <c r="X866" s="43" t="str">
        <f t="shared" ca="1" si="167"/>
        <v>P O Closed</v>
      </c>
      <c r="Y866" s="37">
        <f t="shared" ca="1" si="163"/>
        <v>-224</v>
      </c>
      <c r="Z866" s="44">
        <v>2784</v>
      </c>
      <c r="AA866" s="44">
        <f t="shared" ca="1" si="164"/>
        <v>224</v>
      </c>
      <c r="AB866" s="48">
        <v>6</v>
      </c>
      <c r="AC866" s="67">
        <f t="shared" si="165"/>
        <v>1</v>
      </c>
      <c r="AD866" s="52">
        <f t="shared" ca="1" si="168"/>
        <v>218</v>
      </c>
      <c r="AE866" s="83"/>
      <c r="AF866" s="74">
        <v>0</v>
      </c>
      <c r="AG866" s="75">
        <v>0</v>
      </c>
      <c r="AH866" s="76">
        <v>45993</v>
      </c>
      <c r="AI866" s="77">
        <v>46147</v>
      </c>
      <c r="AJ866" s="50">
        <f t="shared" si="166"/>
        <v>-154</v>
      </c>
      <c r="AK866" s="48" t="s">
        <v>47</v>
      </c>
    </row>
    <row r="867" spans="1:37">
      <c r="A867" s="86" t="s">
        <v>1166</v>
      </c>
      <c r="B867" s="44">
        <v>532</v>
      </c>
      <c r="C867" s="44">
        <v>23922321</v>
      </c>
      <c r="D867" s="86" t="s">
        <v>405</v>
      </c>
      <c r="E867" s="86" t="s">
        <v>107</v>
      </c>
      <c r="F867" s="44">
        <v>10</v>
      </c>
      <c r="G867" s="44">
        <v>3282249</v>
      </c>
      <c r="H867" s="46">
        <v>0.76</v>
      </c>
      <c r="I867" s="21">
        <v>60.667149398085428</v>
      </c>
      <c r="J867" s="86" t="s">
        <v>202</v>
      </c>
      <c r="K867" s="66">
        <v>0.14599999999999999</v>
      </c>
      <c r="L867" s="45">
        <v>8814</v>
      </c>
      <c r="M867" s="82">
        <v>44736</v>
      </c>
      <c r="N867" s="44">
        <v>36158</v>
      </c>
      <c r="O867" s="36">
        <f t="shared" si="157"/>
        <v>2193602.7879359727</v>
      </c>
      <c r="P867" s="36">
        <f t="shared" si="158"/>
        <v>2513869</v>
      </c>
      <c r="Q867" s="44">
        <v>27190</v>
      </c>
      <c r="R867" s="30">
        <v>36158</v>
      </c>
      <c r="S867" s="30">
        <f t="shared" si="159"/>
        <v>8968</v>
      </c>
      <c r="T867" s="36">
        <f t="shared" si="160"/>
        <v>1890373</v>
      </c>
      <c r="U867" s="30">
        <f t="shared" si="161"/>
        <v>623496</v>
      </c>
      <c r="V867" s="44">
        <v>60</v>
      </c>
      <c r="W867" s="33">
        <f t="shared" si="162"/>
        <v>44796</v>
      </c>
      <c r="X867" s="43" t="str">
        <f t="shared" ca="1" si="167"/>
        <v>Bill Process</v>
      </c>
      <c r="Y867" s="37">
        <f t="shared" ca="1" si="163"/>
        <v>-1395</v>
      </c>
      <c r="Z867" s="44">
        <v>9475</v>
      </c>
      <c r="AA867" s="44">
        <f t="shared" ca="1" si="164"/>
        <v>1395</v>
      </c>
      <c r="AB867" s="48">
        <v>0</v>
      </c>
      <c r="AC867" s="67">
        <f t="shared" si="165"/>
        <v>0.7519774323801095</v>
      </c>
      <c r="AD867" s="52">
        <f t="shared" ca="1" si="168"/>
        <v>1395</v>
      </c>
      <c r="AE867" s="83"/>
      <c r="AF867" s="74">
        <v>0</v>
      </c>
      <c r="AG867" s="75">
        <v>0</v>
      </c>
      <c r="AH867" s="76">
        <v>46346</v>
      </c>
      <c r="AI867" s="77">
        <v>46420</v>
      </c>
      <c r="AJ867" s="50">
        <f t="shared" si="166"/>
        <v>-74</v>
      </c>
      <c r="AK867" s="48" t="s">
        <v>60</v>
      </c>
    </row>
    <row r="868" spans="1:37">
      <c r="A868" s="86" t="s">
        <v>1167</v>
      </c>
      <c r="B868" s="44">
        <v>573</v>
      </c>
      <c r="C868" s="44">
        <v>35082430</v>
      </c>
      <c r="D868" s="86" t="s">
        <v>501</v>
      </c>
      <c r="E868" s="86" t="s">
        <v>79</v>
      </c>
      <c r="F868" s="44">
        <v>38</v>
      </c>
      <c r="G868" s="44">
        <v>9928782</v>
      </c>
      <c r="H868" s="46">
        <v>0.76</v>
      </c>
      <c r="I868" s="21">
        <v>64.279502379438242</v>
      </c>
      <c r="J868" s="86" t="s">
        <v>184</v>
      </c>
      <c r="K868" s="66">
        <v>0.105</v>
      </c>
      <c r="L868" s="45">
        <v>5941</v>
      </c>
      <c r="M868" s="82">
        <v>45813</v>
      </c>
      <c r="N868" s="44">
        <v>66864</v>
      </c>
      <c r="O868" s="36">
        <f t="shared" si="157"/>
        <v>4297984.6470987583</v>
      </c>
      <c r="P868" s="36">
        <f t="shared" si="158"/>
        <v>4749273</v>
      </c>
      <c r="Q868" s="44">
        <v>39463</v>
      </c>
      <c r="R868" s="30">
        <v>66864</v>
      </c>
      <c r="S868" s="30">
        <f t="shared" si="159"/>
        <v>27401</v>
      </c>
      <c r="T868" s="36">
        <f t="shared" si="160"/>
        <v>2803012</v>
      </c>
      <c r="U868" s="30">
        <f t="shared" si="161"/>
        <v>1946261</v>
      </c>
      <c r="V868" s="44">
        <v>190</v>
      </c>
      <c r="W868" s="33">
        <f t="shared" si="162"/>
        <v>46003</v>
      </c>
      <c r="X868" s="43" t="str">
        <f t="shared" ca="1" si="167"/>
        <v>Bill Process</v>
      </c>
      <c r="Y868" s="37">
        <f t="shared" ca="1" si="163"/>
        <v>-188</v>
      </c>
      <c r="Z868" s="44">
        <v>9815</v>
      </c>
      <c r="AA868" s="44">
        <f t="shared" ca="1" si="164"/>
        <v>188</v>
      </c>
      <c r="AB868" s="48">
        <v>5</v>
      </c>
      <c r="AC868" s="67">
        <f t="shared" si="165"/>
        <v>0.59019801387891835</v>
      </c>
      <c r="AD868" s="52">
        <f t="shared" ca="1" si="168"/>
        <v>183</v>
      </c>
      <c r="AE868" s="83"/>
      <c r="AF868" s="74">
        <v>0</v>
      </c>
      <c r="AG868" s="75">
        <v>0</v>
      </c>
      <c r="AH868" s="76">
        <v>45832</v>
      </c>
      <c r="AI868" s="77">
        <v>46036</v>
      </c>
      <c r="AJ868" s="50">
        <f t="shared" si="166"/>
        <v>-204</v>
      </c>
      <c r="AK868" s="48" t="s">
        <v>60</v>
      </c>
    </row>
    <row r="869" spans="1:37">
      <c r="A869" s="86" t="s">
        <v>1168</v>
      </c>
      <c r="B869" s="44">
        <v>979</v>
      </c>
      <c r="C869" s="44">
        <v>42924680</v>
      </c>
      <c r="D869" s="86" t="s">
        <v>201</v>
      </c>
      <c r="E869" s="86" t="s">
        <v>83</v>
      </c>
      <c r="F869" s="44">
        <v>33</v>
      </c>
      <c r="G869" s="44">
        <v>5705773</v>
      </c>
      <c r="H869" s="46">
        <v>0.76</v>
      </c>
      <c r="I869" s="21">
        <v>57.00512801961753</v>
      </c>
      <c r="J869" s="86" t="s">
        <v>90</v>
      </c>
      <c r="K869" s="66">
        <v>0.12</v>
      </c>
      <c r="L869" s="45">
        <v>8360</v>
      </c>
      <c r="M869" s="82">
        <v>44131</v>
      </c>
      <c r="N869" s="44">
        <v>42946</v>
      </c>
      <c r="O869" s="36">
        <f t="shared" si="157"/>
        <v>2448142.2279304946</v>
      </c>
      <c r="P869" s="36">
        <f t="shared" si="158"/>
        <v>2741919</v>
      </c>
      <c r="Q869" s="44">
        <v>30533</v>
      </c>
      <c r="R869" s="30">
        <v>42946</v>
      </c>
      <c r="S869" s="30">
        <f t="shared" si="159"/>
        <v>12413</v>
      </c>
      <c r="T869" s="36">
        <f t="shared" si="160"/>
        <v>1949402</v>
      </c>
      <c r="U869" s="30">
        <f t="shared" si="161"/>
        <v>792517</v>
      </c>
      <c r="V869" s="44">
        <v>73</v>
      </c>
      <c r="W869" s="33">
        <f t="shared" si="162"/>
        <v>44204</v>
      </c>
      <c r="X869" s="43" t="str">
        <f t="shared" ca="1" si="167"/>
        <v>Bill Process</v>
      </c>
      <c r="Y869" s="37">
        <f t="shared" ca="1" si="163"/>
        <v>-1987</v>
      </c>
      <c r="Z869" s="44">
        <v>9984</v>
      </c>
      <c r="AA869" s="44">
        <f t="shared" ca="1" si="164"/>
        <v>1987</v>
      </c>
      <c r="AB869" s="48">
        <v>6</v>
      </c>
      <c r="AC869" s="67">
        <f t="shared" si="165"/>
        <v>0.71096260420062407</v>
      </c>
      <c r="AD869" s="52">
        <f t="shared" ca="1" si="168"/>
        <v>1981</v>
      </c>
      <c r="AE869" s="83"/>
      <c r="AF869" s="74">
        <v>0</v>
      </c>
      <c r="AG869" s="75">
        <v>0</v>
      </c>
      <c r="AH869" s="76">
        <v>45693</v>
      </c>
      <c r="AI869" s="77">
        <v>45780</v>
      </c>
      <c r="AJ869" s="50">
        <f t="shared" si="166"/>
        <v>-87</v>
      </c>
      <c r="AK869" s="48" t="s">
        <v>47</v>
      </c>
    </row>
    <row r="870" spans="1:37">
      <c r="A870" s="86" t="s">
        <v>1169</v>
      </c>
      <c r="B870" s="44">
        <v>128</v>
      </c>
      <c r="C870" s="44">
        <v>43134553</v>
      </c>
      <c r="D870" s="86" t="s">
        <v>70</v>
      </c>
      <c r="E870" s="86" t="s">
        <v>71</v>
      </c>
      <c r="F870" s="44">
        <v>37</v>
      </c>
      <c r="G870" s="44">
        <v>3788985</v>
      </c>
      <c r="H870" s="46">
        <v>0.81</v>
      </c>
      <c r="I870" s="21">
        <v>73.469450651623134</v>
      </c>
      <c r="J870" s="86" t="s">
        <v>137</v>
      </c>
      <c r="K870" s="66">
        <v>0.13300000000000001</v>
      </c>
      <c r="L870" s="45">
        <v>4220</v>
      </c>
      <c r="M870" s="82">
        <v>43873</v>
      </c>
      <c r="N870" s="44">
        <v>97411</v>
      </c>
      <c r="O870" s="36">
        <f t="shared" si="157"/>
        <v>7156732.6574252611</v>
      </c>
      <c r="P870" s="36">
        <f t="shared" si="158"/>
        <v>8108578</v>
      </c>
      <c r="Q870" s="44">
        <v>1916</v>
      </c>
      <c r="R870" s="30">
        <v>97411</v>
      </c>
      <c r="S870" s="30">
        <f t="shared" si="159"/>
        <v>95495</v>
      </c>
      <c r="T870" s="36">
        <f t="shared" si="160"/>
        <v>159490</v>
      </c>
      <c r="U870" s="30">
        <f t="shared" si="161"/>
        <v>7949088</v>
      </c>
      <c r="V870" s="44">
        <v>64</v>
      </c>
      <c r="W870" s="33">
        <f t="shared" si="162"/>
        <v>43937</v>
      </c>
      <c r="X870" s="43" t="str">
        <f t="shared" ca="1" si="167"/>
        <v>Bill Process</v>
      </c>
      <c r="Y870" s="37">
        <f t="shared" ca="1" si="163"/>
        <v>-2254</v>
      </c>
      <c r="Z870" s="44">
        <v>1328</v>
      </c>
      <c r="AA870" s="44">
        <f t="shared" ca="1" si="164"/>
        <v>2254</v>
      </c>
      <c r="AB870" s="48">
        <v>1</v>
      </c>
      <c r="AC870" s="67">
        <f t="shared" si="165"/>
        <v>1.966923653386168E-2</v>
      </c>
      <c r="AD870" s="52">
        <f t="shared" ca="1" si="168"/>
        <v>2253</v>
      </c>
      <c r="AE870" s="83"/>
      <c r="AF870" s="74">
        <v>0</v>
      </c>
      <c r="AG870" s="75">
        <v>0</v>
      </c>
      <c r="AH870" s="76">
        <v>45662</v>
      </c>
      <c r="AI870" s="77">
        <v>45740</v>
      </c>
      <c r="AJ870" s="50">
        <f t="shared" si="166"/>
        <v>-78</v>
      </c>
      <c r="AK870" s="48" t="s">
        <v>60</v>
      </c>
    </row>
    <row r="871" spans="1:37">
      <c r="A871" s="86" t="s">
        <v>1170</v>
      </c>
      <c r="B871" s="44">
        <v>998</v>
      </c>
      <c r="C871" s="44">
        <v>99462765</v>
      </c>
      <c r="D871" s="86" t="s">
        <v>146</v>
      </c>
      <c r="E871" s="86" t="s">
        <v>147</v>
      </c>
      <c r="F871" s="44">
        <v>33</v>
      </c>
      <c r="G871" s="44">
        <v>183699</v>
      </c>
      <c r="H871" s="46">
        <v>0.96</v>
      </c>
      <c r="I871" s="21">
        <v>74.82148654217076</v>
      </c>
      <c r="J871" s="86" t="s">
        <v>94</v>
      </c>
      <c r="K871" s="66">
        <v>0.10100000000000001</v>
      </c>
      <c r="L871" s="45">
        <v>4814</v>
      </c>
      <c r="M871" s="82">
        <v>45991</v>
      </c>
      <c r="N871" s="44">
        <v>96485</v>
      </c>
      <c r="O871" s="36">
        <f t="shared" si="157"/>
        <v>7219151.1290213456</v>
      </c>
      <c r="P871" s="36">
        <f t="shared" si="158"/>
        <v>7948285</v>
      </c>
      <c r="Q871" s="44">
        <v>47302</v>
      </c>
      <c r="R871" s="30">
        <v>96485</v>
      </c>
      <c r="S871" s="30">
        <f t="shared" si="159"/>
        <v>49183</v>
      </c>
      <c r="T871" s="36">
        <f t="shared" si="160"/>
        <v>3896666</v>
      </c>
      <c r="U871" s="30">
        <f t="shared" si="161"/>
        <v>4051619</v>
      </c>
      <c r="V871" s="44">
        <v>50</v>
      </c>
      <c r="W871" s="33">
        <f t="shared" si="162"/>
        <v>46041</v>
      </c>
      <c r="X871" s="43" t="str">
        <f t="shared" ca="1" si="167"/>
        <v>Bill Process</v>
      </c>
      <c r="Y871" s="37">
        <f t="shared" ca="1" si="163"/>
        <v>-150</v>
      </c>
      <c r="Z871" s="44">
        <v>5053</v>
      </c>
      <c r="AA871" s="44">
        <f t="shared" ca="1" si="164"/>
        <v>150</v>
      </c>
      <c r="AB871" s="48">
        <v>9</v>
      </c>
      <c r="AC871" s="67">
        <f t="shared" si="165"/>
        <v>0.4902523708348448</v>
      </c>
      <c r="AD871" s="52">
        <f t="shared" ca="1" si="168"/>
        <v>141</v>
      </c>
      <c r="AE871" s="83"/>
      <c r="AF871" s="74">
        <v>0</v>
      </c>
      <c r="AG871" s="75">
        <v>0</v>
      </c>
      <c r="AH871" s="76">
        <v>45980</v>
      </c>
      <c r="AI871" s="77">
        <v>46044</v>
      </c>
      <c r="AJ871" s="50">
        <f t="shared" si="166"/>
        <v>-64</v>
      </c>
      <c r="AK871" s="48" t="s">
        <v>60</v>
      </c>
    </row>
    <row r="872" spans="1:37">
      <c r="A872" s="86" t="s">
        <v>1171</v>
      </c>
      <c r="B872" s="44">
        <v>765</v>
      </c>
      <c r="C872" s="44">
        <v>48843363</v>
      </c>
      <c r="D872" s="86" t="s">
        <v>264</v>
      </c>
      <c r="E872" s="86" t="s">
        <v>97</v>
      </c>
      <c r="F872" s="44">
        <v>45</v>
      </c>
      <c r="G872" s="44">
        <v>6071671</v>
      </c>
      <c r="H872" s="46">
        <v>0.81</v>
      </c>
      <c r="I872" s="21">
        <v>73.1445160525912</v>
      </c>
      <c r="J872" s="86" t="s">
        <v>98</v>
      </c>
      <c r="K872" s="66">
        <v>0.128</v>
      </c>
      <c r="L872" s="45">
        <v>6052</v>
      </c>
      <c r="M872" s="82">
        <v>45120</v>
      </c>
      <c r="N872" s="44">
        <v>32979</v>
      </c>
      <c r="O872" s="36">
        <f t="shared" si="157"/>
        <v>2412232.9948984054</v>
      </c>
      <c r="P872" s="36">
        <f t="shared" si="158"/>
        <v>2720999</v>
      </c>
      <c r="Q872" s="44">
        <v>13599</v>
      </c>
      <c r="R872" s="30">
        <v>32979</v>
      </c>
      <c r="S872" s="30">
        <f t="shared" si="159"/>
        <v>19380</v>
      </c>
      <c r="T872" s="36">
        <f t="shared" si="160"/>
        <v>1122013</v>
      </c>
      <c r="U872" s="30">
        <f t="shared" si="161"/>
        <v>1598986</v>
      </c>
      <c r="V872" s="44">
        <v>112</v>
      </c>
      <c r="W872" s="33">
        <f t="shared" si="162"/>
        <v>45232</v>
      </c>
      <c r="X872" s="43" t="str">
        <f t="shared" ca="1" si="167"/>
        <v>Bill Process</v>
      </c>
      <c r="Y872" s="37">
        <f t="shared" ca="1" si="163"/>
        <v>-959</v>
      </c>
      <c r="Z872" s="44">
        <v>5608</v>
      </c>
      <c r="AA872" s="44">
        <f t="shared" ca="1" si="164"/>
        <v>959</v>
      </c>
      <c r="AB872" s="48">
        <v>0</v>
      </c>
      <c r="AC872" s="67">
        <f t="shared" si="165"/>
        <v>0.41235331574638406</v>
      </c>
      <c r="AD872" s="52">
        <f t="shared" ca="1" si="168"/>
        <v>959</v>
      </c>
      <c r="AE872" s="83"/>
      <c r="AF872" s="74">
        <v>0</v>
      </c>
      <c r="AG872" s="75">
        <v>0</v>
      </c>
      <c r="AH872" s="76">
        <v>46350</v>
      </c>
      <c r="AI872" s="77">
        <v>46476</v>
      </c>
      <c r="AJ872" s="50">
        <f t="shared" si="166"/>
        <v>-126</v>
      </c>
      <c r="AK872" s="48" t="s">
        <v>47</v>
      </c>
    </row>
    <row r="873" spans="1:37">
      <c r="A873" s="86" t="s">
        <v>1172</v>
      </c>
      <c r="B873" s="44">
        <v>173</v>
      </c>
      <c r="C873" s="44">
        <v>27738391</v>
      </c>
      <c r="D873" s="86" t="s">
        <v>82</v>
      </c>
      <c r="E873" s="86" t="s">
        <v>83</v>
      </c>
      <c r="F873" s="44">
        <v>43</v>
      </c>
      <c r="G873" s="44">
        <v>2302778</v>
      </c>
      <c r="H873" s="46">
        <v>0.8</v>
      </c>
      <c r="I873" s="21">
        <v>68.019134178845903</v>
      </c>
      <c r="J873" s="86" t="s">
        <v>352</v>
      </c>
      <c r="K873" s="66">
        <v>0.13100000000000001</v>
      </c>
      <c r="L873" s="45">
        <v>9650</v>
      </c>
      <c r="M873" s="82">
        <v>44231</v>
      </c>
      <c r="N873" s="44">
        <v>36894</v>
      </c>
      <c r="O873" s="36">
        <f t="shared" si="157"/>
        <v>2509497.9363943408</v>
      </c>
      <c r="P873" s="36">
        <f t="shared" si="158"/>
        <v>2838242</v>
      </c>
      <c r="Q873" s="44">
        <v>13926</v>
      </c>
      <c r="R873" s="30">
        <v>36894</v>
      </c>
      <c r="S873" s="30">
        <f t="shared" si="159"/>
        <v>22968</v>
      </c>
      <c r="T873" s="36">
        <f t="shared" si="160"/>
        <v>1071322</v>
      </c>
      <c r="U873" s="30">
        <f t="shared" si="161"/>
        <v>1766920</v>
      </c>
      <c r="V873" s="44">
        <v>129</v>
      </c>
      <c r="W873" s="33">
        <f t="shared" si="162"/>
        <v>44360</v>
      </c>
      <c r="X873" s="43" t="str">
        <f t="shared" ca="1" si="167"/>
        <v>Bill Process</v>
      </c>
      <c r="Y873" s="37">
        <f t="shared" ca="1" si="163"/>
        <v>-1831</v>
      </c>
      <c r="Z873" s="44">
        <v>7828</v>
      </c>
      <c r="AA873" s="44">
        <f t="shared" ca="1" si="164"/>
        <v>1831</v>
      </c>
      <c r="AB873" s="48">
        <v>7</v>
      </c>
      <c r="AC873" s="67">
        <f t="shared" si="165"/>
        <v>0.37745974955277278</v>
      </c>
      <c r="AD873" s="52">
        <f t="shared" ca="1" si="168"/>
        <v>1824</v>
      </c>
      <c r="AE873" s="83"/>
      <c r="AF873" s="74">
        <v>0</v>
      </c>
      <c r="AG873" s="75">
        <v>0</v>
      </c>
      <c r="AH873" s="76">
        <v>45681</v>
      </c>
      <c r="AI873" s="77">
        <v>45824</v>
      </c>
      <c r="AJ873" s="50">
        <f t="shared" si="166"/>
        <v>-143</v>
      </c>
      <c r="AK873" s="48" t="s">
        <v>47</v>
      </c>
    </row>
    <row r="874" spans="1:37">
      <c r="A874" s="86" t="s">
        <v>1173</v>
      </c>
      <c r="B874" s="44">
        <v>866</v>
      </c>
      <c r="C874" s="44">
        <v>51969136</v>
      </c>
      <c r="D874" s="86" t="s">
        <v>501</v>
      </c>
      <c r="E874" s="86" t="s">
        <v>79</v>
      </c>
      <c r="F874" s="44">
        <v>18</v>
      </c>
      <c r="G874" s="44">
        <v>2082275</v>
      </c>
      <c r="H874" s="46">
        <v>0.99</v>
      </c>
      <c r="I874" s="21">
        <v>54.866214654555407</v>
      </c>
      <c r="J874" s="86" t="s">
        <v>176</v>
      </c>
      <c r="K874" s="66">
        <v>0.125</v>
      </c>
      <c r="L874" s="45">
        <v>5963</v>
      </c>
      <c r="M874" s="82">
        <v>44079</v>
      </c>
      <c r="N874" s="44">
        <v>64580</v>
      </c>
      <c r="O874" s="36">
        <f t="shared" si="157"/>
        <v>3543260.1423911881</v>
      </c>
      <c r="P874" s="36">
        <f t="shared" si="158"/>
        <v>3986168</v>
      </c>
      <c r="Q874" s="44">
        <v>12753</v>
      </c>
      <c r="R874" s="30">
        <v>64580</v>
      </c>
      <c r="S874" s="30">
        <f t="shared" si="159"/>
        <v>51827</v>
      </c>
      <c r="T874" s="36">
        <f t="shared" si="160"/>
        <v>787172</v>
      </c>
      <c r="U874" s="30">
        <f t="shared" si="161"/>
        <v>3198996</v>
      </c>
      <c r="V874" s="44">
        <v>115</v>
      </c>
      <c r="W874" s="33">
        <f t="shared" si="162"/>
        <v>44194</v>
      </c>
      <c r="X874" s="43" t="str">
        <f t="shared" ca="1" si="167"/>
        <v>Bill Process</v>
      </c>
      <c r="Y874" s="37">
        <f t="shared" ca="1" si="163"/>
        <v>-1997</v>
      </c>
      <c r="Z874" s="44">
        <v>6102</v>
      </c>
      <c r="AA874" s="44">
        <f t="shared" ca="1" si="164"/>
        <v>1997</v>
      </c>
      <c r="AB874" s="48">
        <v>8</v>
      </c>
      <c r="AC874" s="67">
        <f t="shared" si="165"/>
        <v>0.19747599876122637</v>
      </c>
      <c r="AD874" s="52">
        <f t="shared" ca="1" si="168"/>
        <v>1989</v>
      </c>
      <c r="AE874" s="83"/>
      <c r="AF874" s="74">
        <v>0</v>
      </c>
      <c r="AG874" s="75">
        <v>0</v>
      </c>
      <c r="AH874" s="76">
        <v>45693</v>
      </c>
      <c r="AI874" s="77">
        <v>45822</v>
      </c>
      <c r="AJ874" s="50">
        <f t="shared" si="166"/>
        <v>-129</v>
      </c>
      <c r="AK874" s="48" t="s">
        <v>60</v>
      </c>
    </row>
    <row r="875" spans="1:37">
      <c r="A875" s="86" t="s">
        <v>1174</v>
      </c>
      <c r="B875" s="44">
        <v>574</v>
      </c>
      <c r="C875" s="44">
        <v>49652568</v>
      </c>
      <c r="D875" s="86" t="s">
        <v>82</v>
      </c>
      <c r="E875" s="86" t="s">
        <v>83</v>
      </c>
      <c r="F875" s="44">
        <v>37</v>
      </c>
      <c r="G875" s="44">
        <v>8238947</v>
      </c>
      <c r="H875" s="46">
        <v>0.85</v>
      </c>
      <c r="I875" s="21">
        <v>60.81570231827645</v>
      </c>
      <c r="J875" s="86" t="s">
        <v>272</v>
      </c>
      <c r="K875" s="66">
        <v>0.13300000000000001</v>
      </c>
      <c r="L875" s="45">
        <v>1110</v>
      </c>
      <c r="M875" s="82">
        <v>45213</v>
      </c>
      <c r="N875" s="44">
        <v>96993</v>
      </c>
      <c r="O875" s="36">
        <f t="shared" si="157"/>
        <v>5898697.4149565874</v>
      </c>
      <c r="P875" s="36">
        <f t="shared" si="158"/>
        <v>6683224</v>
      </c>
      <c r="Q875" s="44">
        <v>96993</v>
      </c>
      <c r="R875" s="30">
        <v>96993</v>
      </c>
      <c r="S875" s="30">
        <f t="shared" si="159"/>
        <v>0</v>
      </c>
      <c r="T875" s="36">
        <f t="shared" si="160"/>
        <v>6683224</v>
      </c>
      <c r="U875" s="30">
        <f t="shared" si="161"/>
        <v>0</v>
      </c>
      <c r="V875" s="44">
        <v>81</v>
      </c>
      <c r="W875" s="33">
        <f t="shared" si="162"/>
        <v>45294</v>
      </c>
      <c r="X875" s="43" t="str">
        <f t="shared" ca="1" si="167"/>
        <v>P O Closed</v>
      </c>
      <c r="Y875" s="37">
        <f t="shared" ca="1" si="163"/>
        <v>-897</v>
      </c>
      <c r="Z875" s="44">
        <v>6121</v>
      </c>
      <c r="AA875" s="44">
        <f t="shared" ca="1" si="164"/>
        <v>897</v>
      </c>
      <c r="AB875" s="48">
        <v>9</v>
      </c>
      <c r="AC875" s="67">
        <f t="shared" si="165"/>
        <v>1</v>
      </c>
      <c r="AD875" s="52">
        <f t="shared" ca="1" si="168"/>
        <v>888</v>
      </c>
      <c r="AE875" s="83"/>
      <c r="AF875" s="74">
        <v>0</v>
      </c>
      <c r="AG875" s="75">
        <v>0</v>
      </c>
      <c r="AH875" s="76">
        <v>45869</v>
      </c>
      <c r="AI875" s="77">
        <v>45964</v>
      </c>
      <c r="AJ875" s="50">
        <f t="shared" si="166"/>
        <v>-95</v>
      </c>
      <c r="AK875" s="48" t="s">
        <v>47</v>
      </c>
    </row>
    <row r="876" spans="1:37">
      <c r="A876" s="86" t="s">
        <v>1175</v>
      </c>
      <c r="B876" s="44">
        <v>881</v>
      </c>
      <c r="C876" s="44">
        <v>96717615</v>
      </c>
      <c r="D876" s="86" t="s">
        <v>280</v>
      </c>
      <c r="E876" s="86" t="s">
        <v>147</v>
      </c>
      <c r="F876" s="44">
        <v>37</v>
      </c>
      <c r="G876" s="44">
        <v>3763250</v>
      </c>
      <c r="H876" s="46">
        <v>0.81</v>
      </c>
      <c r="I876" s="21">
        <v>94.137182243543236</v>
      </c>
      <c r="J876" s="86" t="s">
        <v>208</v>
      </c>
      <c r="K876" s="66">
        <v>0.11</v>
      </c>
      <c r="L876" s="45">
        <v>2565</v>
      </c>
      <c r="M876" s="82">
        <v>45396</v>
      </c>
      <c r="N876" s="44">
        <v>36111</v>
      </c>
      <c r="O876" s="36">
        <f t="shared" si="157"/>
        <v>3399387.7879965897</v>
      </c>
      <c r="P876" s="36">
        <f t="shared" si="158"/>
        <v>3773320</v>
      </c>
      <c r="Q876" s="44">
        <v>13957</v>
      </c>
      <c r="R876" s="30">
        <v>36111</v>
      </c>
      <c r="S876" s="30">
        <f t="shared" si="159"/>
        <v>22154</v>
      </c>
      <c r="T876" s="36">
        <f t="shared" si="160"/>
        <v>1458399</v>
      </c>
      <c r="U876" s="30">
        <f t="shared" si="161"/>
        <v>2314921</v>
      </c>
      <c r="V876" s="44">
        <v>167</v>
      </c>
      <c r="W876" s="33">
        <f t="shared" si="162"/>
        <v>45563</v>
      </c>
      <c r="X876" s="43" t="str">
        <f t="shared" ca="1" si="167"/>
        <v>Bill Process</v>
      </c>
      <c r="Y876" s="37">
        <f t="shared" ca="1" si="163"/>
        <v>-628</v>
      </c>
      <c r="Z876" s="44">
        <v>3004</v>
      </c>
      <c r="AA876" s="44">
        <f t="shared" ca="1" si="164"/>
        <v>628</v>
      </c>
      <c r="AB876" s="48">
        <v>0</v>
      </c>
      <c r="AC876" s="67">
        <f t="shared" si="165"/>
        <v>0.3865027277007006</v>
      </c>
      <c r="AD876" s="52">
        <f t="shared" ca="1" si="168"/>
        <v>628</v>
      </c>
      <c r="AE876" s="83"/>
      <c r="AF876" s="74">
        <v>0</v>
      </c>
      <c r="AG876" s="75">
        <v>0</v>
      </c>
      <c r="AH876" s="76">
        <v>46304</v>
      </c>
      <c r="AI876" s="77">
        <v>46485</v>
      </c>
      <c r="AJ876" s="50">
        <f t="shared" si="166"/>
        <v>-181</v>
      </c>
      <c r="AK876" s="48" t="s">
        <v>47</v>
      </c>
    </row>
    <row r="877" spans="1:37">
      <c r="A877" s="86" t="s">
        <v>1176</v>
      </c>
      <c r="B877" s="44">
        <v>711</v>
      </c>
      <c r="C877" s="44">
        <v>89138609</v>
      </c>
      <c r="D877" s="86" t="s">
        <v>66</v>
      </c>
      <c r="E877" s="86" t="s">
        <v>67</v>
      </c>
      <c r="F877" s="44">
        <v>47</v>
      </c>
      <c r="G877" s="44">
        <v>5978986</v>
      </c>
      <c r="H877" s="46">
        <v>0.77</v>
      </c>
      <c r="I877" s="21">
        <v>57.134899921400844</v>
      </c>
      <c r="J877" s="86" t="s">
        <v>112</v>
      </c>
      <c r="K877" s="66">
        <v>0.115</v>
      </c>
      <c r="L877" s="45">
        <v>1107</v>
      </c>
      <c r="M877" s="82">
        <v>43887</v>
      </c>
      <c r="N877" s="44">
        <v>87104</v>
      </c>
      <c r="O877" s="36">
        <f t="shared" si="157"/>
        <v>4976678.3227536995</v>
      </c>
      <c r="P877" s="36">
        <f t="shared" si="158"/>
        <v>5548996</v>
      </c>
      <c r="Q877" s="44">
        <v>30379</v>
      </c>
      <c r="R877" s="30">
        <v>87104</v>
      </c>
      <c r="S877" s="30">
        <f t="shared" si="159"/>
        <v>56725</v>
      </c>
      <c r="T877" s="36">
        <f t="shared" si="160"/>
        <v>1935307</v>
      </c>
      <c r="U877" s="30">
        <f t="shared" si="161"/>
        <v>3613689</v>
      </c>
      <c r="V877" s="44">
        <v>117</v>
      </c>
      <c r="W877" s="33">
        <f t="shared" si="162"/>
        <v>44004</v>
      </c>
      <c r="X877" s="43" t="str">
        <f t="shared" ca="1" si="167"/>
        <v>Bill Process</v>
      </c>
      <c r="Y877" s="37">
        <f t="shared" ca="1" si="163"/>
        <v>-2187</v>
      </c>
      <c r="Z877" s="44">
        <v>3282</v>
      </c>
      <c r="AA877" s="44">
        <f t="shared" ca="1" si="164"/>
        <v>2187</v>
      </c>
      <c r="AB877" s="48">
        <v>5</v>
      </c>
      <c r="AC877" s="67">
        <f t="shared" si="165"/>
        <v>0.34876699118295373</v>
      </c>
      <c r="AD877" s="52">
        <f t="shared" ca="1" si="168"/>
        <v>2182</v>
      </c>
      <c r="AE877" s="83"/>
      <c r="AF877" s="74">
        <v>0</v>
      </c>
      <c r="AG877" s="75">
        <v>0</v>
      </c>
      <c r="AH877" s="76">
        <v>46100</v>
      </c>
      <c r="AI877" s="77">
        <v>46231</v>
      </c>
      <c r="AJ877" s="50">
        <f t="shared" si="166"/>
        <v>-131</v>
      </c>
      <c r="AK877" s="48" t="s">
        <v>47</v>
      </c>
    </row>
    <row r="878" spans="1:37">
      <c r="A878" s="86" t="s">
        <v>1177</v>
      </c>
      <c r="B878" s="44">
        <v>365</v>
      </c>
      <c r="C878" s="44">
        <v>43731204</v>
      </c>
      <c r="D878" s="86" t="s">
        <v>259</v>
      </c>
      <c r="E878" s="86" t="s">
        <v>63</v>
      </c>
      <c r="F878" s="44">
        <v>48</v>
      </c>
      <c r="G878" s="44">
        <v>5536511</v>
      </c>
      <c r="H878" s="46">
        <v>0.84</v>
      </c>
      <c r="I878" s="21">
        <v>86.076379426484621</v>
      </c>
      <c r="J878" s="86" t="s">
        <v>126</v>
      </c>
      <c r="K878" s="66">
        <v>0.108</v>
      </c>
      <c r="L878" s="45">
        <v>4203</v>
      </c>
      <c r="M878" s="82">
        <v>45532</v>
      </c>
      <c r="N878" s="44">
        <v>44528</v>
      </c>
      <c r="O878" s="36">
        <f t="shared" si="157"/>
        <v>3832809.023102507</v>
      </c>
      <c r="P878" s="36">
        <f t="shared" si="158"/>
        <v>4246752</v>
      </c>
      <c r="Q878" s="44">
        <v>4852</v>
      </c>
      <c r="R878" s="30">
        <v>44528</v>
      </c>
      <c r="S878" s="30">
        <f t="shared" si="159"/>
        <v>39676</v>
      </c>
      <c r="T878" s="36">
        <f t="shared" si="160"/>
        <v>462748</v>
      </c>
      <c r="U878" s="30">
        <f t="shared" si="161"/>
        <v>3784004</v>
      </c>
      <c r="V878" s="44">
        <v>58</v>
      </c>
      <c r="W878" s="33">
        <f t="shared" si="162"/>
        <v>45590</v>
      </c>
      <c r="X878" s="43" t="str">
        <f t="shared" ca="1" si="167"/>
        <v>Bill Process</v>
      </c>
      <c r="Y878" s="37">
        <f t="shared" ca="1" si="163"/>
        <v>-601</v>
      </c>
      <c r="Z878" s="44">
        <v>1667</v>
      </c>
      <c r="AA878" s="44">
        <f t="shared" ca="1" si="164"/>
        <v>601</v>
      </c>
      <c r="AB878" s="48">
        <v>4</v>
      </c>
      <c r="AC878" s="67">
        <f t="shared" si="165"/>
        <v>0.10896514552641035</v>
      </c>
      <c r="AD878" s="52">
        <f t="shared" ca="1" si="168"/>
        <v>597</v>
      </c>
      <c r="AE878" s="83"/>
      <c r="AF878" s="74">
        <v>0</v>
      </c>
      <c r="AG878" s="75">
        <v>0</v>
      </c>
      <c r="AH878" s="76">
        <v>45657</v>
      </c>
      <c r="AI878" s="77">
        <v>45729</v>
      </c>
      <c r="AJ878" s="50">
        <f t="shared" si="166"/>
        <v>-72</v>
      </c>
      <c r="AK878" s="48" t="s">
        <v>47</v>
      </c>
    </row>
    <row r="879" spans="1:37">
      <c r="A879" s="86" t="s">
        <v>1178</v>
      </c>
      <c r="B879" s="44">
        <v>763</v>
      </c>
      <c r="C879" s="44">
        <v>88841000</v>
      </c>
      <c r="D879" s="86" t="s">
        <v>165</v>
      </c>
      <c r="E879" s="86" t="s">
        <v>63</v>
      </c>
      <c r="F879" s="44">
        <v>33</v>
      </c>
      <c r="G879" s="44">
        <v>4097724</v>
      </c>
      <c r="H879" s="46">
        <v>0.86</v>
      </c>
      <c r="I879" s="21">
        <v>88.811648837270766</v>
      </c>
      <c r="J879" s="86" t="s">
        <v>272</v>
      </c>
      <c r="K879" s="66">
        <v>0.112</v>
      </c>
      <c r="L879" s="45">
        <v>2411</v>
      </c>
      <c r="M879" s="82">
        <v>44897</v>
      </c>
      <c r="N879" s="44">
        <v>74781</v>
      </c>
      <c r="O879" s="36">
        <f t="shared" si="157"/>
        <v>6641423.9116999451</v>
      </c>
      <c r="P879" s="36">
        <f t="shared" si="158"/>
        <v>7385263</v>
      </c>
      <c r="Q879" s="44">
        <v>51460</v>
      </c>
      <c r="R879" s="30">
        <v>74781</v>
      </c>
      <c r="S879" s="30">
        <f t="shared" si="159"/>
        <v>23321</v>
      </c>
      <c r="T879" s="36">
        <f t="shared" si="160"/>
        <v>5082115</v>
      </c>
      <c r="U879" s="30">
        <f t="shared" si="161"/>
        <v>2303148</v>
      </c>
      <c r="V879" s="44">
        <v>82</v>
      </c>
      <c r="W879" s="33">
        <f t="shared" si="162"/>
        <v>44979</v>
      </c>
      <c r="X879" s="43" t="str">
        <f t="shared" ca="1" si="167"/>
        <v>Bill Process</v>
      </c>
      <c r="Y879" s="37">
        <f t="shared" ca="1" si="163"/>
        <v>-1212</v>
      </c>
      <c r="Z879" s="44">
        <v>3246</v>
      </c>
      <c r="AA879" s="44">
        <f t="shared" ca="1" si="164"/>
        <v>1212</v>
      </c>
      <c r="AB879" s="48">
        <v>0</v>
      </c>
      <c r="AC879" s="67">
        <f t="shared" si="165"/>
        <v>0.6881427100466696</v>
      </c>
      <c r="AD879" s="52">
        <f t="shared" ca="1" si="168"/>
        <v>1212</v>
      </c>
      <c r="AE879" s="83"/>
      <c r="AF879" s="74">
        <v>0</v>
      </c>
      <c r="AG879" s="75">
        <v>0</v>
      </c>
      <c r="AH879" s="76">
        <v>46198</v>
      </c>
      <c r="AI879" s="77">
        <v>46294</v>
      </c>
      <c r="AJ879" s="50">
        <f t="shared" si="166"/>
        <v>-96</v>
      </c>
      <c r="AK879" s="48" t="s">
        <v>47</v>
      </c>
    </row>
    <row r="880" spans="1:37">
      <c r="A880" s="86" t="s">
        <v>1179</v>
      </c>
      <c r="B880" s="44">
        <v>827</v>
      </c>
      <c r="C880" s="44">
        <v>22533569</v>
      </c>
      <c r="D880" s="86" t="s">
        <v>519</v>
      </c>
      <c r="E880" s="86" t="s">
        <v>67</v>
      </c>
      <c r="F880" s="44">
        <v>10</v>
      </c>
      <c r="G880" s="44">
        <v>6011893</v>
      </c>
      <c r="H880" s="46">
        <v>0.96</v>
      </c>
      <c r="I880" s="21">
        <v>76.694755885872041</v>
      </c>
      <c r="J880" s="86" t="s">
        <v>104</v>
      </c>
      <c r="K880" s="66">
        <v>0.11600000000000001</v>
      </c>
      <c r="L880" s="45">
        <v>6327</v>
      </c>
      <c r="M880" s="82">
        <v>45327</v>
      </c>
      <c r="N880" s="44">
        <v>26040</v>
      </c>
      <c r="O880" s="36">
        <f t="shared" si="157"/>
        <v>1997131.4432681079</v>
      </c>
      <c r="P880" s="36">
        <f t="shared" si="158"/>
        <v>2228799</v>
      </c>
      <c r="Q880" s="44">
        <v>11720</v>
      </c>
      <c r="R880" s="30">
        <v>26040</v>
      </c>
      <c r="S880" s="30">
        <f t="shared" si="159"/>
        <v>14320</v>
      </c>
      <c r="T880" s="36">
        <f t="shared" si="160"/>
        <v>1003131</v>
      </c>
      <c r="U880" s="30">
        <f t="shared" si="161"/>
        <v>1225668</v>
      </c>
      <c r="V880" s="44">
        <v>189</v>
      </c>
      <c r="W880" s="33">
        <f t="shared" si="162"/>
        <v>45516</v>
      </c>
      <c r="X880" s="43" t="str">
        <f t="shared" ca="1" si="167"/>
        <v>Bill Process</v>
      </c>
      <c r="Y880" s="37">
        <f t="shared" ca="1" si="163"/>
        <v>-675</v>
      </c>
      <c r="Z880" s="44">
        <v>4117</v>
      </c>
      <c r="AA880" s="44">
        <f t="shared" ca="1" si="164"/>
        <v>675</v>
      </c>
      <c r="AB880" s="48">
        <v>8</v>
      </c>
      <c r="AC880" s="67">
        <f t="shared" si="165"/>
        <v>0.45007680491551461</v>
      </c>
      <c r="AD880" s="52">
        <f t="shared" ca="1" si="168"/>
        <v>667</v>
      </c>
      <c r="AE880" s="83"/>
      <c r="AF880" s="74">
        <v>0</v>
      </c>
      <c r="AG880" s="75">
        <v>0</v>
      </c>
      <c r="AH880" s="76">
        <v>45747</v>
      </c>
      <c r="AI880" s="77">
        <v>45950</v>
      </c>
      <c r="AJ880" s="50">
        <f t="shared" si="166"/>
        <v>-203</v>
      </c>
      <c r="AK880" s="48" t="s">
        <v>60</v>
      </c>
    </row>
    <row r="881" spans="1:37">
      <c r="A881" s="86" t="s">
        <v>1180</v>
      </c>
      <c r="B881" s="44">
        <v>268</v>
      </c>
      <c r="C881" s="44">
        <v>27066256</v>
      </c>
      <c r="D881" s="86" t="s">
        <v>391</v>
      </c>
      <c r="E881" s="86" t="s">
        <v>75</v>
      </c>
      <c r="F881" s="44">
        <v>31</v>
      </c>
      <c r="G881" s="44">
        <v>9692913</v>
      </c>
      <c r="H881" s="46">
        <v>0.78</v>
      </c>
      <c r="I881" s="21">
        <v>99.882972135491556</v>
      </c>
      <c r="J881" s="86" t="s">
        <v>306</v>
      </c>
      <c r="K881" s="66">
        <v>0.13300000000000001</v>
      </c>
      <c r="L881" s="45">
        <v>5883</v>
      </c>
      <c r="M881" s="82">
        <v>45324</v>
      </c>
      <c r="N881" s="44">
        <v>96260</v>
      </c>
      <c r="O881" s="36">
        <f t="shared" si="157"/>
        <v>9614734.8977624178</v>
      </c>
      <c r="P881" s="36">
        <f t="shared" si="158"/>
        <v>10893495</v>
      </c>
      <c r="Q881" s="44">
        <v>91683</v>
      </c>
      <c r="R881" s="30">
        <v>96260</v>
      </c>
      <c r="S881" s="30">
        <f t="shared" si="159"/>
        <v>4577</v>
      </c>
      <c r="T881" s="36">
        <f t="shared" si="160"/>
        <v>10375527</v>
      </c>
      <c r="U881" s="30">
        <f t="shared" si="161"/>
        <v>517968</v>
      </c>
      <c r="V881" s="44">
        <v>71</v>
      </c>
      <c r="W881" s="33">
        <f t="shared" si="162"/>
        <v>45395</v>
      </c>
      <c r="X881" s="43" t="str">
        <f t="shared" ca="1" si="167"/>
        <v>Bill Process</v>
      </c>
      <c r="Y881" s="37">
        <f t="shared" ca="1" si="163"/>
        <v>-796</v>
      </c>
      <c r="Z881" s="44">
        <v>5094</v>
      </c>
      <c r="AA881" s="44">
        <f t="shared" ca="1" si="164"/>
        <v>796</v>
      </c>
      <c r="AB881" s="48">
        <v>3</v>
      </c>
      <c r="AC881" s="67">
        <f t="shared" si="165"/>
        <v>0.95245169333056301</v>
      </c>
      <c r="AD881" s="52">
        <f t="shared" ca="1" si="168"/>
        <v>793</v>
      </c>
      <c r="AE881" s="83"/>
      <c r="AF881" s="74">
        <v>0</v>
      </c>
      <c r="AG881" s="75">
        <v>0</v>
      </c>
      <c r="AH881" s="76">
        <v>45980</v>
      </c>
      <c r="AI881" s="77">
        <v>46065</v>
      </c>
      <c r="AJ881" s="50">
        <f t="shared" si="166"/>
        <v>-85</v>
      </c>
      <c r="AK881" s="48" t="s">
        <v>60</v>
      </c>
    </row>
    <row r="882" spans="1:37">
      <c r="A882" s="86" t="s">
        <v>1181</v>
      </c>
      <c r="B882" s="44">
        <v>322</v>
      </c>
      <c r="C882" s="44">
        <v>91375247</v>
      </c>
      <c r="D882" s="86" t="s">
        <v>336</v>
      </c>
      <c r="E882" s="86" t="s">
        <v>58</v>
      </c>
      <c r="F882" s="44">
        <v>24</v>
      </c>
      <c r="G882" s="44">
        <v>9168121</v>
      </c>
      <c r="H882" s="46">
        <v>0.88</v>
      </c>
      <c r="I882" s="21">
        <v>99.271358911963205</v>
      </c>
      <c r="J882" s="86" t="s">
        <v>265</v>
      </c>
      <c r="K882" s="66">
        <v>0.13200000000000001</v>
      </c>
      <c r="L882" s="45">
        <v>7419</v>
      </c>
      <c r="M882" s="82">
        <v>45455</v>
      </c>
      <c r="N882" s="44">
        <v>67795</v>
      </c>
      <c r="O882" s="36">
        <f t="shared" si="157"/>
        <v>6730101.7774365451</v>
      </c>
      <c r="P882" s="36">
        <f t="shared" si="158"/>
        <v>7618475</v>
      </c>
      <c r="Q882" s="44">
        <v>47602</v>
      </c>
      <c r="R882" s="30">
        <v>67795</v>
      </c>
      <c r="S882" s="30">
        <f t="shared" si="159"/>
        <v>20193</v>
      </c>
      <c r="T882" s="36">
        <f t="shared" si="160"/>
        <v>5349283</v>
      </c>
      <c r="U882" s="30">
        <f t="shared" si="161"/>
        <v>2269192</v>
      </c>
      <c r="V882" s="44">
        <v>105</v>
      </c>
      <c r="W882" s="33">
        <f t="shared" si="162"/>
        <v>45560</v>
      </c>
      <c r="X882" s="43" t="str">
        <f t="shared" ca="1" si="167"/>
        <v>Bill Process</v>
      </c>
      <c r="Y882" s="37">
        <f t="shared" ca="1" si="163"/>
        <v>-631</v>
      </c>
      <c r="Z882" s="44">
        <v>6926</v>
      </c>
      <c r="AA882" s="44">
        <f t="shared" ca="1" si="164"/>
        <v>631</v>
      </c>
      <c r="AB882" s="48">
        <v>7</v>
      </c>
      <c r="AC882" s="67">
        <f t="shared" si="165"/>
        <v>0.70214617597167928</v>
      </c>
      <c r="AD882" s="52">
        <f t="shared" ca="1" si="168"/>
        <v>624</v>
      </c>
      <c r="AE882" s="83"/>
      <c r="AF882" s="74">
        <v>0</v>
      </c>
      <c r="AG882" s="75">
        <v>0</v>
      </c>
      <c r="AH882" s="76">
        <v>45831</v>
      </c>
      <c r="AI882" s="77">
        <v>45950</v>
      </c>
      <c r="AJ882" s="50">
        <f t="shared" si="166"/>
        <v>-119</v>
      </c>
      <c r="AK882" s="48" t="s">
        <v>47</v>
      </c>
    </row>
    <row r="883" spans="1:37">
      <c r="A883" s="86" t="s">
        <v>1182</v>
      </c>
      <c r="B883" s="44">
        <v>114</v>
      </c>
      <c r="C883" s="44">
        <v>72930854</v>
      </c>
      <c r="D883" s="86" t="s">
        <v>131</v>
      </c>
      <c r="E883" s="86" t="s">
        <v>75</v>
      </c>
      <c r="F883" s="44">
        <v>19</v>
      </c>
      <c r="G883" s="44">
        <v>5825543</v>
      </c>
      <c r="H883" s="46">
        <v>0.77</v>
      </c>
      <c r="I883" s="21">
        <v>86.924612523387836</v>
      </c>
      <c r="J883" s="86" t="s">
        <v>306</v>
      </c>
      <c r="K883" s="66">
        <v>0.115</v>
      </c>
      <c r="L883" s="45">
        <v>1681</v>
      </c>
      <c r="M883" s="82">
        <v>43981</v>
      </c>
      <c r="N883" s="44">
        <v>67479</v>
      </c>
      <c r="O883" s="36">
        <f t="shared" si="157"/>
        <v>5865585.9284656877</v>
      </c>
      <c r="P883" s="36">
        <f t="shared" si="158"/>
        <v>6540128</v>
      </c>
      <c r="Q883" s="44">
        <v>34817</v>
      </c>
      <c r="R883" s="30">
        <v>67479</v>
      </c>
      <c r="S883" s="30">
        <f t="shared" si="159"/>
        <v>32662</v>
      </c>
      <c r="T883" s="36">
        <f t="shared" si="160"/>
        <v>3374496</v>
      </c>
      <c r="U883" s="30">
        <f t="shared" si="161"/>
        <v>3165632</v>
      </c>
      <c r="V883" s="44">
        <v>159</v>
      </c>
      <c r="W883" s="33">
        <f t="shared" si="162"/>
        <v>44140</v>
      </c>
      <c r="X883" s="43" t="str">
        <f t="shared" ca="1" si="167"/>
        <v>Bill Process</v>
      </c>
      <c r="Y883" s="37">
        <f t="shared" ca="1" si="163"/>
        <v>-2051</v>
      </c>
      <c r="Z883" s="44">
        <v>4642</v>
      </c>
      <c r="AA883" s="44">
        <f t="shared" ca="1" si="164"/>
        <v>2051</v>
      </c>
      <c r="AB883" s="48">
        <v>5</v>
      </c>
      <c r="AC883" s="67">
        <f t="shared" si="165"/>
        <v>0.515967930763645</v>
      </c>
      <c r="AD883" s="52">
        <f t="shared" ca="1" si="168"/>
        <v>2046</v>
      </c>
      <c r="AE883" s="83"/>
      <c r="AF883" s="74">
        <v>0</v>
      </c>
      <c r="AG883" s="75">
        <v>0</v>
      </c>
      <c r="AH883" s="76">
        <v>45750</v>
      </c>
      <c r="AI883" s="77">
        <v>45923</v>
      </c>
      <c r="AJ883" s="50">
        <f t="shared" si="166"/>
        <v>-173</v>
      </c>
      <c r="AK883" s="48" t="s">
        <v>60</v>
      </c>
    </row>
    <row r="884" spans="1:37">
      <c r="A884" s="86" t="s">
        <v>1183</v>
      </c>
      <c r="B884" s="44">
        <v>587</v>
      </c>
      <c r="C884" s="44">
        <v>37226209</v>
      </c>
      <c r="D884" s="86" t="s">
        <v>652</v>
      </c>
      <c r="E884" s="86" t="s">
        <v>93</v>
      </c>
      <c r="F884" s="44">
        <v>20</v>
      </c>
      <c r="G884" s="44">
        <v>9470224</v>
      </c>
      <c r="H884" s="46">
        <v>0.84</v>
      </c>
      <c r="I884" s="21">
        <v>64.016375229138731</v>
      </c>
      <c r="J884" s="86" t="s">
        <v>115</v>
      </c>
      <c r="K884" s="66">
        <v>0.126</v>
      </c>
      <c r="L884" s="45">
        <v>2751</v>
      </c>
      <c r="M884" s="82">
        <v>44689</v>
      </c>
      <c r="N884" s="44">
        <v>45302</v>
      </c>
      <c r="O884" s="36">
        <f t="shared" si="157"/>
        <v>2900069.8306304426</v>
      </c>
      <c r="P884" s="36">
        <f t="shared" si="158"/>
        <v>3265479</v>
      </c>
      <c r="Q884" s="44">
        <v>29986</v>
      </c>
      <c r="R884" s="30">
        <v>45302</v>
      </c>
      <c r="S884" s="30">
        <f t="shared" si="159"/>
        <v>15316</v>
      </c>
      <c r="T884" s="36">
        <f t="shared" si="160"/>
        <v>2161464</v>
      </c>
      <c r="U884" s="30">
        <f t="shared" si="161"/>
        <v>1104015</v>
      </c>
      <c r="V884" s="44">
        <v>64</v>
      </c>
      <c r="W884" s="33">
        <f t="shared" si="162"/>
        <v>44753</v>
      </c>
      <c r="X884" s="43" t="str">
        <f t="shared" ca="1" si="167"/>
        <v>Bill Process</v>
      </c>
      <c r="Y884" s="37">
        <f t="shared" ca="1" si="163"/>
        <v>-1438</v>
      </c>
      <c r="Z884" s="44">
        <v>9835</v>
      </c>
      <c r="AA884" s="44">
        <f t="shared" ca="1" si="164"/>
        <v>1438</v>
      </c>
      <c r="AB884" s="48">
        <v>0</v>
      </c>
      <c r="AC884" s="67">
        <f t="shared" si="165"/>
        <v>0.66191338130766852</v>
      </c>
      <c r="AD884" s="52">
        <f t="shared" ca="1" si="168"/>
        <v>1438</v>
      </c>
      <c r="AE884" s="83"/>
      <c r="AF884" s="74">
        <v>0</v>
      </c>
      <c r="AG884" s="75">
        <v>0</v>
      </c>
      <c r="AH884" s="76">
        <v>46196</v>
      </c>
      <c r="AI884" s="77">
        <v>46274</v>
      </c>
      <c r="AJ884" s="50">
        <f t="shared" si="166"/>
        <v>-78</v>
      </c>
      <c r="AK884" s="48" t="s">
        <v>60</v>
      </c>
    </row>
    <row r="885" spans="1:37">
      <c r="A885" s="86" t="s">
        <v>1184</v>
      </c>
      <c r="B885" s="44">
        <v>531</v>
      </c>
      <c r="C885" s="44">
        <v>82589832</v>
      </c>
      <c r="D885" s="86" t="s">
        <v>172</v>
      </c>
      <c r="E885" s="86" t="s">
        <v>93</v>
      </c>
      <c r="F885" s="44">
        <v>28</v>
      </c>
      <c r="G885" s="44">
        <v>2786579</v>
      </c>
      <c r="H885" s="46">
        <v>0.81</v>
      </c>
      <c r="I885" s="21">
        <v>80.17657497816738</v>
      </c>
      <c r="J885" s="86" t="s">
        <v>76</v>
      </c>
      <c r="K885" s="66">
        <v>0.14299999999999999</v>
      </c>
      <c r="L885" s="45">
        <v>2546</v>
      </c>
      <c r="M885" s="82">
        <v>44487</v>
      </c>
      <c r="N885" s="44">
        <v>20560</v>
      </c>
      <c r="O885" s="36">
        <f t="shared" si="157"/>
        <v>1648430.3815511214</v>
      </c>
      <c r="P885" s="36">
        <f t="shared" si="158"/>
        <v>1884156</v>
      </c>
      <c r="Q885" s="44">
        <v>19351</v>
      </c>
      <c r="R885" s="30">
        <v>20560</v>
      </c>
      <c r="S885" s="30">
        <f t="shared" si="159"/>
        <v>1209</v>
      </c>
      <c r="T885" s="36">
        <f t="shared" si="160"/>
        <v>1773361</v>
      </c>
      <c r="U885" s="30">
        <f t="shared" si="161"/>
        <v>110795</v>
      </c>
      <c r="V885" s="44">
        <v>100</v>
      </c>
      <c r="W885" s="33">
        <f t="shared" si="162"/>
        <v>44587</v>
      </c>
      <c r="X885" s="43" t="str">
        <f t="shared" ca="1" si="167"/>
        <v>Bill Process</v>
      </c>
      <c r="Y885" s="37">
        <f t="shared" ca="1" si="163"/>
        <v>-1604</v>
      </c>
      <c r="Z885" s="44">
        <v>3799</v>
      </c>
      <c r="AA885" s="44">
        <f t="shared" ca="1" si="164"/>
        <v>1604</v>
      </c>
      <c r="AB885" s="48">
        <v>0</v>
      </c>
      <c r="AC885" s="67">
        <f t="shared" si="165"/>
        <v>0.9411964980544747</v>
      </c>
      <c r="AD885" s="52">
        <f t="shared" ca="1" si="168"/>
        <v>1604</v>
      </c>
      <c r="AE885" s="83"/>
      <c r="AF885" s="74">
        <v>0</v>
      </c>
      <c r="AG885" s="75">
        <v>0</v>
      </c>
      <c r="AH885" s="76">
        <v>46210</v>
      </c>
      <c r="AI885" s="77">
        <v>46324</v>
      </c>
      <c r="AJ885" s="50">
        <f t="shared" si="166"/>
        <v>-114</v>
      </c>
      <c r="AK885" s="48" t="s">
        <v>47</v>
      </c>
    </row>
    <row r="886" spans="1:37">
      <c r="A886" s="86" t="s">
        <v>1185</v>
      </c>
      <c r="B886" s="44">
        <v>618</v>
      </c>
      <c r="C886" s="44">
        <v>14789001</v>
      </c>
      <c r="D886" s="86" t="s">
        <v>905</v>
      </c>
      <c r="E886" s="86" t="s">
        <v>67</v>
      </c>
      <c r="F886" s="44">
        <v>20</v>
      </c>
      <c r="G886" s="44">
        <v>1251906</v>
      </c>
      <c r="H886" s="46">
        <v>0.98</v>
      </c>
      <c r="I886" s="21">
        <v>52.834958830601224</v>
      </c>
      <c r="J886" s="86" t="s">
        <v>94</v>
      </c>
      <c r="K886" s="66">
        <v>0.11700000000000001</v>
      </c>
      <c r="L886" s="45">
        <v>7911</v>
      </c>
      <c r="M886" s="82">
        <v>44703</v>
      </c>
      <c r="N886" s="44">
        <v>97764</v>
      </c>
      <c r="O886" s="36">
        <f t="shared" si="157"/>
        <v>5165356.9151148982</v>
      </c>
      <c r="P886" s="36">
        <f t="shared" si="158"/>
        <v>5769704</v>
      </c>
      <c r="Q886" s="44">
        <v>70595</v>
      </c>
      <c r="R886" s="30">
        <v>97764</v>
      </c>
      <c r="S886" s="30">
        <f t="shared" si="159"/>
        <v>27169</v>
      </c>
      <c r="T886" s="36">
        <f t="shared" si="160"/>
        <v>4166280</v>
      </c>
      <c r="U886" s="30">
        <f t="shared" si="161"/>
        <v>1603424</v>
      </c>
      <c r="V886" s="44">
        <v>181</v>
      </c>
      <c r="W886" s="33">
        <f t="shared" si="162"/>
        <v>44884</v>
      </c>
      <c r="X886" s="43" t="str">
        <f t="shared" ca="1" si="167"/>
        <v>Bill Process</v>
      </c>
      <c r="Y886" s="37">
        <f t="shared" ca="1" si="163"/>
        <v>-1307</v>
      </c>
      <c r="Z886" s="44">
        <v>3288</v>
      </c>
      <c r="AA886" s="44">
        <f t="shared" ca="1" si="164"/>
        <v>1307</v>
      </c>
      <c r="AB886" s="48">
        <v>0</v>
      </c>
      <c r="AC886" s="67">
        <f t="shared" si="165"/>
        <v>0.72209606808232074</v>
      </c>
      <c r="AD886" s="52">
        <f t="shared" ca="1" si="168"/>
        <v>1307</v>
      </c>
      <c r="AE886" s="83"/>
      <c r="AF886" s="74">
        <v>0</v>
      </c>
      <c r="AG886" s="75">
        <v>0</v>
      </c>
      <c r="AH886" s="76">
        <v>46233</v>
      </c>
      <c r="AI886" s="77">
        <v>46428</v>
      </c>
      <c r="AJ886" s="50">
        <f t="shared" si="166"/>
        <v>-195</v>
      </c>
      <c r="AK886" s="48" t="s">
        <v>60</v>
      </c>
    </row>
    <row r="887" spans="1:37">
      <c r="A887" s="86" t="s">
        <v>1186</v>
      </c>
      <c r="B887" s="44">
        <v>823</v>
      </c>
      <c r="C887" s="44">
        <v>24808632</v>
      </c>
      <c r="D887" s="86" t="s">
        <v>434</v>
      </c>
      <c r="E887" s="86" t="s">
        <v>107</v>
      </c>
      <c r="F887" s="44">
        <v>6</v>
      </c>
      <c r="G887" s="44">
        <v>6239637</v>
      </c>
      <c r="H887" s="46">
        <v>0.87</v>
      </c>
      <c r="I887" s="21">
        <v>96.063334963804266</v>
      </c>
      <c r="J887" s="86" t="s">
        <v>208</v>
      </c>
      <c r="K887" s="66">
        <v>0.14399999999999999</v>
      </c>
      <c r="L887" s="45">
        <v>9119</v>
      </c>
      <c r="M887" s="82">
        <v>45567</v>
      </c>
      <c r="N887" s="44">
        <v>64117</v>
      </c>
      <c r="O887" s="36">
        <f t="shared" si="157"/>
        <v>6159292.8478742382</v>
      </c>
      <c r="P887" s="36">
        <f t="shared" si="158"/>
        <v>7046231</v>
      </c>
      <c r="Q887" s="44">
        <v>24974</v>
      </c>
      <c r="R887" s="30">
        <v>64117</v>
      </c>
      <c r="S887" s="30">
        <f t="shared" si="159"/>
        <v>39143</v>
      </c>
      <c r="T887" s="36">
        <f t="shared" si="160"/>
        <v>2744554</v>
      </c>
      <c r="U887" s="30">
        <f t="shared" si="161"/>
        <v>4301677</v>
      </c>
      <c r="V887" s="44">
        <v>184</v>
      </c>
      <c r="W887" s="33">
        <f t="shared" si="162"/>
        <v>45751</v>
      </c>
      <c r="X887" s="43" t="str">
        <f t="shared" ca="1" si="167"/>
        <v>Bill Process</v>
      </c>
      <c r="Y887" s="37">
        <f t="shared" ca="1" si="163"/>
        <v>-440</v>
      </c>
      <c r="Z887" s="44">
        <v>2534</v>
      </c>
      <c r="AA887" s="44">
        <f t="shared" ca="1" si="164"/>
        <v>440</v>
      </c>
      <c r="AB887" s="48">
        <v>0</v>
      </c>
      <c r="AC887" s="67">
        <f t="shared" si="165"/>
        <v>0.389506683094967</v>
      </c>
      <c r="AD887" s="52">
        <f t="shared" ca="1" si="168"/>
        <v>440</v>
      </c>
      <c r="AE887" s="83"/>
      <c r="AF887" s="74">
        <v>0</v>
      </c>
      <c r="AG887" s="75">
        <v>0</v>
      </c>
      <c r="AH887" s="76">
        <v>46347</v>
      </c>
      <c r="AI887" s="77">
        <v>46545</v>
      </c>
      <c r="AJ887" s="50">
        <f t="shared" si="166"/>
        <v>-198</v>
      </c>
      <c r="AK887" s="48" t="s">
        <v>47</v>
      </c>
    </row>
    <row r="888" spans="1:37">
      <c r="A888" s="86" t="s">
        <v>1187</v>
      </c>
      <c r="B888" s="44">
        <v>937</v>
      </c>
      <c r="C888" s="44">
        <v>39742001</v>
      </c>
      <c r="D888" s="86" t="s">
        <v>623</v>
      </c>
      <c r="E888" s="86" t="s">
        <v>211</v>
      </c>
      <c r="F888" s="44">
        <v>26</v>
      </c>
      <c r="G888" s="44">
        <v>4460316</v>
      </c>
      <c r="H888" s="46">
        <v>0.95</v>
      </c>
      <c r="I888" s="21">
        <v>53.522874194402263</v>
      </c>
      <c r="J888" s="86" t="s">
        <v>87</v>
      </c>
      <c r="K888" s="66">
        <v>0.128</v>
      </c>
      <c r="L888" s="45">
        <v>9577</v>
      </c>
      <c r="M888" s="82">
        <v>44699</v>
      </c>
      <c r="N888" s="44">
        <v>98540</v>
      </c>
      <c r="O888" s="36">
        <f t="shared" si="157"/>
        <v>5274144.0231163986</v>
      </c>
      <c r="P888" s="36">
        <f t="shared" si="158"/>
        <v>5949234</v>
      </c>
      <c r="Q888" s="44">
        <v>36120</v>
      </c>
      <c r="R888" s="30">
        <v>98540</v>
      </c>
      <c r="S888" s="30">
        <f t="shared" si="159"/>
        <v>62420</v>
      </c>
      <c r="T888" s="36">
        <f t="shared" si="160"/>
        <v>2180702</v>
      </c>
      <c r="U888" s="30">
        <f t="shared" si="161"/>
        <v>3768532</v>
      </c>
      <c r="V888" s="44">
        <v>150</v>
      </c>
      <c r="W888" s="33">
        <f t="shared" si="162"/>
        <v>44849</v>
      </c>
      <c r="X888" s="43" t="str">
        <f t="shared" ca="1" si="167"/>
        <v>Bill Process</v>
      </c>
      <c r="Y888" s="37">
        <f t="shared" ca="1" si="163"/>
        <v>-1342</v>
      </c>
      <c r="Z888" s="44">
        <v>7076</v>
      </c>
      <c r="AA888" s="44">
        <f t="shared" ca="1" si="164"/>
        <v>1342</v>
      </c>
      <c r="AB888" s="48">
        <v>0</v>
      </c>
      <c r="AC888" s="67">
        <f t="shared" si="165"/>
        <v>0.36655165415059876</v>
      </c>
      <c r="AD888" s="52">
        <f t="shared" ca="1" si="168"/>
        <v>1342</v>
      </c>
      <c r="AE888" s="83"/>
      <c r="AF888" s="74">
        <v>0</v>
      </c>
      <c r="AG888" s="75">
        <v>0</v>
      </c>
      <c r="AH888" s="76">
        <v>46241</v>
      </c>
      <c r="AI888" s="77">
        <v>46405</v>
      </c>
      <c r="AJ888" s="50">
        <f t="shared" si="166"/>
        <v>-164</v>
      </c>
      <c r="AK888" s="48" t="s">
        <v>60</v>
      </c>
    </row>
    <row r="889" spans="1:37">
      <c r="A889" s="86" t="s">
        <v>1188</v>
      </c>
      <c r="B889" s="44">
        <v>784</v>
      </c>
      <c r="C889" s="44">
        <v>28577216</v>
      </c>
      <c r="D889" s="86" t="s">
        <v>476</v>
      </c>
      <c r="E889" s="86" t="s">
        <v>207</v>
      </c>
      <c r="F889" s="44">
        <v>40</v>
      </c>
      <c r="G889" s="44">
        <v>7428099</v>
      </c>
      <c r="H889" s="46">
        <v>0.84</v>
      </c>
      <c r="I889" s="21">
        <v>78.608421597437427</v>
      </c>
      <c r="J889" s="86" t="s">
        <v>144</v>
      </c>
      <c r="K889" s="66">
        <v>0.124</v>
      </c>
      <c r="L889" s="45">
        <v>2678</v>
      </c>
      <c r="M889" s="82">
        <v>45631</v>
      </c>
      <c r="N889" s="44">
        <v>63193</v>
      </c>
      <c r="O889" s="36">
        <f t="shared" si="157"/>
        <v>4967501.9860068634</v>
      </c>
      <c r="P889" s="36">
        <f t="shared" si="158"/>
        <v>5583472</v>
      </c>
      <c r="Q889" s="44">
        <v>31135</v>
      </c>
      <c r="R889" s="30">
        <v>63193</v>
      </c>
      <c r="S889" s="30">
        <f t="shared" si="159"/>
        <v>32058</v>
      </c>
      <c r="T889" s="36">
        <f t="shared" si="160"/>
        <v>2750960</v>
      </c>
      <c r="U889" s="30">
        <f t="shared" si="161"/>
        <v>2832512</v>
      </c>
      <c r="V889" s="44">
        <v>57</v>
      </c>
      <c r="W889" s="33">
        <f t="shared" si="162"/>
        <v>45688</v>
      </c>
      <c r="X889" s="43" t="str">
        <f t="shared" ca="1" si="167"/>
        <v>Bill Process</v>
      </c>
      <c r="Y889" s="37">
        <f t="shared" ca="1" si="163"/>
        <v>-503</v>
      </c>
      <c r="Z889" s="44">
        <v>8098</v>
      </c>
      <c r="AA889" s="44">
        <f t="shared" ca="1" si="164"/>
        <v>503</v>
      </c>
      <c r="AB889" s="48">
        <v>4</v>
      </c>
      <c r="AC889" s="67">
        <f t="shared" si="165"/>
        <v>0.49269697593087841</v>
      </c>
      <c r="AD889" s="52">
        <f t="shared" ca="1" si="168"/>
        <v>499</v>
      </c>
      <c r="AE889" s="83"/>
      <c r="AF889" s="74">
        <v>0</v>
      </c>
      <c r="AG889" s="75">
        <v>0</v>
      </c>
      <c r="AH889" s="76">
        <v>46101</v>
      </c>
      <c r="AI889" s="77">
        <v>46172</v>
      </c>
      <c r="AJ889" s="50">
        <f t="shared" si="166"/>
        <v>-71</v>
      </c>
      <c r="AK889" s="48" t="s">
        <v>47</v>
      </c>
    </row>
    <row r="890" spans="1:37">
      <c r="A890" s="86" t="s">
        <v>1189</v>
      </c>
      <c r="B890" s="44">
        <v>669</v>
      </c>
      <c r="C890" s="44">
        <v>29882446</v>
      </c>
      <c r="D890" s="86" t="s">
        <v>501</v>
      </c>
      <c r="E890" s="86" t="s">
        <v>79</v>
      </c>
      <c r="F890" s="44">
        <v>30</v>
      </c>
      <c r="G890" s="44">
        <v>388562</v>
      </c>
      <c r="H890" s="46">
        <v>0.84</v>
      </c>
      <c r="I890" s="21">
        <v>65.390950647161858</v>
      </c>
      <c r="J890" s="86" t="s">
        <v>104</v>
      </c>
      <c r="K890" s="66">
        <v>0.14499999999999999</v>
      </c>
      <c r="L890" s="45">
        <v>6128</v>
      </c>
      <c r="M890" s="82">
        <v>44869</v>
      </c>
      <c r="N890" s="44">
        <v>31373</v>
      </c>
      <c r="O890" s="36">
        <f t="shared" si="157"/>
        <v>2051510.2946534089</v>
      </c>
      <c r="P890" s="36">
        <f t="shared" si="158"/>
        <v>2348979</v>
      </c>
      <c r="Q890" s="44">
        <v>27659</v>
      </c>
      <c r="R890" s="30">
        <v>31373</v>
      </c>
      <c r="S890" s="30">
        <f t="shared" si="159"/>
        <v>3714</v>
      </c>
      <c r="T890" s="36">
        <f t="shared" si="160"/>
        <v>2070902</v>
      </c>
      <c r="U890" s="30">
        <f t="shared" si="161"/>
        <v>278077</v>
      </c>
      <c r="V890" s="44">
        <v>70</v>
      </c>
      <c r="W890" s="33">
        <f t="shared" si="162"/>
        <v>44939</v>
      </c>
      <c r="X890" s="43" t="str">
        <f t="shared" ca="1" si="167"/>
        <v>Bill Process</v>
      </c>
      <c r="Y890" s="37">
        <f t="shared" ca="1" si="163"/>
        <v>-1252</v>
      </c>
      <c r="Z890" s="44">
        <v>9425</v>
      </c>
      <c r="AA890" s="44">
        <f t="shared" ca="1" si="164"/>
        <v>1252</v>
      </c>
      <c r="AB890" s="48">
        <v>7</v>
      </c>
      <c r="AC890" s="67">
        <f t="shared" si="165"/>
        <v>0.88161795174194368</v>
      </c>
      <c r="AD890" s="52">
        <f t="shared" ca="1" si="168"/>
        <v>1245</v>
      </c>
      <c r="AE890" s="83"/>
      <c r="AF890" s="74">
        <v>0</v>
      </c>
      <c r="AG890" s="75">
        <v>0</v>
      </c>
      <c r="AH890" s="76">
        <v>46004</v>
      </c>
      <c r="AI890" s="77">
        <v>46088</v>
      </c>
      <c r="AJ890" s="50">
        <f t="shared" si="166"/>
        <v>-84</v>
      </c>
      <c r="AK890" s="48" t="s">
        <v>60</v>
      </c>
    </row>
    <row r="891" spans="1:37">
      <c r="A891" s="86" t="s">
        <v>1190</v>
      </c>
      <c r="B891" s="44">
        <v>924</v>
      </c>
      <c r="C891" s="44">
        <v>58910247</v>
      </c>
      <c r="D891" s="86" t="s">
        <v>396</v>
      </c>
      <c r="E891" s="86" t="s">
        <v>50</v>
      </c>
      <c r="F891" s="44">
        <v>39</v>
      </c>
      <c r="G891" s="44">
        <v>2196715</v>
      </c>
      <c r="H891" s="46">
        <v>1</v>
      </c>
      <c r="I891" s="21">
        <v>93.642007387037566</v>
      </c>
      <c r="J891" s="86" t="s">
        <v>176</v>
      </c>
      <c r="K891" s="66">
        <v>0.14000000000000001</v>
      </c>
      <c r="L891" s="45">
        <v>1987</v>
      </c>
      <c r="M891" s="82">
        <v>44031</v>
      </c>
      <c r="N891" s="44">
        <v>95773</v>
      </c>
      <c r="O891" s="36">
        <f t="shared" si="157"/>
        <v>8968375.9734787494</v>
      </c>
      <c r="P891" s="36">
        <f t="shared" si="158"/>
        <v>10223949</v>
      </c>
      <c r="Q891" s="44">
        <v>37024</v>
      </c>
      <c r="R891" s="30">
        <v>95773</v>
      </c>
      <c r="S891" s="30">
        <f t="shared" si="159"/>
        <v>58749</v>
      </c>
      <c r="T891" s="36">
        <f t="shared" si="160"/>
        <v>3952382</v>
      </c>
      <c r="U891" s="30">
        <f t="shared" si="161"/>
        <v>6271567</v>
      </c>
      <c r="V891" s="44">
        <v>110</v>
      </c>
      <c r="W891" s="33">
        <f t="shared" si="162"/>
        <v>44141</v>
      </c>
      <c r="X891" s="43" t="str">
        <f t="shared" ca="1" si="167"/>
        <v>Bill Process</v>
      </c>
      <c r="Y891" s="37">
        <f t="shared" ca="1" si="163"/>
        <v>-2050</v>
      </c>
      <c r="Z891" s="44">
        <v>3572</v>
      </c>
      <c r="AA891" s="44">
        <f t="shared" ca="1" si="164"/>
        <v>2050</v>
      </c>
      <c r="AB891" s="48">
        <v>0</v>
      </c>
      <c r="AC891" s="67">
        <f t="shared" si="165"/>
        <v>0.38658076911029204</v>
      </c>
      <c r="AD891" s="52">
        <f t="shared" ca="1" si="168"/>
        <v>2050</v>
      </c>
      <c r="AE891" s="83"/>
      <c r="AF891" s="74">
        <v>0</v>
      </c>
      <c r="AG891" s="75">
        <v>0</v>
      </c>
      <c r="AH891" s="76">
        <v>46348</v>
      </c>
      <c r="AI891" s="77">
        <v>46472</v>
      </c>
      <c r="AJ891" s="50">
        <f t="shared" si="166"/>
        <v>-124</v>
      </c>
      <c r="AK891" s="48" t="s">
        <v>60</v>
      </c>
    </row>
    <row r="892" spans="1:37">
      <c r="A892" s="86" t="s">
        <v>1191</v>
      </c>
      <c r="B892" s="44">
        <v>653</v>
      </c>
      <c r="C892" s="44">
        <v>17885201</v>
      </c>
      <c r="D892" s="86" t="s">
        <v>264</v>
      </c>
      <c r="E892" s="86" t="s">
        <v>97</v>
      </c>
      <c r="F892" s="44">
        <v>23</v>
      </c>
      <c r="G892" s="44">
        <v>8929653</v>
      </c>
      <c r="H892" s="46">
        <v>0.86</v>
      </c>
      <c r="I892" s="21">
        <v>63.828122147057627</v>
      </c>
      <c r="J892" s="86" t="s">
        <v>59</v>
      </c>
      <c r="K892" s="66">
        <v>0.111</v>
      </c>
      <c r="L892" s="45">
        <v>8792</v>
      </c>
      <c r="M892" s="82">
        <v>45893</v>
      </c>
      <c r="N892" s="44">
        <v>54264</v>
      </c>
      <c r="O892" s="36">
        <f t="shared" si="157"/>
        <v>3463569.220187935</v>
      </c>
      <c r="P892" s="36">
        <f t="shared" si="158"/>
        <v>3848025</v>
      </c>
      <c r="Q892" s="44">
        <v>54264</v>
      </c>
      <c r="R892" s="30">
        <v>54264</v>
      </c>
      <c r="S892" s="30">
        <f t="shared" si="159"/>
        <v>0</v>
      </c>
      <c r="T892" s="36">
        <f t="shared" si="160"/>
        <v>3848025</v>
      </c>
      <c r="U892" s="30">
        <f t="shared" si="161"/>
        <v>0</v>
      </c>
      <c r="V892" s="44">
        <v>184</v>
      </c>
      <c r="W892" s="33">
        <f t="shared" si="162"/>
        <v>46077</v>
      </c>
      <c r="X892" s="43" t="str">
        <f t="shared" ca="1" si="167"/>
        <v>L D 7.5%</v>
      </c>
      <c r="Y892" s="37">
        <f t="shared" ca="1" si="163"/>
        <v>-114</v>
      </c>
      <c r="Z892" s="44">
        <v>9635</v>
      </c>
      <c r="AA892" s="44">
        <f t="shared" ca="1" si="164"/>
        <v>114</v>
      </c>
      <c r="AB892" s="48">
        <v>4</v>
      </c>
      <c r="AC892" s="67">
        <f t="shared" si="165"/>
        <v>1</v>
      </c>
      <c r="AD892" s="52">
        <f t="shared" ca="1" si="168"/>
        <v>110</v>
      </c>
      <c r="AE892" s="83"/>
      <c r="AF892" s="74">
        <v>0</v>
      </c>
      <c r="AG892" s="75">
        <v>0</v>
      </c>
      <c r="AH892" s="76">
        <v>45933</v>
      </c>
      <c r="AI892" s="77">
        <v>46131</v>
      </c>
      <c r="AJ892" s="50">
        <f t="shared" si="166"/>
        <v>-198</v>
      </c>
      <c r="AK892" s="48" t="s">
        <v>60</v>
      </c>
    </row>
    <row r="893" spans="1:37">
      <c r="A893" s="86" t="s">
        <v>1192</v>
      </c>
      <c r="B893" s="44">
        <v>287</v>
      </c>
      <c r="C893" s="44">
        <v>50724195</v>
      </c>
      <c r="D893" s="86" t="s">
        <v>462</v>
      </c>
      <c r="E893" s="86" t="s">
        <v>58</v>
      </c>
      <c r="F893" s="44">
        <v>41</v>
      </c>
      <c r="G893" s="44">
        <v>4357633</v>
      </c>
      <c r="H893" s="46">
        <v>0.91</v>
      </c>
      <c r="I893" s="21">
        <v>61.991309947007409</v>
      </c>
      <c r="J893" s="86" t="s">
        <v>204</v>
      </c>
      <c r="K893" s="66">
        <v>0.10299999999999999</v>
      </c>
      <c r="L893" s="45">
        <v>3968</v>
      </c>
      <c r="M893" s="82">
        <v>44037</v>
      </c>
      <c r="N893" s="44">
        <v>96070</v>
      </c>
      <c r="O893" s="36">
        <f t="shared" si="157"/>
        <v>5955505.1466090018</v>
      </c>
      <c r="P893" s="36">
        <f t="shared" si="158"/>
        <v>6568922</v>
      </c>
      <c r="Q893" s="44">
        <v>84969</v>
      </c>
      <c r="R893" s="30">
        <v>96070</v>
      </c>
      <c r="S893" s="30">
        <f t="shared" si="159"/>
        <v>11101</v>
      </c>
      <c r="T893" s="36">
        <f t="shared" si="160"/>
        <v>5809876</v>
      </c>
      <c r="U893" s="30">
        <f t="shared" si="161"/>
        <v>759046</v>
      </c>
      <c r="V893" s="44">
        <v>155</v>
      </c>
      <c r="W893" s="33">
        <f t="shared" si="162"/>
        <v>44192</v>
      </c>
      <c r="X893" s="43" t="str">
        <f t="shared" ca="1" si="167"/>
        <v>Bill Process</v>
      </c>
      <c r="Y893" s="37">
        <f t="shared" ca="1" si="163"/>
        <v>-1999</v>
      </c>
      <c r="Z893" s="44">
        <v>4169</v>
      </c>
      <c r="AA893" s="44">
        <f t="shared" ca="1" si="164"/>
        <v>1999</v>
      </c>
      <c r="AB893" s="48">
        <v>3</v>
      </c>
      <c r="AC893" s="67">
        <f t="shared" si="165"/>
        <v>0.88444883938794627</v>
      </c>
      <c r="AD893" s="52">
        <f t="shared" ca="1" si="168"/>
        <v>1996</v>
      </c>
      <c r="AE893" s="83"/>
      <c r="AF893" s="74">
        <v>0</v>
      </c>
      <c r="AG893" s="75">
        <v>0</v>
      </c>
      <c r="AH893" s="76">
        <v>45919</v>
      </c>
      <c r="AI893" s="77">
        <v>46088</v>
      </c>
      <c r="AJ893" s="50">
        <f t="shared" si="166"/>
        <v>-169</v>
      </c>
      <c r="AK893" s="48" t="s">
        <v>60</v>
      </c>
    </row>
    <row r="894" spans="1:37">
      <c r="A894" s="86" t="s">
        <v>1193</v>
      </c>
      <c r="B894" s="44">
        <v>581</v>
      </c>
      <c r="C894" s="44">
        <v>69139220</v>
      </c>
      <c r="D894" s="86" t="s">
        <v>302</v>
      </c>
      <c r="E894" s="86" t="s">
        <v>58</v>
      </c>
      <c r="F894" s="44">
        <v>45</v>
      </c>
      <c r="G894" s="44">
        <v>7633195</v>
      </c>
      <c r="H894" s="46">
        <v>0.77</v>
      </c>
      <c r="I894" s="21">
        <v>54.762075052254588</v>
      </c>
      <c r="J894" s="86" t="s">
        <v>156</v>
      </c>
      <c r="K894" s="66">
        <v>0.105</v>
      </c>
      <c r="L894" s="45">
        <v>1924</v>
      </c>
      <c r="M894" s="82">
        <v>45760</v>
      </c>
      <c r="N894" s="44">
        <v>50756</v>
      </c>
      <c r="O894" s="36">
        <f t="shared" si="157"/>
        <v>2779503.8813522337</v>
      </c>
      <c r="P894" s="36">
        <f t="shared" si="158"/>
        <v>3071352</v>
      </c>
      <c r="Q894" s="44">
        <v>4114</v>
      </c>
      <c r="R894" s="30">
        <v>50756</v>
      </c>
      <c r="S894" s="30">
        <f t="shared" si="159"/>
        <v>46642</v>
      </c>
      <c r="T894" s="36">
        <f t="shared" si="160"/>
        <v>248947</v>
      </c>
      <c r="U894" s="30">
        <f t="shared" si="161"/>
        <v>2822405</v>
      </c>
      <c r="V894" s="44">
        <v>137</v>
      </c>
      <c r="W894" s="33">
        <f t="shared" si="162"/>
        <v>45897</v>
      </c>
      <c r="X894" s="43" t="str">
        <f t="shared" ca="1" si="167"/>
        <v>Bill Process</v>
      </c>
      <c r="Y894" s="37">
        <f t="shared" ca="1" si="163"/>
        <v>-294</v>
      </c>
      <c r="Z894" s="44">
        <v>2733</v>
      </c>
      <c r="AA894" s="44">
        <f t="shared" ca="1" si="164"/>
        <v>294</v>
      </c>
      <c r="AB894" s="48">
        <v>4</v>
      </c>
      <c r="AC894" s="67">
        <f t="shared" si="165"/>
        <v>8.105445661596658E-2</v>
      </c>
      <c r="AD894" s="52">
        <f t="shared" ca="1" si="168"/>
        <v>290</v>
      </c>
      <c r="AE894" s="83"/>
      <c r="AF894" s="74">
        <v>0</v>
      </c>
      <c r="AG894" s="75">
        <v>0</v>
      </c>
      <c r="AH894" s="76">
        <v>46018</v>
      </c>
      <c r="AI894" s="77">
        <v>46169</v>
      </c>
      <c r="AJ894" s="50">
        <f t="shared" si="166"/>
        <v>-151</v>
      </c>
      <c r="AK894" s="48" t="s">
        <v>60</v>
      </c>
    </row>
    <row r="895" spans="1:37">
      <c r="A895" s="86" t="s">
        <v>1194</v>
      </c>
      <c r="B895" s="44">
        <v>218</v>
      </c>
      <c r="C895" s="44">
        <v>35056764</v>
      </c>
      <c r="D895" s="86" t="s">
        <v>425</v>
      </c>
      <c r="E895" s="86" t="s">
        <v>71</v>
      </c>
      <c r="F895" s="44">
        <v>34</v>
      </c>
      <c r="G895" s="44">
        <v>1007930</v>
      </c>
      <c r="H895" s="46">
        <v>0.9</v>
      </c>
      <c r="I895" s="21">
        <v>70.677690029091622</v>
      </c>
      <c r="J895" s="86" t="s">
        <v>87</v>
      </c>
      <c r="K895" s="66">
        <v>0.125</v>
      </c>
      <c r="L895" s="45">
        <v>7155</v>
      </c>
      <c r="M895" s="82">
        <v>44330</v>
      </c>
      <c r="N895" s="44">
        <v>92936</v>
      </c>
      <c r="O895" s="36">
        <f t="shared" si="157"/>
        <v>6568501.8005436594</v>
      </c>
      <c r="P895" s="36">
        <f t="shared" si="158"/>
        <v>7389565</v>
      </c>
      <c r="Q895" s="44">
        <v>7155</v>
      </c>
      <c r="R895" s="30">
        <v>92936</v>
      </c>
      <c r="S895" s="30">
        <f t="shared" si="159"/>
        <v>85781</v>
      </c>
      <c r="T895" s="36">
        <f t="shared" si="160"/>
        <v>568911</v>
      </c>
      <c r="U895" s="30">
        <f t="shared" si="161"/>
        <v>6820654</v>
      </c>
      <c r="V895" s="44">
        <v>124</v>
      </c>
      <c r="W895" s="33">
        <f t="shared" si="162"/>
        <v>44454</v>
      </c>
      <c r="X895" s="43" t="str">
        <f t="shared" ca="1" si="167"/>
        <v>Bill Process</v>
      </c>
      <c r="Y895" s="37">
        <f t="shared" ca="1" si="163"/>
        <v>-1737</v>
      </c>
      <c r="Z895" s="44">
        <v>4297</v>
      </c>
      <c r="AA895" s="44">
        <f t="shared" ca="1" si="164"/>
        <v>1737</v>
      </c>
      <c r="AB895" s="48">
        <v>7</v>
      </c>
      <c r="AC895" s="67">
        <f t="shared" si="165"/>
        <v>7.6988465180339152E-2</v>
      </c>
      <c r="AD895" s="52">
        <f t="shared" ca="1" si="168"/>
        <v>1730</v>
      </c>
      <c r="AE895" s="83"/>
      <c r="AF895" s="74">
        <v>0</v>
      </c>
      <c r="AG895" s="75">
        <v>0</v>
      </c>
      <c r="AH895" s="76">
        <v>45684</v>
      </c>
      <c r="AI895" s="77">
        <v>45822</v>
      </c>
      <c r="AJ895" s="50">
        <f t="shared" si="166"/>
        <v>-138</v>
      </c>
      <c r="AK895" s="48" t="s">
        <v>60</v>
      </c>
    </row>
    <row r="896" spans="1:37">
      <c r="A896" s="86" t="s">
        <v>1195</v>
      </c>
      <c r="B896" s="44">
        <v>357</v>
      </c>
      <c r="C896" s="44">
        <v>95680653</v>
      </c>
      <c r="D896" s="86" t="s">
        <v>189</v>
      </c>
      <c r="E896" s="86" t="s">
        <v>93</v>
      </c>
      <c r="F896" s="44">
        <v>34</v>
      </c>
      <c r="G896" s="44">
        <v>5978061</v>
      </c>
      <c r="H896" s="46">
        <v>0.92</v>
      </c>
      <c r="I896" s="21">
        <v>82.318287632123059</v>
      </c>
      <c r="J896" s="86" t="s">
        <v>80</v>
      </c>
      <c r="K896" s="66">
        <v>0.13400000000000001</v>
      </c>
      <c r="L896" s="45">
        <v>5728</v>
      </c>
      <c r="M896" s="82">
        <v>44473</v>
      </c>
      <c r="N896" s="44">
        <v>21716</v>
      </c>
      <c r="O896" s="36">
        <f t="shared" si="157"/>
        <v>1787623.9342191843</v>
      </c>
      <c r="P896" s="36">
        <f t="shared" si="158"/>
        <v>2027166</v>
      </c>
      <c r="Q896" s="44">
        <v>15929</v>
      </c>
      <c r="R896" s="30">
        <v>21716</v>
      </c>
      <c r="S896" s="30">
        <f t="shared" si="159"/>
        <v>5787</v>
      </c>
      <c r="T896" s="36">
        <f t="shared" si="160"/>
        <v>1486955</v>
      </c>
      <c r="U896" s="30">
        <f t="shared" si="161"/>
        <v>540211</v>
      </c>
      <c r="V896" s="44">
        <v>138</v>
      </c>
      <c r="W896" s="33">
        <f t="shared" si="162"/>
        <v>44611</v>
      </c>
      <c r="X896" s="43" t="str">
        <f t="shared" ca="1" si="167"/>
        <v>Bill Process</v>
      </c>
      <c r="Y896" s="37">
        <f t="shared" ca="1" si="163"/>
        <v>-1580</v>
      </c>
      <c r="Z896" s="44">
        <v>1706</v>
      </c>
      <c r="AA896" s="44">
        <f t="shared" ca="1" si="164"/>
        <v>1580</v>
      </c>
      <c r="AB896" s="48">
        <v>0</v>
      </c>
      <c r="AC896" s="67">
        <f t="shared" si="165"/>
        <v>0.73351445938478543</v>
      </c>
      <c r="AD896" s="52">
        <f t="shared" ca="1" si="168"/>
        <v>1580</v>
      </c>
      <c r="AE896" s="83"/>
      <c r="AF896" s="74">
        <v>0</v>
      </c>
      <c r="AG896" s="75">
        <v>0</v>
      </c>
      <c r="AH896" s="76">
        <v>46287</v>
      </c>
      <c r="AI896" s="77">
        <v>46439</v>
      </c>
      <c r="AJ896" s="50">
        <f t="shared" si="166"/>
        <v>-152</v>
      </c>
      <c r="AK896" s="48" t="s">
        <v>47</v>
      </c>
    </row>
    <row r="897" spans="1:37">
      <c r="A897" s="86" t="s">
        <v>1196</v>
      </c>
      <c r="B897" s="44">
        <v>822</v>
      </c>
      <c r="C897" s="44">
        <v>39266812</v>
      </c>
      <c r="D897" s="86" t="s">
        <v>299</v>
      </c>
      <c r="E897" s="86" t="s">
        <v>83</v>
      </c>
      <c r="F897" s="44">
        <v>38</v>
      </c>
      <c r="G897" s="44">
        <v>9310267</v>
      </c>
      <c r="H897" s="46">
        <v>0.99</v>
      </c>
      <c r="I897" s="21">
        <v>96.113051150457167</v>
      </c>
      <c r="J897" s="86" t="s">
        <v>68</v>
      </c>
      <c r="K897" s="66">
        <v>0.14399999999999999</v>
      </c>
      <c r="L897" s="45">
        <v>7561</v>
      </c>
      <c r="M897" s="82">
        <v>45321</v>
      </c>
      <c r="N897" s="44">
        <v>25468</v>
      </c>
      <c r="O897" s="36">
        <f t="shared" si="157"/>
        <v>2447807.186699843</v>
      </c>
      <c r="P897" s="36">
        <f t="shared" si="158"/>
        <v>2800291</v>
      </c>
      <c r="Q897" s="44">
        <v>9296</v>
      </c>
      <c r="R897" s="30">
        <v>25468</v>
      </c>
      <c r="S897" s="30">
        <f t="shared" si="159"/>
        <v>16172</v>
      </c>
      <c r="T897" s="36">
        <f t="shared" si="160"/>
        <v>1022126</v>
      </c>
      <c r="U897" s="30">
        <f t="shared" si="161"/>
        <v>1778165</v>
      </c>
      <c r="V897" s="44">
        <v>122</v>
      </c>
      <c r="W897" s="33">
        <f t="shared" si="162"/>
        <v>45443</v>
      </c>
      <c r="X897" s="43" t="str">
        <f t="shared" ca="1" si="167"/>
        <v>Bill Process</v>
      </c>
      <c r="Y897" s="37">
        <f t="shared" ca="1" si="163"/>
        <v>-748</v>
      </c>
      <c r="Z897" s="44">
        <v>9668</v>
      </c>
      <c r="AA897" s="44">
        <f t="shared" ca="1" si="164"/>
        <v>748</v>
      </c>
      <c r="AB897" s="48">
        <v>3</v>
      </c>
      <c r="AC897" s="67">
        <f t="shared" si="165"/>
        <v>0.36500706769279095</v>
      </c>
      <c r="AD897" s="52">
        <f t="shared" ca="1" si="168"/>
        <v>745</v>
      </c>
      <c r="AE897" s="83"/>
      <c r="AF897" s="74">
        <v>0</v>
      </c>
      <c r="AG897" s="75">
        <v>0</v>
      </c>
      <c r="AH897" s="76">
        <v>45844</v>
      </c>
      <c r="AI897" s="77">
        <v>45980</v>
      </c>
      <c r="AJ897" s="50">
        <f t="shared" si="166"/>
        <v>-136</v>
      </c>
      <c r="AK897" s="48" t="s">
        <v>47</v>
      </c>
    </row>
    <row r="898" spans="1:37">
      <c r="A898" s="86" t="s">
        <v>1197</v>
      </c>
      <c r="B898" s="44">
        <v>713</v>
      </c>
      <c r="C898" s="44">
        <v>14860337</v>
      </c>
      <c r="D898" s="86" t="s">
        <v>180</v>
      </c>
      <c r="E898" s="86" t="s">
        <v>93</v>
      </c>
      <c r="F898" s="44">
        <v>10</v>
      </c>
      <c r="G898" s="44">
        <v>9591030</v>
      </c>
      <c r="H898" s="46">
        <v>0.98</v>
      </c>
      <c r="I898" s="21">
        <v>99.82565757653046</v>
      </c>
      <c r="J898" s="86" t="s">
        <v>104</v>
      </c>
      <c r="K898" s="66">
        <v>0.121</v>
      </c>
      <c r="L898" s="45">
        <v>7667</v>
      </c>
      <c r="M898" s="82">
        <v>44367</v>
      </c>
      <c r="N898" s="44">
        <v>25968</v>
      </c>
      <c r="O898" s="36">
        <f t="shared" si="157"/>
        <v>2592272.675947343</v>
      </c>
      <c r="P898" s="36">
        <f t="shared" si="158"/>
        <v>2905938</v>
      </c>
      <c r="Q898" s="44">
        <v>2189</v>
      </c>
      <c r="R898" s="30">
        <v>25968</v>
      </c>
      <c r="S898" s="30">
        <f t="shared" si="159"/>
        <v>23779</v>
      </c>
      <c r="T898" s="36">
        <f t="shared" si="160"/>
        <v>244959</v>
      </c>
      <c r="U898" s="30">
        <f t="shared" si="161"/>
        <v>2660979</v>
      </c>
      <c r="V898" s="44">
        <v>188</v>
      </c>
      <c r="W898" s="33">
        <f t="shared" si="162"/>
        <v>44555</v>
      </c>
      <c r="X898" s="43" t="str">
        <f t="shared" ca="1" si="167"/>
        <v>Bill Process</v>
      </c>
      <c r="Y898" s="37">
        <f t="shared" ca="1" si="163"/>
        <v>-1636</v>
      </c>
      <c r="Z898" s="44">
        <v>8211</v>
      </c>
      <c r="AA898" s="44">
        <f t="shared" ca="1" si="164"/>
        <v>1636</v>
      </c>
      <c r="AB898" s="48">
        <v>0</v>
      </c>
      <c r="AC898" s="67">
        <f t="shared" si="165"/>
        <v>8.4296056685150958E-2</v>
      </c>
      <c r="AD898" s="52">
        <f t="shared" ca="1" si="168"/>
        <v>1636</v>
      </c>
      <c r="AE898" s="83"/>
      <c r="AF898" s="74">
        <v>0</v>
      </c>
      <c r="AG898" s="75">
        <v>0</v>
      </c>
      <c r="AH898" s="76">
        <v>46350</v>
      </c>
      <c r="AI898" s="77">
        <v>46552</v>
      </c>
      <c r="AJ898" s="50">
        <f t="shared" si="166"/>
        <v>-202</v>
      </c>
      <c r="AK898" s="48" t="s">
        <v>60</v>
      </c>
    </row>
    <row r="899" spans="1:37">
      <c r="A899" s="86" t="s">
        <v>1198</v>
      </c>
      <c r="B899" s="44">
        <v>442</v>
      </c>
      <c r="C899" s="44">
        <v>54794477</v>
      </c>
      <c r="D899" s="86" t="s">
        <v>111</v>
      </c>
      <c r="E899" s="86" t="s">
        <v>79</v>
      </c>
      <c r="F899" s="44">
        <v>40</v>
      </c>
      <c r="G899" s="44">
        <v>8966040</v>
      </c>
      <c r="H899" s="46">
        <v>0.92</v>
      </c>
      <c r="I899" s="21">
        <v>87.151892232392711</v>
      </c>
      <c r="J899" s="86" t="s">
        <v>59</v>
      </c>
      <c r="K899" s="66">
        <v>0.14599999999999999</v>
      </c>
      <c r="L899" s="45">
        <v>1558</v>
      </c>
      <c r="M899" s="82">
        <v>44808</v>
      </c>
      <c r="N899" s="44">
        <v>64525</v>
      </c>
      <c r="O899" s="36">
        <f t="shared" ref="O899:O962" si="169">I899*N899</f>
        <v>5623475.8462951398</v>
      </c>
      <c r="P899" s="36">
        <f t="shared" ref="P899:P962" si="170">ROUND((SUM(I899*K899+I899)*N899),0)</f>
        <v>6444503</v>
      </c>
      <c r="Q899" s="44">
        <v>44421</v>
      </c>
      <c r="R899" s="30">
        <v>64525</v>
      </c>
      <c r="S899" s="30">
        <f t="shared" ref="S899:S962" si="171">+N899-Q899</f>
        <v>20104</v>
      </c>
      <c r="T899" s="36">
        <f t="shared" ref="T899:T962" si="172">ROUND((SUM(I899*K899+I899)*Q899),0)</f>
        <v>4436595</v>
      </c>
      <c r="U899" s="30">
        <f t="shared" ref="U899:U962" si="173">+P899-T899</f>
        <v>2007908</v>
      </c>
      <c r="V899" s="44">
        <v>109</v>
      </c>
      <c r="W899" s="33">
        <f t="shared" ref="W899:W962" si="174">V899+M899</f>
        <v>44917</v>
      </c>
      <c r="X899" s="43" t="str">
        <f t="shared" ca="1" si="167"/>
        <v>Bill Process</v>
      </c>
      <c r="Y899" s="37">
        <f t="shared" ref="Y899:Y962" ca="1" si="175">+W899-TODAY()</f>
        <v>-1274</v>
      </c>
      <c r="Z899" s="44">
        <v>6092</v>
      </c>
      <c r="AA899" s="44">
        <f t="shared" ref="AA899:AA962" ca="1" si="176">IF(W899&lt;TODAY(),TODAY()-W899,0)</f>
        <v>1274</v>
      </c>
      <c r="AB899" s="48">
        <v>1</v>
      </c>
      <c r="AC899" s="67">
        <f t="shared" ref="AC899:AC962" si="177">+Q899/N899</f>
        <v>0.68843084075939553</v>
      </c>
      <c r="AD899" s="52">
        <f t="shared" ca="1" si="168"/>
        <v>1273</v>
      </c>
      <c r="AE899" s="83"/>
      <c r="AF899" s="74">
        <v>0</v>
      </c>
      <c r="AG899" s="75">
        <v>0</v>
      </c>
      <c r="AH899" s="76">
        <v>45830</v>
      </c>
      <c r="AI899" s="77">
        <v>45953</v>
      </c>
      <c r="AJ899" s="50">
        <f t="shared" ref="AJ899:AJ962" si="178">AH899-AI899</f>
        <v>-123</v>
      </c>
      <c r="AK899" s="48" t="s">
        <v>60</v>
      </c>
    </row>
    <row r="900" spans="1:37">
      <c r="A900" s="86" t="s">
        <v>1199</v>
      </c>
      <c r="B900" s="44">
        <v>742</v>
      </c>
      <c r="C900" s="44">
        <v>90316411</v>
      </c>
      <c r="D900" s="86" t="s">
        <v>602</v>
      </c>
      <c r="E900" s="86" t="s">
        <v>125</v>
      </c>
      <c r="F900" s="44">
        <v>49</v>
      </c>
      <c r="G900" s="44">
        <v>2589720</v>
      </c>
      <c r="H900" s="46">
        <v>0.89</v>
      </c>
      <c r="I900" s="21">
        <v>50.06881769504011</v>
      </c>
      <c r="J900" s="86" t="s">
        <v>137</v>
      </c>
      <c r="K900" s="66">
        <v>0.10199999999999999</v>
      </c>
      <c r="L900" s="45">
        <v>3740</v>
      </c>
      <c r="M900" s="82">
        <v>45551</v>
      </c>
      <c r="N900" s="44">
        <v>98253</v>
      </c>
      <c r="O900" s="36">
        <f t="shared" si="169"/>
        <v>4919411.5449907761</v>
      </c>
      <c r="P900" s="36">
        <f t="shared" si="170"/>
        <v>5421192</v>
      </c>
      <c r="Q900" s="44">
        <v>96243</v>
      </c>
      <c r="R900" s="30">
        <v>98253</v>
      </c>
      <c r="S900" s="30">
        <f t="shared" si="171"/>
        <v>2010</v>
      </c>
      <c r="T900" s="36">
        <f t="shared" si="172"/>
        <v>5310288</v>
      </c>
      <c r="U900" s="30">
        <f t="shared" si="173"/>
        <v>110904</v>
      </c>
      <c r="V900" s="44">
        <v>107</v>
      </c>
      <c r="W900" s="33">
        <f t="shared" si="174"/>
        <v>45658</v>
      </c>
      <c r="X900" s="43" t="str">
        <f t="shared" ref="X900:X963" ca="1" si="179">IF(Q900=0,"Bill Submit",IF(Q900&lt;N900,"Bill Process",IF(W900&gt;=TODAY(),"L D 0%",IF(W900+V900/4&gt;=TODAY(),"L D 2.5%",IF(W900+V900/2&gt;=TODAY(),"L D 5.0%",IF(W900+V900*3/4&gt;=TODAY(),"L D 7.5%",IF(W900+V900&gt;=TODAY(),"L D 10%","P O Closed")))))))</f>
        <v>Bill Process</v>
      </c>
      <c r="Y900" s="37">
        <f t="shared" ca="1" si="175"/>
        <v>-533</v>
      </c>
      <c r="Z900" s="44">
        <v>1201</v>
      </c>
      <c r="AA900" s="44">
        <f t="shared" ca="1" si="176"/>
        <v>533</v>
      </c>
      <c r="AB900" s="48">
        <v>7</v>
      </c>
      <c r="AC900" s="67">
        <f t="shared" si="177"/>
        <v>0.97954260938597293</v>
      </c>
      <c r="AD900" s="52">
        <f t="shared" ca="1" si="168"/>
        <v>526</v>
      </c>
      <c r="AE900" s="83"/>
      <c r="AF900" s="74">
        <v>0</v>
      </c>
      <c r="AG900" s="75">
        <v>0</v>
      </c>
      <c r="AH900" s="76">
        <v>45934</v>
      </c>
      <c r="AI900" s="77">
        <v>46055</v>
      </c>
      <c r="AJ900" s="50">
        <f t="shared" si="178"/>
        <v>-121</v>
      </c>
      <c r="AK900" s="48" t="s">
        <v>60</v>
      </c>
    </row>
    <row r="901" spans="1:37">
      <c r="A901" s="86" t="s">
        <v>1200</v>
      </c>
      <c r="B901" s="44">
        <v>901</v>
      </c>
      <c r="C901" s="44">
        <v>34837099</v>
      </c>
      <c r="D901" s="86" t="s">
        <v>432</v>
      </c>
      <c r="E901" s="86" t="s">
        <v>207</v>
      </c>
      <c r="F901" s="44">
        <v>50</v>
      </c>
      <c r="G901" s="44">
        <v>4653823</v>
      </c>
      <c r="H901" s="46">
        <v>0.78</v>
      </c>
      <c r="I901" s="21">
        <v>86.5037708350239</v>
      </c>
      <c r="J901" s="86" t="s">
        <v>232</v>
      </c>
      <c r="K901" s="66">
        <v>0.10299999999999999</v>
      </c>
      <c r="L901" s="45">
        <v>3145</v>
      </c>
      <c r="M901" s="82">
        <v>44733</v>
      </c>
      <c r="N901" s="44">
        <v>98666</v>
      </c>
      <c r="O901" s="36">
        <f t="shared" si="169"/>
        <v>8534981.0532084685</v>
      </c>
      <c r="P901" s="36">
        <f t="shared" si="170"/>
        <v>9414084</v>
      </c>
      <c r="Q901" s="44">
        <v>93785</v>
      </c>
      <c r="R901" s="30">
        <v>98666</v>
      </c>
      <c r="S901" s="30">
        <f t="shared" si="171"/>
        <v>4881</v>
      </c>
      <c r="T901" s="36">
        <f t="shared" si="172"/>
        <v>8948370</v>
      </c>
      <c r="U901" s="30">
        <f t="shared" si="173"/>
        <v>465714</v>
      </c>
      <c r="V901" s="44">
        <v>118</v>
      </c>
      <c r="W901" s="33">
        <f t="shared" si="174"/>
        <v>44851</v>
      </c>
      <c r="X901" s="43" t="str">
        <f t="shared" ca="1" si="179"/>
        <v>Bill Process</v>
      </c>
      <c r="Y901" s="37">
        <f t="shared" ca="1" si="175"/>
        <v>-1340</v>
      </c>
      <c r="Z901" s="44">
        <v>2786</v>
      </c>
      <c r="AA901" s="44">
        <f t="shared" ca="1" si="176"/>
        <v>1340</v>
      </c>
      <c r="AB901" s="48">
        <v>1</v>
      </c>
      <c r="AC901" s="67">
        <f t="shared" si="177"/>
        <v>0.95053007114912935</v>
      </c>
      <c r="AD901" s="52">
        <f t="shared" ca="1" si="168"/>
        <v>1339</v>
      </c>
      <c r="AE901" s="83"/>
      <c r="AF901" s="74">
        <v>0</v>
      </c>
      <c r="AG901" s="75">
        <v>0</v>
      </c>
      <c r="AH901" s="76">
        <v>45666</v>
      </c>
      <c r="AI901" s="77">
        <v>45798</v>
      </c>
      <c r="AJ901" s="50">
        <f t="shared" si="178"/>
        <v>-132</v>
      </c>
      <c r="AK901" s="48" t="s">
        <v>60</v>
      </c>
    </row>
    <row r="902" spans="1:37">
      <c r="A902" s="86" t="s">
        <v>1201</v>
      </c>
      <c r="B902" s="44">
        <v>601</v>
      </c>
      <c r="C902" s="44">
        <v>49952910</v>
      </c>
      <c r="D902" s="86" t="s">
        <v>216</v>
      </c>
      <c r="E902" s="86" t="s">
        <v>107</v>
      </c>
      <c r="F902" s="44">
        <v>29</v>
      </c>
      <c r="G902" s="44">
        <v>5227291</v>
      </c>
      <c r="H902" s="46">
        <v>0.81</v>
      </c>
      <c r="I902" s="21">
        <v>52.879723667729337</v>
      </c>
      <c r="J902" s="86" t="s">
        <v>239</v>
      </c>
      <c r="K902" s="66">
        <v>0.14199999999999999</v>
      </c>
      <c r="L902" s="45">
        <v>4345</v>
      </c>
      <c r="M902" s="82">
        <v>45409</v>
      </c>
      <c r="N902" s="44">
        <v>67362</v>
      </c>
      <c r="O902" s="36">
        <f t="shared" si="169"/>
        <v>3562083.9457055838</v>
      </c>
      <c r="P902" s="36">
        <f t="shared" si="170"/>
        <v>4067900</v>
      </c>
      <c r="Q902" s="44">
        <v>45931</v>
      </c>
      <c r="R902" s="30">
        <v>67362</v>
      </c>
      <c r="S902" s="30">
        <f t="shared" si="171"/>
        <v>21431</v>
      </c>
      <c r="T902" s="36">
        <f t="shared" si="172"/>
        <v>2773711</v>
      </c>
      <c r="U902" s="30">
        <f t="shared" si="173"/>
        <v>1294189</v>
      </c>
      <c r="V902" s="44">
        <v>73</v>
      </c>
      <c r="W902" s="33">
        <f t="shared" si="174"/>
        <v>45482</v>
      </c>
      <c r="X902" s="43" t="str">
        <f t="shared" ca="1" si="179"/>
        <v>Bill Process</v>
      </c>
      <c r="Y902" s="37">
        <f t="shared" ca="1" si="175"/>
        <v>-709</v>
      </c>
      <c r="Z902" s="44">
        <v>4314</v>
      </c>
      <c r="AA902" s="44">
        <f t="shared" ca="1" si="176"/>
        <v>709</v>
      </c>
      <c r="AB902" s="48">
        <v>4</v>
      </c>
      <c r="AC902" s="67">
        <f t="shared" si="177"/>
        <v>0.68185327038983401</v>
      </c>
      <c r="AD902" s="52">
        <f t="shared" ca="1" si="168"/>
        <v>705</v>
      </c>
      <c r="AE902" s="83"/>
      <c r="AF902" s="74">
        <v>0</v>
      </c>
      <c r="AG902" s="75">
        <v>0</v>
      </c>
      <c r="AH902" s="76">
        <v>45861</v>
      </c>
      <c r="AI902" s="77">
        <v>45948</v>
      </c>
      <c r="AJ902" s="50">
        <f t="shared" si="178"/>
        <v>-87</v>
      </c>
      <c r="AK902" s="48" t="s">
        <v>47</v>
      </c>
    </row>
    <row r="903" spans="1:37">
      <c r="A903" s="86" t="s">
        <v>1202</v>
      </c>
      <c r="B903" s="44">
        <v>763</v>
      </c>
      <c r="C903" s="44">
        <v>33064756</v>
      </c>
      <c r="D903" s="86" t="s">
        <v>139</v>
      </c>
      <c r="E903" s="86" t="s">
        <v>67</v>
      </c>
      <c r="F903" s="44">
        <v>31</v>
      </c>
      <c r="G903" s="44">
        <v>711365</v>
      </c>
      <c r="H903" s="46">
        <v>0.81</v>
      </c>
      <c r="I903" s="21">
        <v>85.346865559172187</v>
      </c>
      <c r="J903" s="86" t="s">
        <v>242</v>
      </c>
      <c r="K903" s="66">
        <v>0.126</v>
      </c>
      <c r="L903" s="45">
        <v>7036</v>
      </c>
      <c r="M903" s="82">
        <v>44694</v>
      </c>
      <c r="N903" s="44">
        <v>99134</v>
      </c>
      <c r="O903" s="36">
        <f t="shared" si="169"/>
        <v>8460776.1703429762</v>
      </c>
      <c r="P903" s="36">
        <f t="shared" si="170"/>
        <v>9526834</v>
      </c>
      <c r="Q903" s="44">
        <v>41820</v>
      </c>
      <c r="R903" s="30">
        <v>99134</v>
      </c>
      <c r="S903" s="30">
        <f t="shared" si="171"/>
        <v>57314</v>
      </c>
      <c r="T903" s="36">
        <f t="shared" si="172"/>
        <v>4018926</v>
      </c>
      <c r="U903" s="30">
        <f t="shared" si="173"/>
        <v>5507908</v>
      </c>
      <c r="V903" s="44">
        <v>146</v>
      </c>
      <c r="W903" s="33">
        <f t="shared" si="174"/>
        <v>44840</v>
      </c>
      <c r="X903" s="43" t="str">
        <f t="shared" ca="1" si="179"/>
        <v>Bill Process</v>
      </c>
      <c r="Y903" s="37">
        <f t="shared" ca="1" si="175"/>
        <v>-1351</v>
      </c>
      <c r="Z903" s="44">
        <v>6594</v>
      </c>
      <c r="AA903" s="44">
        <f t="shared" ca="1" si="176"/>
        <v>1351</v>
      </c>
      <c r="AB903" s="48">
        <v>0</v>
      </c>
      <c r="AC903" s="67">
        <f t="shared" si="177"/>
        <v>0.42185324913753103</v>
      </c>
      <c r="AD903" s="52">
        <f t="shared" ca="1" si="168"/>
        <v>1351</v>
      </c>
      <c r="AE903" s="83"/>
      <c r="AF903" s="74">
        <v>0</v>
      </c>
      <c r="AG903" s="75">
        <v>0</v>
      </c>
      <c r="AH903" s="76">
        <v>46336</v>
      </c>
      <c r="AI903" s="77">
        <v>46496</v>
      </c>
      <c r="AJ903" s="50">
        <f t="shared" si="178"/>
        <v>-160</v>
      </c>
      <c r="AK903" s="48" t="s">
        <v>47</v>
      </c>
    </row>
    <row r="904" spans="1:37">
      <c r="A904" s="86" t="s">
        <v>1203</v>
      </c>
      <c r="B904" s="44">
        <v>368</v>
      </c>
      <c r="C904" s="44">
        <v>21791278</v>
      </c>
      <c r="D904" s="86" t="s">
        <v>302</v>
      </c>
      <c r="E904" s="86" t="s">
        <v>58</v>
      </c>
      <c r="F904" s="44">
        <v>26</v>
      </c>
      <c r="G904" s="44">
        <v>2023030</v>
      </c>
      <c r="H904" s="46">
        <v>0.78</v>
      </c>
      <c r="I904" s="21">
        <v>77.027283571913586</v>
      </c>
      <c r="J904" s="86" t="s">
        <v>187</v>
      </c>
      <c r="K904" s="66">
        <v>0.14099999999999999</v>
      </c>
      <c r="L904" s="45">
        <v>5613</v>
      </c>
      <c r="M904" s="82">
        <v>44353</v>
      </c>
      <c r="N904" s="44">
        <v>69684</v>
      </c>
      <c r="O904" s="36">
        <f t="shared" si="169"/>
        <v>5367569.2284252262</v>
      </c>
      <c r="P904" s="36">
        <f t="shared" si="170"/>
        <v>6124396</v>
      </c>
      <c r="Q904" s="44">
        <v>69031</v>
      </c>
      <c r="R904" s="30">
        <v>69684</v>
      </c>
      <c r="S904" s="30">
        <f t="shared" si="171"/>
        <v>653</v>
      </c>
      <c r="T904" s="36">
        <f t="shared" si="172"/>
        <v>6067006</v>
      </c>
      <c r="U904" s="30">
        <f t="shared" si="173"/>
        <v>57390</v>
      </c>
      <c r="V904" s="44">
        <v>193</v>
      </c>
      <c r="W904" s="33">
        <f t="shared" si="174"/>
        <v>44546</v>
      </c>
      <c r="X904" s="43" t="str">
        <f t="shared" ca="1" si="179"/>
        <v>Bill Process</v>
      </c>
      <c r="Y904" s="37">
        <f t="shared" ca="1" si="175"/>
        <v>-1645</v>
      </c>
      <c r="Z904" s="44">
        <v>7862</v>
      </c>
      <c r="AA904" s="44">
        <f t="shared" ca="1" si="176"/>
        <v>1645</v>
      </c>
      <c r="AB904" s="48">
        <v>3</v>
      </c>
      <c r="AC904" s="67">
        <f t="shared" si="177"/>
        <v>0.99062912576775153</v>
      </c>
      <c r="AD904" s="52">
        <f t="shared" ca="1" si="168"/>
        <v>1642</v>
      </c>
      <c r="AE904" s="83"/>
      <c r="AF904" s="74">
        <v>0</v>
      </c>
      <c r="AG904" s="75">
        <v>0</v>
      </c>
      <c r="AH904" s="76">
        <v>45956</v>
      </c>
      <c r="AI904" s="77">
        <v>46163</v>
      </c>
      <c r="AJ904" s="50">
        <f t="shared" si="178"/>
        <v>-207</v>
      </c>
      <c r="AK904" s="48" t="s">
        <v>47</v>
      </c>
    </row>
    <row r="905" spans="1:37">
      <c r="A905" s="86" t="s">
        <v>1204</v>
      </c>
      <c r="B905" s="44">
        <v>279</v>
      </c>
      <c r="C905" s="44">
        <v>48702800</v>
      </c>
      <c r="D905" s="86" t="s">
        <v>163</v>
      </c>
      <c r="E905" s="86" t="s">
        <v>83</v>
      </c>
      <c r="F905" s="44">
        <v>42</v>
      </c>
      <c r="G905" s="44">
        <v>5704553</v>
      </c>
      <c r="H905" s="46">
        <v>0.92</v>
      </c>
      <c r="I905" s="21">
        <v>63.79385038018286</v>
      </c>
      <c r="J905" s="86" t="s">
        <v>194</v>
      </c>
      <c r="K905" s="66">
        <v>0.10199999999999999</v>
      </c>
      <c r="L905" s="45">
        <v>5173</v>
      </c>
      <c r="M905" s="82">
        <v>44816</v>
      </c>
      <c r="N905" s="44">
        <v>46572</v>
      </c>
      <c r="O905" s="36">
        <f t="shared" si="169"/>
        <v>2971007.1999058761</v>
      </c>
      <c r="P905" s="36">
        <f t="shared" si="170"/>
        <v>3274050</v>
      </c>
      <c r="Q905" s="44">
        <v>34127</v>
      </c>
      <c r="R905" s="30">
        <v>46572</v>
      </c>
      <c r="S905" s="30">
        <f t="shared" si="171"/>
        <v>12445</v>
      </c>
      <c r="T905" s="36">
        <f t="shared" si="172"/>
        <v>2399156</v>
      </c>
      <c r="U905" s="30">
        <f t="shared" si="173"/>
        <v>874894</v>
      </c>
      <c r="V905" s="44">
        <v>111</v>
      </c>
      <c r="W905" s="33">
        <f t="shared" si="174"/>
        <v>44927</v>
      </c>
      <c r="X905" s="43" t="str">
        <f t="shared" ca="1" si="179"/>
        <v>Bill Process</v>
      </c>
      <c r="Y905" s="37">
        <f t="shared" ca="1" si="175"/>
        <v>-1264</v>
      </c>
      <c r="Z905" s="44">
        <v>3729</v>
      </c>
      <c r="AA905" s="44">
        <f t="shared" ca="1" si="176"/>
        <v>1264</v>
      </c>
      <c r="AB905" s="48">
        <v>4</v>
      </c>
      <c r="AC905" s="67">
        <f t="shared" si="177"/>
        <v>0.73277935240058401</v>
      </c>
      <c r="AD905" s="52">
        <f t="shared" ca="1" si="168"/>
        <v>1260</v>
      </c>
      <c r="AE905" s="83"/>
      <c r="AF905" s="74">
        <v>0</v>
      </c>
      <c r="AG905" s="75">
        <v>0</v>
      </c>
      <c r="AH905" s="76">
        <v>46055</v>
      </c>
      <c r="AI905" s="77">
        <v>46180</v>
      </c>
      <c r="AJ905" s="50">
        <f t="shared" si="178"/>
        <v>-125</v>
      </c>
      <c r="AK905" s="48" t="s">
        <v>47</v>
      </c>
    </row>
    <row r="906" spans="1:37">
      <c r="A906" s="86" t="s">
        <v>1205</v>
      </c>
      <c r="B906" s="44">
        <v>357</v>
      </c>
      <c r="C906" s="44">
        <v>53656136</v>
      </c>
      <c r="D906" s="86" t="s">
        <v>259</v>
      </c>
      <c r="E906" s="86" t="s">
        <v>63</v>
      </c>
      <c r="F906" s="44">
        <v>42</v>
      </c>
      <c r="G906" s="44">
        <v>2023118</v>
      </c>
      <c r="H906" s="46">
        <v>0.8</v>
      </c>
      <c r="I906" s="21">
        <v>50.260910665943015</v>
      </c>
      <c r="J906" s="86" t="s">
        <v>204</v>
      </c>
      <c r="K906" s="66">
        <v>0.121</v>
      </c>
      <c r="L906" s="45">
        <v>3057</v>
      </c>
      <c r="M906" s="82">
        <v>45051</v>
      </c>
      <c r="N906" s="44">
        <v>63434</v>
      </c>
      <c r="O906" s="36">
        <f t="shared" si="169"/>
        <v>3188250.6071834294</v>
      </c>
      <c r="P906" s="36">
        <f t="shared" si="170"/>
        <v>3574029</v>
      </c>
      <c r="Q906" s="44">
        <v>23080</v>
      </c>
      <c r="R906" s="30">
        <v>63434</v>
      </c>
      <c r="S906" s="30">
        <f t="shared" si="171"/>
        <v>40354</v>
      </c>
      <c r="T906" s="36">
        <f t="shared" si="172"/>
        <v>1300384</v>
      </c>
      <c r="U906" s="30">
        <f t="shared" si="173"/>
        <v>2273645</v>
      </c>
      <c r="V906" s="44">
        <v>161</v>
      </c>
      <c r="W906" s="33">
        <f t="shared" si="174"/>
        <v>45212</v>
      </c>
      <c r="X906" s="43" t="str">
        <f t="shared" ca="1" si="179"/>
        <v>Bill Process</v>
      </c>
      <c r="Y906" s="37">
        <f t="shared" ca="1" si="175"/>
        <v>-979</v>
      </c>
      <c r="Z906" s="44">
        <v>8525</v>
      </c>
      <c r="AA906" s="44">
        <f t="shared" ca="1" si="176"/>
        <v>979</v>
      </c>
      <c r="AB906" s="48">
        <v>0</v>
      </c>
      <c r="AC906" s="67">
        <f t="shared" si="177"/>
        <v>0.36384273418040797</v>
      </c>
      <c r="AD906" s="52">
        <f t="shared" ca="1" si="168"/>
        <v>979</v>
      </c>
      <c r="AE906" s="83"/>
      <c r="AF906" s="74">
        <v>0</v>
      </c>
      <c r="AG906" s="75">
        <v>0</v>
      </c>
      <c r="AH906" s="76">
        <v>46304</v>
      </c>
      <c r="AI906" s="77">
        <v>46479</v>
      </c>
      <c r="AJ906" s="50">
        <f t="shared" si="178"/>
        <v>-175</v>
      </c>
      <c r="AK906" s="48" t="s">
        <v>60</v>
      </c>
    </row>
    <row r="907" spans="1:37">
      <c r="A907" s="86" t="s">
        <v>1206</v>
      </c>
      <c r="B907" s="44">
        <v>832</v>
      </c>
      <c r="C907" s="44">
        <v>21999610</v>
      </c>
      <c r="D907" s="86" t="s">
        <v>583</v>
      </c>
      <c r="E907" s="86" t="s">
        <v>125</v>
      </c>
      <c r="F907" s="44">
        <v>15</v>
      </c>
      <c r="G907" s="44">
        <v>6973318</v>
      </c>
      <c r="H907" s="46">
        <v>0.78</v>
      </c>
      <c r="I907" s="21">
        <v>73.684886865865991</v>
      </c>
      <c r="J907" s="86" t="s">
        <v>242</v>
      </c>
      <c r="K907" s="66">
        <v>0.10100000000000001</v>
      </c>
      <c r="L907" s="45">
        <v>1906</v>
      </c>
      <c r="M907" s="82">
        <v>44117</v>
      </c>
      <c r="N907" s="44">
        <v>86788</v>
      </c>
      <c r="O907" s="36">
        <f t="shared" si="169"/>
        <v>6394963.9613147778</v>
      </c>
      <c r="P907" s="36">
        <f t="shared" si="170"/>
        <v>7040855</v>
      </c>
      <c r="Q907" s="44">
        <v>38343</v>
      </c>
      <c r="R907" s="30">
        <v>86788</v>
      </c>
      <c r="S907" s="30">
        <f t="shared" si="171"/>
        <v>48445</v>
      </c>
      <c r="T907" s="36">
        <f t="shared" si="172"/>
        <v>3110655</v>
      </c>
      <c r="U907" s="30">
        <f t="shared" si="173"/>
        <v>3930200</v>
      </c>
      <c r="V907" s="44">
        <v>61</v>
      </c>
      <c r="W907" s="33">
        <f t="shared" si="174"/>
        <v>44178</v>
      </c>
      <c r="X907" s="43" t="str">
        <f t="shared" ca="1" si="179"/>
        <v>Bill Process</v>
      </c>
      <c r="Y907" s="37">
        <f t="shared" ca="1" si="175"/>
        <v>-2013</v>
      </c>
      <c r="Z907" s="44">
        <v>6029</v>
      </c>
      <c r="AA907" s="44">
        <f t="shared" ca="1" si="176"/>
        <v>2013</v>
      </c>
      <c r="AB907" s="48">
        <v>1</v>
      </c>
      <c r="AC907" s="67">
        <f t="shared" si="177"/>
        <v>0.44180070977554503</v>
      </c>
      <c r="AD907" s="52">
        <f t="shared" ca="1" si="168"/>
        <v>2012</v>
      </c>
      <c r="AE907" s="83"/>
      <c r="AF907" s="74">
        <v>0</v>
      </c>
      <c r="AG907" s="75">
        <v>0</v>
      </c>
      <c r="AH907" s="76">
        <v>45931</v>
      </c>
      <c r="AI907" s="77">
        <v>46006</v>
      </c>
      <c r="AJ907" s="50">
        <f t="shared" si="178"/>
        <v>-75</v>
      </c>
      <c r="AK907" s="48" t="s">
        <v>47</v>
      </c>
    </row>
    <row r="908" spans="1:37">
      <c r="A908" s="86" t="s">
        <v>1207</v>
      </c>
      <c r="B908" s="44">
        <v>135</v>
      </c>
      <c r="C908" s="44">
        <v>66360078</v>
      </c>
      <c r="D908" s="86" t="s">
        <v>365</v>
      </c>
      <c r="E908" s="86" t="s">
        <v>211</v>
      </c>
      <c r="F908" s="44">
        <v>18</v>
      </c>
      <c r="G908" s="44">
        <v>7629362</v>
      </c>
      <c r="H908" s="46">
        <v>0.78</v>
      </c>
      <c r="I908" s="21">
        <v>80.761892277471929</v>
      </c>
      <c r="J908" s="86" t="s">
        <v>68</v>
      </c>
      <c r="K908" s="66">
        <v>0.11</v>
      </c>
      <c r="L908" s="45">
        <v>3124</v>
      </c>
      <c r="M908" s="82">
        <v>44411</v>
      </c>
      <c r="N908" s="44">
        <v>61756</v>
      </c>
      <c r="O908" s="36">
        <f t="shared" si="169"/>
        <v>4987531.4194875564</v>
      </c>
      <c r="P908" s="36">
        <f t="shared" si="170"/>
        <v>5536160</v>
      </c>
      <c r="Q908" s="44">
        <v>34219</v>
      </c>
      <c r="R908" s="30">
        <v>61756</v>
      </c>
      <c r="S908" s="30">
        <f t="shared" si="171"/>
        <v>27537</v>
      </c>
      <c r="T908" s="36">
        <f t="shared" si="172"/>
        <v>3067586</v>
      </c>
      <c r="U908" s="30">
        <f t="shared" si="173"/>
        <v>2468574</v>
      </c>
      <c r="V908" s="44">
        <v>153</v>
      </c>
      <c r="W908" s="33">
        <f t="shared" si="174"/>
        <v>44564</v>
      </c>
      <c r="X908" s="43" t="str">
        <f t="shared" ca="1" si="179"/>
        <v>Bill Process</v>
      </c>
      <c r="Y908" s="37">
        <f t="shared" ca="1" si="175"/>
        <v>-1627</v>
      </c>
      <c r="Z908" s="44">
        <v>9913</v>
      </c>
      <c r="AA908" s="44">
        <f t="shared" ca="1" si="176"/>
        <v>1627</v>
      </c>
      <c r="AB908" s="48">
        <v>6</v>
      </c>
      <c r="AC908" s="67">
        <f t="shared" si="177"/>
        <v>0.55410000647710345</v>
      </c>
      <c r="AD908" s="52">
        <f t="shared" ca="1" si="168"/>
        <v>1621</v>
      </c>
      <c r="AE908" s="83"/>
      <c r="AF908" s="74">
        <v>0</v>
      </c>
      <c r="AG908" s="75">
        <v>0</v>
      </c>
      <c r="AH908" s="76">
        <v>45847</v>
      </c>
      <c r="AI908" s="77">
        <v>46014</v>
      </c>
      <c r="AJ908" s="50">
        <f t="shared" si="178"/>
        <v>-167</v>
      </c>
      <c r="AK908" s="48" t="s">
        <v>47</v>
      </c>
    </row>
    <row r="909" spans="1:37">
      <c r="A909" s="86" t="s">
        <v>1208</v>
      </c>
      <c r="B909" s="44">
        <v>495</v>
      </c>
      <c r="C909" s="44">
        <v>26314524</v>
      </c>
      <c r="D909" s="86" t="s">
        <v>896</v>
      </c>
      <c r="E909" s="86" t="s">
        <v>207</v>
      </c>
      <c r="F909" s="44">
        <v>33</v>
      </c>
      <c r="G909" s="44">
        <v>3624913</v>
      </c>
      <c r="H909" s="46">
        <v>0.82</v>
      </c>
      <c r="I909" s="21">
        <v>99.398429236408404</v>
      </c>
      <c r="J909" s="86" t="s">
        <v>156</v>
      </c>
      <c r="K909" s="66">
        <v>0.123</v>
      </c>
      <c r="L909" s="45">
        <v>3511</v>
      </c>
      <c r="M909" s="82">
        <v>45642</v>
      </c>
      <c r="N909" s="44">
        <v>13558</v>
      </c>
      <c r="O909" s="36">
        <f t="shared" si="169"/>
        <v>1347643.9035872251</v>
      </c>
      <c r="P909" s="36">
        <f t="shared" si="170"/>
        <v>1513404</v>
      </c>
      <c r="Q909" s="44">
        <v>4411</v>
      </c>
      <c r="R909" s="30">
        <v>13558</v>
      </c>
      <c r="S909" s="30">
        <f t="shared" si="171"/>
        <v>9147</v>
      </c>
      <c r="T909" s="36">
        <f t="shared" si="172"/>
        <v>492375</v>
      </c>
      <c r="U909" s="30">
        <f t="shared" si="173"/>
        <v>1021029</v>
      </c>
      <c r="V909" s="44">
        <v>185</v>
      </c>
      <c r="W909" s="33">
        <f t="shared" si="174"/>
        <v>45827</v>
      </c>
      <c r="X909" s="43" t="str">
        <f t="shared" ca="1" si="179"/>
        <v>Bill Process</v>
      </c>
      <c r="Y909" s="37">
        <f t="shared" ca="1" si="175"/>
        <v>-364</v>
      </c>
      <c r="Z909" s="44">
        <v>9059</v>
      </c>
      <c r="AA909" s="44">
        <f t="shared" ca="1" si="176"/>
        <v>364</v>
      </c>
      <c r="AB909" s="48">
        <v>4</v>
      </c>
      <c r="AC909" s="67">
        <f t="shared" si="177"/>
        <v>0.32534297093966663</v>
      </c>
      <c r="AD909" s="52">
        <f t="shared" ca="1" si="168"/>
        <v>360</v>
      </c>
      <c r="AE909" s="83"/>
      <c r="AF909" s="74">
        <v>0</v>
      </c>
      <c r="AG909" s="75">
        <v>0</v>
      </c>
      <c r="AH909" s="76">
        <v>45943</v>
      </c>
      <c r="AI909" s="77">
        <v>46142</v>
      </c>
      <c r="AJ909" s="50">
        <f t="shared" si="178"/>
        <v>-199</v>
      </c>
      <c r="AK909" s="48" t="s">
        <v>60</v>
      </c>
    </row>
    <row r="910" spans="1:37">
      <c r="A910" s="86" t="s">
        <v>1209</v>
      </c>
      <c r="B910" s="44">
        <v>455</v>
      </c>
      <c r="C910" s="44">
        <v>26561399</v>
      </c>
      <c r="D910" s="86" t="s">
        <v>295</v>
      </c>
      <c r="E910" s="86" t="s">
        <v>63</v>
      </c>
      <c r="F910" s="44">
        <v>20</v>
      </c>
      <c r="G910" s="44">
        <v>7004878</v>
      </c>
      <c r="H910" s="46">
        <v>0.93</v>
      </c>
      <c r="I910" s="21">
        <v>81.764178856000001</v>
      </c>
      <c r="J910" s="86" t="s">
        <v>112</v>
      </c>
      <c r="K910" s="66">
        <v>0.14499999999999999</v>
      </c>
      <c r="L910" s="45">
        <v>3625</v>
      </c>
      <c r="M910" s="82">
        <v>44190</v>
      </c>
      <c r="N910" s="44">
        <v>97019</v>
      </c>
      <c r="O910" s="36">
        <f t="shared" si="169"/>
        <v>7932678.8684302643</v>
      </c>
      <c r="P910" s="36">
        <f t="shared" si="170"/>
        <v>9082917</v>
      </c>
      <c r="Q910" s="44">
        <v>79516</v>
      </c>
      <c r="R910" s="30">
        <v>97019</v>
      </c>
      <c r="S910" s="30">
        <f t="shared" si="171"/>
        <v>17503</v>
      </c>
      <c r="T910" s="36">
        <f t="shared" si="172"/>
        <v>7444287</v>
      </c>
      <c r="U910" s="30">
        <f t="shared" si="173"/>
        <v>1638630</v>
      </c>
      <c r="V910" s="44">
        <v>184</v>
      </c>
      <c r="W910" s="33">
        <f t="shared" si="174"/>
        <v>44374</v>
      </c>
      <c r="X910" s="43" t="str">
        <f t="shared" ca="1" si="179"/>
        <v>Bill Process</v>
      </c>
      <c r="Y910" s="37">
        <f t="shared" ca="1" si="175"/>
        <v>-1817</v>
      </c>
      <c r="Z910" s="44">
        <v>1729</v>
      </c>
      <c r="AA910" s="44">
        <f t="shared" ca="1" si="176"/>
        <v>1817</v>
      </c>
      <c r="AB910" s="48">
        <v>7</v>
      </c>
      <c r="AC910" s="67">
        <f t="shared" si="177"/>
        <v>0.81959203867283725</v>
      </c>
      <c r="AD910" s="52">
        <f t="shared" ca="1" si="168"/>
        <v>1810</v>
      </c>
      <c r="AE910" s="83"/>
      <c r="AF910" s="74">
        <v>0</v>
      </c>
      <c r="AG910" s="75">
        <v>0</v>
      </c>
      <c r="AH910" s="76">
        <v>45991</v>
      </c>
      <c r="AI910" s="77">
        <v>46189</v>
      </c>
      <c r="AJ910" s="50">
        <f t="shared" si="178"/>
        <v>-198</v>
      </c>
      <c r="AK910" s="48" t="s">
        <v>47</v>
      </c>
    </row>
    <row r="911" spans="1:37">
      <c r="A911" s="86" t="s">
        <v>1210</v>
      </c>
      <c r="B911" s="44">
        <v>727</v>
      </c>
      <c r="C911" s="44">
        <v>19041917</v>
      </c>
      <c r="D911" s="86" t="s">
        <v>469</v>
      </c>
      <c r="E911" s="86" t="s">
        <v>58</v>
      </c>
      <c r="F911" s="44">
        <v>16</v>
      </c>
      <c r="G911" s="44">
        <v>6981341</v>
      </c>
      <c r="H911" s="46">
        <v>0.89</v>
      </c>
      <c r="I911" s="21">
        <v>77.391242061758007</v>
      </c>
      <c r="J911" s="86" t="s">
        <v>87</v>
      </c>
      <c r="K911" s="66">
        <v>0.128</v>
      </c>
      <c r="L911" s="45">
        <v>3843</v>
      </c>
      <c r="M911" s="82">
        <v>44092</v>
      </c>
      <c r="N911" s="44">
        <v>39435</v>
      </c>
      <c r="O911" s="36">
        <f t="shared" si="169"/>
        <v>3051923.6307054269</v>
      </c>
      <c r="P911" s="36">
        <f t="shared" si="170"/>
        <v>3442570</v>
      </c>
      <c r="Q911" s="44">
        <v>34614</v>
      </c>
      <c r="R911" s="30">
        <v>39435</v>
      </c>
      <c r="S911" s="30">
        <f t="shared" si="171"/>
        <v>4821</v>
      </c>
      <c r="T911" s="36">
        <f t="shared" si="172"/>
        <v>3021709</v>
      </c>
      <c r="U911" s="30">
        <f t="shared" si="173"/>
        <v>420861</v>
      </c>
      <c r="V911" s="44">
        <v>167</v>
      </c>
      <c r="W911" s="33">
        <f t="shared" si="174"/>
        <v>44259</v>
      </c>
      <c r="X911" s="43" t="str">
        <f t="shared" ca="1" si="179"/>
        <v>Bill Process</v>
      </c>
      <c r="Y911" s="37">
        <f t="shared" ca="1" si="175"/>
        <v>-1932</v>
      </c>
      <c r="Z911" s="44">
        <v>7990</v>
      </c>
      <c r="AA911" s="44">
        <f t="shared" ca="1" si="176"/>
        <v>1932</v>
      </c>
      <c r="AB911" s="48">
        <v>6</v>
      </c>
      <c r="AC911" s="67">
        <f t="shared" si="177"/>
        <v>0.87774819322936481</v>
      </c>
      <c r="AD911" s="52">
        <f t="shared" ca="1" si="168"/>
        <v>1926</v>
      </c>
      <c r="AE911" s="83"/>
      <c r="AF911" s="74">
        <v>0</v>
      </c>
      <c r="AG911" s="75">
        <v>0</v>
      </c>
      <c r="AH911" s="76">
        <v>46023</v>
      </c>
      <c r="AI911" s="77">
        <v>46204</v>
      </c>
      <c r="AJ911" s="50">
        <f t="shared" si="178"/>
        <v>-181</v>
      </c>
      <c r="AK911" s="48" t="s">
        <v>60</v>
      </c>
    </row>
    <row r="912" spans="1:37">
      <c r="A912" s="86" t="s">
        <v>1211</v>
      </c>
      <c r="B912" s="44">
        <v>178</v>
      </c>
      <c r="C912" s="44">
        <v>20855511</v>
      </c>
      <c r="D912" s="86" t="s">
        <v>275</v>
      </c>
      <c r="E912" s="86" t="s">
        <v>147</v>
      </c>
      <c r="F912" s="44">
        <v>35</v>
      </c>
      <c r="G912" s="44">
        <v>6289893</v>
      </c>
      <c r="H912" s="46">
        <v>0.88</v>
      </c>
      <c r="I912" s="21">
        <v>53.30715842642006</v>
      </c>
      <c r="J912" s="86" t="s">
        <v>221</v>
      </c>
      <c r="K912" s="66">
        <v>0.13300000000000001</v>
      </c>
      <c r="L912" s="45">
        <v>3309</v>
      </c>
      <c r="M912" s="82">
        <v>45189</v>
      </c>
      <c r="N912" s="44">
        <v>79151</v>
      </c>
      <c r="O912" s="36">
        <f t="shared" si="169"/>
        <v>4219314.8966095746</v>
      </c>
      <c r="P912" s="36">
        <f t="shared" si="170"/>
        <v>4780484</v>
      </c>
      <c r="Q912" s="44">
        <v>65598</v>
      </c>
      <c r="R912" s="30">
        <v>79151</v>
      </c>
      <c r="S912" s="30">
        <f t="shared" si="171"/>
        <v>13553</v>
      </c>
      <c r="T912" s="36">
        <f t="shared" si="172"/>
        <v>3961923</v>
      </c>
      <c r="U912" s="30">
        <f t="shared" si="173"/>
        <v>818561</v>
      </c>
      <c r="V912" s="44">
        <v>163</v>
      </c>
      <c r="W912" s="33">
        <f t="shared" si="174"/>
        <v>45352</v>
      </c>
      <c r="X912" s="43" t="str">
        <f t="shared" ca="1" si="179"/>
        <v>Bill Process</v>
      </c>
      <c r="Y912" s="37">
        <f t="shared" ca="1" si="175"/>
        <v>-839</v>
      </c>
      <c r="Z912" s="44">
        <v>3753</v>
      </c>
      <c r="AA912" s="44">
        <f t="shared" ca="1" si="176"/>
        <v>839</v>
      </c>
      <c r="AB912" s="48">
        <v>5</v>
      </c>
      <c r="AC912" s="67">
        <f t="shared" si="177"/>
        <v>0.82877032507485693</v>
      </c>
      <c r="AD912" s="52">
        <f t="shared" ca="1" si="168"/>
        <v>834</v>
      </c>
      <c r="AE912" s="83"/>
      <c r="AF912" s="74">
        <v>0</v>
      </c>
      <c r="AG912" s="75">
        <v>0</v>
      </c>
      <c r="AH912" s="76">
        <v>45737</v>
      </c>
      <c r="AI912" s="77">
        <v>45914</v>
      </c>
      <c r="AJ912" s="50">
        <f t="shared" si="178"/>
        <v>-177</v>
      </c>
      <c r="AK912" s="48" t="s">
        <v>60</v>
      </c>
    </row>
    <row r="913" spans="1:37">
      <c r="A913" s="86" t="s">
        <v>1212</v>
      </c>
      <c r="B913" s="44">
        <v>680</v>
      </c>
      <c r="C913" s="44">
        <v>70216753</v>
      </c>
      <c r="D913" s="86" t="s">
        <v>334</v>
      </c>
      <c r="E913" s="86" t="s">
        <v>107</v>
      </c>
      <c r="F913" s="44">
        <v>41</v>
      </c>
      <c r="G913" s="44">
        <v>1856555</v>
      </c>
      <c r="H913" s="46">
        <v>0.82</v>
      </c>
      <c r="I913" s="21">
        <v>83.391282235318783</v>
      </c>
      <c r="J913" s="86" t="s">
        <v>80</v>
      </c>
      <c r="K913" s="66">
        <v>0.11600000000000001</v>
      </c>
      <c r="L913" s="45">
        <v>8453</v>
      </c>
      <c r="M913" s="82">
        <v>43868</v>
      </c>
      <c r="N913" s="44">
        <v>23153</v>
      </c>
      <c r="O913" s="36">
        <f t="shared" si="169"/>
        <v>1930758.3575943357</v>
      </c>
      <c r="P913" s="36">
        <f t="shared" si="170"/>
        <v>2154726</v>
      </c>
      <c r="Q913" s="44">
        <v>19976</v>
      </c>
      <c r="R913" s="30">
        <v>23153</v>
      </c>
      <c r="S913" s="30">
        <f t="shared" si="171"/>
        <v>3177</v>
      </c>
      <c r="T913" s="36">
        <f t="shared" si="172"/>
        <v>1859060</v>
      </c>
      <c r="U913" s="30">
        <f t="shared" si="173"/>
        <v>295666</v>
      </c>
      <c r="V913" s="44">
        <v>65</v>
      </c>
      <c r="W913" s="33">
        <f t="shared" si="174"/>
        <v>43933</v>
      </c>
      <c r="X913" s="43" t="str">
        <f t="shared" ca="1" si="179"/>
        <v>Bill Process</v>
      </c>
      <c r="Y913" s="37">
        <f t="shared" ca="1" si="175"/>
        <v>-2258</v>
      </c>
      <c r="Z913" s="44">
        <v>4932</v>
      </c>
      <c r="AA913" s="44">
        <f t="shared" ca="1" si="176"/>
        <v>2258</v>
      </c>
      <c r="AB913" s="48">
        <v>0</v>
      </c>
      <c r="AC913" s="67">
        <f t="shared" si="177"/>
        <v>0.86278236081717274</v>
      </c>
      <c r="AD913" s="52">
        <f t="shared" ca="1" si="168"/>
        <v>2258</v>
      </c>
      <c r="AE913" s="83"/>
      <c r="AF913" s="74">
        <v>0</v>
      </c>
      <c r="AG913" s="75">
        <v>0</v>
      </c>
      <c r="AH913" s="76">
        <v>46236</v>
      </c>
      <c r="AI913" s="77">
        <v>46315</v>
      </c>
      <c r="AJ913" s="50">
        <f t="shared" si="178"/>
        <v>-79</v>
      </c>
      <c r="AK913" s="48" t="s">
        <v>47</v>
      </c>
    </row>
    <row r="914" spans="1:37">
      <c r="A914" s="86" t="s">
        <v>1213</v>
      </c>
      <c r="B914" s="44">
        <v>527</v>
      </c>
      <c r="C914" s="44">
        <v>19165859</v>
      </c>
      <c r="D914" s="86" t="s">
        <v>49</v>
      </c>
      <c r="E914" s="86" t="s">
        <v>50</v>
      </c>
      <c r="F914" s="44">
        <v>14</v>
      </c>
      <c r="G914" s="44">
        <v>5817039</v>
      </c>
      <c r="H914" s="46">
        <v>0.86</v>
      </c>
      <c r="I914" s="21">
        <v>92.703690715659491</v>
      </c>
      <c r="J914" s="86" t="s">
        <v>232</v>
      </c>
      <c r="K914" s="66">
        <v>0.13700000000000001</v>
      </c>
      <c r="L914" s="45">
        <v>1710</v>
      </c>
      <c r="M914" s="82">
        <v>45991</v>
      </c>
      <c r="N914" s="44">
        <v>69905</v>
      </c>
      <c r="O914" s="36">
        <f t="shared" si="169"/>
        <v>6480451.4994781762</v>
      </c>
      <c r="P914" s="36">
        <f t="shared" si="170"/>
        <v>7368273</v>
      </c>
      <c r="Q914" s="44">
        <v>54708</v>
      </c>
      <c r="R914" s="30">
        <v>69905</v>
      </c>
      <c r="S914" s="30">
        <f t="shared" si="171"/>
        <v>15197</v>
      </c>
      <c r="T914" s="36">
        <f t="shared" si="172"/>
        <v>5766447</v>
      </c>
      <c r="U914" s="30">
        <f t="shared" si="173"/>
        <v>1601826</v>
      </c>
      <c r="V914" s="44">
        <v>70</v>
      </c>
      <c r="W914" s="33">
        <f t="shared" si="174"/>
        <v>46061</v>
      </c>
      <c r="X914" s="43" t="str">
        <f t="shared" ca="1" si="179"/>
        <v>Bill Process</v>
      </c>
      <c r="Y914" s="37">
        <f t="shared" ca="1" si="175"/>
        <v>-130</v>
      </c>
      <c r="Z914" s="44">
        <v>1534</v>
      </c>
      <c r="AA914" s="44">
        <f t="shared" ca="1" si="176"/>
        <v>130</v>
      </c>
      <c r="AB914" s="48">
        <v>0</v>
      </c>
      <c r="AC914" s="67">
        <f t="shared" si="177"/>
        <v>0.78260496387955081</v>
      </c>
      <c r="AD914" s="52">
        <f t="shared" ref="AD914:AD977" ca="1" si="180">+AA914-AB914</f>
        <v>130</v>
      </c>
      <c r="AE914" s="83"/>
      <c r="AF914" s="74">
        <v>0</v>
      </c>
      <c r="AG914" s="75">
        <v>0</v>
      </c>
      <c r="AH914" s="76">
        <v>46290</v>
      </c>
      <c r="AI914" s="77">
        <v>46374</v>
      </c>
      <c r="AJ914" s="50">
        <f t="shared" si="178"/>
        <v>-84</v>
      </c>
      <c r="AK914" s="48" t="s">
        <v>60</v>
      </c>
    </row>
    <row r="915" spans="1:37">
      <c r="A915" s="86" t="s">
        <v>1214</v>
      </c>
      <c r="B915" s="44">
        <v>492</v>
      </c>
      <c r="C915" s="44">
        <v>96187732</v>
      </c>
      <c r="D915" s="86" t="s">
        <v>170</v>
      </c>
      <c r="E915" s="86" t="s">
        <v>147</v>
      </c>
      <c r="F915" s="44">
        <v>30</v>
      </c>
      <c r="G915" s="44">
        <v>3763621</v>
      </c>
      <c r="H915" s="46">
        <v>0.78</v>
      </c>
      <c r="I915" s="21">
        <v>61.464930667588249</v>
      </c>
      <c r="J915" s="86" t="s">
        <v>51</v>
      </c>
      <c r="K915" s="66">
        <v>0.14899999999999999</v>
      </c>
      <c r="L915" s="45">
        <v>6433</v>
      </c>
      <c r="M915" s="82">
        <v>44597</v>
      </c>
      <c r="N915" s="44">
        <v>75647</v>
      </c>
      <c r="O915" s="36">
        <f t="shared" si="169"/>
        <v>4649637.6102110483</v>
      </c>
      <c r="P915" s="36">
        <f t="shared" si="170"/>
        <v>5342434</v>
      </c>
      <c r="Q915" s="44">
        <v>21307</v>
      </c>
      <c r="R915" s="30">
        <v>75647</v>
      </c>
      <c r="S915" s="30">
        <f t="shared" si="171"/>
        <v>54340</v>
      </c>
      <c r="T915" s="36">
        <f t="shared" si="172"/>
        <v>1504769</v>
      </c>
      <c r="U915" s="30">
        <f t="shared" si="173"/>
        <v>3837665</v>
      </c>
      <c r="V915" s="44">
        <v>79</v>
      </c>
      <c r="W915" s="33">
        <f t="shared" si="174"/>
        <v>44676</v>
      </c>
      <c r="X915" s="43" t="str">
        <f t="shared" ca="1" si="179"/>
        <v>Bill Process</v>
      </c>
      <c r="Y915" s="37">
        <f t="shared" ca="1" si="175"/>
        <v>-1515</v>
      </c>
      <c r="Z915" s="44">
        <v>1736</v>
      </c>
      <c r="AA915" s="44">
        <f t="shared" ca="1" si="176"/>
        <v>1515</v>
      </c>
      <c r="AB915" s="48">
        <v>2</v>
      </c>
      <c r="AC915" s="67">
        <f t="shared" si="177"/>
        <v>0.28166351606805295</v>
      </c>
      <c r="AD915" s="52">
        <f t="shared" ca="1" si="180"/>
        <v>1513</v>
      </c>
      <c r="AE915" s="83"/>
      <c r="AF915" s="74">
        <v>0</v>
      </c>
      <c r="AG915" s="75">
        <v>0</v>
      </c>
      <c r="AH915" s="76">
        <v>45746</v>
      </c>
      <c r="AI915" s="77">
        <v>45839</v>
      </c>
      <c r="AJ915" s="50">
        <f t="shared" si="178"/>
        <v>-93</v>
      </c>
      <c r="AK915" s="48" t="s">
        <v>47</v>
      </c>
    </row>
    <row r="916" spans="1:37">
      <c r="A916" s="86" t="s">
        <v>1215</v>
      </c>
      <c r="B916" s="44">
        <v>210</v>
      </c>
      <c r="C916" s="44">
        <v>76693407</v>
      </c>
      <c r="D916" s="86" t="s">
        <v>180</v>
      </c>
      <c r="E916" s="86" t="s">
        <v>93</v>
      </c>
      <c r="F916" s="44">
        <v>23</v>
      </c>
      <c r="G916" s="44">
        <v>6066954</v>
      </c>
      <c r="H916" s="46">
        <v>0.97</v>
      </c>
      <c r="I916" s="21">
        <v>61.489959078387059</v>
      </c>
      <c r="J916" s="86" t="s">
        <v>80</v>
      </c>
      <c r="K916" s="66">
        <v>0.14599999999999999</v>
      </c>
      <c r="L916" s="45">
        <v>5011</v>
      </c>
      <c r="M916" s="82">
        <v>45273</v>
      </c>
      <c r="N916" s="44">
        <v>33395</v>
      </c>
      <c r="O916" s="36">
        <f t="shared" si="169"/>
        <v>2053457.1834227359</v>
      </c>
      <c r="P916" s="36">
        <f t="shared" si="170"/>
        <v>2353262</v>
      </c>
      <c r="Q916" s="44">
        <v>33395</v>
      </c>
      <c r="R916" s="30">
        <v>33395</v>
      </c>
      <c r="S916" s="30">
        <f t="shared" si="171"/>
        <v>0</v>
      </c>
      <c r="T916" s="36">
        <f t="shared" si="172"/>
        <v>2353262</v>
      </c>
      <c r="U916" s="30">
        <f t="shared" si="173"/>
        <v>0</v>
      </c>
      <c r="V916" s="44">
        <v>71</v>
      </c>
      <c r="W916" s="33">
        <f t="shared" si="174"/>
        <v>45344</v>
      </c>
      <c r="X916" s="43" t="str">
        <f t="shared" ca="1" si="179"/>
        <v>P O Closed</v>
      </c>
      <c r="Y916" s="37">
        <f t="shared" ca="1" si="175"/>
        <v>-847</v>
      </c>
      <c r="Z916" s="44">
        <v>4844</v>
      </c>
      <c r="AA916" s="44">
        <f t="shared" ca="1" si="176"/>
        <v>847</v>
      </c>
      <c r="AB916" s="48">
        <v>0</v>
      </c>
      <c r="AC916" s="67">
        <f t="shared" si="177"/>
        <v>1</v>
      </c>
      <c r="AD916" s="52">
        <f t="shared" ca="1" si="180"/>
        <v>847</v>
      </c>
      <c r="AE916" s="83"/>
      <c r="AF916" s="74">
        <v>0</v>
      </c>
      <c r="AG916" s="75">
        <v>0</v>
      </c>
      <c r="AH916" s="76">
        <v>46243</v>
      </c>
      <c r="AI916" s="77">
        <v>46328</v>
      </c>
      <c r="AJ916" s="50">
        <f t="shared" si="178"/>
        <v>-85</v>
      </c>
      <c r="AK916" s="48" t="s">
        <v>47</v>
      </c>
    </row>
    <row r="917" spans="1:37">
      <c r="A917" s="86" t="s">
        <v>1216</v>
      </c>
      <c r="B917" s="44">
        <v>696</v>
      </c>
      <c r="C917" s="44">
        <v>49849947</v>
      </c>
      <c r="D917" s="86" t="s">
        <v>487</v>
      </c>
      <c r="E917" s="86" t="s">
        <v>71</v>
      </c>
      <c r="F917" s="44">
        <v>18</v>
      </c>
      <c r="G917" s="44">
        <v>5948923</v>
      </c>
      <c r="H917" s="46">
        <v>0.86</v>
      </c>
      <c r="I917" s="21">
        <v>56.158530260825259</v>
      </c>
      <c r="J917" s="86" t="s">
        <v>137</v>
      </c>
      <c r="K917" s="66">
        <v>0.12</v>
      </c>
      <c r="L917" s="45">
        <v>1631</v>
      </c>
      <c r="M917" s="82">
        <v>44490</v>
      </c>
      <c r="N917" s="44">
        <v>42955</v>
      </c>
      <c r="O917" s="36">
        <f t="shared" si="169"/>
        <v>2412289.6673537488</v>
      </c>
      <c r="P917" s="36">
        <f t="shared" si="170"/>
        <v>2701764</v>
      </c>
      <c r="Q917" s="44">
        <v>17579</v>
      </c>
      <c r="R917" s="30">
        <v>42955</v>
      </c>
      <c r="S917" s="30">
        <f t="shared" si="171"/>
        <v>25376</v>
      </c>
      <c r="T917" s="36">
        <f t="shared" si="172"/>
        <v>1105676</v>
      </c>
      <c r="U917" s="30">
        <f t="shared" si="173"/>
        <v>1596088</v>
      </c>
      <c r="V917" s="44">
        <v>133</v>
      </c>
      <c r="W917" s="33">
        <f t="shared" si="174"/>
        <v>44623</v>
      </c>
      <c r="X917" s="43" t="str">
        <f t="shared" ca="1" si="179"/>
        <v>Bill Process</v>
      </c>
      <c r="Y917" s="37">
        <f t="shared" ca="1" si="175"/>
        <v>-1568</v>
      </c>
      <c r="Z917" s="44">
        <v>5851</v>
      </c>
      <c r="AA917" s="44">
        <f t="shared" ca="1" si="176"/>
        <v>1568</v>
      </c>
      <c r="AB917" s="48">
        <v>6</v>
      </c>
      <c r="AC917" s="67">
        <f t="shared" si="177"/>
        <v>0.40924223024094986</v>
      </c>
      <c r="AD917" s="52">
        <f t="shared" ca="1" si="180"/>
        <v>1562</v>
      </c>
      <c r="AE917" s="83"/>
      <c r="AF917" s="74">
        <v>0</v>
      </c>
      <c r="AG917" s="75">
        <v>0</v>
      </c>
      <c r="AH917" s="76">
        <v>46012</v>
      </c>
      <c r="AI917" s="77">
        <v>46159</v>
      </c>
      <c r="AJ917" s="50">
        <f t="shared" si="178"/>
        <v>-147</v>
      </c>
      <c r="AK917" s="48" t="s">
        <v>60</v>
      </c>
    </row>
    <row r="918" spans="1:37">
      <c r="A918" s="86" t="s">
        <v>1217</v>
      </c>
      <c r="B918" s="44">
        <v>260</v>
      </c>
      <c r="C918" s="44">
        <v>73495472</v>
      </c>
      <c r="D918" s="86" t="s">
        <v>175</v>
      </c>
      <c r="E918" s="86" t="s">
        <v>50</v>
      </c>
      <c r="F918" s="44">
        <v>10</v>
      </c>
      <c r="G918" s="44">
        <v>772643</v>
      </c>
      <c r="H918" s="46">
        <v>0.82</v>
      </c>
      <c r="I918" s="21">
        <v>71.094399766275615</v>
      </c>
      <c r="J918" s="86" t="s">
        <v>194</v>
      </c>
      <c r="K918" s="66">
        <v>0.14899999999999999</v>
      </c>
      <c r="L918" s="45">
        <v>3835</v>
      </c>
      <c r="M918" s="82">
        <v>45438</v>
      </c>
      <c r="N918" s="44">
        <v>53021</v>
      </c>
      <c r="O918" s="36">
        <f t="shared" si="169"/>
        <v>3769496.1700076992</v>
      </c>
      <c r="P918" s="36">
        <f t="shared" si="170"/>
        <v>4331151</v>
      </c>
      <c r="Q918" s="44">
        <v>51349</v>
      </c>
      <c r="R918" s="30">
        <v>53021</v>
      </c>
      <c r="S918" s="30">
        <f t="shared" si="171"/>
        <v>1672</v>
      </c>
      <c r="T918" s="36">
        <f t="shared" si="172"/>
        <v>4194570</v>
      </c>
      <c r="U918" s="30">
        <f t="shared" si="173"/>
        <v>136581</v>
      </c>
      <c r="V918" s="44">
        <v>56</v>
      </c>
      <c r="W918" s="33">
        <f t="shared" si="174"/>
        <v>45494</v>
      </c>
      <c r="X918" s="43" t="str">
        <f t="shared" ca="1" si="179"/>
        <v>Bill Process</v>
      </c>
      <c r="Y918" s="37">
        <f t="shared" ca="1" si="175"/>
        <v>-697</v>
      </c>
      <c r="Z918" s="44">
        <v>8147</v>
      </c>
      <c r="AA918" s="44">
        <f t="shared" ca="1" si="176"/>
        <v>697</v>
      </c>
      <c r="AB918" s="48">
        <v>0</v>
      </c>
      <c r="AC918" s="67">
        <f t="shared" si="177"/>
        <v>0.96846532505988192</v>
      </c>
      <c r="AD918" s="52">
        <f t="shared" ca="1" si="180"/>
        <v>697</v>
      </c>
      <c r="AE918" s="83"/>
      <c r="AF918" s="74">
        <v>0</v>
      </c>
      <c r="AG918" s="75">
        <v>0</v>
      </c>
      <c r="AH918" s="76">
        <v>46284</v>
      </c>
      <c r="AI918" s="77">
        <v>46354</v>
      </c>
      <c r="AJ918" s="50">
        <f t="shared" si="178"/>
        <v>-70</v>
      </c>
      <c r="AK918" s="48" t="s">
        <v>47</v>
      </c>
    </row>
    <row r="919" spans="1:37">
      <c r="A919" s="86" t="s">
        <v>1218</v>
      </c>
      <c r="B919" s="44">
        <v>400</v>
      </c>
      <c r="C919" s="44">
        <v>68895895</v>
      </c>
      <c r="D919" s="86" t="s">
        <v>251</v>
      </c>
      <c r="E919" s="86" t="s">
        <v>50</v>
      </c>
      <c r="F919" s="44">
        <v>12</v>
      </c>
      <c r="G919" s="44">
        <v>5740282</v>
      </c>
      <c r="H919" s="46">
        <v>0.78</v>
      </c>
      <c r="I919" s="21">
        <v>92.516602278243951</v>
      </c>
      <c r="J919" s="86" t="s">
        <v>184</v>
      </c>
      <c r="K919" s="66">
        <v>0.13300000000000001</v>
      </c>
      <c r="L919" s="45">
        <v>6250</v>
      </c>
      <c r="M919" s="82">
        <v>45478</v>
      </c>
      <c r="N919" s="44">
        <v>42504</v>
      </c>
      <c r="O919" s="36">
        <f t="shared" si="169"/>
        <v>3932325.6632344811</v>
      </c>
      <c r="P919" s="36">
        <f t="shared" si="170"/>
        <v>4455325</v>
      </c>
      <c r="Q919" s="44">
        <v>4297</v>
      </c>
      <c r="R919" s="30">
        <v>42504</v>
      </c>
      <c r="S919" s="30">
        <f t="shared" si="171"/>
        <v>38207</v>
      </c>
      <c r="T919" s="36">
        <f t="shared" si="172"/>
        <v>450417</v>
      </c>
      <c r="U919" s="30">
        <f t="shared" si="173"/>
        <v>4004908</v>
      </c>
      <c r="V919" s="44">
        <v>83</v>
      </c>
      <c r="W919" s="33">
        <f t="shared" si="174"/>
        <v>45561</v>
      </c>
      <c r="X919" s="43" t="str">
        <f t="shared" ca="1" si="179"/>
        <v>Bill Process</v>
      </c>
      <c r="Y919" s="37">
        <f t="shared" ca="1" si="175"/>
        <v>-630</v>
      </c>
      <c r="Z919" s="44">
        <v>9555</v>
      </c>
      <c r="AA919" s="44">
        <f t="shared" ca="1" si="176"/>
        <v>630</v>
      </c>
      <c r="AB919" s="48">
        <v>8</v>
      </c>
      <c r="AC919" s="67">
        <f t="shared" si="177"/>
        <v>0.10109636740071523</v>
      </c>
      <c r="AD919" s="52">
        <f t="shared" ca="1" si="180"/>
        <v>622</v>
      </c>
      <c r="AE919" s="83"/>
      <c r="AF919" s="74">
        <v>0</v>
      </c>
      <c r="AG919" s="75">
        <v>0</v>
      </c>
      <c r="AH919" s="76">
        <v>46013</v>
      </c>
      <c r="AI919" s="77">
        <v>46110</v>
      </c>
      <c r="AJ919" s="50">
        <f t="shared" si="178"/>
        <v>-97</v>
      </c>
      <c r="AK919" s="48" t="s">
        <v>60</v>
      </c>
    </row>
    <row r="920" spans="1:37">
      <c r="A920" s="86" t="s">
        <v>1219</v>
      </c>
      <c r="B920" s="44">
        <v>737</v>
      </c>
      <c r="C920" s="44">
        <v>22112294</v>
      </c>
      <c r="D920" s="86" t="s">
        <v>196</v>
      </c>
      <c r="E920" s="86" t="s">
        <v>83</v>
      </c>
      <c r="F920" s="44">
        <v>24</v>
      </c>
      <c r="G920" s="44">
        <v>6167845</v>
      </c>
      <c r="H920" s="46">
        <v>0.99</v>
      </c>
      <c r="I920" s="21">
        <v>51.264835155468035</v>
      </c>
      <c r="J920" s="86" t="s">
        <v>101</v>
      </c>
      <c r="K920" s="66">
        <v>0.13300000000000001</v>
      </c>
      <c r="L920" s="45">
        <v>3192</v>
      </c>
      <c r="M920" s="82">
        <v>45332</v>
      </c>
      <c r="N920" s="44">
        <v>18801</v>
      </c>
      <c r="O920" s="36">
        <f t="shared" si="169"/>
        <v>963830.16575795447</v>
      </c>
      <c r="P920" s="36">
        <f t="shared" si="170"/>
        <v>1092020</v>
      </c>
      <c r="Q920" s="44">
        <v>3165</v>
      </c>
      <c r="R920" s="30">
        <v>18801</v>
      </c>
      <c r="S920" s="30">
        <f t="shared" si="171"/>
        <v>15636</v>
      </c>
      <c r="T920" s="36">
        <f t="shared" si="172"/>
        <v>183833</v>
      </c>
      <c r="U920" s="30">
        <f t="shared" si="173"/>
        <v>908187</v>
      </c>
      <c r="V920" s="44">
        <v>144</v>
      </c>
      <c r="W920" s="33">
        <f t="shared" si="174"/>
        <v>45476</v>
      </c>
      <c r="X920" s="43" t="str">
        <f t="shared" ca="1" si="179"/>
        <v>Bill Process</v>
      </c>
      <c r="Y920" s="37">
        <f t="shared" ca="1" si="175"/>
        <v>-715</v>
      </c>
      <c r="Z920" s="44">
        <v>7526</v>
      </c>
      <c r="AA920" s="44">
        <f t="shared" ca="1" si="176"/>
        <v>715</v>
      </c>
      <c r="AB920" s="48">
        <v>5</v>
      </c>
      <c r="AC920" s="67">
        <f t="shared" si="177"/>
        <v>0.16834210946226263</v>
      </c>
      <c r="AD920" s="52">
        <f t="shared" ca="1" si="180"/>
        <v>710</v>
      </c>
      <c r="AE920" s="83"/>
      <c r="AF920" s="74">
        <v>0</v>
      </c>
      <c r="AG920" s="75">
        <v>0</v>
      </c>
      <c r="AH920" s="76">
        <v>45655</v>
      </c>
      <c r="AI920" s="77">
        <v>45813</v>
      </c>
      <c r="AJ920" s="50">
        <f t="shared" si="178"/>
        <v>-158</v>
      </c>
      <c r="AK920" s="48" t="s">
        <v>47</v>
      </c>
    </row>
    <row r="921" spans="1:37">
      <c r="A921" s="86" t="s">
        <v>1220</v>
      </c>
      <c r="B921" s="44">
        <v>461</v>
      </c>
      <c r="C921" s="44">
        <v>74905149</v>
      </c>
      <c r="D921" s="86" t="s">
        <v>394</v>
      </c>
      <c r="E921" s="86" t="s">
        <v>93</v>
      </c>
      <c r="F921" s="44">
        <v>27</v>
      </c>
      <c r="G921" s="44">
        <v>1726103</v>
      </c>
      <c r="H921" s="46">
        <v>0.97</v>
      </c>
      <c r="I921" s="21">
        <v>64.730064511622203</v>
      </c>
      <c r="J921" s="86" t="s">
        <v>64</v>
      </c>
      <c r="K921" s="66">
        <v>0.13100000000000001</v>
      </c>
      <c r="L921" s="45">
        <v>6795</v>
      </c>
      <c r="M921" s="82">
        <v>45051</v>
      </c>
      <c r="N921" s="44">
        <v>51054</v>
      </c>
      <c r="O921" s="36">
        <f t="shared" si="169"/>
        <v>3304728.7135763601</v>
      </c>
      <c r="P921" s="36">
        <f t="shared" si="170"/>
        <v>3737648</v>
      </c>
      <c r="Q921" s="44">
        <v>10899</v>
      </c>
      <c r="R921" s="30">
        <v>51054</v>
      </c>
      <c r="S921" s="30">
        <f t="shared" si="171"/>
        <v>40155</v>
      </c>
      <c r="T921" s="36">
        <f t="shared" si="172"/>
        <v>797913</v>
      </c>
      <c r="U921" s="30">
        <f t="shared" si="173"/>
        <v>2939735</v>
      </c>
      <c r="V921" s="44">
        <v>169</v>
      </c>
      <c r="W921" s="33">
        <f t="shared" si="174"/>
        <v>45220</v>
      </c>
      <c r="X921" s="43" t="str">
        <f t="shared" ca="1" si="179"/>
        <v>Bill Process</v>
      </c>
      <c r="Y921" s="37">
        <f t="shared" ca="1" si="175"/>
        <v>-971</v>
      </c>
      <c r="Z921" s="44">
        <v>7804</v>
      </c>
      <c r="AA921" s="44">
        <f t="shared" ca="1" si="176"/>
        <v>971</v>
      </c>
      <c r="AB921" s="48">
        <v>4</v>
      </c>
      <c r="AC921" s="67">
        <f t="shared" si="177"/>
        <v>0.21347984487013749</v>
      </c>
      <c r="AD921" s="52">
        <f t="shared" ca="1" si="180"/>
        <v>967</v>
      </c>
      <c r="AE921" s="83"/>
      <c r="AF921" s="74">
        <v>0</v>
      </c>
      <c r="AG921" s="75">
        <v>0</v>
      </c>
      <c r="AH921" s="76">
        <v>45862</v>
      </c>
      <c r="AI921" s="77">
        <v>46045</v>
      </c>
      <c r="AJ921" s="50">
        <f t="shared" si="178"/>
        <v>-183</v>
      </c>
      <c r="AK921" s="48" t="s">
        <v>47</v>
      </c>
    </row>
    <row r="922" spans="1:37">
      <c r="A922" s="86" t="s">
        <v>1221</v>
      </c>
      <c r="B922" s="44">
        <v>749</v>
      </c>
      <c r="C922" s="44">
        <v>84138323</v>
      </c>
      <c r="D922" s="86" t="s">
        <v>345</v>
      </c>
      <c r="E922" s="86" t="s">
        <v>207</v>
      </c>
      <c r="F922" s="44">
        <v>18</v>
      </c>
      <c r="G922" s="44">
        <v>1478352</v>
      </c>
      <c r="H922" s="46">
        <v>0.88</v>
      </c>
      <c r="I922" s="21">
        <v>56.081232175311939</v>
      </c>
      <c r="J922" s="86" t="s">
        <v>156</v>
      </c>
      <c r="K922" s="66">
        <v>0.13200000000000001</v>
      </c>
      <c r="L922" s="45">
        <v>7558</v>
      </c>
      <c r="M922" s="82">
        <v>44788</v>
      </c>
      <c r="N922" s="44">
        <v>83806</v>
      </c>
      <c r="O922" s="36">
        <f t="shared" si="169"/>
        <v>4699943.7436841922</v>
      </c>
      <c r="P922" s="36">
        <f t="shared" si="170"/>
        <v>5320336</v>
      </c>
      <c r="Q922" s="44">
        <v>74166</v>
      </c>
      <c r="R922" s="30">
        <v>83806</v>
      </c>
      <c r="S922" s="30">
        <f t="shared" si="171"/>
        <v>9640</v>
      </c>
      <c r="T922" s="36">
        <f t="shared" si="172"/>
        <v>4708351</v>
      </c>
      <c r="U922" s="30">
        <f t="shared" si="173"/>
        <v>611985</v>
      </c>
      <c r="V922" s="44">
        <v>70</v>
      </c>
      <c r="W922" s="33">
        <f t="shared" si="174"/>
        <v>44858</v>
      </c>
      <c r="X922" s="43" t="str">
        <f t="shared" ca="1" si="179"/>
        <v>Bill Process</v>
      </c>
      <c r="Y922" s="37">
        <f t="shared" ca="1" si="175"/>
        <v>-1333</v>
      </c>
      <c r="Z922" s="44">
        <v>5157</v>
      </c>
      <c r="AA922" s="44">
        <f t="shared" ca="1" si="176"/>
        <v>1333</v>
      </c>
      <c r="AB922" s="48">
        <v>0</v>
      </c>
      <c r="AC922" s="67">
        <f t="shared" si="177"/>
        <v>0.88497243634107348</v>
      </c>
      <c r="AD922" s="52">
        <f t="shared" ca="1" si="180"/>
        <v>1333</v>
      </c>
      <c r="AE922" s="83"/>
      <c r="AF922" s="74">
        <v>0</v>
      </c>
      <c r="AG922" s="75">
        <v>0</v>
      </c>
      <c r="AH922" s="76">
        <v>46307</v>
      </c>
      <c r="AI922" s="77">
        <v>46391</v>
      </c>
      <c r="AJ922" s="50">
        <f t="shared" si="178"/>
        <v>-84</v>
      </c>
      <c r="AK922" s="48" t="s">
        <v>60</v>
      </c>
    </row>
    <row r="923" spans="1:37">
      <c r="A923" s="86" t="s">
        <v>1222</v>
      </c>
      <c r="B923" s="44">
        <v>333</v>
      </c>
      <c r="C923" s="44">
        <v>71681553</v>
      </c>
      <c r="D923" s="86" t="s">
        <v>295</v>
      </c>
      <c r="E923" s="86" t="s">
        <v>63</v>
      </c>
      <c r="F923" s="44">
        <v>14</v>
      </c>
      <c r="G923" s="44">
        <v>6497231</v>
      </c>
      <c r="H923" s="46">
        <v>0.77</v>
      </c>
      <c r="I923" s="21">
        <v>83.771901876880307</v>
      </c>
      <c r="J923" s="86" t="s">
        <v>112</v>
      </c>
      <c r="K923" s="66">
        <v>0.114</v>
      </c>
      <c r="L923" s="45">
        <v>2321</v>
      </c>
      <c r="M923" s="82">
        <v>45509</v>
      </c>
      <c r="N923" s="44">
        <v>63351</v>
      </c>
      <c r="O923" s="36">
        <f t="shared" si="169"/>
        <v>5307033.7558022439</v>
      </c>
      <c r="P923" s="36">
        <f t="shared" si="170"/>
        <v>5912036</v>
      </c>
      <c r="Q923" s="44">
        <v>11957</v>
      </c>
      <c r="R923" s="30">
        <v>63351</v>
      </c>
      <c r="S923" s="30">
        <f t="shared" si="171"/>
        <v>51394</v>
      </c>
      <c r="T923" s="36">
        <f t="shared" si="172"/>
        <v>1115850</v>
      </c>
      <c r="U923" s="30">
        <f t="shared" si="173"/>
        <v>4796186</v>
      </c>
      <c r="V923" s="44">
        <v>190</v>
      </c>
      <c r="W923" s="33">
        <f t="shared" si="174"/>
        <v>45699</v>
      </c>
      <c r="X923" s="43" t="str">
        <f t="shared" ca="1" si="179"/>
        <v>Bill Process</v>
      </c>
      <c r="Y923" s="37">
        <f t="shared" ca="1" si="175"/>
        <v>-492</v>
      </c>
      <c r="Z923" s="44">
        <v>2303</v>
      </c>
      <c r="AA923" s="44">
        <f t="shared" ca="1" si="176"/>
        <v>492</v>
      </c>
      <c r="AB923" s="48">
        <v>0</v>
      </c>
      <c r="AC923" s="67">
        <f t="shared" si="177"/>
        <v>0.18874208773342174</v>
      </c>
      <c r="AD923" s="52">
        <f t="shared" ca="1" si="180"/>
        <v>492</v>
      </c>
      <c r="AE923" s="83"/>
      <c r="AF923" s="74">
        <v>0</v>
      </c>
      <c r="AG923" s="75">
        <v>0</v>
      </c>
      <c r="AH923" s="76">
        <v>46363</v>
      </c>
      <c r="AI923" s="77">
        <v>46567</v>
      </c>
      <c r="AJ923" s="50">
        <f t="shared" si="178"/>
        <v>-204</v>
      </c>
      <c r="AK923" s="48" t="s">
        <v>47</v>
      </c>
    </row>
    <row r="924" spans="1:37">
      <c r="A924" s="86" t="s">
        <v>1223</v>
      </c>
      <c r="B924" s="44">
        <v>423</v>
      </c>
      <c r="C924" s="44">
        <v>60330196</v>
      </c>
      <c r="D924" s="86" t="s">
        <v>408</v>
      </c>
      <c r="E924" s="86" t="s">
        <v>147</v>
      </c>
      <c r="F924" s="44">
        <v>18</v>
      </c>
      <c r="G924" s="44">
        <v>3950419</v>
      </c>
      <c r="H924" s="46">
        <v>0.81</v>
      </c>
      <c r="I924" s="21">
        <v>68.667554840259314</v>
      </c>
      <c r="J924" s="86" t="s">
        <v>202</v>
      </c>
      <c r="K924" s="66">
        <v>0.11700000000000001</v>
      </c>
      <c r="L924" s="45">
        <v>5240</v>
      </c>
      <c r="M924" s="82">
        <v>44770</v>
      </c>
      <c r="N924" s="44">
        <v>71345</v>
      </c>
      <c r="O924" s="36">
        <f t="shared" si="169"/>
        <v>4899086.7000783011</v>
      </c>
      <c r="P924" s="36">
        <f t="shared" si="170"/>
        <v>5472280</v>
      </c>
      <c r="Q924" s="44">
        <v>52659</v>
      </c>
      <c r="R924" s="30">
        <v>71345</v>
      </c>
      <c r="S924" s="30">
        <f t="shared" si="171"/>
        <v>18686</v>
      </c>
      <c r="T924" s="36">
        <f t="shared" si="172"/>
        <v>4039033</v>
      </c>
      <c r="U924" s="30">
        <f t="shared" si="173"/>
        <v>1433247</v>
      </c>
      <c r="V924" s="44">
        <v>122</v>
      </c>
      <c r="W924" s="33">
        <f t="shared" si="174"/>
        <v>44892</v>
      </c>
      <c r="X924" s="43" t="str">
        <f t="shared" ca="1" si="179"/>
        <v>Bill Process</v>
      </c>
      <c r="Y924" s="37">
        <f t="shared" ca="1" si="175"/>
        <v>-1299</v>
      </c>
      <c r="Z924" s="44">
        <v>2607</v>
      </c>
      <c r="AA924" s="44">
        <f t="shared" ca="1" si="176"/>
        <v>1299</v>
      </c>
      <c r="AB924" s="48">
        <v>5</v>
      </c>
      <c r="AC924" s="67">
        <f t="shared" si="177"/>
        <v>0.73808956479080523</v>
      </c>
      <c r="AD924" s="52">
        <f t="shared" ca="1" si="180"/>
        <v>1294</v>
      </c>
      <c r="AE924" s="83"/>
      <c r="AF924" s="74">
        <v>0</v>
      </c>
      <c r="AG924" s="75">
        <v>0</v>
      </c>
      <c r="AH924" s="76">
        <v>45677</v>
      </c>
      <c r="AI924" s="77">
        <v>45813</v>
      </c>
      <c r="AJ924" s="50">
        <f t="shared" si="178"/>
        <v>-136</v>
      </c>
      <c r="AK924" s="48" t="s">
        <v>60</v>
      </c>
    </row>
    <row r="925" spans="1:37">
      <c r="A925" s="86" t="s">
        <v>1224</v>
      </c>
      <c r="B925" s="44">
        <v>674</v>
      </c>
      <c r="C925" s="44">
        <v>74129795</v>
      </c>
      <c r="D925" s="86" t="s">
        <v>206</v>
      </c>
      <c r="E925" s="86" t="s">
        <v>207</v>
      </c>
      <c r="F925" s="44">
        <v>15</v>
      </c>
      <c r="G925" s="44">
        <v>6397564</v>
      </c>
      <c r="H925" s="46">
        <v>0.82</v>
      </c>
      <c r="I925" s="21">
        <v>98.175348777672014</v>
      </c>
      <c r="J925" s="86" t="s">
        <v>187</v>
      </c>
      <c r="K925" s="66">
        <v>0.115</v>
      </c>
      <c r="L925" s="45">
        <v>7428</v>
      </c>
      <c r="M925" s="82">
        <v>44984</v>
      </c>
      <c r="N925" s="44">
        <v>64496</v>
      </c>
      <c r="O925" s="36">
        <f t="shared" si="169"/>
        <v>6331917.2947647339</v>
      </c>
      <c r="P925" s="36">
        <f t="shared" si="170"/>
        <v>7060088</v>
      </c>
      <c r="Q925" s="44">
        <v>46759</v>
      </c>
      <c r="R925" s="30">
        <v>64496</v>
      </c>
      <c r="S925" s="30">
        <f t="shared" si="171"/>
        <v>17737</v>
      </c>
      <c r="T925" s="36">
        <f t="shared" si="172"/>
        <v>5118498</v>
      </c>
      <c r="U925" s="30">
        <f t="shared" si="173"/>
        <v>1941590</v>
      </c>
      <c r="V925" s="44">
        <v>143</v>
      </c>
      <c r="W925" s="33">
        <f t="shared" si="174"/>
        <v>45127</v>
      </c>
      <c r="X925" s="43" t="str">
        <f t="shared" ca="1" si="179"/>
        <v>Bill Process</v>
      </c>
      <c r="Y925" s="37">
        <f t="shared" ca="1" si="175"/>
        <v>-1064</v>
      </c>
      <c r="Z925" s="44">
        <v>5284</v>
      </c>
      <c r="AA925" s="44">
        <f t="shared" ca="1" si="176"/>
        <v>1064</v>
      </c>
      <c r="AB925" s="48">
        <v>0</v>
      </c>
      <c r="AC925" s="67">
        <f t="shared" si="177"/>
        <v>0.72499069709749442</v>
      </c>
      <c r="AD925" s="52">
        <f t="shared" ca="1" si="180"/>
        <v>1064</v>
      </c>
      <c r="AE925" s="83"/>
      <c r="AF925" s="74">
        <v>0</v>
      </c>
      <c r="AG925" s="75">
        <v>0</v>
      </c>
      <c r="AH925" s="76">
        <v>46316</v>
      </c>
      <c r="AI925" s="77">
        <v>46473</v>
      </c>
      <c r="AJ925" s="50">
        <f t="shared" si="178"/>
        <v>-157</v>
      </c>
      <c r="AK925" s="48" t="s">
        <v>47</v>
      </c>
    </row>
    <row r="926" spans="1:37">
      <c r="A926" s="86" t="s">
        <v>1225</v>
      </c>
      <c r="B926" s="44">
        <v>593</v>
      </c>
      <c r="C926" s="44">
        <v>19283403</v>
      </c>
      <c r="D926" s="86" t="s">
        <v>287</v>
      </c>
      <c r="E926" s="86" t="s">
        <v>207</v>
      </c>
      <c r="F926" s="44">
        <v>45</v>
      </c>
      <c r="G926" s="44">
        <v>451163</v>
      </c>
      <c r="H926" s="46">
        <v>0.86</v>
      </c>
      <c r="I926" s="21">
        <v>75.511273195536788</v>
      </c>
      <c r="J926" s="86" t="s">
        <v>115</v>
      </c>
      <c r="K926" s="66">
        <v>0.13600000000000001</v>
      </c>
      <c r="L926" s="45">
        <v>8796</v>
      </c>
      <c r="M926" s="82">
        <v>44608</v>
      </c>
      <c r="N926" s="44">
        <v>32085</v>
      </c>
      <c r="O926" s="36">
        <f t="shared" si="169"/>
        <v>2422779.2004787978</v>
      </c>
      <c r="P926" s="36">
        <f t="shared" si="170"/>
        <v>2752277</v>
      </c>
      <c r="Q926" s="44">
        <v>5169</v>
      </c>
      <c r="R926" s="30">
        <v>32085</v>
      </c>
      <c r="S926" s="30">
        <f t="shared" si="171"/>
        <v>26916</v>
      </c>
      <c r="T926" s="36">
        <f t="shared" si="172"/>
        <v>443401</v>
      </c>
      <c r="U926" s="30">
        <f t="shared" si="173"/>
        <v>2308876</v>
      </c>
      <c r="V926" s="44">
        <v>139</v>
      </c>
      <c r="W926" s="33">
        <f t="shared" si="174"/>
        <v>44747</v>
      </c>
      <c r="X926" s="43" t="str">
        <f t="shared" ca="1" si="179"/>
        <v>Bill Process</v>
      </c>
      <c r="Y926" s="37">
        <f t="shared" ca="1" si="175"/>
        <v>-1444</v>
      </c>
      <c r="Z926" s="44">
        <v>6350</v>
      </c>
      <c r="AA926" s="44">
        <f t="shared" ca="1" si="176"/>
        <v>1444</v>
      </c>
      <c r="AB926" s="48">
        <v>1</v>
      </c>
      <c r="AC926" s="67">
        <f t="shared" si="177"/>
        <v>0.16110331930808788</v>
      </c>
      <c r="AD926" s="52">
        <f t="shared" ca="1" si="180"/>
        <v>1443</v>
      </c>
      <c r="AE926" s="83"/>
      <c r="AF926" s="74">
        <v>0</v>
      </c>
      <c r="AG926" s="75">
        <v>0</v>
      </c>
      <c r="AH926" s="76">
        <v>45831</v>
      </c>
      <c r="AI926" s="77">
        <v>45984</v>
      </c>
      <c r="AJ926" s="50">
        <f t="shared" si="178"/>
        <v>-153</v>
      </c>
      <c r="AK926" s="48" t="s">
        <v>60</v>
      </c>
    </row>
    <row r="927" spans="1:37">
      <c r="A927" s="86" t="s">
        <v>1226</v>
      </c>
      <c r="B927" s="44">
        <v>182</v>
      </c>
      <c r="C927" s="44">
        <v>32590796</v>
      </c>
      <c r="D927" s="86" t="s">
        <v>950</v>
      </c>
      <c r="E927" s="86" t="s">
        <v>63</v>
      </c>
      <c r="F927" s="44">
        <v>26</v>
      </c>
      <c r="G927" s="44">
        <v>5616051</v>
      </c>
      <c r="H927" s="46">
        <v>0.89</v>
      </c>
      <c r="I927" s="21">
        <v>51.916082389766231</v>
      </c>
      <c r="J927" s="86" t="s">
        <v>315</v>
      </c>
      <c r="K927" s="66">
        <v>0.112</v>
      </c>
      <c r="L927" s="45">
        <v>5400</v>
      </c>
      <c r="M927" s="82">
        <v>45599</v>
      </c>
      <c r="N927" s="44">
        <v>36353</v>
      </c>
      <c r="O927" s="36">
        <f t="shared" si="169"/>
        <v>1887305.3431151719</v>
      </c>
      <c r="P927" s="36">
        <f t="shared" si="170"/>
        <v>2098684</v>
      </c>
      <c r="Q927" s="44">
        <v>30724</v>
      </c>
      <c r="R927" s="30">
        <v>36353</v>
      </c>
      <c r="S927" s="30">
        <f t="shared" si="171"/>
        <v>5629</v>
      </c>
      <c r="T927" s="36">
        <f t="shared" si="172"/>
        <v>1773718</v>
      </c>
      <c r="U927" s="30">
        <f t="shared" si="173"/>
        <v>324966</v>
      </c>
      <c r="V927" s="44">
        <v>182</v>
      </c>
      <c r="W927" s="33">
        <f t="shared" si="174"/>
        <v>45781</v>
      </c>
      <c r="X927" s="43" t="str">
        <f t="shared" ca="1" si="179"/>
        <v>Bill Process</v>
      </c>
      <c r="Y927" s="37">
        <f t="shared" ca="1" si="175"/>
        <v>-410</v>
      </c>
      <c r="Z927" s="44">
        <v>7599</v>
      </c>
      <c r="AA927" s="44">
        <f t="shared" ca="1" si="176"/>
        <v>410</v>
      </c>
      <c r="AB927" s="48">
        <v>0</v>
      </c>
      <c r="AC927" s="67">
        <f t="shared" si="177"/>
        <v>0.84515720848348141</v>
      </c>
      <c r="AD927" s="52">
        <f t="shared" ca="1" si="180"/>
        <v>410</v>
      </c>
      <c r="AE927" s="83"/>
      <c r="AF927" s="74">
        <v>0</v>
      </c>
      <c r="AG927" s="75">
        <v>0</v>
      </c>
      <c r="AH927" s="76">
        <v>46346</v>
      </c>
      <c r="AI927" s="77">
        <v>46542</v>
      </c>
      <c r="AJ927" s="50">
        <f t="shared" si="178"/>
        <v>-196</v>
      </c>
      <c r="AK927" s="48" t="s">
        <v>47</v>
      </c>
    </row>
    <row r="928" spans="1:37">
      <c r="A928" s="86" t="s">
        <v>1227</v>
      </c>
      <c r="B928" s="44">
        <v>111</v>
      </c>
      <c r="C928" s="44">
        <v>89592486</v>
      </c>
      <c r="D928" s="86" t="s">
        <v>149</v>
      </c>
      <c r="E928" s="86" t="s">
        <v>75</v>
      </c>
      <c r="F928" s="44">
        <v>26</v>
      </c>
      <c r="G928" s="44">
        <v>8706419</v>
      </c>
      <c r="H928" s="46">
        <v>0.82</v>
      </c>
      <c r="I928" s="21">
        <v>84.190549095489544</v>
      </c>
      <c r="J928" s="86" t="s">
        <v>87</v>
      </c>
      <c r="K928" s="66">
        <v>0.129</v>
      </c>
      <c r="L928" s="45">
        <v>6466</v>
      </c>
      <c r="M928" s="82">
        <v>45877</v>
      </c>
      <c r="N928" s="44">
        <v>43569</v>
      </c>
      <c r="O928" s="36">
        <f t="shared" si="169"/>
        <v>3668098.0335413842</v>
      </c>
      <c r="P928" s="36">
        <f t="shared" si="170"/>
        <v>4141283</v>
      </c>
      <c r="Q928" s="44">
        <v>29731</v>
      </c>
      <c r="R928" s="30">
        <v>43569</v>
      </c>
      <c r="S928" s="30">
        <f t="shared" si="171"/>
        <v>13838</v>
      </c>
      <c r="T928" s="36">
        <f t="shared" si="172"/>
        <v>2825965</v>
      </c>
      <c r="U928" s="30">
        <f t="shared" si="173"/>
        <v>1315318</v>
      </c>
      <c r="V928" s="44">
        <v>165</v>
      </c>
      <c r="W928" s="33">
        <f t="shared" si="174"/>
        <v>46042</v>
      </c>
      <c r="X928" s="43" t="str">
        <f t="shared" ca="1" si="179"/>
        <v>Bill Process</v>
      </c>
      <c r="Y928" s="37">
        <f t="shared" ca="1" si="175"/>
        <v>-149</v>
      </c>
      <c r="Z928" s="44">
        <v>5975</v>
      </c>
      <c r="AA928" s="44">
        <f t="shared" ca="1" si="176"/>
        <v>149</v>
      </c>
      <c r="AB928" s="48">
        <v>9</v>
      </c>
      <c r="AC928" s="67">
        <f t="shared" si="177"/>
        <v>0.68238885446074038</v>
      </c>
      <c r="AD928" s="52">
        <f t="shared" ca="1" si="180"/>
        <v>140</v>
      </c>
      <c r="AE928" s="83"/>
      <c r="AF928" s="74">
        <v>0</v>
      </c>
      <c r="AG928" s="75">
        <v>0</v>
      </c>
      <c r="AH928" s="76">
        <v>45652</v>
      </c>
      <c r="AI928" s="77">
        <v>45831</v>
      </c>
      <c r="AJ928" s="50">
        <f t="shared" si="178"/>
        <v>-179</v>
      </c>
      <c r="AK928" s="48" t="s">
        <v>60</v>
      </c>
    </row>
    <row r="929" spans="1:37">
      <c r="A929" s="86" t="s">
        <v>1228</v>
      </c>
      <c r="B929" s="44">
        <v>739</v>
      </c>
      <c r="C929" s="44">
        <v>63507478</v>
      </c>
      <c r="D929" s="86" t="s">
        <v>789</v>
      </c>
      <c r="E929" s="86" t="s">
        <v>63</v>
      </c>
      <c r="F929" s="44">
        <v>14</v>
      </c>
      <c r="G929" s="44">
        <v>464537</v>
      </c>
      <c r="H929" s="46">
        <v>1</v>
      </c>
      <c r="I929" s="21">
        <v>75.638839118117389</v>
      </c>
      <c r="J929" s="86" t="s">
        <v>190</v>
      </c>
      <c r="K929" s="66">
        <v>0.128</v>
      </c>
      <c r="L929" s="45">
        <v>3241</v>
      </c>
      <c r="M929" s="82">
        <v>44225</v>
      </c>
      <c r="N929" s="44">
        <v>21704</v>
      </c>
      <c r="O929" s="36">
        <f t="shared" si="169"/>
        <v>1641665.3642196199</v>
      </c>
      <c r="P929" s="36">
        <f t="shared" si="170"/>
        <v>1851799</v>
      </c>
      <c r="Q929" s="44">
        <v>1604</v>
      </c>
      <c r="R929" s="30">
        <v>21704</v>
      </c>
      <c r="S929" s="30">
        <f t="shared" si="171"/>
        <v>20100</v>
      </c>
      <c r="T929" s="36">
        <f t="shared" si="172"/>
        <v>136854</v>
      </c>
      <c r="U929" s="30">
        <f t="shared" si="173"/>
        <v>1714945</v>
      </c>
      <c r="V929" s="44">
        <v>133</v>
      </c>
      <c r="W929" s="33">
        <f t="shared" si="174"/>
        <v>44358</v>
      </c>
      <c r="X929" s="43" t="str">
        <f t="shared" ca="1" si="179"/>
        <v>Bill Process</v>
      </c>
      <c r="Y929" s="37">
        <f t="shared" ca="1" si="175"/>
        <v>-1833</v>
      </c>
      <c r="Z929" s="44">
        <v>9721</v>
      </c>
      <c r="AA929" s="44">
        <f t="shared" ca="1" si="176"/>
        <v>1833</v>
      </c>
      <c r="AB929" s="48">
        <v>8</v>
      </c>
      <c r="AC929" s="67">
        <f t="shared" si="177"/>
        <v>7.390342793955032E-2</v>
      </c>
      <c r="AD929" s="52">
        <f t="shared" ca="1" si="180"/>
        <v>1825</v>
      </c>
      <c r="AE929" s="83"/>
      <c r="AF929" s="74">
        <v>0</v>
      </c>
      <c r="AG929" s="75">
        <v>0</v>
      </c>
      <c r="AH929" s="76">
        <v>45848</v>
      </c>
      <c r="AI929" s="77">
        <v>45995</v>
      </c>
      <c r="AJ929" s="50">
        <f t="shared" si="178"/>
        <v>-147</v>
      </c>
      <c r="AK929" s="48" t="s">
        <v>47</v>
      </c>
    </row>
    <row r="930" spans="1:37">
      <c r="A930" s="86" t="s">
        <v>1229</v>
      </c>
      <c r="B930" s="44">
        <v>467</v>
      </c>
      <c r="C930" s="44">
        <v>21644225</v>
      </c>
      <c r="D930" s="86" t="s">
        <v>599</v>
      </c>
      <c r="E930" s="86" t="s">
        <v>67</v>
      </c>
      <c r="F930" s="44">
        <v>40</v>
      </c>
      <c r="G930" s="44">
        <v>7119754</v>
      </c>
      <c r="H930" s="46">
        <v>0.83</v>
      </c>
      <c r="I930" s="21">
        <v>88.132635700629635</v>
      </c>
      <c r="J930" s="86" t="s">
        <v>80</v>
      </c>
      <c r="K930" s="66">
        <v>0.14899999999999999</v>
      </c>
      <c r="L930" s="45">
        <v>4316</v>
      </c>
      <c r="M930" s="82">
        <v>44926</v>
      </c>
      <c r="N930" s="44">
        <v>48466</v>
      </c>
      <c r="O930" s="36">
        <f t="shared" si="169"/>
        <v>4271436.3218667163</v>
      </c>
      <c r="P930" s="36">
        <f t="shared" si="170"/>
        <v>4907880</v>
      </c>
      <c r="Q930" s="44">
        <v>36230</v>
      </c>
      <c r="R930" s="30">
        <v>48466</v>
      </c>
      <c r="S930" s="30">
        <f t="shared" si="171"/>
        <v>12236</v>
      </c>
      <c r="T930" s="36">
        <f t="shared" si="172"/>
        <v>3668809</v>
      </c>
      <c r="U930" s="30">
        <f t="shared" si="173"/>
        <v>1239071</v>
      </c>
      <c r="V930" s="44">
        <v>125</v>
      </c>
      <c r="W930" s="33">
        <f t="shared" si="174"/>
        <v>45051</v>
      </c>
      <c r="X930" s="43" t="str">
        <f t="shared" ca="1" si="179"/>
        <v>Bill Process</v>
      </c>
      <c r="Y930" s="37">
        <f t="shared" ca="1" si="175"/>
        <v>-1140</v>
      </c>
      <c r="Z930" s="44">
        <v>8771</v>
      </c>
      <c r="AA930" s="44">
        <f t="shared" ca="1" si="176"/>
        <v>1140</v>
      </c>
      <c r="AB930" s="48">
        <v>2</v>
      </c>
      <c r="AC930" s="67">
        <f t="shared" si="177"/>
        <v>0.74753435398010981</v>
      </c>
      <c r="AD930" s="52">
        <f t="shared" ca="1" si="180"/>
        <v>1138</v>
      </c>
      <c r="AE930" s="83"/>
      <c r="AF930" s="74">
        <v>0</v>
      </c>
      <c r="AG930" s="75">
        <v>0</v>
      </c>
      <c r="AH930" s="76">
        <v>45994</v>
      </c>
      <c r="AI930" s="77">
        <v>46133</v>
      </c>
      <c r="AJ930" s="50">
        <f t="shared" si="178"/>
        <v>-139</v>
      </c>
      <c r="AK930" s="48" t="s">
        <v>47</v>
      </c>
    </row>
    <row r="931" spans="1:37">
      <c r="A931" s="86" t="s">
        <v>1230</v>
      </c>
      <c r="B931" s="44">
        <v>568</v>
      </c>
      <c r="C931" s="44">
        <v>87782781</v>
      </c>
      <c r="D931" s="86" t="s">
        <v>434</v>
      </c>
      <c r="E931" s="86" t="s">
        <v>107</v>
      </c>
      <c r="F931" s="44">
        <v>44</v>
      </c>
      <c r="G931" s="44">
        <v>261548</v>
      </c>
      <c r="H931" s="46">
        <v>0.8</v>
      </c>
      <c r="I931" s="21">
        <v>72.300157571930427</v>
      </c>
      <c r="J931" s="86" t="s">
        <v>176</v>
      </c>
      <c r="K931" s="66">
        <v>0.108</v>
      </c>
      <c r="L931" s="45">
        <v>4255</v>
      </c>
      <c r="M931" s="82">
        <v>44454</v>
      </c>
      <c r="N931" s="44">
        <v>28797</v>
      </c>
      <c r="O931" s="36">
        <f t="shared" si="169"/>
        <v>2082027.6375988806</v>
      </c>
      <c r="P931" s="36">
        <f t="shared" si="170"/>
        <v>2306887</v>
      </c>
      <c r="Q931" s="44">
        <v>28797</v>
      </c>
      <c r="R931" s="30">
        <v>28797</v>
      </c>
      <c r="S931" s="30">
        <f t="shared" si="171"/>
        <v>0</v>
      </c>
      <c r="T931" s="36">
        <f t="shared" si="172"/>
        <v>2306887</v>
      </c>
      <c r="U931" s="30">
        <f t="shared" si="173"/>
        <v>0</v>
      </c>
      <c r="V931" s="44">
        <v>69</v>
      </c>
      <c r="W931" s="33">
        <f t="shared" si="174"/>
        <v>44523</v>
      </c>
      <c r="X931" s="43" t="str">
        <f t="shared" ca="1" si="179"/>
        <v>P O Closed</v>
      </c>
      <c r="Y931" s="37">
        <f t="shared" ca="1" si="175"/>
        <v>-1668</v>
      </c>
      <c r="Z931" s="44">
        <v>8254</v>
      </c>
      <c r="AA931" s="44">
        <f t="shared" ca="1" si="176"/>
        <v>1668</v>
      </c>
      <c r="AB931" s="48">
        <v>4</v>
      </c>
      <c r="AC931" s="67">
        <f t="shared" si="177"/>
        <v>1</v>
      </c>
      <c r="AD931" s="52">
        <f t="shared" ca="1" si="180"/>
        <v>1664</v>
      </c>
      <c r="AE931" s="83"/>
      <c r="AF931" s="74">
        <v>0</v>
      </c>
      <c r="AG931" s="75">
        <v>0</v>
      </c>
      <c r="AH931" s="76">
        <v>46053</v>
      </c>
      <c r="AI931" s="77">
        <v>46136</v>
      </c>
      <c r="AJ931" s="50">
        <f t="shared" si="178"/>
        <v>-83</v>
      </c>
      <c r="AK931" s="48" t="s">
        <v>60</v>
      </c>
    </row>
    <row r="932" spans="1:37">
      <c r="A932" s="86" t="s">
        <v>1231</v>
      </c>
      <c r="B932" s="44">
        <v>996</v>
      </c>
      <c r="C932" s="44">
        <v>19057215</v>
      </c>
      <c r="D932" s="86" t="s">
        <v>224</v>
      </c>
      <c r="E932" s="86" t="s">
        <v>71</v>
      </c>
      <c r="F932" s="44">
        <v>30</v>
      </c>
      <c r="G932" s="44">
        <v>8881166</v>
      </c>
      <c r="H932" s="46">
        <v>0.9</v>
      </c>
      <c r="I932" s="21">
        <v>59.302130744588297</v>
      </c>
      <c r="J932" s="86" t="s">
        <v>239</v>
      </c>
      <c r="K932" s="66">
        <v>0.127</v>
      </c>
      <c r="L932" s="45">
        <v>9678</v>
      </c>
      <c r="M932" s="82">
        <v>43943</v>
      </c>
      <c r="N932" s="44">
        <v>78278</v>
      </c>
      <c r="O932" s="36">
        <f t="shared" si="169"/>
        <v>4642052.1904248828</v>
      </c>
      <c r="P932" s="36">
        <f t="shared" si="170"/>
        <v>5231593</v>
      </c>
      <c r="Q932" s="44">
        <v>23126</v>
      </c>
      <c r="R932" s="30">
        <v>78278</v>
      </c>
      <c r="S932" s="30">
        <f t="shared" si="171"/>
        <v>55152</v>
      </c>
      <c r="T932" s="36">
        <f t="shared" si="172"/>
        <v>1545592</v>
      </c>
      <c r="U932" s="30">
        <f t="shared" si="173"/>
        <v>3686001</v>
      </c>
      <c r="V932" s="44">
        <v>155</v>
      </c>
      <c r="W932" s="33">
        <f t="shared" si="174"/>
        <v>44098</v>
      </c>
      <c r="X932" s="43" t="str">
        <f t="shared" ca="1" si="179"/>
        <v>Bill Process</v>
      </c>
      <c r="Y932" s="37">
        <f t="shared" ca="1" si="175"/>
        <v>-2093</v>
      </c>
      <c r="Z932" s="44">
        <v>4795</v>
      </c>
      <c r="AA932" s="44">
        <f t="shared" ca="1" si="176"/>
        <v>2093</v>
      </c>
      <c r="AB932" s="48">
        <v>0</v>
      </c>
      <c r="AC932" s="67">
        <f t="shared" si="177"/>
        <v>0.29543422162037863</v>
      </c>
      <c r="AD932" s="52">
        <f t="shared" ca="1" si="180"/>
        <v>2093</v>
      </c>
      <c r="AE932" s="83"/>
      <c r="AF932" s="74">
        <v>0</v>
      </c>
      <c r="AG932" s="75">
        <v>0</v>
      </c>
      <c r="AH932" s="76">
        <v>46202</v>
      </c>
      <c r="AI932" s="77">
        <v>46371</v>
      </c>
      <c r="AJ932" s="50">
        <f t="shared" si="178"/>
        <v>-169</v>
      </c>
      <c r="AK932" s="48" t="s">
        <v>47</v>
      </c>
    </row>
    <row r="933" spans="1:37">
      <c r="A933" s="86" t="s">
        <v>1232</v>
      </c>
      <c r="B933" s="44">
        <v>140</v>
      </c>
      <c r="C933" s="44">
        <v>86363142</v>
      </c>
      <c r="D933" s="86" t="s">
        <v>922</v>
      </c>
      <c r="E933" s="86" t="s">
        <v>79</v>
      </c>
      <c r="F933" s="44">
        <v>34</v>
      </c>
      <c r="G933" s="44">
        <v>6206245</v>
      </c>
      <c r="H933" s="46">
        <v>0.81</v>
      </c>
      <c r="I933" s="21">
        <v>57.907985176675723</v>
      </c>
      <c r="J933" s="86" t="s">
        <v>239</v>
      </c>
      <c r="K933" s="66">
        <v>0.14399999999999999</v>
      </c>
      <c r="L933" s="45">
        <v>6674</v>
      </c>
      <c r="M933" s="82">
        <v>45337</v>
      </c>
      <c r="N933" s="44">
        <v>47261</v>
      </c>
      <c r="O933" s="36">
        <f t="shared" si="169"/>
        <v>2736789.2874348713</v>
      </c>
      <c r="P933" s="36">
        <f t="shared" si="170"/>
        <v>3130887</v>
      </c>
      <c r="Q933" s="44">
        <v>39394</v>
      </c>
      <c r="R933" s="30">
        <v>47261</v>
      </c>
      <c r="S933" s="30">
        <f t="shared" si="171"/>
        <v>7867</v>
      </c>
      <c r="T933" s="36">
        <f t="shared" si="172"/>
        <v>2609724</v>
      </c>
      <c r="U933" s="30">
        <f t="shared" si="173"/>
        <v>521163</v>
      </c>
      <c r="V933" s="44">
        <v>149</v>
      </c>
      <c r="W933" s="33">
        <f t="shared" si="174"/>
        <v>45486</v>
      </c>
      <c r="X933" s="43" t="str">
        <f t="shared" ca="1" si="179"/>
        <v>Bill Process</v>
      </c>
      <c r="Y933" s="37">
        <f t="shared" ca="1" si="175"/>
        <v>-705</v>
      </c>
      <c r="Z933" s="44">
        <v>3879</v>
      </c>
      <c r="AA933" s="44">
        <f t="shared" ca="1" si="176"/>
        <v>705</v>
      </c>
      <c r="AB933" s="48">
        <v>3</v>
      </c>
      <c r="AC933" s="67">
        <f t="shared" si="177"/>
        <v>0.83354139776983138</v>
      </c>
      <c r="AD933" s="52">
        <f t="shared" ca="1" si="180"/>
        <v>702</v>
      </c>
      <c r="AE933" s="83"/>
      <c r="AF933" s="74">
        <v>0</v>
      </c>
      <c r="AG933" s="75">
        <v>0</v>
      </c>
      <c r="AH933" s="76">
        <v>46056</v>
      </c>
      <c r="AI933" s="77">
        <v>46219</v>
      </c>
      <c r="AJ933" s="50">
        <f t="shared" si="178"/>
        <v>-163</v>
      </c>
      <c r="AK933" s="48" t="s">
        <v>47</v>
      </c>
    </row>
    <row r="934" spans="1:37">
      <c r="A934" s="86" t="s">
        <v>1233</v>
      </c>
      <c r="B934" s="44">
        <v>351</v>
      </c>
      <c r="C934" s="44">
        <v>29799550</v>
      </c>
      <c r="D934" s="86" t="s">
        <v>581</v>
      </c>
      <c r="E934" s="86" t="s">
        <v>75</v>
      </c>
      <c r="F934" s="44">
        <v>30</v>
      </c>
      <c r="G934" s="44">
        <v>663634</v>
      </c>
      <c r="H934" s="46">
        <v>0.8</v>
      </c>
      <c r="I934" s="21">
        <v>69.32706992316426</v>
      </c>
      <c r="J934" s="86" t="s">
        <v>94</v>
      </c>
      <c r="K934" s="66">
        <v>0.13</v>
      </c>
      <c r="L934" s="45">
        <v>5903</v>
      </c>
      <c r="M934" s="82">
        <v>45161</v>
      </c>
      <c r="N934" s="44">
        <v>76806</v>
      </c>
      <c r="O934" s="36">
        <f t="shared" si="169"/>
        <v>5324734.9325185539</v>
      </c>
      <c r="P934" s="36">
        <f t="shared" si="170"/>
        <v>6016950</v>
      </c>
      <c r="Q934" s="44">
        <v>45134</v>
      </c>
      <c r="R934" s="30">
        <v>76806</v>
      </c>
      <c r="S934" s="30">
        <f t="shared" si="171"/>
        <v>31672</v>
      </c>
      <c r="T934" s="36">
        <f t="shared" si="172"/>
        <v>3535779</v>
      </c>
      <c r="U934" s="30">
        <f t="shared" si="173"/>
        <v>2481171</v>
      </c>
      <c r="V934" s="44">
        <v>91</v>
      </c>
      <c r="W934" s="33">
        <f t="shared" si="174"/>
        <v>45252</v>
      </c>
      <c r="X934" s="43" t="str">
        <f t="shared" ca="1" si="179"/>
        <v>Bill Process</v>
      </c>
      <c r="Y934" s="37">
        <f t="shared" ca="1" si="175"/>
        <v>-939</v>
      </c>
      <c r="Z934" s="44">
        <v>7699</v>
      </c>
      <c r="AA934" s="44">
        <f t="shared" ca="1" si="176"/>
        <v>939</v>
      </c>
      <c r="AB934" s="48">
        <v>0</v>
      </c>
      <c r="AC934" s="67">
        <f t="shared" si="177"/>
        <v>0.58763638257427808</v>
      </c>
      <c r="AD934" s="52">
        <f t="shared" ca="1" si="180"/>
        <v>939</v>
      </c>
      <c r="AE934" s="83"/>
      <c r="AF934" s="74">
        <v>0</v>
      </c>
      <c r="AG934" s="75">
        <v>0</v>
      </c>
      <c r="AH934" s="76">
        <v>46347</v>
      </c>
      <c r="AI934" s="77">
        <v>46452</v>
      </c>
      <c r="AJ934" s="50">
        <f t="shared" si="178"/>
        <v>-105</v>
      </c>
      <c r="AK934" s="48" t="s">
        <v>60</v>
      </c>
    </row>
    <row r="935" spans="1:37">
      <c r="A935" s="86" t="s">
        <v>1234</v>
      </c>
      <c r="B935" s="44">
        <v>456</v>
      </c>
      <c r="C935" s="44">
        <v>14238381</v>
      </c>
      <c r="D935" s="86" t="s">
        <v>196</v>
      </c>
      <c r="E935" s="86" t="s">
        <v>83</v>
      </c>
      <c r="F935" s="44">
        <v>35</v>
      </c>
      <c r="G935" s="44">
        <v>6511988</v>
      </c>
      <c r="H935" s="46">
        <v>0.82</v>
      </c>
      <c r="I935" s="21">
        <v>65.765237424241079</v>
      </c>
      <c r="J935" s="86" t="s">
        <v>59</v>
      </c>
      <c r="K935" s="66">
        <v>0.113</v>
      </c>
      <c r="L935" s="45">
        <v>1703</v>
      </c>
      <c r="M935" s="82">
        <v>45028</v>
      </c>
      <c r="N935" s="44">
        <v>64557</v>
      </c>
      <c r="O935" s="36">
        <f t="shared" si="169"/>
        <v>4245606.4323967313</v>
      </c>
      <c r="P935" s="36">
        <f t="shared" si="170"/>
        <v>4725360</v>
      </c>
      <c r="Q935" s="44">
        <v>22160</v>
      </c>
      <c r="R935" s="30">
        <v>64557</v>
      </c>
      <c r="S935" s="30">
        <f t="shared" si="171"/>
        <v>42397</v>
      </c>
      <c r="T935" s="36">
        <f t="shared" si="172"/>
        <v>1622039</v>
      </c>
      <c r="U935" s="30">
        <f t="shared" si="173"/>
        <v>3103321</v>
      </c>
      <c r="V935" s="44">
        <v>97</v>
      </c>
      <c r="W935" s="33">
        <f t="shared" si="174"/>
        <v>45125</v>
      </c>
      <c r="X935" s="43" t="str">
        <f t="shared" ca="1" si="179"/>
        <v>Bill Process</v>
      </c>
      <c r="Y935" s="37">
        <f t="shared" ca="1" si="175"/>
        <v>-1066</v>
      </c>
      <c r="Z935" s="44">
        <v>2352</v>
      </c>
      <c r="AA935" s="44">
        <f t="shared" ca="1" si="176"/>
        <v>1066</v>
      </c>
      <c r="AB935" s="48">
        <v>7</v>
      </c>
      <c r="AC935" s="67">
        <f t="shared" si="177"/>
        <v>0.34326254317889615</v>
      </c>
      <c r="AD935" s="52">
        <f t="shared" ca="1" si="180"/>
        <v>1059</v>
      </c>
      <c r="AE935" s="83"/>
      <c r="AF935" s="74">
        <v>0</v>
      </c>
      <c r="AG935" s="75">
        <v>0</v>
      </c>
      <c r="AH935" s="76">
        <v>45832</v>
      </c>
      <c r="AI935" s="77">
        <v>45943</v>
      </c>
      <c r="AJ935" s="50">
        <f t="shared" si="178"/>
        <v>-111</v>
      </c>
      <c r="AK935" s="48" t="s">
        <v>60</v>
      </c>
    </row>
    <row r="936" spans="1:37">
      <c r="A936" s="86" t="s">
        <v>1235</v>
      </c>
      <c r="B936" s="44">
        <v>370</v>
      </c>
      <c r="C936" s="44">
        <v>10322643</v>
      </c>
      <c r="D936" s="86" t="s">
        <v>466</v>
      </c>
      <c r="E936" s="86" t="s">
        <v>147</v>
      </c>
      <c r="F936" s="44">
        <v>17</v>
      </c>
      <c r="G936" s="44">
        <v>1252721</v>
      </c>
      <c r="H936" s="46">
        <v>0.88</v>
      </c>
      <c r="I936" s="21">
        <v>51.302468108751825</v>
      </c>
      <c r="J936" s="86" t="s">
        <v>181</v>
      </c>
      <c r="K936" s="66">
        <v>0.14099999999999999</v>
      </c>
      <c r="L936" s="45">
        <v>8503</v>
      </c>
      <c r="M936" s="82">
        <v>46002</v>
      </c>
      <c r="N936" s="44">
        <v>42256</v>
      </c>
      <c r="O936" s="36">
        <f t="shared" si="169"/>
        <v>2167837.092403417</v>
      </c>
      <c r="P936" s="36">
        <f t="shared" si="170"/>
        <v>2473502</v>
      </c>
      <c r="Q936" s="44">
        <v>39353</v>
      </c>
      <c r="R936" s="30">
        <v>42256</v>
      </c>
      <c r="S936" s="30">
        <f t="shared" si="171"/>
        <v>2903</v>
      </c>
      <c r="T936" s="36">
        <f t="shared" si="172"/>
        <v>2303572</v>
      </c>
      <c r="U936" s="30">
        <f t="shared" si="173"/>
        <v>169930</v>
      </c>
      <c r="V936" s="44">
        <v>167</v>
      </c>
      <c r="W936" s="33">
        <f t="shared" si="174"/>
        <v>46169</v>
      </c>
      <c r="X936" s="43" t="str">
        <f t="shared" ca="1" si="179"/>
        <v>Bill Process</v>
      </c>
      <c r="Y936" s="37">
        <f t="shared" ca="1" si="175"/>
        <v>-22</v>
      </c>
      <c r="Z936" s="44">
        <v>6330</v>
      </c>
      <c r="AA936" s="44">
        <f t="shared" ca="1" si="176"/>
        <v>22</v>
      </c>
      <c r="AB936" s="48">
        <v>6</v>
      </c>
      <c r="AC936" s="67">
        <f t="shared" si="177"/>
        <v>0.93129969708443772</v>
      </c>
      <c r="AD936" s="52">
        <f t="shared" ca="1" si="180"/>
        <v>16</v>
      </c>
      <c r="AE936" s="83"/>
      <c r="AF936" s="74">
        <v>0</v>
      </c>
      <c r="AG936" s="75">
        <v>0</v>
      </c>
      <c r="AH936" s="76">
        <v>45939</v>
      </c>
      <c r="AI936" s="77">
        <v>46120</v>
      </c>
      <c r="AJ936" s="50">
        <f t="shared" si="178"/>
        <v>-181</v>
      </c>
      <c r="AK936" s="48" t="s">
        <v>47</v>
      </c>
    </row>
    <row r="937" spans="1:37">
      <c r="A937" s="86" t="s">
        <v>1236</v>
      </c>
      <c r="B937" s="44">
        <v>525</v>
      </c>
      <c r="C937" s="44">
        <v>46949516</v>
      </c>
      <c r="D937" s="86" t="s">
        <v>128</v>
      </c>
      <c r="E937" s="86" t="s">
        <v>50</v>
      </c>
      <c r="F937" s="44">
        <v>40</v>
      </c>
      <c r="G937" s="44">
        <v>6014973</v>
      </c>
      <c r="H937" s="46">
        <v>0.86</v>
      </c>
      <c r="I937" s="21">
        <v>82.042847425170791</v>
      </c>
      <c r="J937" s="86" t="s">
        <v>521</v>
      </c>
      <c r="K937" s="66">
        <v>0.13500000000000001</v>
      </c>
      <c r="L937" s="45">
        <v>7544</v>
      </c>
      <c r="M937" s="82">
        <v>45676</v>
      </c>
      <c r="N937" s="44">
        <v>83746</v>
      </c>
      <c r="O937" s="36">
        <f t="shared" si="169"/>
        <v>6870760.3004683526</v>
      </c>
      <c r="P937" s="36">
        <f t="shared" si="170"/>
        <v>7798313</v>
      </c>
      <c r="Q937" s="44">
        <v>17625</v>
      </c>
      <c r="R937" s="30">
        <v>83746</v>
      </c>
      <c r="S937" s="30">
        <f t="shared" si="171"/>
        <v>66121</v>
      </c>
      <c r="T937" s="36">
        <f t="shared" si="172"/>
        <v>1641216</v>
      </c>
      <c r="U937" s="30">
        <f t="shared" si="173"/>
        <v>6157097</v>
      </c>
      <c r="V937" s="44">
        <v>106</v>
      </c>
      <c r="W937" s="33">
        <f t="shared" si="174"/>
        <v>45782</v>
      </c>
      <c r="X937" s="43" t="str">
        <f t="shared" ca="1" si="179"/>
        <v>Bill Process</v>
      </c>
      <c r="Y937" s="37">
        <f t="shared" ca="1" si="175"/>
        <v>-409</v>
      </c>
      <c r="Z937" s="44">
        <v>9938</v>
      </c>
      <c r="AA937" s="44">
        <f t="shared" ca="1" si="176"/>
        <v>409</v>
      </c>
      <c r="AB937" s="48">
        <v>9</v>
      </c>
      <c r="AC937" s="67">
        <f t="shared" si="177"/>
        <v>0.21045781291046736</v>
      </c>
      <c r="AD937" s="52">
        <f t="shared" ca="1" si="180"/>
        <v>400</v>
      </c>
      <c r="AE937" s="83"/>
      <c r="AF937" s="74">
        <v>0</v>
      </c>
      <c r="AG937" s="75">
        <v>0</v>
      </c>
      <c r="AH937" s="76">
        <v>46015</v>
      </c>
      <c r="AI937" s="77">
        <v>46135</v>
      </c>
      <c r="AJ937" s="50">
        <f t="shared" si="178"/>
        <v>-120</v>
      </c>
      <c r="AK937" s="48" t="s">
        <v>60</v>
      </c>
    </row>
    <row r="938" spans="1:37">
      <c r="A938" s="86" t="s">
        <v>1237</v>
      </c>
      <c r="B938" s="44">
        <v>715</v>
      </c>
      <c r="C938" s="44">
        <v>19930365</v>
      </c>
      <c r="D938" s="86" t="s">
        <v>615</v>
      </c>
      <c r="E938" s="86" t="s">
        <v>79</v>
      </c>
      <c r="F938" s="44">
        <v>22</v>
      </c>
      <c r="G938" s="44">
        <v>2519794</v>
      </c>
      <c r="H938" s="46">
        <v>0.96</v>
      </c>
      <c r="I938" s="21">
        <v>72.484365848453493</v>
      </c>
      <c r="J938" s="86" t="s">
        <v>80</v>
      </c>
      <c r="K938" s="66">
        <v>0.10299999999999999</v>
      </c>
      <c r="L938" s="45">
        <v>4640</v>
      </c>
      <c r="M938" s="82">
        <v>44737</v>
      </c>
      <c r="N938" s="44">
        <v>14361</v>
      </c>
      <c r="O938" s="36">
        <f t="shared" si="169"/>
        <v>1040947.9779496406</v>
      </c>
      <c r="P938" s="36">
        <f t="shared" si="170"/>
        <v>1148166</v>
      </c>
      <c r="Q938" s="44">
        <v>7779</v>
      </c>
      <c r="R938" s="30">
        <v>14361</v>
      </c>
      <c r="S938" s="30">
        <f t="shared" si="171"/>
        <v>6582</v>
      </c>
      <c r="T938" s="36">
        <f t="shared" si="172"/>
        <v>621933</v>
      </c>
      <c r="U938" s="30">
        <f t="shared" si="173"/>
        <v>526233</v>
      </c>
      <c r="V938" s="44">
        <v>84</v>
      </c>
      <c r="W938" s="33">
        <f t="shared" si="174"/>
        <v>44821</v>
      </c>
      <c r="X938" s="43" t="str">
        <f t="shared" ca="1" si="179"/>
        <v>Bill Process</v>
      </c>
      <c r="Y938" s="37">
        <f t="shared" ca="1" si="175"/>
        <v>-1370</v>
      </c>
      <c r="Z938" s="44">
        <v>6401</v>
      </c>
      <c r="AA938" s="44">
        <f t="shared" ca="1" si="176"/>
        <v>1370</v>
      </c>
      <c r="AB938" s="48">
        <v>5</v>
      </c>
      <c r="AC938" s="67">
        <f t="shared" si="177"/>
        <v>0.54167537079590555</v>
      </c>
      <c r="AD938" s="52">
        <f t="shared" ca="1" si="180"/>
        <v>1365</v>
      </c>
      <c r="AE938" s="83"/>
      <c r="AF938" s="74">
        <v>0</v>
      </c>
      <c r="AG938" s="75">
        <v>0</v>
      </c>
      <c r="AH938" s="76">
        <v>46029</v>
      </c>
      <c r="AI938" s="77">
        <v>46127</v>
      </c>
      <c r="AJ938" s="50">
        <f t="shared" si="178"/>
        <v>-98</v>
      </c>
      <c r="AK938" s="48" t="s">
        <v>47</v>
      </c>
    </row>
    <row r="939" spans="1:37">
      <c r="A939" s="86" t="s">
        <v>1238</v>
      </c>
      <c r="B939" s="44">
        <v>984</v>
      </c>
      <c r="C939" s="44">
        <v>93288321</v>
      </c>
      <c r="D939" s="86" t="s">
        <v>432</v>
      </c>
      <c r="E939" s="86" t="s">
        <v>207</v>
      </c>
      <c r="F939" s="44">
        <v>10</v>
      </c>
      <c r="G939" s="44">
        <v>6448423</v>
      </c>
      <c r="H939" s="46">
        <v>0.75</v>
      </c>
      <c r="I939" s="21">
        <v>63.281374222168751</v>
      </c>
      <c r="J939" s="86" t="s">
        <v>377</v>
      </c>
      <c r="K939" s="66">
        <v>0.13600000000000001</v>
      </c>
      <c r="L939" s="45">
        <v>8038</v>
      </c>
      <c r="M939" s="82">
        <v>45862</v>
      </c>
      <c r="N939" s="44">
        <v>31921</v>
      </c>
      <c r="O939" s="36">
        <f t="shared" si="169"/>
        <v>2020004.7465458487</v>
      </c>
      <c r="P939" s="36">
        <f t="shared" si="170"/>
        <v>2294725</v>
      </c>
      <c r="Q939" s="44">
        <v>31472</v>
      </c>
      <c r="R939" s="30">
        <v>31921</v>
      </c>
      <c r="S939" s="30">
        <f t="shared" si="171"/>
        <v>449</v>
      </c>
      <c r="T939" s="36">
        <f t="shared" si="172"/>
        <v>2262448</v>
      </c>
      <c r="U939" s="30">
        <f t="shared" si="173"/>
        <v>32277</v>
      </c>
      <c r="V939" s="44">
        <v>122</v>
      </c>
      <c r="W939" s="33">
        <f t="shared" si="174"/>
        <v>45984</v>
      </c>
      <c r="X939" s="43" t="str">
        <f t="shared" ca="1" si="179"/>
        <v>Bill Process</v>
      </c>
      <c r="Y939" s="37">
        <f t="shared" ca="1" si="175"/>
        <v>-207</v>
      </c>
      <c r="Z939" s="44">
        <v>2749</v>
      </c>
      <c r="AA939" s="44">
        <f t="shared" ca="1" si="176"/>
        <v>207</v>
      </c>
      <c r="AB939" s="48">
        <v>3</v>
      </c>
      <c r="AC939" s="67">
        <f t="shared" si="177"/>
        <v>0.98593402462328872</v>
      </c>
      <c r="AD939" s="52">
        <f t="shared" ca="1" si="180"/>
        <v>204</v>
      </c>
      <c r="AE939" s="83"/>
      <c r="AF939" s="74">
        <v>0</v>
      </c>
      <c r="AG939" s="75">
        <v>0</v>
      </c>
      <c r="AH939" s="76">
        <v>45650</v>
      </c>
      <c r="AI939" s="77">
        <v>45786</v>
      </c>
      <c r="AJ939" s="50">
        <f t="shared" si="178"/>
        <v>-136</v>
      </c>
      <c r="AK939" s="48" t="s">
        <v>47</v>
      </c>
    </row>
    <row r="940" spans="1:37">
      <c r="A940" s="86" t="s">
        <v>1239</v>
      </c>
      <c r="B940" s="44">
        <v>105</v>
      </c>
      <c r="C940" s="44">
        <v>51209537</v>
      </c>
      <c r="D940" s="86" t="s">
        <v>100</v>
      </c>
      <c r="E940" s="86" t="s">
        <v>63</v>
      </c>
      <c r="F940" s="44">
        <v>15</v>
      </c>
      <c r="G940" s="44">
        <v>277082</v>
      </c>
      <c r="H940" s="46">
        <v>0.92</v>
      </c>
      <c r="I940" s="21">
        <v>78.411666884001491</v>
      </c>
      <c r="J940" s="86" t="s">
        <v>221</v>
      </c>
      <c r="K940" s="66">
        <v>0.112</v>
      </c>
      <c r="L940" s="45">
        <v>5968</v>
      </c>
      <c r="M940" s="82">
        <v>44464</v>
      </c>
      <c r="N940" s="44">
        <v>44253</v>
      </c>
      <c r="O940" s="36">
        <f t="shared" si="169"/>
        <v>3469951.4946177178</v>
      </c>
      <c r="P940" s="36">
        <f t="shared" si="170"/>
        <v>3858586</v>
      </c>
      <c r="Q940" s="44">
        <v>31825</v>
      </c>
      <c r="R940" s="30">
        <v>44253</v>
      </c>
      <c r="S940" s="30">
        <f t="shared" si="171"/>
        <v>12428</v>
      </c>
      <c r="T940" s="36">
        <f t="shared" si="172"/>
        <v>2774942</v>
      </c>
      <c r="U940" s="30">
        <f t="shared" si="173"/>
        <v>1083644</v>
      </c>
      <c r="V940" s="44">
        <v>196</v>
      </c>
      <c r="W940" s="33">
        <f t="shared" si="174"/>
        <v>44660</v>
      </c>
      <c r="X940" s="43" t="str">
        <f t="shared" ca="1" si="179"/>
        <v>Bill Process</v>
      </c>
      <c r="Y940" s="37">
        <f t="shared" ca="1" si="175"/>
        <v>-1531</v>
      </c>
      <c r="Z940" s="44">
        <v>4402</v>
      </c>
      <c r="AA940" s="44">
        <f t="shared" ca="1" si="176"/>
        <v>1531</v>
      </c>
      <c r="AB940" s="48">
        <v>9</v>
      </c>
      <c r="AC940" s="67">
        <f t="shared" si="177"/>
        <v>0.71916028291867218</v>
      </c>
      <c r="AD940" s="52">
        <f t="shared" ca="1" si="180"/>
        <v>1522</v>
      </c>
      <c r="AE940" s="83"/>
      <c r="AF940" s="74">
        <v>0</v>
      </c>
      <c r="AG940" s="75">
        <v>0</v>
      </c>
      <c r="AH940" s="76">
        <v>46106</v>
      </c>
      <c r="AI940" s="77">
        <v>46316</v>
      </c>
      <c r="AJ940" s="50">
        <f t="shared" si="178"/>
        <v>-210</v>
      </c>
      <c r="AK940" s="48" t="s">
        <v>60</v>
      </c>
    </row>
    <row r="941" spans="1:37">
      <c r="A941" s="86" t="s">
        <v>1240</v>
      </c>
      <c r="B941" s="44">
        <v>701</v>
      </c>
      <c r="C941" s="44">
        <v>66988393</v>
      </c>
      <c r="D941" s="86" t="s">
        <v>246</v>
      </c>
      <c r="E941" s="86" t="s">
        <v>50</v>
      </c>
      <c r="F941" s="44">
        <v>37</v>
      </c>
      <c r="G941" s="44">
        <v>9817750</v>
      </c>
      <c r="H941" s="46">
        <v>0.79</v>
      </c>
      <c r="I941" s="21">
        <v>79.835611244149703</v>
      </c>
      <c r="J941" s="86" t="s">
        <v>64</v>
      </c>
      <c r="K941" s="66">
        <v>0.14399999999999999</v>
      </c>
      <c r="L941" s="45">
        <v>1244</v>
      </c>
      <c r="M941" s="82">
        <v>45707</v>
      </c>
      <c r="N941" s="44">
        <v>72595</v>
      </c>
      <c r="O941" s="36">
        <f t="shared" si="169"/>
        <v>5795666.1982690478</v>
      </c>
      <c r="P941" s="36">
        <f t="shared" si="170"/>
        <v>6630242</v>
      </c>
      <c r="Q941" s="44">
        <v>8903</v>
      </c>
      <c r="R941" s="30">
        <v>72595</v>
      </c>
      <c r="S941" s="30">
        <f t="shared" si="171"/>
        <v>63692</v>
      </c>
      <c r="T941" s="36">
        <f t="shared" si="172"/>
        <v>813128</v>
      </c>
      <c r="U941" s="30">
        <f t="shared" si="173"/>
        <v>5817114</v>
      </c>
      <c r="V941" s="44">
        <v>193</v>
      </c>
      <c r="W941" s="33">
        <f t="shared" si="174"/>
        <v>45900</v>
      </c>
      <c r="X941" s="43" t="str">
        <f t="shared" ca="1" si="179"/>
        <v>Bill Process</v>
      </c>
      <c r="Y941" s="37">
        <f t="shared" ca="1" si="175"/>
        <v>-291</v>
      </c>
      <c r="Z941" s="44">
        <v>8593</v>
      </c>
      <c r="AA941" s="44">
        <f t="shared" ca="1" si="176"/>
        <v>291</v>
      </c>
      <c r="AB941" s="48">
        <v>0</v>
      </c>
      <c r="AC941" s="67">
        <f t="shared" si="177"/>
        <v>0.12263930022728838</v>
      </c>
      <c r="AD941" s="52">
        <f t="shared" ca="1" si="180"/>
        <v>291</v>
      </c>
      <c r="AE941" s="83"/>
      <c r="AF941" s="74">
        <v>0</v>
      </c>
      <c r="AG941" s="75">
        <v>0</v>
      </c>
      <c r="AH941" s="76">
        <v>46205</v>
      </c>
      <c r="AI941" s="77">
        <v>46412</v>
      </c>
      <c r="AJ941" s="50">
        <f t="shared" si="178"/>
        <v>-207</v>
      </c>
      <c r="AK941" s="48" t="s">
        <v>47</v>
      </c>
    </row>
    <row r="942" spans="1:37">
      <c r="A942" s="86" t="s">
        <v>1241</v>
      </c>
      <c r="B942" s="44">
        <v>869</v>
      </c>
      <c r="C942" s="44">
        <v>85814672</v>
      </c>
      <c r="D942" s="86" t="s">
        <v>244</v>
      </c>
      <c r="E942" s="86" t="s">
        <v>67</v>
      </c>
      <c r="F942" s="44">
        <v>38</v>
      </c>
      <c r="G942" s="44">
        <v>7478373</v>
      </c>
      <c r="H942" s="46">
        <v>0.8</v>
      </c>
      <c r="I942" s="21">
        <v>51.009150742185639</v>
      </c>
      <c r="J942" s="86" t="s">
        <v>122</v>
      </c>
      <c r="K942" s="66">
        <v>0.13600000000000001</v>
      </c>
      <c r="L942" s="45">
        <v>5486</v>
      </c>
      <c r="M942" s="82">
        <v>44041</v>
      </c>
      <c r="N942" s="44">
        <v>30263</v>
      </c>
      <c r="O942" s="36">
        <f t="shared" si="169"/>
        <v>1543689.9289107639</v>
      </c>
      <c r="P942" s="36">
        <f t="shared" si="170"/>
        <v>1753632</v>
      </c>
      <c r="Q942" s="44">
        <v>27798</v>
      </c>
      <c r="R942" s="30">
        <v>30263</v>
      </c>
      <c r="S942" s="30">
        <f t="shared" si="171"/>
        <v>2465</v>
      </c>
      <c r="T942" s="36">
        <f t="shared" si="172"/>
        <v>1610794</v>
      </c>
      <c r="U942" s="30">
        <f t="shared" si="173"/>
        <v>142838</v>
      </c>
      <c r="V942" s="44">
        <v>135</v>
      </c>
      <c r="W942" s="33">
        <f t="shared" si="174"/>
        <v>44176</v>
      </c>
      <c r="X942" s="43" t="str">
        <f t="shared" ca="1" si="179"/>
        <v>Bill Process</v>
      </c>
      <c r="Y942" s="37">
        <f t="shared" ca="1" si="175"/>
        <v>-2015</v>
      </c>
      <c r="Z942" s="44">
        <v>2509</v>
      </c>
      <c r="AA942" s="44">
        <f t="shared" ca="1" si="176"/>
        <v>2015</v>
      </c>
      <c r="AB942" s="48">
        <v>9</v>
      </c>
      <c r="AC942" s="67">
        <f t="shared" si="177"/>
        <v>0.91854740111687538</v>
      </c>
      <c r="AD942" s="52">
        <f t="shared" ca="1" si="180"/>
        <v>2006</v>
      </c>
      <c r="AE942" s="83"/>
      <c r="AF942" s="74">
        <v>0</v>
      </c>
      <c r="AG942" s="75">
        <v>0</v>
      </c>
      <c r="AH942" s="76">
        <v>46029</v>
      </c>
      <c r="AI942" s="77">
        <v>46178</v>
      </c>
      <c r="AJ942" s="50">
        <f t="shared" si="178"/>
        <v>-149</v>
      </c>
      <c r="AK942" s="48" t="s">
        <v>60</v>
      </c>
    </row>
    <row r="943" spans="1:37">
      <c r="A943" s="86" t="s">
        <v>1242</v>
      </c>
      <c r="B943" s="44">
        <v>810</v>
      </c>
      <c r="C943" s="44">
        <v>68141179</v>
      </c>
      <c r="D943" s="86" t="s">
        <v>206</v>
      </c>
      <c r="E943" s="86" t="s">
        <v>207</v>
      </c>
      <c r="F943" s="44">
        <v>34</v>
      </c>
      <c r="G943" s="44">
        <v>862235</v>
      </c>
      <c r="H943" s="46">
        <v>1</v>
      </c>
      <c r="I943" s="21">
        <v>71.998319677685089</v>
      </c>
      <c r="J943" s="86" t="s">
        <v>84</v>
      </c>
      <c r="K943" s="66">
        <v>0.10100000000000001</v>
      </c>
      <c r="L943" s="45">
        <v>3518</v>
      </c>
      <c r="M943" s="82">
        <v>45371</v>
      </c>
      <c r="N943" s="44">
        <v>35646</v>
      </c>
      <c r="O943" s="36">
        <f t="shared" si="169"/>
        <v>2566452.1032307628</v>
      </c>
      <c r="P943" s="36">
        <f t="shared" si="170"/>
        <v>2825664</v>
      </c>
      <c r="Q943" s="44">
        <v>28972</v>
      </c>
      <c r="R943" s="30">
        <v>35646</v>
      </c>
      <c r="S943" s="30">
        <f t="shared" si="171"/>
        <v>6674</v>
      </c>
      <c r="T943" s="36">
        <f t="shared" si="172"/>
        <v>2296615</v>
      </c>
      <c r="U943" s="30">
        <f t="shared" si="173"/>
        <v>529049</v>
      </c>
      <c r="V943" s="44">
        <v>164</v>
      </c>
      <c r="W943" s="33">
        <f t="shared" si="174"/>
        <v>45535</v>
      </c>
      <c r="X943" s="43" t="str">
        <f t="shared" ca="1" si="179"/>
        <v>Bill Process</v>
      </c>
      <c r="Y943" s="37">
        <f t="shared" ca="1" si="175"/>
        <v>-656</v>
      </c>
      <c r="Z943" s="44">
        <v>7147</v>
      </c>
      <c r="AA943" s="44">
        <f t="shared" ca="1" si="176"/>
        <v>656</v>
      </c>
      <c r="AB943" s="48">
        <v>7</v>
      </c>
      <c r="AC943" s="67">
        <f t="shared" si="177"/>
        <v>0.81277001627111034</v>
      </c>
      <c r="AD943" s="52">
        <f t="shared" ca="1" si="180"/>
        <v>649</v>
      </c>
      <c r="AE943" s="83"/>
      <c r="AF943" s="74">
        <v>0</v>
      </c>
      <c r="AG943" s="75">
        <v>0</v>
      </c>
      <c r="AH943" s="76">
        <v>45990</v>
      </c>
      <c r="AI943" s="77">
        <v>46168</v>
      </c>
      <c r="AJ943" s="50">
        <f t="shared" si="178"/>
        <v>-178</v>
      </c>
      <c r="AK943" s="48" t="s">
        <v>60</v>
      </c>
    </row>
    <row r="944" spans="1:37">
      <c r="A944" s="86" t="s">
        <v>1243</v>
      </c>
      <c r="B944" s="44">
        <v>137</v>
      </c>
      <c r="C944" s="44">
        <v>72902930</v>
      </c>
      <c r="D944" s="86" t="s">
        <v>702</v>
      </c>
      <c r="E944" s="86" t="s">
        <v>207</v>
      </c>
      <c r="F944" s="44">
        <v>12</v>
      </c>
      <c r="G944" s="44">
        <v>6523866</v>
      </c>
      <c r="H944" s="46">
        <v>0.79</v>
      </c>
      <c r="I944" s="21">
        <v>84.735260629443175</v>
      </c>
      <c r="J944" s="86" t="s">
        <v>190</v>
      </c>
      <c r="K944" s="66">
        <v>0.107</v>
      </c>
      <c r="L944" s="45">
        <v>4193</v>
      </c>
      <c r="M944" s="82">
        <v>45623</v>
      </c>
      <c r="N944" s="44">
        <v>69199</v>
      </c>
      <c r="O944" s="36">
        <f t="shared" si="169"/>
        <v>5863595.3002968384</v>
      </c>
      <c r="P944" s="36">
        <f t="shared" si="170"/>
        <v>6491000</v>
      </c>
      <c r="Q944" s="44">
        <v>69199</v>
      </c>
      <c r="R944" s="30">
        <v>69199</v>
      </c>
      <c r="S944" s="30">
        <f t="shared" si="171"/>
        <v>0</v>
      </c>
      <c r="T944" s="36">
        <f t="shared" si="172"/>
        <v>6491000</v>
      </c>
      <c r="U944" s="30">
        <f t="shared" si="173"/>
        <v>0</v>
      </c>
      <c r="V944" s="44">
        <v>164</v>
      </c>
      <c r="W944" s="33">
        <f t="shared" si="174"/>
        <v>45787</v>
      </c>
      <c r="X944" s="43" t="str">
        <f t="shared" ca="1" si="179"/>
        <v>P O Closed</v>
      </c>
      <c r="Y944" s="37">
        <f t="shared" ca="1" si="175"/>
        <v>-404</v>
      </c>
      <c r="Z944" s="44">
        <v>7999</v>
      </c>
      <c r="AA944" s="44">
        <f t="shared" ca="1" si="176"/>
        <v>404</v>
      </c>
      <c r="AB944" s="48">
        <v>7</v>
      </c>
      <c r="AC944" s="67">
        <f t="shared" si="177"/>
        <v>1</v>
      </c>
      <c r="AD944" s="52">
        <f t="shared" ca="1" si="180"/>
        <v>397</v>
      </c>
      <c r="AE944" s="83"/>
      <c r="AF944" s="74">
        <v>0</v>
      </c>
      <c r="AG944" s="75">
        <v>0</v>
      </c>
      <c r="AH944" s="76">
        <v>45843</v>
      </c>
      <c r="AI944" s="77">
        <v>46021</v>
      </c>
      <c r="AJ944" s="50">
        <f t="shared" si="178"/>
        <v>-178</v>
      </c>
      <c r="AK944" s="48" t="s">
        <v>47</v>
      </c>
    </row>
    <row r="945" spans="1:37">
      <c r="A945" s="86" t="s">
        <v>1244</v>
      </c>
      <c r="B945" s="44">
        <v>155</v>
      </c>
      <c r="C945" s="44">
        <v>40967234</v>
      </c>
      <c r="D945" s="86" t="s">
        <v>458</v>
      </c>
      <c r="E945" s="86" t="s">
        <v>97</v>
      </c>
      <c r="F945" s="44">
        <v>17</v>
      </c>
      <c r="G945" s="44">
        <v>2044962</v>
      </c>
      <c r="H945" s="46">
        <v>0.98</v>
      </c>
      <c r="I945" s="21">
        <v>95.094336526796184</v>
      </c>
      <c r="J945" s="86" t="s">
        <v>59</v>
      </c>
      <c r="K945" s="66">
        <v>0.14599999999999999</v>
      </c>
      <c r="L945" s="45">
        <v>7588</v>
      </c>
      <c r="M945" s="82">
        <v>44911</v>
      </c>
      <c r="N945" s="44">
        <v>80732</v>
      </c>
      <c r="O945" s="36">
        <f t="shared" si="169"/>
        <v>7677155.9764813092</v>
      </c>
      <c r="P945" s="36">
        <f t="shared" si="170"/>
        <v>8798021</v>
      </c>
      <c r="Q945" s="44">
        <v>50111</v>
      </c>
      <c r="R945" s="30">
        <v>80732</v>
      </c>
      <c r="S945" s="30">
        <f t="shared" si="171"/>
        <v>30621</v>
      </c>
      <c r="T945" s="36">
        <f t="shared" si="172"/>
        <v>5461002</v>
      </c>
      <c r="U945" s="30">
        <f t="shared" si="173"/>
        <v>3337019</v>
      </c>
      <c r="V945" s="44">
        <v>66</v>
      </c>
      <c r="W945" s="33">
        <f t="shared" si="174"/>
        <v>44977</v>
      </c>
      <c r="X945" s="43" t="str">
        <f t="shared" ca="1" si="179"/>
        <v>Bill Process</v>
      </c>
      <c r="Y945" s="37">
        <f t="shared" ca="1" si="175"/>
        <v>-1214</v>
      </c>
      <c r="Z945" s="44">
        <v>3636</v>
      </c>
      <c r="AA945" s="44">
        <f t="shared" ca="1" si="176"/>
        <v>1214</v>
      </c>
      <c r="AB945" s="48">
        <v>0</v>
      </c>
      <c r="AC945" s="67">
        <f t="shared" si="177"/>
        <v>0.62070802160233862</v>
      </c>
      <c r="AD945" s="52">
        <f t="shared" ca="1" si="180"/>
        <v>1214</v>
      </c>
      <c r="AE945" s="83"/>
      <c r="AF945" s="74">
        <v>0</v>
      </c>
      <c r="AG945" s="75">
        <v>0</v>
      </c>
      <c r="AH945" s="76">
        <v>46203</v>
      </c>
      <c r="AI945" s="77">
        <v>46283</v>
      </c>
      <c r="AJ945" s="50">
        <f t="shared" si="178"/>
        <v>-80</v>
      </c>
      <c r="AK945" s="48" t="s">
        <v>60</v>
      </c>
    </row>
    <row r="946" spans="1:37">
      <c r="A946" s="86" t="s">
        <v>1245</v>
      </c>
      <c r="B946" s="44">
        <v>604</v>
      </c>
      <c r="C946" s="44">
        <v>32034092</v>
      </c>
      <c r="D946" s="86" t="s">
        <v>89</v>
      </c>
      <c r="E946" s="86" t="s">
        <v>71</v>
      </c>
      <c r="F946" s="44">
        <v>39</v>
      </c>
      <c r="G946" s="44">
        <v>4758601</v>
      </c>
      <c r="H946" s="46">
        <v>0.77</v>
      </c>
      <c r="I946" s="21">
        <v>88.054594157370104</v>
      </c>
      <c r="J946" s="86" t="s">
        <v>221</v>
      </c>
      <c r="K946" s="66">
        <v>0.114</v>
      </c>
      <c r="L946" s="45">
        <v>2985</v>
      </c>
      <c r="M946" s="82">
        <v>44195</v>
      </c>
      <c r="N946" s="44">
        <v>79788</v>
      </c>
      <c r="O946" s="36">
        <f t="shared" si="169"/>
        <v>7025699.9586282456</v>
      </c>
      <c r="P946" s="36">
        <f t="shared" si="170"/>
        <v>7826630</v>
      </c>
      <c r="Q946" s="44">
        <v>41179</v>
      </c>
      <c r="R946" s="30">
        <v>79788</v>
      </c>
      <c r="S946" s="30">
        <f t="shared" si="171"/>
        <v>38609</v>
      </c>
      <c r="T946" s="36">
        <f t="shared" si="172"/>
        <v>4039364</v>
      </c>
      <c r="U946" s="30">
        <f t="shared" si="173"/>
        <v>3787266</v>
      </c>
      <c r="V946" s="44">
        <v>188</v>
      </c>
      <c r="W946" s="33">
        <f t="shared" si="174"/>
        <v>44383</v>
      </c>
      <c r="X946" s="43" t="str">
        <f t="shared" ca="1" si="179"/>
        <v>Bill Process</v>
      </c>
      <c r="Y946" s="37">
        <f t="shared" ca="1" si="175"/>
        <v>-1808</v>
      </c>
      <c r="Z946" s="44">
        <v>9167</v>
      </c>
      <c r="AA946" s="44">
        <f t="shared" ca="1" si="176"/>
        <v>1808</v>
      </c>
      <c r="AB946" s="48">
        <v>8</v>
      </c>
      <c r="AC946" s="67">
        <f t="shared" si="177"/>
        <v>0.51610517872361761</v>
      </c>
      <c r="AD946" s="52">
        <f t="shared" ca="1" si="180"/>
        <v>1800</v>
      </c>
      <c r="AE946" s="83"/>
      <c r="AF946" s="74">
        <v>0</v>
      </c>
      <c r="AG946" s="75">
        <v>0</v>
      </c>
      <c r="AH946" s="76">
        <v>45878</v>
      </c>
      <c r="AI946" s="77">
        <v>46080</v>
      </c>
      <c r="AJ946" s="50">
        <f t="shared" si="178"/>
        <v>-202</v>
      </c>
      <c r="AK946" s="48" t="s">
        <v>60</v>
      </c>
    </row>
    <row r="947" spans="1:37">
      <c r="A947" s="86" t="s">
        <v>1246</v>
      </c>
      <c r="B947" s="44">
        <v>669</v>
      </c>
      <c r="C947" s="44">
        <v>95024030</v>
      </c>
      <c r="D947" s="86" t="s">
        <v>295</v>
      </c>
      <c r="E947" s="86" t="s">
        <v>63</v>
      </c>
      <c r="F947" s="44">
        <v>20</v>
      </c>
      <c r="G947" s="44">
        <v>346448</v>
      </c>
      <c r="H947" s="46">
        <v>0.86</v>
      </c>
      <c r="I947" s="21">
        <v>90.187106678261941</v>
      </c>
      <c r="J947" s="86" t="s">
        <v>112</v>
      </c>
      <c r="K947" s="66">
        <v>0.111</v>
      </c>
      <c r="L947" s="45">
        <v>6832</v>
      </c>
      <c r="M947" s="82">
        <v>44482</v>
      </c>
      <c r="N947" s="44">
        <v>60319</v>
      </c>
      <c r="O947" s="36">
        <f t="shared" si="169"/>
        <v>5439996.0877260817</v>
      </c>
      <c r="P947" s="36">
        <f t="shared" si="170"/>
        <v>6043836</v>
      </c>
      <c r="Q947" s="44">
        <v>1146</v>
      </c>
      <c r="R947" s="30">
        <v>60319</v>
      </c>
      <c r="S947" s="30">
        <f t="shared" si="171"/>
        <v>59173</v>
      </c>
      <c r="T947" s="36">
        <f t="shared" si="172"/>
        <v>114827</v>
      </c>
      <c r="U947" s="30">
        <f t="shared" si="173"/>
        <v>5929009</v>
      </c>
      <c r="V947" s="44">
        <v>77</v>
      </c>
      <c r="W947" s="33">
        <f t="shared" si="174"/>
        <v>44559</v>
      </c>
      <c r="X947" s="43" t="str">
        <f t="shared" ca="1" si="179"/>
        <v>Bill Process</v>
      </c>
      <c r="Y947" s="37">
        <f t="shared" ca="1" si="175"/>
        <v>-1632</v>
      </c>
      <c r="Z947" s="44">
        <v>6565</v>
      </c>
      <c r="AA947" s="44">
        <f t="shared" ca="1" si="176"/>
        <v>1632</v>
      </c>
      <c r="AB947" s="48">
        <v>8</v>
      </c>
      <c r="AC947" s="67">
        <f t="shared" si="177"/>
        <v>1.8998988710025033E-2</v>
      </c>
      <c r="AD947" s="52">
        <f t="shared" ca="1" si="180"/>
        <v>1624</v>
      </c>
      <c r="AE947" s="83"/>
      <c r="AF947" s="74">
        <v>0</v>
      </c>
      <c r="AG947" s="75">
        <v>0</v>
      </c>
      <c r="AH947" s="76">
        <v>45984</v>
      </c>
      <c r="AI947" s="77">
        <v>46075</v>
      </c>
      <c r="AJ947" s="50">
        <f t="shared" si="178"/>
        <v>-91</v>
      </c>
      <c r="AK947" s="48" t="s">
        <v>47</v>
      </c>
    </row>
    <row r="948" spans="1:37">
      <c r="A948" s="86" t="s">
        <v>1247</v>
      </c>
      <c r="B948" s="44">
        <v>887</v>
      </c>
      <c r="C948" s="44">
        <v>32637591</v>
      </c>
      <c r="D948" s="86" t="s">
        <v>430</v>
      </c>
      <c r="E948" s="86" t="s">
        <v>75</v>
      </c>
      <c r="F948" s="44">
        <v>33</v>
      </c>
      <c r="G948" s="44">
        <v>9091998</v>
      </c>
      <c r="H948" s="46">
        <v>0.85</v>
      </c>
      <c r="I948" s="21">
        <v>90.384106814953128</v>
      </c>
      <c r="J948" s="86" t="s">
        <v>187</v>
      </c>
      <c r="K948" s="66">
        <v>0.105</v>
      </c>
      <c r="L948" s="45">
        <v>8066</v>
      </c>
      <c r="M948" s="82">
        <v>44490</v>
      </c>
      <c r="N948" s="44">
        <v>42649</v>
      </c>
      <c r="O948" s="36">
        <f t="shared" si="169"/>
        <v>3854791.7715509362</v>
      </c>
      <c r="P948" s="36">
        <f t="shared" si="170"/>
        <v>4259545</v>
      </c>
      <c r="Q948" s="44">
        <v>6805</v>
      </c>
      <c r="R948" s="30">
        <v>42649</v>
      </c>
      <c r="S948" s="30">
        <f t="shared" si="171"/>
        <v>35844</v>
      </c>
      <c r="T948" s="36">
        <f t="shared" si="172"/>
        <v>679646</v>
      </c>
      <c r="U948" s="30">
        <f t="shared" si="173"/>
        <v>3579899</v>
      </c>
      <c r="V948" s="44">
        <v>169</v>
      </c>
      <c r="W948" s="33">
        <f t="shared" si="174"/>
        <v>44659</v>
      </c>
      <c r="X948" s="43" t="str">
        <f t="shared" ca="1" si="179"/>
        <v>Bill Process</v>
      </c>
      <c r="Y948" s="37">
        <f t="shared" ca="1" si="175"/>
        <v>-1532</v>
      </c>
      <c r="Z948" s="44">
        <v>8396</v>
      </c>
      <c r="AA948" s="44">
        <f t="shared" ca="1" si="176"/>
        <v>1532</v>
      </c>
      <c r="AB948" s="48">
        <v>0</v>
      </c>
      <c r="AC948" s="67">
        <f t="shared" si="177"/>
        <v>0.15955825458979109</v>
      </c>
      <c r="AD948" s="52">
        <f t="shared" ca="1" si="180"/>
        <v>1532</v>
      </c>
      <c r="AE948" s="83"/>
      <c r="AF948" s="74">
        <v>0</v>
      </c>
      <c r="AG948" s="75">
        <v>0</v>
      </c>
      <c r="AH948" s="76">
        <v>46325</v>
      </c>
      <c r="AI948" s="77">
        <v>46508</v>
      </c>
      <c r="AJ948" s="50">
        <f t="shared" si="178"/>
        <v>-183</v>
      </c>
      <c r="AK948" s="48" t="s">
        <v>47</v>
      </c>
    </row>
    <row r="949" spans="1:37">
      <c r="A949" s="86" t="s">
        <v>1248</v>
      </c>
      <c r="B949" s="44">
        <v>555</v>
      </c>
      <c r="C949" s="44">
        <v>57377201</v>
      </c>
      <c r="D949" s="86" t="s">
        <v>525</v>
      </c>
      <c r="E949" s="86" t="s">
        <v>211</v>
      </c>
      <c r="F949" s="44">
        <v>26</v>
      </c>
      <c r="G949" s="44">
        <v>6022737</v>
      </c>
      <c r="H949" s="46">
        <v>0.78</v>
      </c>
      <c r="I949" s="21">
        <v>82.00288244888425</v>
      </c>
      <c r="J949" s="86" t="s">
        <v>76</v>
      </c>
      <c r="K949" s="66">
        <v>0.115</v>
      </c>
      <c r="L949" s="45">
        <v>3190</v>
      </c>
      <c r="M949" s="82">
        <v>44013</v>
      </c>
      <c r="N949" s="44">
        <v>79571</v>
      </c>
      <c r="O949" s="36">
        <f t="shared" si="169"/>
        <v>6525051.3593401685</v>
      </c>
      <c r="P949" s="36">
        <f t="shared" si="170"/>
        <v>7275432</v>
      </c>
      <c r="Q949" s="44">
        <v>44890</v>
      </c>
      <c r="R949" s="30">
        <v>79571</v>
      </c>
      <c r="S949" s="30">
        <f t="shared" si="171"/>
        <v>34681</v>
      </c>
      <c r="T949" s="36">
        <f t="shared" si="172"/>
        <v>4104437</v>
      </c>
      <c r="U949" s="30">
        <f t="shared" si="173"/>
        <v>3170995</v>
      </c>
      <c r="V949" s="44">
        <v>52</v>
      </c>
      <c r="W949" s="33">
        <f t="shared" si="174"/>
        <v>44065</v>
      </c>
      <c r="X949" s="43" t="str">
        <f t="shared" ca="1" si="179"/>
        <v>Bill Process</v>
      </c>
      <c r="Y949" s="37">
        <f t="shared" ca="1" si="175"/>
        <v>-2126</v>
      </c>
      <c r="Z949" s="44">
        <v>6533</v>
      </c>
      <c r="AA949" s="44">
        <f t="shared" ca="1" si="176"/>
        <v>2126</v>
      </c>
      <c r="AB949" s="48">
        <v>2</v>
      </c>
      <c r="AC949" s="67">
        <f t="shared" si="177"/>
        <v>0.56415025574644029</v>
      </c>
      <c r="AD949" s="52">
        <f t="shared" ca="1" si="180"/>
        <v>2124</v>
      </c>
      <c r="AE949" s="83"/>
      <c r="AF949" s="74">
        <v>0</v>
      </c>
      <c r="AG949" s="75">
        <v>0</v>
      </c>
      <c r="AH949" s="76">
        <v>45968</v>
      </c>
      <c r="AI949" s="77">
        <v>46034</v>
      </c>
      <c r="AJ949" s="50">
        <f t="shared" si="178"/>
        <v>-66</v>
      </c>
      <c r="AK949" s="48" t="s">
        <v>47</v>
      </c>
    </row>
    <row r="950" spans="1:37">
      <c r="A950" s="86" t="s">
        <v>1249</v>
      </c>
      <c r="B950" s="44">
        <v>278</v>
      </c>
      <c r="C950" s="44">
        <v>20237311</v>
      </c>
      <c r="D950" s="86" t="s">
        <v>53</v>
      </c>
      <c r="E950" s="86" t="s">
        <v>54</v>
      </c>
      <c r="F950" s="44">
        <v>30</v>
      </c>
      <c r="G950" s="44">
        <v>2672630</v>
      </c>
      <c r="H950" s="46">
        <v>0.98</v>
      </c>
      <c r="I950" s="21">
        <v>57.193155300605937</v>
      </c>
      <c r="J950" s="86" t="s">
        <v>187</v>
      </c>
      <c r="K950" s="66">
        <v>0.14199999999999999</v>
      </c>
      <c r="L950" s="45">
        <v>6992</v>
      </c>
      <c r="M950" s="82">
        <v>44023</v>
      </c>
      <c r="N950" s="44">
        <v>41159</v>
      </c>
      <c r="O950" s="36">
        <f t="shared" si="169"/>
        <v>2354013.0790176396</v>
      </c>
      <c r="P950" s="36">
        <f t="shared" si="170"/>
        <v>2688283</v>
      </c>
      <c r="Q950" s="44">
        <v>25456</v>
      </c>
      <c r="R950" s="30">
        <v>41159</v>
      </c>
      <c r="S950" s="30">
        <f t="shared" si="171"/>
        <v>15703</v>
      </c>
      <c r="T950" s="36">
        <f t="shared" si="172"/>
        <v>1662648</v>
      </c>
      <c r="U950" s="30">
        <f t="shared" si="173"/>
        <v>1025635</v>
      </c>
      <c r="V950" s="44">
        <v>183</v>
      </c>
      <c r="W950" s="33">
        <f t="shared" si="174"/>
        <v>44206</v>
      </c>
      <c r="X950" s="43" t="str">
        <f t="shared" ca="1" si="179"/>
        <v>Bill Process</v>
      </c>
      <c r="Y950" s="37">
        <f t="shared" ca="1" si="175"/>
        <v>-1985</v>
      </c>
      <c r="Z950" s="44">
        <v>3196</v>
      </c>
      <c r="AA950" s="44">
        <f t="shared" ca="1" si="176"/>
        <v>1985</v>
      </c>
      <c r="AB950" s="48">
        <v>6</v>
      </c>
      <c r="AC950" s="67">
        <f t="shared" si="177"/>
        <v>0.61847955489686335</v>
      </c>
      <c r="AD950" s="52">
        <f t="shared" ca="1" si="180"/>
        <v>1979</v>
      </c>
      <c r="AE950" s="83"/>
      <c r="AF950" s="74">
        <v>0</v>
      </c>
      <c r="AG950" s="75">
        <v>0</v>
      </c>
      <c r="AH950" s="76">
        <v>45925</v>
      </c>
      <c r="AI950" s="77">
        <v>46122</v>
      </c>
      <c r="AJ950" s="50">
        <f t="shared" si="178"/>
        <v>-197</v>
      </c>
      <c r="AK950" s="48" t="s">
        <v>47</v>
      </c>
    </row>
    <row r="951" spans="1:37">
      <c r="A951" s="86" t="s">
        <v>1250</v>
      </c>
      <c r="B951" s="44">
        <v>729</v>
      </c>
      <c r="C951" s="44">
        <v>78510361</v>
      </c>
      <c r="D951" s="86" t="s">
        <v>149</v>
      </c>
      <c r="E951" s="86" t="s">
        <v>75</v>
      </c>
      <c r="F951" s="44">
        <v>33</v>
      </c>
      <c r="G951" s="44">
        <v>2837664</v>
      </c>
      <c r="H951" s="46">
        <v>0.88</v>
      </c>
      <c r="I951" s="21">
        <v>69.691053112380331</v>
      </c>
      <c r="J951" s="86" t="s">
        <v>276</v>
      </c>
      <c r="K951" s="66">
        <v>0.13100000000000001</v>
      </c>
      <c r="L951" s="45">
        <v>9635</v>
      </c>
      <c r="M951" s="82">
        <v>45519</v>
      </c>
      <c r="N951" s="44">
        <v>29839</v>
      </c>
      <c r="O951" s="36">
        <f t="shared" si="169"/>
        <v>2079511.3338203167</v>
      </c>
      <c r="P951" s="36">
        <f t="shared" si="170"/>
        <v>2351927</v>
      </c>
      <c r="Q951" s="44">
        <v>24324</v>
      </c>
      <c r="R951" s="30">
        <v>29839</v>
      </c>
      <c r="S951" s="30">
        <f t="shared" si="171"/>
        <v>5515</v>
      </c>
      <c r="T951" s="36">
        <f t="shared" si="172"/>
        <v>1917232</v>
      </c>
      <c r="U951" s="30">
        <f t="shared" si="173"/>
        <v>434695</v>
      </c>
      <c r="V951" s="44">
        <v>146</v>
      </c>
      <c r="W951" s="33">
        <f t="shared" si="174"/>
        <v>45665</v>
      </c>
      <c r="X951" s="43" t="str">
        <f t="shared" ca="1" si="179"/>
        <v>Bill Process</v>
      </c>
      <c r="Y951" s="37">
        <f t="shared" ca="1" si="175"/>
        <v>-526</v>
      </c>
      <c r="Z951" s="44">
        <v>5863</v>
      </c>
      <c r="AA951" s="44">
        <f t="shared" ca="1" si="176"/>
        <v>526</v>
      </c>
      <c r="AB951" s="48">
        <v>7</v>
      </c>
      <c r="AC951" s="67">
        <f t="shared" si="177"/>
        <v>0.81517477127249571</v>
      </c>
      <c r="AD951" s="52">
        <f t="shared" ca="1" si="180"/>
        <v>519</v>
      </c>
      <c r="AE951" s="83"/>
      <c r="AF951" s="74">
        <v>0</v>
      </c>
      <c r="AG951" s="75">
        <v>0</v>
      </c>
      <c r="AH951" s="76">
        <v>45858</v>
      </c>
      <c r="AI951" s="77">
        <v>46018</v>
      </c>
      <c r="AJ951" s="50">
        <f t="shared" si="178"/>
        <v>-160</v>
      </c>
      <c r="AK951" s="48" t="s">
        <v>47</v>
      </c>
    </row>
    <row r="952" spans="1:37">
      <c r="A952" s="86" t="s">
        <v>1251</v>
      </c>
      <c r="B952" s="44">
        <v>883</v>
      </c>
      <c r="C952" s="44">
        <v>27036795</v>
      </c>
      <c r="D952" s="86" t="s">
        <v>196</v>
      </c>
      <c r="E952" s="86" t="s">
        <v>83</v>
      </c>
      <c r="F952" s="44">
        <v>20</v>
      </c>
      <c r="G952" s="44">
        <v>6807493</v>
      </c>
      <c r="H952" s="46">
        <v>1</v>
      </c>
      <c r="I952" s="21">
        <v>61.26578050643144</v>
      </c>
      <c r="J952" s="86" t="s">
        <v>181</v>
      </c>
      <c r="K952" s="66">
        <v>0.14099999999999999</v>
      </c>
      <c r="L952" s="45">
        <v>1491</v>
      </c>
      <c r="M952" s="82">
        <v>45362</v>
      </c>
      <c r="N952" s="44">
        <v>50996</v>
      </c>
      <c r="O952" s="36">
        <f t="shared" si="169"/>
        <v>3124309.7427059775</v>
      </c>
      <c r="P952" s="36">
        <f t="shared" si="170"/>
        <v>3564837</v>
      </c>
      <c r="Q952" s="44">
        <v>9956</v>
      </c>
      <c r="R952" s="30">
        <v>50996</v>
      </c>
      <c r="S952" s="30">
        <f t="shared" si="171"/>
        <v>41040</v>
      </c>
      <c r="T952" s="36">
        <f t="shared" si="172"/>
        <v>695967</v>
      </c>
      <c r="U952" s="30">
        <f t="shared" si="173"/>
        <v>2868870</v>
      </c>
      <c r="V952" s="44">
        <v>105</v>
      </c>
      <c r="W952" s="33">
        <f t="shared" si="174"/>
        <v>45467</v>
      </c>
      <c r="X952" s="43" t="str">
        <f t="shared" ca="1" si="179"/>
        <v>Bill Process</v>
      </c>
      <c r="Y952" s="37">
        <f t="shared" ca="1" si="175"/>
        <v>-724</v>
      </c>
      <c r="Z952" s="44">
        <v>4605</v>
      </c>
      <c r="AA952" s="44">
        <f t="shared" ca="1" si="176"/>
        <v>724</v>
      </c>
      <c r="AB952" s="48">
        <v>6</v>
      </c>
      <c r="AC952" s="67">
        <f t="shared" si="177"/>
        <v>0.19523099850968703</v>
      </c>
      <c r="AD952" s="52">
        <f t="shared" ca="1" si="180"/>
        <v>718</v>
      </c>
      <c r="AE952" s="83"/>
      <c r="AF952" s="74">
        <v>0</v>
      </c>
      <c r="AG952" s="75">
        <v>0</v>
      </c>
      <c r="AH952" s="76">
        <v>46058</v>
      </c>
      <c r="AI952" s="77">
        <v>46177</v>
      </c>
      <c r="AJ952" s="50">
        <f t="shared" si="178"/>
        <v>-119</v>
      </c>
      <c r="AK952" s="48" t="s">
        <v>47</v>
      </c>
    </row>
    <row r="953" spans="1:37">
      <c r="A953" s="86" t="s">
        <v>1252</v>
      </c>
      <c r="B953" s="44">
        <v>682</v>
      </c>
      <c r="C953" s="44">
        <v>55189128</v>
      </c>
      <c r="D953" s="86" t="s">
        <v>128</v>
      </c>
      <c r="E953" s="86" t="s">
        <v>50</v>
      </c>
      <c r="F953" s="44">
        <v>46</v>
      </c>
      <c r="G953" s="44">
        <v>9694751</v>
      </c>
      <c r="H953" s="46">
        <v>0.92</v>
      </c>
      <c r="I953" s="21">
        <v>51.692020603608</v>
      </c>
      <c r="J953" s="86" t="s">
        <v>242</v>
      </c>
      <c r="K953" s="66">
        <v>0.127</v>
      </c>
      <c r="L953" s="45">
        <v>3081</v>
      </c>
      <c r="M953" s="82">
        <v>45981</v>
      </c>
      <c r="N953" s="44">
        <v>93504</v>
      </c>
      <c r="O953" s="36">
        <f t="shared" si="169"/>
        <v>4833410.6945197629</v>
      </c>
      <c r="P953" s="36">
        <f t="shared" si="170"/>
        <v>5447254</v>
      </c>
      <c r="Q953" s="44">
        <v>62569</v>
      </c>
      <c r="R953" s="30">
        <v>93504</v>
      </c>
      <c r="S953" s="30">
        <f t="shared" si="171"/>
        <v>30935</v>
      </c>
      <c r="T953" s="36">
        <f t="shared" si="172"/>
        <v>3645076</v>
      </c>
      <c r="U953" s="30">
        <f t="shared" si="173"/>
        <v>1802178</v>
      </c>
      <c r="V953" s="44">
        <v>170</v>
      </c>
      <c r="W953" s="33">
        <f t="shared" si="174"/>
        <v>46151</v>
      </c>
      <c r="X953" s="43" t="str">
        <f t="shared" ca="1" si="179"/>
        <v>Bill Process</v>
      </c>
      <c r="Y953" s="37">
        <f t="shared" ca="1" si="175"/>
        <v>-40</v>
      </c>
      <c r="Z953" s="44">
        <v>6468</v>
      </c>
      <c r="AA953" s="44">
        <f t="shared" ca="1" si="176"/>
        <v>40</v>
      </c>
      <c r="AB953" s="48">
        <v>8</v>
      </c>
      <c r="AC953" s="67">
        <f t="shared" si="177"/>
        <v>0.66915853867214237</v>
      </c>
      <c r="AD953" s="52">
        <f t="shared" ca="1" si="180"/>
        <v>32</v>
      </c>
      <c r="AE953" s="83"/>
      <c r="AF953" s="74">
        <v>0</v>
      </c>
      <c r="AG953" s="75">
        <v>0</v>
      </c>
      <c r="AH953" s="76">
        <v>46047</v>
      </c>
      <c r="AI953" s="77">
        <v>46231</v>
      </c>
      <c r="AJ953" s="50">
        <f t="shared" si="178"/>
        <v>-184</v>
      </c>
      <c r="AK953" s="48" t="s">
        <v>47</v>
      </c>
    </row>
    <row r="954" spans="1:37">
      <c r="A954" s="86" t="s">
        <v>1253</v>
      </c>
      <c r="B954" s="44">
        <v>404</v>
      </c>
      <c r="C954" s="44">
        <v>40486934</v>
      </c>
      <c r="D954" s="86" t="s">
        <v>1254</v>
      </c>
      <c r="E954" s="86" t="s">
        <v>125</v>
      </c>
      <c r="F954" s="44">
        <v>13</v>
      </c>
      <c r="G954" s="44">
        <v>977934</v>
      </c>
      <c r="H954" s="46">
        <v>0.82</v>
      </c>
      <c r="I954" s="21">
        <v>88.521173602461403</v>
      </c>
      <c r="J954" s="86" t="s">
        <v>64</v>
      </c>
      <c r="K954" s="66">
        <v>0.13700000000000001</v>
      </c>
      <c r="L954" s="45">
        <v>3681</v>
      </c>
      <c r="M954" s="82">
        <v>44613</v>
      </c>
      <c r="N954" s="44">
        <v>37676</v>
      </c>
      <c r="O954" s="36">
        <f t="shared" si="169"/>
        <v>3335123.736646336</v>
      </c>
      <c r="P954" s="36">
        <f t="shared" si="170"/>
        <v>3792036</v>
      </c>
      <c r="Q954" s="44">
        <v>25229</v>
      </c>
      <c r="R954" s="30">
        <v>37676</v>
      </c>
      <c r="S954" s="30">
        <f t="shared" si="171"/>
        <v>12447</v>
      </c>
      <c r="T954" s="36">
        <f t="shared" si="172"/>
        <v>2539263</v>
      </c>
      <c r="U954" s="30">
        <f t="shared" si="173"/>
        <v>1252773</v>
      </c>
      <c r="V954" s="44">
        <v>104</v>
      </c>
      <c r="W954" s="33">
        <f t="shared" si="174"/>
        <v>44717</v>
      </c>
      <c r="X954" s="43" t="str">
        <f t="shared" ca="1" si="179"/>
        <v>Bill Process</v>
      </c>
      <c r="Y954" s="37">
        <f t="shared" ca="1" si="175"/>
        <v>-1474</v>
      </c>
      <c r="Z954" s="44">
        <v>1212</v>
      </c>
      <c r="AA954" s="44">
        <f t="shared" ca="1" si="176"/>
        <v>1474</v>
      </c>
      <c r="AB954" s="48">
        <v>0</v>
      </c>
      <c r="AC954" s="67">
        <f t="shared" si="177"/>
        <v>0.66963053402696682</v>
      </c>
      <c r="AD954" s="52">
        <f t="shared" ca="1" si="180"/>
        <v>1474</v>
      </c>
      <c r="AE954" s="83"/>
      <c r="AF954" s="74">
        <v>0</v>
      </c>
      <c r="AG954" s="75">
        <v>0</v>
      </c>
      <c r="AH954" s="76">
        <v>46346</v>
      </c>
      <c r="AI954" s="77">
        <v>46464</v>
      </c>
      <c r="AJ954" s="50">
        <f t="shared" si="178"/>
        <v>-118</v>
      </c>
      <c r="AK954" s="48" t="s">
        <v>47</v>
      </c>
    </row>
    <row r="955" spans="1:37">
      <c r="A955" s="86" t="s">
        <v>1255</v>
      </c>
      <c r="B955" s="44">
        <v>583</v>
      </c>
      <c r="C955" s="44">
        <v>46370857</v>
      </c>
      <c r="D955" s="86" t="s">
        <v>652</v>
      </c>
      <c r="E955" s="86" t="s">
        <v>93</v>
      </c>
      <c r="F955" s="44">
        <v>17</v>
      </c>
      <c r="G955" s="44">
        <v>5990198</v>
      </c>
      <c r="H955" s="46">
        <v>0.84</v>
      </c>
      <c r="I955" s="21">
        <v>72.223600414992305</v>
      </c>
      <c r="J955" s="86" t="s">
        <v>101</v>
      </c>
      <c r="K955" s="66">
        <v>0.11600000000000001</v>
      </c>
      <c r="L955" s="45">
        <v>4943</v>
      </c>
      <c r="M955" s="82">
        <v>44225</v>
      </c>
      <c r="N955" s="44">
        <v>93939</v>
      </c>
      <c r="O955" s="36">
        <f t="shared" si="169"/>
        <v>6784612.7993839625</v>
      </c>
      <c r="P955" s="36">
        <f t="shared" si="170"/>
        <v>7571628</v>
      </c>
      <c r="Q955" s="44">
        <v>81389</v>
      </c>
      <c r="R955" s="30">
        <v>93939</v>
      </c>
      <c r="S955" s="30">
        <f t="shared" si="171"/>
        <v>12550</v>
      </c>
      <c r="T955" s="36">
        <f t="shared" si="172"/>
        <v>6560079</v>
      </c>
      <c r="U955" s="30">
        <f t="shared" si="173"/>
        <v>1011549</v>
      </c>
      <c r="V955" s="44">
        <v>181</v>
      </c>
      <c r="W955" s="33">
        <f t="shared" si="174"/>
        <v>44406</v>
      </c>
      <c r="X955" s="43" t="str">
        <f t="shared" ca="1" si="179"/>
        <v>Bill Process</v>
      </c>
      <c r="Y955" s="37">
        <f t="shared" ca="1" si="175"/>
        <v>-1785</v>
      </c>
      <c r="Z955" s="44">
        <v>8658</v>
      </c>
      <c r="AA955" s="44">
        <f t="shared" ca="1" si="176"/>
        <v>1785</v>
      </c>
      <c r="AB955" s="48">
        <v>6</v>
      </c>
      <c r="AC955" s="67">
        <f t="shared" si="177"/>
        <v>0.86640266555956524</v>
      </c>
      <c r="AD955" s="52">
        <f t="shared" ca="1" si="180"/>
        <v>1779</v>
      </c>
      <c r="AE955" s="83"/>
      <c r="AF955" s="74">
        <v>0</v>
      </c>
      <c r="AG955" s="75">
        <v>0</v>
      </c>
      <c r="AH955" s="76">
        <v>46022</v>
      </c>
      <c r="AI955" s="77">
        <v>46217</v>
      </c>
      <c r="AJ955" s="50">
        <f t="shared" si="178"/>
        <v>-195</v>
      </c>
      <c r="AK955" s="48" t="s">
        <v>47</v>
      </c>
    </row>
    <row r="956" spans="1:37">
      <c r="A956" s="86" t="s">
        <v>1256</v>
      </c>
      <c r="B956" s="44">
        <v>610</v>
      </c>
      <c r="C956" s="44">
        <v>42177832</v>
      </c>
      <c r="D956" s="86" t="s">
        <v>139</v>
      </c>
      <c r="E956" s="86" t="s">
        <v>67</v>
      </c>
      <c r="F956" s="44">
        <v>25</v>
      </c>
      <c r="G956" s="44">
        <v>4499318</v>
      </c>
      <c r="H956" s="46">
        <v>0.77</v>
      </c>
      <c r="I956" s="21">
        <v>67.887722926049065</v>
      </c>
      <c r="J956" s="86" t="s">
        <v>194</v>
      </c>
      <c r="K956" s="66">
        <v>0.121</v>
      </c>
      <c r="L956" s="45">
        <v>9155</v>
      </c>
      <c r="M956" s="82">
        <v>44082</v>
      </c>
      <c r="N956" s="44">
        <v>93254</v>
      </c>
      <c r="O956" s="36">
        <f t="shared" si="169"/>
        <v>6330801.7137457794</v>
      </c>
      <c r="P956" s="36">
        <f t="shared" si="170"/>
        <v>7096829</v>
      </c>
      <c r="Q956" s="44">
        <v>32546</v>
      </c>
      <c r="R956" s="30">
        <v>93254</v>
      </c>
      <c r="S956" s="30">
        <f t="shared" si="171"/>
        <v>60708</v>
      </c>
      <c r="T956" s="36">
        <f t="shared" si="172"/>
        <v>2476820</v>
      </c>
      <c r="U956" s="30">
        <f t="shared" si="173"/>
        <v>4620009</v>
      </c>
      <c r="V956" s="44">
        <v>180</v>
      </c>
      <c r="W956" s="33">
        <f t="shared" si="174"/>
        <v>44262</v>
      </c>
      <c r="X956" s="43" t="str">
        <f t="shared" ca="1" si="179"/>
        <v>Bill Process</v>
      </c>
      <c r="Y956" s="37">
        <f t="shared" ca="1" si="175"/>
        <v>-1929</v>
      </c>
      <c r="Z956" s="44">
        <v>9822</v>
      </c>
      <c r="AA956" s="44">
        <f t="shared" ca="1" si="176"/>
        <v>1929</v>
      </c>
      <c r="AB956" s="48">
        <v>2</v>
      </c>
      <c r="AC956" s="67">
        <f t="shared" si="177"/>
        <v>0.3490037960838141</v>
      </c>
      <c r="AD956" s="52">
        <f t="shared" ca="1" si="180"/>
        <v>1927</v>
      </c>
      <c r="AE956" s="83"/>
      <c r="AF956" s="74">
        <v>0</v>
      </c>
      <c r="AG956" s="75">
        <v>0</v>
      </c>
      <c r="AH956" s="76">
        <v>45939</v>
      </c>
      <c r="AI956" s="77">
        <v>46133</v>
      </c>
      <c r="AJ956" s="50">
        <f t="shared" si="178"/>
        <v>-194</v>
      </c>
      <c r="AK956" s="48" t="s">
        <v>47</v>
      </c>
    </row>
    <row r="957" spans="1:37">
      <c r="A957" s="86" t="s">
        <v>1257</v>
      </c>
      <c r="B957" s="44">
        <v>989</v>
      </c>
      <c r="C957" s="44">
        <v>61173107</v>
      </c>
      <c r="D957" s="86" t="s">
        <v>599</v>
      </c>
      <c r="E957" s="86" t="s">
        <v>67</v>
      </c>
      <c r="F957" s="44">
        <v>22</v>
      </c>
      <c r="G957" s="44">
        <v>9754419</v>
      </c>
      <c r="H957" s="46">
        <v>0.95</v>
      </c>
      <c r="I957" s="21">
        <v>86.135050570715848</v>
      </c>
      <c r="J957" s="86" t="s">
        <v>377</v>
      </c>
      <c r="K957" s="66">
        <v>0.125</v>
      </c>
      <c r="L957" s="45">
        <v>9087</v>
      </c>
      <c r="M957" s="82">
        <v>43964</v>
      </c>
      <c r="N957" s="44">
        <v>75136</v>
      </c>
      <c r="O957" s="36">
        <f t="shared" si="169"/>
        <v>6471843.1596813062</v>
      </c>
      <c r="P957" s="36">
        <f t="shared" si="170"/>
        <v>7280824</v>
      </c>
      <c r="Q957" s="44">
        <v>36438</v>
      </c>
      <c r="R957" s="30">
        <v>75136</v>
      </c>
      <c r="S957" s="30">
        <f t="shared" si="171"/>
        <v>38698</v>
      </c>
      <c r="T957" s="36">
        <f t="shared" si="172"/>
        <v>3530913</v>
      </c>
      <c r="U957" s="30">
        <f t="shared" si="173"/>
        <v>3749911</v>
      </c>
      <c r="V957" s="44">
        <v>166</v>
      </c>
      <c r="W957" s="33">
        <f t="shared" si="174"/>
        <v>44130</v>
      </c>
      <c r="X957" s="43" t="str">
        <f t="shared" ca="1" si="179"/>
        <v>Bill Process</v>
      </c>
      <c r="Y957" s="37">
        <f t="shared" ca="1" si="175"/>
        <v>-2061</v>
      </c>
      <c r="Z957" s="44">
        <v>1918</v>
      </c>
      <c r="AA957" s="44">
        <f t="shared" ca="1" si="176"/>
        <v>2061</v>
      </c>
      <c r="AB957" s="48">
        <v>3</v>
      </c>
      <c r="AC957" s="67">
        <f t="shared" si="177"/>
        <v>0.48496060477001701</v>
      </c>
      <c r="AD957" s="52">
        <f t="shared" ca="1" si="180"/>
        <v>2058</v>
      </c>
      <c r="AE957" s="83"/>
      <c r="AF957" s="74">
        <v>0</v>
      </c>
      <c r="AG957" s="75">
        <v>0</v>
      </c>
      <c r="AH957" s="76">
        <v>46054</v>
      </c>
      <c r="AI957" s="77">
        <v>46234</v>
      </c>
      <c r="AJ957" s="50">
        <f t="shared" si="178"/>
        <v>-180</v>
      </c>
      <c r="AK957" s="48" t="s">
        <v>47</v>
      </c>
    </row>
    <row r="958" spans="1:37">
      <c r="A958" s="86" t="s">
        <v>1258</v>
      </c>
      <c r="B958" s="44">
        <v>146</v>
      </c>
      <c r="C958" s="44">
        <v>78974998</v>
      </c>
      <c r="D958" s="86" t="s">
        <v>178</v>
      </c>
      <c r="E958" s="86" t="s">
        <v>63</v>
      </c>
      <c r="F958" s="44">
        <v>47</v>
      </c>
      <c r="G958" s="44">
        <v>2604859</v>
      </c>
      <c r="H958" s="46">
        <v>0.88</v>
      </c>
      <c r="I958" s="21">
        <v>55.495369780251679</v>
      </c>
      <c r="J958" s="86" t="s">
        <v>202</v>
      </c>
      <c r="K958" s="66">
        <v>0.14399999999999999</v>
      </c>
      <c r="L958" s="45">
        <v>5799</v>
      </c>
      <c r="M958" s="82">
        <v>45440</v>
      </c>
      <c r="N958" s="44">
        <v>75148</v>
      </c>
      <c r="O958" s="36">
        <f t="shared" si="169"/>
        <v>4170366.0482463529</v>
      </c>
      <c r="P958" s="36">
        <f t="shared" si="170"/>
        <v>4770899</v>
      </c>
      <c r="Q958" s="44">
        <v>1796</v>
      </c>
      <c r="R958" s="30">
        <v>75148</v>
      </c>
      <c r="S958" s="30">
        <f t="shared" si="171"/>
        <v>73352</v>
      </c>
      <c r="T958" s="36">
        <f t="shared" si="172"/>
        <v>114022</v>
      </c>
      <c r="U958" s="30">
        <f t="shared" si="173"/>
        <v>4656877</v>
      </c>
      <c r="V958" s="44">
        <v>105</v>
      </c>
      <c r="W958" s="33">
        <f t="shared" si="174"/>
        <v>45545</v>
      </c>
      <c r="X958" s="43" t="str">
        <f t="shared" ca="1" si="179"/>
        <v>Bill Process</v>
      </c>
      <c r="Y958" s="37">
        <f t="shared" ca="1" si="175"/>
        <v>-646</v>
      </c>
      <c r="Z958" s="44">
        <v>6049</v>
      </c>
      <c r="AA958" s="44">
        <f t="shared" ca="1" si="176"/>
        <v>646</v>
      </c>
      <c r="AB958" s="48">
        <v>0</v>
      </c>
      <c r="AC958" s="67">
        <f t="shared" si="177"/>
        <v>2.389950497684569E-2</v>
      </c>
      <c r="AD958" s="52">
        <f t="shared" ca="1" si="180"/>
        <v>646</v>
      </c>
      <c r="AE958" s="83"/>
      <c r="AF958" s="74">
        <v>0</v>
      </c>
      <c r="AG958" s="75">
        <v>0</v>
      </c>
      <c r="AH958" s="76">
        <v>46232</v>
      </c>
      <c r="AI958" s="77">
        <v>46351</v>
      </c>
      <c r="AJ958" s="50">
        <f t="shared" si="178"/>
        <v>-119</v>
      </c>
      <c r="AK958" s="48" t="s">
        <v>60</v>
      </c>
    </row>
    <row r="959" spans="1:37">
      <c r="A959" s="86" t="s">
        <v>1259</v>
      </c>
      <c r="B959" s="44">
        <v>220</v>
      </c>
      <c r="C959" s="44">
        <v>25683113</v>
      </c>
      <c r="D959" s="86" t="s">
        <v>183</v>
      </c>
      <c r="E959" s="86" t="s">
        <v>93</v>
      </c>
      <c r="F959" s="44">
        <v>23</v>
      </c>
      <c r="G959" s="44">
        <v>5475095</v>
      </c>
      <c r="H959" s="46">
        <v>0.75</v>
      </c>
      <c r="I959" s="21">
        <v>95.479164359777812</v>
      </c>
      <c r="J959" s="86" t="s">
        <v>90</v>
      </c>
      <c r="K959" s="66">
        <v>0.122</v>
      </c>
      <c r="L959" s="45">
        <v>4255</v>
      </c>
      <c r="M959" s="82">
        <v>44046</v>
      </c>
      <c r="N959" s="44">
        <v>60385</v>
      </c>
      <c r="O959" s="36">
        <f t="shared" si="169"/>
        <v>5765509.3398651835</v>
      </c>
      <c r="P959" s="36">
        <f t="shared" si="170"/>
        <v>6468901</v>
      </c>
      <c r="Q959" s="44">
        <v>22780</v>
      </c>
      <c r="R959" s="30">
        <v>60385</v>
      </c>
      <c r="S959" s="30">
        <f t="shared" si="171"/>
        <v>37605</v>
      </c>
      <c r="T959" s="36">
        <f t="shared" si="172"/>
        <v>2440367</v>
      </c>
      <c r="U959" s="30">
        <f t="shared" si="173"/>
        <v>4028534</v>
      </c>
      <c r="V959" s="44">
        <v>61</v>
      </c>
      <c r="W959" s="33">
        <f t="shared" si="174"/>
        <v>44107</v>
      </c>
      <c r="X959" s="43" t="str">
        <f t="shared" ca="1" si="179"/>
        <v>Bill Process</v>
      </c>
      <c r="Y959" s="37">
        <f t="shared" ca="1" si="175"/>
        <v>-2084</v>
      </c>
      <c r="Z959" s="44">
        <v>3329</v>
      </c>
      <c r="AA959" s="44">
        <f t="shared" ca="1" si="176"/>
        <v>2084</v>
      </c>
      <c r="AB959" s="48">
        <v>0</v>
      </c>
      <c r="AC959" s="67">
        <f t="shared" si="177"/>
        <v>0.37724600480251719</v>
      </c>
      <c r="AD959" s="52">
        <f t="shared" ca="1" si="180"/>
        <v>2084</v>
      </c>
      <c r="AE959" s="83"/>
      <c r="AF959" s="74">
        <v>0</v>
      </c>
      <c r="AG959" s="75">
        <v>0</v>
      </c>
      <c r="AH959" s="76">
        <v>46335</v>
      </c>
      <c r="AI959" s="77">
        <v>46410</v>
      </c>
      <c r="AJ959" s="50">
        <f t="shared" si="178"/>
        <v>-75</v>
      </c>
      <c r="AK959" s="48" t="s">
        <v>47</v>
      </c>
    </row>
    <row r="960" spans="1:37">
      <c r="A960" s="86" t="s">
        <v>1260</v>
      </c>
      <c r="B960" s="44">
        <v>489</v>
      </c>
      <c r="C960" s="44">
        <v>56831039</v>
      </c>
      <c r="D960" s="86" t="s">
        <v>339</v>
      </c>
      <c r="E960" s="86" t="s">
        <v>58</v>
      </c>
      <c r="F960" s="44">
        <v>42</v>
      </c>
      <c r="G960" s="44">
        <v>1453285</v>
      </c>
      <c r="H960" s="46">
        <v>0.89</v>
      </c>
      <c r="I960" s="21">
        <v>62.146961087014603</v>
      </c>
      <c r="J960" s="86" t="s">
        <v>68</v>
      </c>
      <c r="K960" s="66">
        <v>0.11700000000000001</v>
      </c>
      <c r="L960" s="45">
        <v>8618</v>
      </c>
      <c r="M960" s="82">
        <v>44957</v>
      </c>
      <c r="N960" s="44">
        <v>10113</v>
      </c>
      <c r="O960" s="36">
        <f t="shared" si="169"/>
        <v>628492.21747297863</v>
      </c>
      <c r="P960" s="36">
        <f t="shared" si="170"/>
        <v>702026</v>
      </c>
      <c r="Q960" s="44">
        <v>3817</v>
      </c>
      <c r="R960" s="30">
        <v>10113</v>
      </c>
      <c r="S960" s="30">
        <f t="shared" si="171"/>
        <v>6296</v>
      </c>
      <c r="T960" s="36">
        <f t="shared" si="172"/>
        <v>264969</v>
      </c>
      <c r="U960" s="30">
        <f t="shared" si="173"/>
        <v>437057</v>
      </c>
      <c r="V960" s="44">
        <v>81</v>
      </c>
      <c r="W960" s="33">
        <f t="shared" si="174"/>
        <v>45038</v>
      </c>
      <c r="X960" s="43" t="str">
        <f t="shared" ca="1" si="179"/>
        <v>Bill Process</v>
      </c>
      <c r="Y960" s="37">
        <f t="shared" ca="1" si="175"/>
        <v>-1153</v>
      </c>
      <c r="Z960" s="44">
        <v>8915</v>
      </c>
      <c r="AA960" s="44">
        <f t="shared" ca="1" si="176"/>
        <v>1153</v>
      </c>
      <c r="AB960" s="48">
        <v>8</v>
      </c>
      <c r="AC960" s="67">
        <f t="shared" si="177"/>
        <v>0.37743498467319292</v>
      </c>
      <c r="AD960" s="52">
        <f t="shared" ca="1" si="180"/>
        <v>1145</v>
      </c>
      <c r="AE960" s="83"/>
      <c r="AF960" s="74">
        <v>0</v>
      </c>
      <c r="AG960" s="75">
        <v>0</v>
      </c>
      <c r="AH960" s="76">
        <v>46051</v>
      </c>
      <c r="AI960" s="77">
        <v>46146</v>
      </c>
      <c r="AJ960" s="50">
        <f t="shared" si="178"/>
        <v>-95</v>
      </c>
      <c r="AK960" s="48" t="s">
        <v>47</v>
      </c>
    </row>
    <row r="961" spans="1:37">
      <c r="A961" s="86" t="s">
        <v>1261</v>
      </c>
      <c r="B961" s="44">
        <v>229</v>
      </c>
      <c r="C961" s="44">
        <v>25906913</v>
      </c>
      <c r="D961" s="86" t="s">
        <v>285</v>
      </c>
      <c r="E961" s="86" t="s">
        <v>147</v>
      </c>
      <c r="F961" s="44">
        <v>23</v>
      </c>
      <c r="G961" s="44">
        <v>4400803</v>
      </c>
      <c r="H961" s="46">
        <v>0.83</v>
      </c>
      <c r="I961" s="21">
        <v>66.553944617617489</v>
      </c>
      <c r="J961" s="86" t="s">
        <v>236</v>
      </c>
      <c r="K961" s="66">
        <v>0.13700000000000001</v>
      </c>
      <c r="L961" s="45">
        <v>1572</v>
      </c>
      <c r="M961" s="82">
        <v>45628</v>
      </c>
      <c r="N961" s="44">
        <v>51128</v>
      </c>
      <c r="O961" s="36">
        <f t="shared" si="169"/>
        <v>3402770.0804095468</v>
      </c>
      <c r="P961" s="36">
        <f t="shared" si="170"/>
        <v>3868950</v>
      </c>
      <c r="Q961" s="44">
        <v>13628</v>
      </c>
      <c r="R961" s="30">
        <v>51128</v>
      </c>
      <c r="S961" s="30">
        <f t="shared" si="171"/>
        <v>37500</v>
      </c>
      <c r="T961" s="36">
        <f t="shared" si="172"/>
        <v>1031256</v>
      </c>
      <c r="U961" s="30">
        <f t="shared" si="173"/>
        <v>2837694</v>
      </c>
      <c r="V961" s="44">
        <v>172</v>
      </c>
      <c r="W961" s="33">
        <f t="shared" si="174"/>
        <v>45800</v>
      </c>
      <c r="X961" s="43" t="str">
        <f t="shared" ca="1" si="179"/>
        <v>Bill Process</v>
      </c>
      <c r="Y961" s="37">
        <f t="shared" ca="1" si="175"/>
        <v>-391</v>
      </c>
      <c r="Z961" s="44">
        <v>5433</v>
      </c>
      <c r="AA961" s="44">
        <f t="shared" ca="1" si="176"/>
        <v>391</v>
      </c>
      <c r="AB961" s="48">
        <v>3</v>
      </c>
      <c r="AC961" s="67">
        <f t="shared" si="177"/>
        <v>0.26654670630574245</v>
      </c>
      <c r="AD961" s="52">
        <f t="shared" ca="1" si="180"/>
        <v>388</v>
      </c>
      <c r="AE961" s="83"/>
      <c r="AF961" s="74">
        <v>0</v>
      </c>
      <c r="AG961" s="75">
        <v>0</v>
      </c>
      <c r="AH961" s="76">
        <v>45834</v>
      </c>
      <c r="AI961" s="77">
        <v>46020</v>
      </c>
      <c r="AJ961" s="50">
        <f t="shared" si="178"/>
        <v>-186</v>
      </c>
      <c r="AK961" s="48" t="s">
        <v>47</v>
      </c>
    </row>
    <row r="962" spans="1:37">
      <c r="A962" s="86" t="s">
        <v>1262</v>
      </c>
      <c r="B962" s="44">
        <v>639</v>
      </c>
      <c r="C962" s="44">
        <v>53377985</v>
      </c>
      <c r="D962" s="86" t="s">
        <v>196</v>
      </c>
      <c r="E962" s="86" t="s">
        <v>83</v>
      </c>
      <c r="F962" s="44">
        <v>17</v>
      </c>
      <c r="G962" s="44">
        <v>7148846</v>
      </c>
      <c r="H962" s="46">
        <v>0.84</v>
      </c>
      <c r="I962" s="21">
        <v>59.972135444204028</v>
      </c>
      <c r="J962" s="86" t="s">
        <v>126</v>
      </c>
      <c r="K962" s="66">
        <v>0.126</v>
      </c>
      <c r="L962" s="45">
        <v>8332</v>
      </c>
      <c r="M962" s="82">
        <v>44949</v>
      </c>
      <c r="N962" s="44">
        <v>34120</v>
      </c>
      <c r="O962" s="36">
        <f t="shared" si="169"/>
        <v>2046249.2613562415</v>
      </c>
      <c r="P962" s="36">
        <f t="shared" si="170"/>
        <v>2304077</v>
      </c>
      <c r="Q962" s="44">
        <v>7045</v>
      </c>
      <c r="R962" s="30">
        <v>34120</v>
      </c>
      <c r="S962" s="30">
        <f t="shared" si="171"/>
        <v>27075</v>
      </c>
      <c r="T962" s="36">
        <f t="shared" si="172"/>
        <v>475739</v>
      </c>
      <c r="U962" s="30">
        <f t="shared" si="173"/>
        <v>1828338</v>
      </c>
      <c r="V962" s="44">
        <v>111</v>
      </c>
      <c r="W962" s="33">
        <f t="shared" si="174"/>
        <v>45060</v>
      </c>
      <c r="X962" s="43" t="str">
        <f t="shared" ca="1" si="179"/>
        <v>Bill Process</v>
      </c>
      <c r="Y962" s="37">
        <f t="shared" ca="1" si="175"/>
        <v>-1131</v>
      </c>
      <c r="Z962" s="44">
        <v>5232</v>
      </c>
      <c r="AA962" s="44">
        <f t="shared" ca="1" si="176"/>
        <v>1131</v>
      </c>
      <c r="AB962" s="48">
        <v>1</v>
      </c>
      <c r="AC962" s="67">
        <f t="shared" si="177"/>
        <v>0.20647713950762017</v>
      </c>
      <c r="AD962" s="52">
        <f t="shared" ca="1" si="180"/>
        <v>1130</v>
      </c>
      <c r="AE962" s="83"/>
      <c r="AF962" s="74">
        <v>0</v>
      </c>
      <c r="AG962" s="75">
        <v>0</v>
      </c>
      <c r="AH962" s="76">
        <v>45989</v>
      </c>
      <c r="AI962" s="77">
        <v>46114</v>
      </c>
      <c r="AJ962" s="50">
        <f t="shared" si="178"/>
        <v>-125</v>
      </c>
      <c r="AK962" s="48" t="s">
        <v>47</v>
      </c>
    </row>
    <row r="963" spans="1:37">
      <c r="A963" s="86" t="s">
        <v>1263</v>
      </c>
      <c r="B963" s="44">
        <v>242</v>
      </c>
      <c r="C963" s="44">
        <v>64489522</v>
      </c>
      <c r="D963" s="86" t="s">
        <v>53</v>
      </c>
      <c r="E963" s="86" t="s">
        <v>54</v>
      </c>
      <c r="F963" s="44">
        <v>32</v>
      </c>
      <c r="G963" s="44">
        <v>1520130</v>
      </c>
      <c r="H963" s="46">
        <v>0.85</v>
      </c>
      <c r="I963" s="21">
        <v>71.347472294260271</v>
      </c>
      <c r="J963" s="86" t="s">
        <v>204</v>
      </c>
      <c r="K963" s="66">
        <v>0.13800000000000001</v>
      </c>
      <c r="L963" s="45">
        <v>3214</v>
      </c>
      <c r="M963" s="82">
        <v>44580</v>
      </c>
      <c r="N963" s="44">
        <v>17474</v>
      </c>
      <c r="O963" s="36">
        <f t="shared" ref="O963:O1026" si="181">I963*N963</f>
        <v>1246725.7308699039</v>
      </c>
      <c r="P963" s="36">
        <f t="shared" ref="P963:P1026" si="182">ROUND((SUM(I963*K963+I963)*N963),0)</f>
        <v>1418774</v>
      </c>
      <c r="Q963" s="44">
        <v>2031</v>
      </c>
      <c r="R963" s="30">
        <v>17474</v>
      </c>
      <c r="S963" s="30">
        <f t="shared" ref="S963:S1026" si="183">+N963-Q963</f>
        <v>15443</v>
      </c>
      <c r="T963" s="36">
        <f t="shared" ref="T963:T1026" si="184">ROUND((SUM(I963*K963+I963)*Q963),0)</f>
        <v>164904</v>
      </c>
      <c r="U963" s="30">
        <f t="shared" ref="U963:U1026" si="185">+P963-T963</f>
        <v>1253870</v>
      </c>
      <c r="V963" s="44">
        <v>179</v>
      </c>
      <c r="W963" s="33">
        <f t="shared" ref="W963:W1026" si="186">V963+M963</f>
        <v>44759</v>
      </c>
      <c r="X963" s="43" t="str">
        <f t="shared" ca="1" si="179"/>
        <v>Bill Process</v>
      </c>
      <c r="Y963" s="37">
        <f t="shared" ref="Y963:Y1026" ca="1" si="187">+W963-TODAY()</f>
        <v>-1432</v>
      </c>
      <c r="Z963" s="44">
        <v>6652</v>
      </c>
      <c r="AA963" s="44">
        <f t="shared" ref="AA963:AA1026" ca="1" si="188">IF(W963&lt;TODAY(),TODAY()-W963,0)</f>
        <v>1432</v>
      </c>
      <c r="AB963" s="48">
        <v>4</v>
      </c>
      <c r="AC963" s="67">
        <f t="shared" ref="AC963:AC1026" si="189">+Q963/N963</f>
        <v>0.1162298271717981</v>
      </c>
      <c r="AD963" s="52">
        <f t="shared" ca="1" si="180"/>
        <v>1428</v>
      </c>
      <c r="AE963" s="83"/>
      <c r="AF963" s="74">
        <v>0</v>
      </c>
      <c r="AG963" s="75">
        <v>0</v>
      </c>
      <c r="AH963" s="76">
        <v>46035</v>
      </c>
      <c r="AI963" s="77">
        <v>46228</v>
      </c>
      <c r="AJ963" s="50">
        <f t="shared" ref="AJ963:AJ1026" si="190">AH963-AI963</f>
        <v>-193</v>
      </c>
      <c r="AK963" s="48" t="s">
        <v>60</v>
      </c>
    </row>
    <row r="964" spans="1:37">
      <c r="A964" s="86" t="s">
        <v>1264</v>
      </c>
      <c r="B964" s="44">
        <v>945</v>
      </c>
      <c r="C964" s="44">
        <v>76397802</v>
      </c>
      <c r="D964" s="86" t="s">
        <v>351</v>
      </c>
      <c r="E964" s="86" t="s">
        <v>79</v>
      </c>
      <c r="F964" s="44">
        <v>42</v>
      </c>
      <c r="G964" s="44">
        <v>2278361</v>
      </c>
      <c r="H964" s="46">
        <v>0.79</v>
      </c>
      <c r="I964" s="21">
        <v>80.510160259587693</v>
      </c>
      <c r="J964" s="86" t="s">
        <v>184</v>
      </c>
      <c r="K964" s="66">
        <v>0.13500000000000001</v>
      </c>
      <c r="L964" s="45">
        <v>1094</v>
      </c>
      <c r="M964" s="82">
        <v>45949</v>
      </c>
      <c r="N964" s="44">
        <v>31456</v>
      </c>
      <c r="O964" s="36">
        <f t="shared" si="181"/>
        <v>2532527.6011255905</v>
      </c>
      <c r="P964" s="36">
        <f t="shared" si="182"/>
        <v>2874419</v>
      </c>
      <c r="Q964" s="44">
        <v>17807</v>
      </c>
      <c r="R964" s="30">
        <v>31456</v>
      </c>
      <c r="S964" s="30">
        <f t="shared" si="183"/>
        <v>13649</v>
      </c>
      <c r="T964" s="36">
        <f t="shared" si="184"/>
        <v>1627186</v>
      </c>
      <c r="U964" s="30">
        <f t="shared" si="185"/>
        <v>1247233</v>
      </c>
      <c r="V964" s="44">
        <v>182</v>
      </c>
      <c r="W964" s="33">
        <f t="shared" si="186"/>
        <v>46131</v>
      </c>
      <c r="X964" s="43" t="str">
        <f t="shared" ref="X964:X1027" ca="1" si="191">IF(Q964=0,"Bill Submit",IF(Q964&lt;N964,"Bill Process",IF(W964&gt;=TODAY(),"L D 0%",IF(W964+V964/4&gt;=TODAY(),"L D 2.5%",IF(W964+V964/2&gt;=TODAY(),"L D 5.0%",IF(W964+V964*3/4&gt;=TODAY(),"L D 7.5%",IF(W964+V964&gt;=TODAY(),"L D 10%","P O Closed")))))))</f>
        <v>Bill Process</v>
      </c>
      <c r="Y964" s="37">
        <f t="shared" ca="1" si="187"/>
        <v>-60</v>
      </c>
      <c r="Z964" s="44">
        <v>8330</v>
      </c>
      <c r="AA964" s="44">
        <f t="shared" ca="1" si="188"/>
        <v>60</v>
      </c>
      <c r="AB964" s="48">
        <v>8</v>
      </c>
      <c r="AC964" s="67">
        <f t="shared" si="189"/>
        <v>0.56609231943031535</v>
      </c>
      <c r="AD964" s="52">
        <f t="shared" ca="1" si="180"/>
        <v>52</v>
      </c>
      <c r="AE964" s="83"/>
      <c r="AF964" s="74">
        <v>0</v>
      </c>
      <c r="AG964" s="75">
        <v>0</v>
      </c>
      <c r="AH964" s="76">
        <v>45736</v>
      </c>
      <c r="AI964" s="77">
        <v>45932</v>
      </c>
      <c r="AJ964" s="50">
        <f t="shared" si="190"/>
        <v>-196</v>
      </c>
      <c r="AK964" s="48" t="s">
        <v>60</v>
      </c>
    </row>
    <row r="965" spans="1:37">
      <c r="A965" s="86" t="s">
        <v>1265</v>
      </c>
      <c r="B965" s="44">
        <v>515</v>
      </c>
      <c r="C965" s="44">
        <v>72830675</v>
      </c>
      <c r="D965" s="86" t="s">
        <v>128</v>
      </c>
      <c r="E965" s="86" t="s">
        <v>50</v>
      </c>
      <c r="F965" s="44">
        <v>45</v>
      </c>
      <c r="G965" s="44">
        <v>2405159</v>
      </c>
      <c r="H965" s="46">
        <v>0.88</v>
      </c>
      <c r="I965" s="21">
        <v>80.016197410365152</v>
      </c>
      <c r="J965" s="86" t="s">
        <v>173</v>
      </c>
      <c r="K965" s="66">
        <v>0.13800000000000001</v>
      </c>
      <c r="L965" s="45">
        <v>4095</v>
      </c>
      <c r="M965" s="82">
        <v>45189</v>
      </c>
      <c r="N965" s="44">
        <v>72345</v>
      </c>
      <c r="O965" s="36">
        <f t="shared" si="181"/>
        <v>5788771.8016528673</v>
      </c>
      <c r="P965" s="36">
        <f t="shared" si="182"/>
        <v>6587622</v>
      </c>
      <c r="Q965" s="44">
        <v>72345</v>
      </c>
      <c r="R965" s="30">
        <v>72345</v>
      </c>
      <c r="S965" s="30">
        <f t="shared" si="183"/>
        <v>0</v>
      </c>
      <c r="T965" s="36">
        <f t="shared" si="184"/>
        <v>6587622</v>
      </c>
      <c r="U965" s="30">
        <f t="shared" si="185"/>
        <v>0</v>
      </c>
      <c r="V965" s="44">
        <v>101</v>
      </c>
      <c r="W965" s="33">
        <f t="shared" si="186"/>
        <v>45290</v>
      </c>
      <c r="X965" s="43" t="str">
        <f t="shared" ca="1" si="191"/>
        <v>P O Closed</v>
      </c>
      <c r="Y965" s="37">
        <f t="shared" ca="1" si="187"/>
        <v>-901</v>
      </c>
      <c r="Z965" s="44">
        <v>3586</v>
      </c>
      <c r="AA965" s="44">
        <f t="shared" ca="1" si="188"/>
        <v>901</v>
      </c>
      <c r="AB965" s="48">
        <v>0</v>
      </c>
      <c r="AC965" s="67">
        <f t="shared" si="189"/>
        <v>1</v>
      </c>
      <c r="AD965" s="52">
        <f t="shared" ca="1" si="180"/>
        <v>901</v>
      </c>
      <c r="AE965" s="83"/>
      <c r="AF965" s="74">
        <v>0</v>
      </c>
      <c r="AG965" s="75">
        <v>0</v>
      </c>
      <c r="AH965" s="76">
        <v>46348</v>
      </c>
      <c r="AI965" s="77">
        <v>46463</v>
      </c>
      <c r="AJ965" s="50">
        <f t="shared" si="190"/>
        <v>-115</v>
      </c>
      <c r="AK965" s="48" t="s">
        <v>47</v>
      </c>
    </row>
    <row r="966" spans="1:37">
      <c r="A966" s="86" t="s">
        <v>1266</v>
      </c>
      <c r="B966" s="44">
        <v>285</v>
      </c>
      <c r="C966" s="44">
        <v>61824148</v>
      </c>
      <c r="D966" s="86" t="s">
        <v>216</v>
      </c>
      <c r="E966" s="86" t="s">
        <v>107</v>
      </c>
      <c r="F966" s="44">
        <v>10</v>
      </c>
      <c r="G966" s="44">
        <v>5637853</v>
      </c>
      <c r="H966" s="46">
        <v>0.94</v>
      </c>
      <c r="I966" s="21">
        <v>52.135873166577852</v>
      </c>
      <c r="J966" s="86" t="s">
        <v>190</v>
      </c>
      <c r="K966" s="66">
        <v>0.1</v>
      </c>
      <c r="L966" s="45">
        <v>1195</v>
      </c>
      <c r="M966" s="82">
        <v>44553</v>
      </c>
      <c r="N966" s="44">
        <v>56116</v>
      </c>
      <c r="O966" s="36">
        <f t="shared" si="181"/>
        <v>2925656.6586156827</v>
      </c>
      <c r="P966" s="36">
        <f t="shared" si="182"/>
        <v>3218222</v>
      </c>
      <c r="Q966" s="44">
        <v>27142</v>
      </c>
      <c r="R966" s="30">
        <v>56116</v>
      </c>
      <c r="S966" s="30">
        <f t="shared" si="183"/>
        <v>28974</v>
      </c>
      <c r="T966" s="36">
        <f t="shared" si="184"/>
        <v>1556579</v>
      </c>
      <c r="U966" s="30">
        <f t="shared" si="185"/>
        <v>1661643</v>
      </c>
      <c r="V966" s="44">
        <v>65</v>
      </c>
      <c r="W966" s="33">
        <f t="shared" si="186"/>
        <v>44618</v>
      </c>
      <c r="X966" s="43" t="str">
        <f t="shared" ca="1" si="191"/>
        <v>Bill Process</v>
      </c>
      <c r="Y966" s="37">
        <f t="shared" ca="1" si="187"/>
        <v>-1573</v>
      </c>
      <c r="Z966" s="44">
        <v>7968</v>
      </c>
      <c r="AA966" s="44">
        <f t="shared" ca="1" si="188"/>
        <v>1573</v>
      </c>
      <c r="AB966" s="48">
        <v>2</v>
      </c>
      <c r="AC966" s="67">
        <f t="shared" si="189"/>
        <v>0.48367666975550644</v>
      </c>
      <c r="AD966" s="52">
        <f t="shared" ca="1" si="180"/>
        <v>1571</v>
      </c>
      <c r="AE966" s="83"/>
      <c r="AF966" s="74">
        <v>0</v>
      </c>
      <c r="AG966" s="75">
        <v>0</v>
      </c>
      <c r="AH966" s="76">
        <v>45678</v>
      </c>
      <c r="AI966" s="77">
        <v>45757</v>
      </c>
      <c r="AJ966" s="50">
        <f t="shared" si="190"/>
        <v>-79</v>
      </c>
      <c r="AK966" s="48" t="s">
        <v>47</v>
      </c>
    </row>
    <row r="967" spans="1:37">
      <c r="A967" s="86" t="s">
        <v>1267</v>
      </c>
      <c r="B967" s="44">
        <v>255</v>
      </c>
      <c r="C967" s="44">
        <v>14675679</v>
      </c>
      <c r="D967" s="86" t="s">
        <v>248</v>
      </c>
      <c r="E967" s="86" t="s">
        <v>147</v>
      </c>
      <c r="F967" s="44">
        <v>28</v>
      </c>
      <c r="G967" s="44">
        <v>7329756</v>
      </c>
      <c r="H967" s="46">
        <v>0.97</v>
      </c>
      <c r="I967" s="21">
        <v>52.946962567999648</v>
      </c>
      <c r="J967" s="86" t="s">
        <v>84</v>
      </c>
      <c r="K967" s="66">
        <v>0.10299999999999999</v>
      </c>
      <c r="L967" s="45">
        <v>2972</v>
      </c>
      <c r="M967" s="82">
        <v>45070</v>
      </c>
      <c r="N967" s="44">
        <v>34630</v>
      </c>
      <c r="O967" s="36">
        <f t="shared" si="181"/>
        <v>1833553.3137298278</v>
      </c>
      <c r="P967" s="36">
        <f t="shared" si="182"/>
        <v>2022409</v>
      </c>
      <c r="Q967" s="44">
        <v>3068</v>
      </c>
      <c r="R967" s="30">
        <v>34630</v>
      </c>
      <c r="S967" s="30">
        <f t="shared" si="183"/>
        <v>31562</v>
      </c>
      <c r="T967" s="36">
        <f t="shared" si="184"/>
        <v>179173</v>
      </c>
      <c r="U967" s="30">
        <f t="shared" si="185"/>
        <v>1843236</v>
      </c>
      <c r="V967" s="44">
        <v>189</v>
      </c>
      <c r="W967" s="33">
        <f t="shared" si="186"/>
        <v>45259</v>
      </c>
      <c r="X967" s="43" t="str">
        <f t="shared" ca="1" si="191"/>
        <v>Bill Process</v>
      </c>
      <c r="Y967" s="37">
        <f t="shared" ca="1" si="187"/>
        <v>-932</v>
      </c>
      <c r="Z967" s="44">
        <v>1395</v>
      </c>
      <c r="AA967" s="44">
        <f t="shared" ca="1" si="188"/>
        <v>932</v>
      </c>
      <c r="AB967" s="48">
        <v>8</v>
      </c>
      <c r="AC967" s="67">
        <f t="shared" si="189"/>
        <v>8.8593704880161703E-2</v>
      </c>
      <c r="AD967" s="52">
        <f t="shared" ca="1" si="180"/>
        <v>924</v>
      </c>
      <c r="AE967" s="83"/>
      <c r="AF967" s="74">
        <v>0</v>
      </c>
      <c r="AG967" s="75">
        <v>0</v>
      </c>
      <c r="AH967" s="76">
        <v>45958</v>
      </c>
      <c r="AI967" s="77">
        <v>46161</v>
      </c>
      <c r="AJ967" s="50">
        <f t="shared" si="190"/>
        <v>-203</v>
      </c>
      <c r="AK967" s="48" t="s">
        <v>60</v>
      </c>
    </row>
    <row r="968" spans="1:37">
      <c r="A968" s="86" t="s">
        <v>1268</v>
      </c>
      <c r="B968" s="44">
        <v>315</v>
      </c>
      <c r="C968" s="44">
        <v>73577296</v>
      </c>
      <c r="D968" s="86" t="s">
        <v>954</v>
      </c>
      <c r="E968" s="86" t="s">
        <v>125</v>
      </c>
      <c r="F968" s="44">
        <v>28</v>
      </c>
      <c r="G968" s="44">
        <v>3676638</v>
      </c>
      <c r="H968" s="46">
        <v>0.96</v>
      </c>
      <c r="I968" s="21">
        <v>90.308151492636938</v>
      </c>
      <c r="J968" s="86" t="s">
        <v>208</v>
      </c>
      <c r="K968" s="66">
        <v>0.124</v>
      </c>
      <c r="L968" s="45">
        <v>4052</v>
      </c>
      <c r="M968" s="82">
        <v>44324</v>
      </c>
      <c r="N968" s="44">
        <v>87579</v>
      </c>
      <c r="O968" s="36">
        <f t="shared" si="181"/>
        <v>7909097.5995736504</v>
      </c>
      <c r="P968" s="36">
        <f t="shared" si="182"/>
        <v>8889826</v>
      </c>
      <c r="Q968" s="44">
        <v>38849</v>
      </c>
      <c r="R968" s="30">
        <v>87579</v>
      </c>
      <c r="S968" s="30">
        <f t="shared" si="183"/>
        <v>48730</v>
      </c>
      <c r="T968" s="36">
        <f t="shared" si="184"/>
        <v>3943421</v>
      </c>
      <c r="U968" s="30">
        <f t="shared" si="185"/>
        <v>4946405</v>
      </c>
      <c r="V968" s="44">
        <v>184</v>
      </c>
      <c r="W968" s="33">
        <f t="shared" si="186"/>
        <v>44508</v>
      </c>
      <c r="X968" s="43" t="str">
        <f t="shared" ca="1" si="191"/>
        <v>Bill Process</v>
      </c>
      <c r="Y968" s="37">
        <f t="shared" ca="1" si="187"/>
        <v>-1683</v>
      </c>
      <c r="Z968" s="44">
        <v>1020</v>
      </c>
      <c r="AA968" s="44">
        <f t="shared" ca="1" si="188"/>
        <v>1683</v>
      </c>
      <c r="AB968" s="48">
        <v>0</v>
      </c>
      <c r="AC968" s="67">
        <f t="shared" si="189"/>
        <v>0.44358807476678197</v>
      </c>
      <c r="AD968" s="52">
        <f t="shared" ca="1" si="180"/>
        <v>1683</v>
      </c>
      <c r="AE968" s="83"/>
      <c r="AF968" s="74">
        <v>0</v>
      </c>
      <c r="AG968" s="75">
        <v>0</v>
      </c>
      <c r="AH968" s="76">
        <v>46294</v>
      </c>
      <c r="AI968" s="77">
        <v>46492</v>
      </c>
      <c r="AJ968" s="50">
        <f t="shared" si="190"/>
        <v>-198</v>
      </c>
      <c r="AK968" s="48" t="s">
        <v>47</v>
      </c>
    </row>
    <row r="969" spans="1:37">
      <c r="A969" s="86" t="s">
        <v>1269</v>
      </c>
      <c r="B969" s="44">
        <v>448</v>
      </c>
      <c r="C969" s="44">
        <v>40240766</v>
      </c>
      <c r="D969" s="86" t="s">
        <v>114</v>
      </c>
      <c r="E969" s="86" t="s">
        <v>54</v>
      </c>
      <c r="F969" s="44">
        <v>9</v>
      </c>
      <c r="G969" s="44">
        <v>731820</v>
      </c>
      <c r="H969" s="46">
        <v>0.83</v>
      </c>
      <c r="I969" s="21">
        <v>63.20140621046032</v>
      </c>
      <c r="J969" s="86" t="s">
        <v>76</v>
      </c>
      <c r="K969" s="66">
        <v>0.109</v>
      </c>
      <c r="L969" s="45">
        <v>2678</v>
      </c>
      <c r="M969" s="82">
        <v>44561</v>
      </c>
      <c r="N969" s="44">
        <v>93817</v>
      </c>
      <c r="O969" s="36">
        <f t="shared" si="181"/>
        <v>5929366.3264467558</v>
      </c>
      <c r="P969" s="36">
        <f t="shared" si="182"/>
        <v>6575667</v>
      </c>
      <c r="Q969" s="44">
        <v>21043</v>
      </c>
      <c r="R969" s="30">
        <v>93817</v>
      </c>
      <c r="S969" s="30">
        <f t="shared" si="183"/>
        <v>72774</v>
      </c>
      <c r="T969" s="36">
        <f t="shared" si="184"/>
        <v>1474911</v>
      </c>
      <c r="U969" s="30">
        <f t="shared" si="185"/>
        <v>5100756</v>
      </c>
      <c r="V969" s="44">
        <v>190</v>
      </c>
      <c r="W969" s="33">
        <f t="shared" si="186"/>
        <v>44751</v>
      </c>
      <c r="X969" s="43" t="str">
        <f t="shared" ca="1" si="191"/>
        <v>Bill Process</v>
      </c>
      <c r="Y969" s="37">
        <f t="shared" ca="1" si="187"/>
        <v>-1440</v>
      </c>
      <c r="Z969" s="44">
        <v>8358</v>
      </c>
      <c r="AA969" s="44">
        <f t="shared" ca="1" si="188"/>
        <v>1440</v>
      </c>
      <c r="AB969" s="48">
        <v>9</v>
      </c>
      <c r="AC969" s="67">
        <f t="shared" si="189"/>
        <v>0.22429836809959816</v>
      </c>
      <c r="AD969" s="52">
        <f t="shared" ca="1" si="180"/>
        <v>1431</v>
      </c>
      <c r="AE969" s="83"/>
      <c r="AF969" s="74">
        <v>0</v>
      </c>
      <c r="AG969" s="75">
        <v>0</v>
      </c>
      <c r="AH969" s="76">
        <v>45660</v>
      </c>
      <c r="AI969" s="77">
        <v>45864</v>
      </c>
      <c r="AJ969" s="50">
        <f t="shared" si="190"/>
        <v>-204</v>
      </c>
      <c r="AK969" s="48" t="s">
        <v>47</v>
      </c>
    </row>
    <row r="970" spans="1:37">
      <c r="A970" s="86" t="s">
        <v>1270</v>
      </c>
      <c r="B970" s="44">
        <v>487</v>
      </c>
      <c r="C970" s="44">
        <v>35198659</v>
      </c>
      <c r="D970" s="86" t="s">
        <v>476</v>
      </c>
      <c r="E970" s="86" t="s">
        <v>207</v>
      </c>
      <c r="F970" s="44">
        <v>28</v>
      </c>
      <c r="G970" s="44">
        <v>6171807</v>
      </c>
      <c r="H970" s="46">
        <v>0.96</v>
      </c>
      <c r="I970" s="21">
        <v>99.49228110807654</v>
      </c>
      <c r="J970" s="86" t="s">
        <v>208</v>
      </c>
      <c r="K970" s="66">
        <v>0.125</v>
      </c>
      <c r="L970" s="45">
        <v>8300</v>
      </c>
      <c r="M970" s="82">
        <v>44552</v>
      </c>
      <c r="N970" s="44">
        <v>91008</v>
      </c>
      <c r="O970" s="36">
        <f t="shared" si="181"/>
        <v>9054593.5190838296</v>
      </c>
      <c r="P970" s="36">
        <f t="shared" si="182"/>
        <v>10186418</v>
      </c>
      <c r="Q970" s="44">
        <v>29264</v>
      </c>
      <c r="R970" s="30">
        <v>91008</v>
      </c>
      <c r="S970" s="30">
        <f t="shared" si="183"/>
        <v>61744</v>
      </c>
      <c r="T970" s="36">
        <f t="shared" si="184"/>
        <v>3275485</v>
      </c>
      <c r="U970" s="30">
        <f t="shared" si="185"/>
        <v>6910933</v>
      </c>
      <c r="V970" s="44">
        <v>170</v>
      </c>
      <c r="W970" s="33">
        <f t="shared" si="186"/>
        <v>44722</v>
      </c>
      <c r="X970" s="43" t="str">
        <f t="shared" ca="1" si="191"/>
        <v>Bill Process</v>
      </c>
      <c r="Y970" s="37">
        <f t="shared" ca="1" si="187"/>
        <v>-1469</v>
      </c>
      <c r="Z970" s="44">
        <v>5564</v>
      </c>
      <c r="AA970" s="44">
        <f t="shared" ca="1" si="188"/>
        <v>1469</v>
      </c>
      <c r="AB970" s="48">
        <v>0</v>
      </c>
      <c r="AC970" s="67">
        <f t="shared" si="189"/>
        <v>0.32155414908579466</v>
      </c>
      <c r="AD970" s="52">
        <f t="shared" ca="1" si="180"/>
        <v>1469</v>
      </c>
      <c r="AE970" s="83"/>
      <c r="AF970" s="74">
        <v>0</v>
      </c>
      <c r="AG970" s="75">
        <v>0</v>
      </c>
      <c r="AH970" s="76">
        <v>46304</v>
      </c>
      <c r="AI970" s="77">
        <v>46488</v>
      </c>
      <c r="AJ970" s="50">
        <f t="shared" si="190"/>
        <v>-184</v>
      </c>
      <c r="AK970" s="48" t="s">
        <v>47</v>
      </c>
    </row>
    <row r="971" spans="1:37">
      <c r="A971" s="86" t="s">
        <v>1271</v>
      </c>
      <c r="B971" s="44">
        <v>137</v>
      </c>
      <c r="C971" s="44">
        <v>10120350</v>
      </c>
      <c r="D971" s="86" t="s">
        <v>153</v>
      </c>
      <c r="E971" s="86" t="s">
        <v>107</v>
      </c>
      <c r="F971" s="44">
        <v>8</v>
      </c>
      <c r="G971" s="44">
        <v>6306353</v>
      </c>
      <c r="H971" s="46">
        <v>0.97</v>
      </c>
      <c r="I971" s="21">
        <v>92.644414479187475</v>
      </c>
      <c r="J971" s="86" t="s">
        <v>276</v>
      </c>
      <c r="K971" s="66">
        <v>0.13700000000000001</v>
      </c>
      <c r="L971" s="45">
        <v>8817</v>
      </c>
      <c r="M971" s="82">
        <v>45817</v>
      </c>
      <c r="N971" s="44">
        <v>41873</v>
      </c>
      <c r="O971" s="36">
        <f t="shared" si="181"/>
        <v>3879299.5674870173</v>
      </c>
      <c r="P971" s="36">
        <f t="shared" si="182"/>
        <v>4410764</v>
      </c>
      <c r="Q971" s="44">
        <v>24980</v>
      </c>
      <c r="R971" s="30">
        <v>41873</v>
      </c>
      <c r="S971" s="30">
        <f t="shared" si="183"/>
        <v>16893</v>
      </c>
      <c r="T971" s="36">
        <f t="shared" si="184"/>
        <v>2631311</v>
      </c>
      <c r="U971" s="30">
        <f t="shared" si="185"/>
        <v>1779453</v>
      </c>
      <c r="V971" s="44">
        <v>128</v>
      </c>
      <c r="W971" s="33">
        <f t="shared" si="186"/>
        <v>45945</v>
      </c>
      <c r="X971" s="43" t="str">
        <f t="shared" ca="1" si="191"/>
        <v>Bill Process</v>
      </c>
      <c r="Y971" s="37">
        <f t="shared" ca="1" si="187"/>
        <v>-246</v>
      </c>
      <c r="Z971" s="44">
        <v>1286</v>
      </c>
      <c r="AA971" s="44">
        <f t="shared" ca="1" si="188"/>
        <v>246</v>
      </c>
      <c r="AB971" s="48">
        <v>0</v>
      </c>
      <c r="AC971" s="67">
        <f t="shared" si="189"/>
        <v>0.59656580612805388</v>
      </c>
      <c r="AD971" s="52">
        <f t="shared" ca="1" si="180"/>
        <v>246</v>
      </c>
      <c r="AE971" s="83"/>
      <c r="AF971" s="74">
        <v>0</v>
      </c>
      <c r="AG971" s="75">
        <v>0</v>
      </c>
      <c r="AH971" s="76">
        <v>46224</v>
      </c>
      <c r="AI971" s="77">
        <v>46366</v>
      </c>
      <c r="AJ971" s="50">
        <f t="shared" si="190"/>
        <v>-142</v>
      </c>
      <c r="AK971" s="48" t="s">
        <v>47</v>
      </c>
    </row>
    <row r="972" spans="1:37">
      <c r="A972" s="86" t="s">
        <v>1272</v>
      </c>
      <c r="B972" s="44">
        <v>592</v>
      </c>
      <c r="C972" s="44">
        <v>62875328</v>
      </c>
      <c r="D972" s="86" t="s">
        <v>950</v>
      </c>
      <c r="E972" s="86" t="s">
        <v>63</v>
      </c>
      <c r="F972" s="44">
        <v>37</v>
      </c>
      <c r="G972" s="44">
        <v>2388464</v>
      </c>
      <c r="H972" s="46">
        <v>0.92</v>
      </c>
      <c r="I972" s="21">
        <v>76.000323769007423</v>
      </c>
      <c r="J972" s="86" t="s">
        <v>276</v>
      </c>
      <c r="K972" s="66">
        <v>0.13800000000000001</v>
      </c>
      <c r="L972" s="45">
        <v>2380</v>
      </c>
      <c r="M972" s="82">
        <v>45150</v>
      </c>
      <c r="N972" s="44">
        <v>63252</v>
      </c>
      <c r="O972" s="36">
        <f t="shared" si="181"/>
        <v>4807172.4790372578</v>
      </c>
      <c r="P972" s="36">
        <f t="shared" si="182"/>
        <v>5470562</v>
      </c>
      <c r="Q972" s="44">
        <v>1700</v>
      </c>
      <c r="R972" s="30">
        <v>63252</v>
      </c>
      <c r="S972" s="30">
        <f t="shared" si="183"/>
        <v>61552</v>
      </c>
      <c r="T972" s="36">
        <f t="shared" si="184"/>
        <v>147030</v>
      </c>
      <c r="U972" s="30">
        <f t="shared" si="185"/>
        <v>5323532</v>
      </c>
      <c r="V972" s="44">
        <v>68</v>
      </c>
      <c r="W972" s="33">
        <f t="shared" si="186"/>
        <v>45218</v>
      </c>
      <c r="X972" s="43" t="str">
        <f t="shared" ca="1" si="191"/>
        <v>Bill Process</v>
      </c>
      <c r="Y972" s="37">
        <f t="shared" ca="1" si="187"/>
        <v>-973</v>
      </c>
      <c r="Z972" s="44">
        <v>7199</v>
      </c>
      <c r="AA972" s="44">
        <f t="shared" ca="1" si="188"/>
        <v>973</v>
      </c>
      <c r="AB972" s="48">
        <v>9</v>
      </c>
      <c r="AC972" s="67">
        <f t="shared" si="189"/>
        <v>2.687662050211851E-2</v>
      </c>
      <c r="AD972" s="52">
        <f t="shared" ca="1" si="180"/>
        <v>964</v>
      </c>
      <c r="AE972" s="83"/>
      <c r="AF972" s="74">
        <v>0</v>
      </c>
      <c r="AG972" s="75">
        <v>0</v>
      </c>
      <c r="AH972" s="76">
        <v>45937</v>
      </c>
      <c r="AI972" s="77">
        <v>46019</v>
      </c>
      <c r="AJ972" s="50">
        <f t="shared" si="190"/>
        <v>-82</v>
      </c>
      <c r="AK972" s="48" t="s">
        <v>47</v>
      </c>
    </row>
    <row r="973" spans="1:37">
      <c r="A973" s="86" t="s">
        <v>1273</v>
      </c>
      <c r="B973" s="44">
        <v>538</v>
      </c>
      <c r="C973" s="44">
        <v>10974885</v>
      </c>
      <c r="D973" s="86" t="s">
        <v>92</v>
      </c>
      <c r="E973" s="86" t="s">
        <v>93</v>
      </c>
      <c r="F973" s="44">
        <v>23</v>
      </c>
      <c r="G973" s="44">
        <v>9927106</v>
      </c>
      <c r="H973" s="46">
        <v>0.94</v>
      </c>
      <c r="I973" s="21">
        <v>66.416939531028831</v>
      </c>
      <c r="J973" s="86" t="s">
        <v>80</v>
      </c>
      <c r="K973" s="66">
        <v>0.14299999999999999</v>
      </c>
      <c r="L973" s="45">
        <v>6045</v>
      </c>
      <c r="M973" s="82">
        <v>45611</v>
      </c>
      <c r="N973" s="44">
        <v>76147</v>
      </c>
      <c r="O973" s="36">
        <f t="shared" si="181"/>
        <v>5057450.6944692526</v>
      </c>
      <c r="P973" s="36">
        <f t="shared" si="182"/>
        <v>5780666</v>
      </c>
      <c r="Q973" s="44">
        <v>68832</v>
      </c>
      <c r="R973" s="30">
        <v>76147</v>
      </c>
      <c r="S973" s="30">
        <f t="shared" si="183"/>
        <v>7315</v>
      </c>
      <c r="T973" s="36">
        <f t="shared" si="184"/>
        <v>5225351</v>
      </c>
      <c r="U973" s="30">
        <f t="shared" si="185"/>
        <v>555315</v>
      </c>
      <c r="V973" s="44">
        <v>158</v>
      </c>
      <c r="W973" s="33">
        <f t="shared" si="186"/>
        <v>45769</v>
      </c>
      <c r="X973" s="43" t="str">
        <f t="shared" ca="1" si="191"/>
        <v>Bill Process</v>
      </c>
      <c r="Y973" s="37">
        <f t="shared" ca="1" si="187"/>
        <v>-422</v>
      </c>
      <c r="Z973" s="44">
        <v>3447</v>
      </c>
      <c r="AA973" s="44">
        <f t="shared" ca="1" si="188"/>
        <v>422</v>
      </c>
      <c r="AB973" s="48">
        <v>0</v>
      </c>
      <c r="AC973" s="67">
        <f t="shared" si="189"/>
        <v>0.90393580837065146</v>
      </c>
      <c r="AD973" s="52">
        <f t="shared" ca="1" si="180"/>
        <v>422</v>
      </c>
      <c r="AE973" s="83"/>
      <c r="AF973" s="74">
        <v>0</v>
      </c>
      <c r="AG973" s="75">
        <v>0</v>
      </c>
      <c r="AH973" s="76">
        <v>46304</v>
      </c>
      <c r="AI973" s="77">
        <v>46476</v>
      </c>
      <c r="AJ973" s="50">
        <f t="shared" si="190"/>
        <v>-172</v>
      </c>
      <c r="AK973" s="48" t="s">
        <v>47</v>
      </c>
    </row>
    <row r="974" spans="1:37">
      <c r="A974" s="86" t="s">
        <v>1274</v>
      </c>
      <c r="B974" s="44">
        <v>504</v>
      </c>
      <c r="C974" s="44">
        <v>75601473</v>
      </c>
      <c r="D974" s="86" t="s">
        <v>328</v>
      </c>
      <c r="E974" s="86" t="s">
        <v>125</v>
      </c>
      <c r="F974" s="44">
        <v>33</v>
      </c>
      <c r="G974" s="44">
        <v>8008965</v>
      </c>
      <c r="H974" s="46">
        <v>0.86</v>
      </c>
      <c r="I974" s="21">
        <v>95.206306462891092</v>
      </c>
      <c r="J974" s="86" t="s">
        <v>137</v>
      </c>
      <c r="K974" s="66">
        <v>0.13500000000000001</v>
      </c>
      <c r="L974" s="45">
        <v>3798</v>
      </c>
      <c r="M974" s="82">
        <v>44145</v>
      </c>
      <c r="N974" s="44">
        <v>36867</v>
      </c>
      <c r="O974" s="36">
        <f t="shared" si="181"/>
        <v>3509970.9003674057</v>
      </c>
      <c r="P974" s="36">
        <f t="shared" si="182"/>
        <v>3983817</v>
      </c>
      <c r="Q974" s="44">
        <v>32564</v>
      </c>
      <c r="R974" s="30">
        <v>36867</v>
      </c>
      <c r="S974" s="30">
        <f t="shared" si="183"/>
        <v>4303</v>
      </c>
      <c r="T974" s="36">
        <f t="shared" si="184"/>
        <v>3518838</v>
      </c>
      <c r="U974" s="30">
        <f t="shared" si="185"/>
        <v>464979</v>
      </c>
      <c r="V974" s="44">
        <v>59</v>
      </c>
      <c r="W974" s="33">
        <f t="shared" si="186"/>
        <v>44204</v>
      </c>
      <c r="X974" s="43" t="str">
        <f t="shared" ca="1" si="191"/>
        <v>Bill Process</v>
      </c>
      <c r="Y974" s="37">
        <f t="shared" ca="1" si="187"/>
        <v>-1987</v>
      </c>
      <c r="Z974" s="44">
        <v>6009</v>
      </c>
      <c r="AA974" s="44">
        <f t="shared" ca="1" si="188"/>
        <v>1987</v>
      </c>
      <c r="AB974" s="48">
        <v>4</v>
      </c>
      <c r="AC974" s="67">
        <f t="shared" si="189"/>
        <v>0.88328315295521742</v>
      </c>
      <c r="AD974" s="52">
        <f t="shared" ca="1" si="180"/>
        <v>1983</v>
      </c>
      <c r="AE974" s="83"/>
      <c r="AF974" s="74">
        <v>0</v>
      </c>
      <c r="AG974" s="75">
        <v>0</v>
      </c>
      <c r="AH974" s="76">
        <v>46024</v>
      </c>
      <c r="AI974" s="77">
        <v>46097</v>
      </c>
      <c r="AJ974" s="50">
        <f t="shared" si="190"/>
        <v>-73</v>
      </c>
      <c r="AK974" s="48" t="s">
        <v>60</v>
      </c>
    </row>
    <row r="975" spans="1:37">
      <c r="A975" s="86" t="s">
        <v>1275</v>
      </c>
      <c r="B975" s="44">
        <v>752</v>
      </c>
      <c r="C975" s="44">
        <v>13244419</v>
      </c>
      <c r="D975" s="86" t="s">
        <v>434</v>
      </c>
      <c r="E975" s="86" t="s">
        <v>107</v>
      </c>
      <c r="F975" s="44">
        <v>22</v>
      </c>
      <c r="G975" s="44">
        <v>4151575</v>
      </c>
      <c r="H975" s="46">
        <v>0.77</v>
      </c>
      <c r="I975" s="21">
        <v>51.327402915725088</v>
      </c>
      <c r="J975" s="86" t="s">
        <v>221</v>
      </c>
      <c r="K975" s="66">
        <v>0.13800000000000001</v>
      </c>
      <c r="L975" s="45">
        <v>9787</v>
      </c>
      <c r="M975" s="82">
        <v>45238</v>
      </c>
      <c r="N975" s="44">
        <v>18463</v>
      </c>
      <c r="O975" s="36">
        <f t="shared" si="181"/>
        <v>947657.84003303235</v>
      </c>
      <c r="P975" s="36">
        <f t="shared" si="182"/>
        <v>1078435</v>
      </c>
      <c r="Q975" s="44">
        <v>5110</v>
      </c>
      <c r="R975" s="30">
        <v>18463</v>
      </c>
      <c r="S975" s="30">
        <f t="shared" si="183"/>
        <v>13353</v>
      </c>
      <c r="T975" s="36">
        <f t="shared" si="184"/>
        <v>298478</v>
      </c>
      <c r="U975" s="30">
        <f t="shared" si="185"/>
        <v>779957</v>
      </c>
      <c r="V975" s="44">
        <v>190</v>
      </c>
      <c r="W975" s="33">
        <f t="shared" si="186"/>
        <v>45428</v>
      </c>
      <c r="X975" s="43" t="str">
        <f t="shared" ca="1" si="191"/>
        <v>Bill Process</v>
      </c>
      <c r="Y975" s="37">
        <f t="shared" ca="1" si="187"/>
        <v>-763</v>
      </c>
      <c r="Z975" s="44">
        <v>5790</v>
      </c>
      <c r="AA975" s="44">
        <f t="shared" ca="1" si="188"/>
        <v>763</v>
      </c>
      <c r="AB975" s="48">
        <v>0</v>
      </c>
      <c r="AC975" s="67">
        <f t="shared" si="189"/>
        <v>0.27676975572767154</v>
      </c>
      <c r="AD975" s="52">
        <f t="shared" ca="1" si="180"/>
        <v>763</v>
      </c>
      <c r="AE975" s="83"/>
      <c r="AF975" s="74">
        <v>0</v>
      </c>
      <c r="AG975" s="75">
        <v>0</v>
      </c>
      <c r="AH975" s="76">
        <v>46213</v>
      </c>
      <c r="AI975" s="77">
        <v>46417</v>
      </c>
      <c r="AJ975" s="50">
        <f t="shared" si="190"/>
        <v>-204</v>
      </c>
      <c r="AK975" s="48" t="s">
        <v>60</v>
      </c>
    </row>
    <row r="976" spans="1:37">
      <c r="A976" s="86" t="s">
        <v>1276</v>
      </c>
      <c r="B976" s="44">
        <v>214</v>
      </c>
      <c r="C976" s="44">
        <v>38235828</v>
      </c>
      <c r="D976" s="86" t="s">
        <v>545</v>
      </c>
      <c r="E976" s="86" t="s">
        <v>107</v>
      </c>
      <c r="F976" s="44">
        <v>45</v>
      </c>
      <c r="G976" s="44">
        <v>9696191</v>
      </c>
      <c r="H976" s="46">
        <v>0.89</v>
      </c>
      <c r="I976" s="21">
        <v>59.257111541465875</v>
      </c>
      <c r="J976" s="86" t="s">
        <v>236</v>
      </c>
      <c r="K976" s="66">
        <v>0.10100000000000001</v>
      </c>
      <c r="L976" s="45">
        <v>5166</v>
      </c>
      <c r="M976" s="82">
        <v>45000</v>
      </c>
      <c r="N976" s="44">
        <v>63130</v>
      </c>
      <c r="O976" s="36">
        <f t="shared" si="181"/>
        <v>3740901.4516127408</v>
      </c>
      <c r="P976" s="36">
        <f t="shared" si="182"/>
        <v>4118732</v>
      </c>
      <c r="Q976" s="44">
        <v>26901</v>
      </c>
      <c r="R976" s="30">
        <v>63130</v>
      </c>
      <c r="S976" s="30">
        <f t="shared" si="183"/>
        <v>36229</v>
      </c>
      <c r="T976" s="36">
        <f t="shared" si="184"/>
        <v>1755077</v>
      </c>
      <c r="U976" s="30">
        <f t="shared" si="185"/>
        <v>2363655</v>
      </c>
      <c r="V976" s="44">
        <v>70</v>
      </c>
      <c r="W976" s="33">
        <f t="shared" si="186"/>
        <v>45070</v>
      </c>
      <c r="X976" s="43" t="str">
        <f t="shared" ca="1" si="191"/>
        <v>Bill Process</v>
      </c>
      <c r="Y976" s="37">
        <f t="shared" ca="1" si="187"/>
        <v>-1121</v>
      </c>
      <c r="Z976" s="44">
        <v>2610</v>
      </c>
      <c r="AA976" s="44">
        <f t="shared" ca="1" si="188"/>
        <v>1121</v>
      </c>
      <c r="AB976" s="48">
        <v>9</v>
      </c>
      <c r="AC976" s="67">
        <f t="shared" si="189"/>
        <v>0.42612070331062885</v>
      </c>
      <c r="AD976" s="52">
        <f t="shared" ca="1" si="180"/>
        <v>1112</v>
      </c>
      <c r="AE976" s="83"/>
      <c r="AF976" s="74">
        <v>0</v>
      </c>
      <c r="AG976" s="75">
        <v>0</v>
      </c>
      <c r="AH976" s="76">
        <v>45878</v>
      </c>
      <c r="AI976" s="77">
        <v>45962</v>
      </c>
      <c r="AJ976" s="50">
        <f t="shared" si="190"/>
        <v>-84</v>
      </c>
      <c r="AK976" s="48" t="s">
        <v>47</v>
      </c>
    </row>
    <row r="977" spans="1:37">
      <c r="A977" s="86" t="s">
        <v>1277</v>
      </c>
      <c r="B977" s="44">
        <v>613</v>
      </c>
      <c r="C977" s="44">
        <v>15842018</v>
      </c>
      <c r="D977" s="86" t="s">
        <v>297</v>
      </c>
      <c r="E977" s="86" t="s">
        <v>79</v>
      </c>
      <c r="F977" s="44">
        <v>20</v>
      </c>
      <c r="G977" s="44">
        <v>304025</v>
      </c>
      <c r="H977" s="46">
        <v>1</v>
      </c>
      <c r="I977" s="21">
        <v>50.391641944581337</v>
      </c>
      <c r="J977" s="86" t="s">
        <v>184</v>
      </c>
      <c r="K977" s="66">
        <v>0.13900000000000001</v>
      </c>
      <c r="L977" s="45">
        <v>2617</v>
      </c>
      <c r="M977" s="82">
        <v>44034</v>
      </c>
      <c r="N977" s="44">
        <v>84836</v>
      </c>
      <c r="O977" s="36">
        <f t="shared" si="181"/>
        <v>4275025.3360105027</v>
      </c>
      <c r="P977" s="36">
        <f t="shared" si="182"/>
        <v>4869254</v>
      </c>
      <c r="Q977" s="44">
        <v>31153</v>
      </c>
      <c r="R977" s="30">
        <v>84836</v>
      </c>
      <c r="S977" s="30">
        <f t="shared" si="183"/>
        <v>53683</v>
      </c>
      <c r="T977" s="36">
        <f t="shared" si="184"/>
        <v>1788060</v>
      </c>
      <c r="U977" s="30">
        <f t="shared" si="185"/>
        <v>3081194</v>
      </c>
      <c r="V977" s="44">
        <v>102</v>
      </c>
      <c r="W977" s="33">
        <f t="shared" si="186"/>
        <v>44136</v>
      </c>
      <c r="X977" s="43" t="str">
        <f t="shared" ca="1" si="191"/>
        <v>Bill Process</v>
      </c>
      <c r="Y977" s="37">
        <f t="shared" ca="1" si="187"/>
        <v>-2055</v>
      </c>
      <c r="Z977" s="44">
        <v>1309</v>
      </c>
      <c r="AA977" s="44">
        <f t="shared" ca="1" si="188"/>
        <v>2055</v>
      </c>
      <c r="AB977" s="48">
        <v>3</v>
      </c>
      <c r="AC977" s="67">
        <f t="shared" si="189"/>
        <v>0.36721439011740298</v>
      </c>
      <c r="AD977" s="52">
        <f t="shared" ca="1" si="180"/>
        <v>2052</v>
      </c>
      <c r="AE977" s="83"/>
      <c r="AF977" s="74">
        <v>0</v>
      </c>
      <c r="AG977" s="75">
        <v>0</v>
      </c>
      <c r="AH977" s="76">
        <v>46020</v>
      </c>
      <c r="AI977" s="77">
        <v>46136</v>
      </c>
      <c r="AJ977" s="50">
        <f t="shared" si="190"/>
        <v>-116</v>
      </c>
      <c r="AK977" s="48" t="s">
        <v>60</v>
      </c>
    </row>
    <row r="978" spans="1:37">
      <c r="A978" s="86" t="s">
        <v>1278</v>
      </c>
      <c r="B978" s="44">
        <v>126</v>
      </c>
      <c r="C978" s="44">
        <v>83648464</v>
      </c>
      <c r="D978" s="86" t="s">
        <v>462</v>
      </c>
      <c r="E978" s="86" t="s">
        <v>58</v>
      </c>
      <c r="F978" s="44">
        <v>28</v>
      </c>
      <c r="G978" s="44">
        <v>1507255</v>
      </c>
      <c r="H978" s="46">
        <v>0.94</v>
      </c>
      <c r="I978" s="21">
        <v>68.909456742468805</v>
      </c>
      <c r="J978" s="86" t="s">
        <v>156</v>
      </c>
      <c r="K978" s="66">
        <v>0.14599999999999999</v>
      </c>
      <c r="L978" s="45">
        <v>7072</v>
      </c>
      <c r="M978" s="82">
        <v>44603</v>
      </c>
      <c r="N978" s="44">
        <v>46813</v>
      </c>
      <c r="O978" s="36">
        <f t="shared" si="181"/>
        <v>3225858.3984851921</v>
      </c>
      <c r="P978" s="36">
        <f t="shared" si="182"/>
        <v>3696834</v>
      </c>
      <c r="Q978" s="44">
        <v>7333</v>
      </c>
      <c r="R978" s="30">
        <v>46813</v>
      </c>
      <c r="S978" s="30">
        <f t="shared" si="183"/>
        <v>39480</v>
      </c>
      <c r="T978" s="36">
        <f t="shared" si="184"/>
        <v>579089</v>
      </c>
      <c r="U978" s="30">
        <f t="shared" si="185"/>
        <v>3117745</v>
      </c>
      <c r="V978" s="44">
        <v>117</v>
      </c>
      <c r="W978" s="33">
        <f t="shared" si="186"/>
        <v>44720</v>
      </c>
      <c r="X978" s="43" t="str">
        <f t="shared" ca="1" si="191"/>
        <v>Bill Process</v>
      </c>
      <c r="Y978" s="37">
        <f t="shared" ca="1" si="187"/>
        <v>-1471</v>
      </c>
      <c r="Z978" s="44">
        <v>4983</v>
      </c>
      <c r="AA978" s="44">
        <f t="shared" ca="1" si="188"/>
        <v>1471</v>
      </c>
      <c r="AB978" s="48">
        <v>4</v>
      </c>
      <c r="AC978" s="67">
        <f t="shared" si="189"/>
        <v>0.15664452182086172</v>
      </c>
      <c r="AD978" s="52">
        <f t="shared" ref="AD978:AD1041" ca="1" si="192">+AA978-AB978</f>
        <v>1467</v>
      </c>
      <c r="AE978" s="83"/>
      <c r="AF978" s="74">
        <v>0</v>
      </c>
      <c r="AG978" s="75">
        <v>0</v>
      </c>
      <c r="AH978" s="76">
        <v>45647</v>
      </c>
      <c r="AI978" s="77">
        <v>45778</v>
      </c>
      <c r="AJ978" s="50">
        <f t="shared" si="190"/>
        <v>-131</v>
      </c>
      <c r="AK978" s="48" t="s">
        <v>60</v>
      </c>
    </row>
    <row r="979" spans="1:37">
      <c r="A979" s="86" t="s">
        <v>1279</v>
      </c>
      <c r="B979" s="44">
        <v>758</v>
      </c>
      <c r="C979" s="44">
        <v>89235981</v>
      </c>
      <c r="D979" s="86" t="s">
        <v>469</v>
      </c>
      <c r="E979" s="86" t="s">
        <v>58</v>
      </c>
      <c r="F979" s="44">
        <v>11</v>
      </c>
      <c r="G979" s="44">
        <v>294837</v>
      </c>
      <c r="H979" s="46">
        <v>0.79</v>
      </c>
      <c r="I979" s="21">
        <v>86.524505027573284</v>
      </c>
      <c r="J979" s="86" t="s">
        <v>377</v>
      </c>
      <c r="K979" s="66">
        <v>0.111</v>
      </c>
      <c r="L979" s="45">
        <v>4015</v>
      </c>
      <c r="M979" s="82">
        <v>45888</v>
      </c>
      <c r="N979" s="44">
        <v>22659</v>
      </c>
      <c r="O979" s="36">
        <f t="shared" si="181"/>
        <v>1960558.759419783</v>
      </c>
      <c r="P979" s="36">
        <f t="shared" si="182"/>
        <v>2178181</v>
      </c>
      <c r="Q979" s="44">
        <v>4273</v>
      </c>
      <c r="R979" s="30">
        <v>22659</v>
      </c>
      <c r="S979" s="30">
        <f t="shared" si="183"/>
        <v>18386</v>
      </c>
      <c r="T979" s="36">
        <f t="shared" si="184"/>
        <v>410758</v>
      </c>
      <c r="U979" s="30">
        <f t="shared" si="185"/>
        <v>1767423</v>
      </c>
      <c r="V979" s="44">
        <v>100</v>
      </c>
      <c r="W979" s="33">
        <f t="shared" si="186"/>
        <v>45988</v>
      </c>
      <c r="X979" s="43" t="str">
        <f t="shared" ca="1" si="191"/>
        <v>Bill Process</v>
      </c>
      <c r="Y979" s="37">
        <f t="shared" ca="1" si="187"/>
        <v>-203</v>
      </c>
      <c r="Z979" s="44">
        <v>5428</v>
      </c>
      <c r="AA979" s="44">
        <f t="shared" ca="1" si="188"/>
        <v>203</v>
      </c>
      <c r="AB979" s="48">
        <v>2</v>
      </c>
      <c r="AC979" s="67">
        <f t="shared" si="189"/>
        <v>0.18857848978330907</v>
      </c>
      <c r="AD979" s="52">
        <f t="shared" ca="1" si="192"/>
        <v>201</v>
      </c>
      <c r="AE979" s="83"/>
      <c r="AF979" s="74">
        <v>0</v>
      </c>
      <c r="AG979" s="75">
        <v>0</v>
      </c>
      <c r="AH979" s="76">
        <v>46019</v>
      </c>
      <c r="AI979" s="77">
        <v>46133</v>
      </c>
      <c r="AJ979" s="50">
        <f t="shared" si="190"/>
        <v>-114</v>
      </c>
      <c r="AK979" s="48" t="s">
        <v>47</v>
      </c>
    </row>
    <row r="980" spans="1:37">
      <c r="A980" s="86" t="s">
        <v>1280</v>
      </c>
      <c r="B980" s="44">
        <v>151</v>
      </c>
      <c r="C980" s="44">
        <v>70828855</v>
      </c>
      <c r="D980" s="86" t="s">
        <v>905</v>
      </c>
      <c r="E980" s="86" t="s">
        <v>67</v>
      </c>
      <c r="F980" s="44">
        <v>23</v>
      </c>
      <c r="G980" s="44">
        <v>8442679</v>
      </c>
      <c r="H980" s="46">
        <v>0.96</v>
      </c>
      <c r="I980" s="21">
        <v>96.861615031145845</v>
      </c>
      <c r="J980" s="86" t="s">
        <v>59</v>
      </c>
      <c r="K980" s="66">
        <v>0.112</v>
      </c>
      <c r="L980" s="45">
        <v>9959</v>
      </c>
      <c r="M980" s="82">
        <v>45085</v>
      </c>
      <c r="N980" s="44">
        <v>84567</v>
      </c>
      <c r="O980" s="36">
        <f t="shared" si="181"/>
        <v>8191296.1983389109</v>
      </c>
      <c r="P980" s="36">
        <f t="shared" si="182"/>
        <v>9108721</v>
      </c>
      <c r="Q980" s="44">
        <v>35651</v>
      </c>
      <c r="R980" s="30">
        <v>84567</v>
      </c>
      <c r="S980" s="30">
        <f t="shared" si="183"/>
        <v>48916</v>
      </c>
      <c r="T980" s="36">
        <f t="shared" si="184"/>
        <v>3839973</v>
      </c>
      <c r="U980" s="30">
        <f t="shared" si="185"/>
        <v>5268748</v>
      </c>
      <c r="V980" s="44">
        <v>144</v>
      </c>
      <c r="W980" s="33">
        <f t="shared" si="186"/>
        <v>45229</v>
      </c>
      <c r="X980" s="43" t="str">
        <f t="shared" ca="1" si="191"/>
        <v>Bill Process</v>
      </c>
      <c r="Y980" s="37">
        <f t="shared" ca="1" si="187"/>
        <v>-962</v>
      </c>
      <c r="Z980" s="44">
        <v>8195</v>
      </c>
      <c r="AA980" s="44">
        <f t="shared" ca="1" si="188"/>
        <v>962</v>
      </c>
      <c r="AB980" s="48">
        <v>0</v>
      </c>
      <c r="AC980" s="67">
        <f t="shared" si="189"/>
        <v>0.42157106199817895</v>
      </c>
      <c r="AD980" s="52">
        <f t="shared" ca="1" si="192"/>
        <v>962</v>
      </c>
      <c r="AE980" s="83"/>
      <c r="AF980" s="74">
        <v>0</v>
      </c>
      <c r="AG980" s="75">
        <v>0</v>
      </c>
      <c r="AH980" s="76">
        <v>46247</v>
      </c>
      <c r="AI980" s="77">
        <v>46405</v>
      </c>
      <c r="AJ980" s="50">
        <f t="shared" si="190"/>
        <v>-158</v>
      </c>
      <c r="AK980" s="48" t="s">
        <v>60</v>
      </c>
    </row>
    <row r="981" spans="1:37">
      <c r="A981" s="86" t="s">
        <v>1281</v>
      </c>
      <c r="B981" s="44">
        <v>672</v>
      </c>
      <c r="C981" s="44">
        <v>13766020</v>
      </c>
      <c r="D981" s="86" t="s">
        <v>347</v>
      </c>
      <c r="E981" s="86" t="s">
        <v>107</v>
      </c>
      <c r="F981" s="44">
        <v>40</v>
      </c>
      <c r="G981" s="44">
        <v>822343</v>
      </c>
      <c r="H981" s="46">
        <v>1</v>
      </c>
      <c r="I981" s="21">
        <v>59.74809619230264</v>
      </c>
      <c r="J981" s="86" t="s">
        <v>68</v>
      </c>
      <c r="K981" s="66">
        <v>0.12</v>
      </c>
      <c r="L981" s="45">
        <v>1427</v>
      </c>
      <c r="M981" s="82">
        <v>44349</v>
      </c>
      <c r="N981" s="44">
        <v>30283</v>
      </c>
      <c r="O981" s="36">
        <f t="shared" si="181"/>
        <v>1809351.5969915008</v>
      </c>
      <c r="P981" s="36">
        <f t="shared" si="182"/>
        <v>2026474</v>
      </c>
      <c r="Q981" s="44">
        <v>739</v>
      </c>
      <c r="R981" s="30">
        <v>30283</v>
      </c>
      <c r="S981" s="30">
        <f t="shared" si="183"/>
        <v>29544</v>
      </c>
      <c r="T981" s="36">
        <f t="shared" si="184"/>
        <v>49452</v>
      </c>
      <c r="U981" s="30">
        <f t="shared" si="185"/>
        <v>1977022</v>
      </c>
      <c r="V981" s="44">
        <v>168</v>
      </c>
      <c r="W981" s="33">
        <f t="shared" si="186"/>
        <v>44517</v>
      </c>
      <c r="X981" s="43" t="str">
        <f t="shared" ca="1" si="191"/>
        <v>Bill Process</v>
      </c>
      <c r="Y981" s="37">
        <f t="shared" ca="1" si="187"/>
        <v>-1674</v>
      </c>
      <c r="Z981" s="44">
        <v>6784</v>
      </c>
      <c r="AA981" s="44">
        <f t="shared" ca="1" si="188"/>
        <v>1674</v>
      </c>
      <c r="AB981" s="48">
        <v>0</v>
      </c>
      <c r="AC981" s="67">
        <f t="shared" si="189"/>
        <v>2.4403130469240166E-2</v>
      </c>
      <c r="AD981" s="52">
        <f t="shared" ca="1" si="192"/>
        <v>1674</v>
      </c>
      <c r="AE981" s="83"/>
      <c r="AF981" s="74">
        <v>0</v>
      </c>
      <c r="AG981" s="75">
        <v>0</v>
      </c>
      <c r="AH981" s="76">
        <v>46357</v>
      </c>
      <c r="AI981" s="77">
        <v>46539</v>
      </c>
      <c r="AJ981" s="50">
        <f t="shared" si="190"/>
        <v>-182</v>
      </c>
      <c r="AK981" s="48" t="s">
        <v>47</v>
      </c>
    </row>
    <row r="982" spans="1:37">
      <c r="A982" s="86" t="s">
        <v>1282</v>
      </c>
      <c r="B982" s="44">
        <v>175</v>
      </c>
      <c r="C982" s="44">
        <v>33467525</v>
      </c>
      <c r="D982" s="86" t="s">
        <v>1283</v>
      </c>
      <c r="E982" s="86" t="s">
        <v>63</v>
      </c>
      <c r="F982" s="44">
        <v>29</v>
      </c>
      <c r="G982" s="44">
        <v>4790698</v>
      </c>
      <c r="H982" s="46">
        <v>0.78</v>
      </c>
      <c r="I982" s="21">
        <v>65.807919994460832</v>
      </c>
      <c r="J982" s="86" t="s">
        <v>84</v>
      </c>
      <c r="K982" s="66">
        <v>0.112</v>
      </c>
      <c r="L982" s="45">
        <v>4938</v>
      </c>
      <c r="M982" s="82">
        <v>45420</v>
      </c>
      <c r="N982" s="44">
        <v>91567</v>
      </c>
      <c r="O982" s="36">
        <f t="shared" si="181"/>
        <v>6025833.810132795</v>
      </c>
      <c r="P982" s="36">
        <f t="shared" si="182"/>
        <v>6700727</v>
      </c>
      <c r="Q982" s="44">
        <v>44603</v>
      </c>
      <c r="R982" s="30">
        <v>91567</v>
      </c>
      <c r="S982" s="30">
        <f t="shared" si="183"/>
        <v>46964</v>
      </c>
      <c r="T982" s="36">
        <f t="shared" si="184"/>
        <v>3263976</v>
      </c>
      <c r="U982" s="30">
        <f t="shared" si="185"/>
        <v>3436751</v>
      </c>
      <c r="V982" s="44">
        <v>69</v>
      </c>
      <c r="W982" s="33">
        <f t="shared" si="186"/>
        <v>45489</v>
      </c>
      <c r="X982" s="43" t="str">
        <f t="shared" ca="1" si="191"/>
        <v>Bill Process</v>
      </c>
      <c r="Y982" s="37">
        <f t="shared" ca="1" si="187"/>
        <v>-702</v>
      </c>
      <c r="Z982" s="44">
        <v>5744</v>
      </c>
      <c r="AA982" s="44">
        <f t="shared" ca="1" si="188"/>
        <v>702</v>
      </c>
      <c r="AB982" s="48">
        <v>3</v>
      </c>
      <c r="AC982" s="67">
        <f t="shared" si="189"/>
        <v>0.48710780084528271</v>
      </c>
      <c r="AD982" s="52">
        <f t="shared" ca="1" si="192"/>
        <v>699</v>
      </c>
      <c r="AE982" s="83"/>
      <c r="AF982" s="74">
        <v>0</v>
      </c>
      <c r="AG982" s="75">
        <v>0</v>
      </c>
      <c r="AH982" s="76">
        <v>45882</v>
      </c>
      <c r="AI982" s="77">
        <v>45965</v>
      </c>
      <c r="AJ982" s="50">
        <f t="shared" si="190"/>
        <v>-83</v>
      </c>
      <c r="AK982" s="48" t="s">
        <v>60</v>
      </c>
    </row>
    <row r="983" spans="1:37">
      <c r="A983" s="86" t="s">
        <v>1284</v>
      </c>
      <c r="B983" s="44">
        <v>653</v>
      </c>
      <c r="C983" s="44">
        <v>76763098</v>
      </c>
      <c r="D983" s="86" t="s">
        <v>139</v>
      </c>
      <c r="E983" s="86" t="s">
        <v>67</v>
      </c>
      <c r="F983" s="44">
        <v>33</v>
      </c>
      <c r="G983" s="44">
        <v>5609617</v>
      </c>
      <c r="H983" s="46">
        <v>0.8</v>
      </c>
      <c r="I983" s="21">
        <v>91.781349668795627</v>
      </c>
      <c r="J983" s="86" t="s">
        <v>276</v>
      </c>
      <c r="K983" s="66">
        <v>0.11799999999999999</v>
      </c>
      <c r="L983" s="45">
        <v>4305</v>
      </c>
      <c r="M983" s="82">
        <v>44797</v>
      </c>
      <c r="N983" s="44">
        <v>99904</v>
      </c>
      <c r="O983" s="36">
        <f t="shared" si="181"/>
        <v>9169323.9573113583</v>
      </c>
      <c r="P983" s="36">
        <f t="shared" si="182"/>
        <v>10251304</v>
      </c>
      <c r="Q983" s="44">
        <v>9394</v>
      </c>
      <c r="R983" s="30">
        <v>99904</v>
      </c>
      <c r="S983" s="30">
        <f t="shared" si="183"/>
        <v>90510</v>
      </c>
      <c r="T983" s="36">
        <f t="shared" si="184"/>
        <v>963933</v>
      </c>
      <c r="U983" s="30">
        <f t="shared" si="185"/>
        <v>9287371</v>
      </c>
      <c r="V983" s="44">
        <v>109</v>
      </c>
      <c r="W983" s="33">
        <f t="shared" si="186"/>
        <v>44906</v>
      </c>
      <c r="X983" s="43" t="str">
        <f t="shared" ca="1" si="191"/>
        <v>Bill Process</v>
      </c>
      <c r="Y983" s="37">
        <f t="shared" ca="1" si="187"/>
        <v>-1285</v>
      </c>
      <c r="Z983" s="44">
        <v>6195</v>
      </c>
      <c r="AA983" s="44">
        <f t="shared" ca="1" si="188"/>
        <v>1285</v>
      </c>
      <c r="AB983" s="48">
        <v>0</v>
      </c>
      <c r="AC983" s="67">
        <f t="shared" si="189"/>
        <v>9.4030269058295965E-2</v>
      </c>
      <c r="AD983" s="52">
        <f t="shared" ca="1" si="192"/>
        <v>1285</v>
      </c>
      <c r="AE983" s="83"/>
      <c r="AF983" s="74">
        <v>0</v>
      </c>
      <c r="AG983" s="75">
        <v>0</v>
      </c>
      <c r="AH983" s="76">
        <v>46359</v>
      </c>
      <c r="AI983" s="77">
        <v>46482</v>
      </c>
      <c r="AJ983" s="50">
        <f t="shared" si="190"/>
        <v>-123</v>
      </c>
      <c r="AK983" s="48" t="s">
        <v>47</v>
      </c>
    </row>
    <row r="984" spans="1:37">
      <c r="A984" s="86" t="s">
        <v>1285</v>
      </c>
      <c r="B984" s="44">
        <v>906</v>
      </c>
      <c r="C984" s="44">
        <v>88633235</v>
      </c>
      <c r="D984" s="86" t="s">
        <v>196</v>
      </c>
      <c r="E984" s="86" t="s">
        <v>83</v>
      </c>
      <c r="F984" s="44">
        <v>43</v>
      </c>
      <c r="G984" s="44">
        <v>5406243</v>
      </c>
      <c r="H984" s="46">
        <v>0.95</v>
      </c>
      <c r="I984" s="21">
        <v>99.771902284534036</v>
      </c>
      <c r="J984" s="86" t="s">
        <v>184</v>
      </c>
      <c r="K984" s="66">
        <v>0.14399999999999999</v>
      </c>
      <c r="L984" s="45">
        <v>8007</v>
      </c>
      <c r="M984" s="82">
        <v>44977</v>
      </c>
      <c r="N984" s="44">
        <v>58736</v>
      </c>
      <c r="O984" s="36">
        <f t="shared" si="181"/>
        <v>5860202.4525843915</v>
      </c>
      <c r="P984" s="36">
        <f t="shared" si="182"/>
        <v>6704072</v>
      </c>
      <c r="Q984" s="44">
        <v>7904</v>
      </c>
      <c r="R984" s="30">
        <v>58736</v>
      </c>
      <c r="S984" s="30">
        <f t="shared" si="183"/>
        <v>50832</v>
      </c>
      <c r="T984" s="36">
        <f t="shared" si="184"/>
        <v>902155</v>
      </c>
      <c r="U984" s="30">
        <f t="shared" si="185"/>
        <v>5801917</v>
      </c>
      <c r="V984" s="44">
        <v>92</v>
      </c>
      <c r="W984" s="33">
        <f t="shared" si="186"/>
        <v>45069</v>
      </c>
      <c r="X984" s="43" t="str">
        <f t="shared" ca="1" si="191"/>
        <v>Bill Process</v>
      </c>
      <c r="Y984" s="37">
        <f t="shared" ca="1" si="187"/>
        <v>-1122</v>
      </c>
      <c r="Z984" s="44">
        <v>3099</v>
      </c>
      <c r="AA984" s="44">
        <f t="shared" ca="1" si="188"/>
        <v>1122</v>
      </c>
      <c r="AB984" s="48">
        <v>1</v>
      </c>
      <c r="AC984" s="67">
        <f t="shared" si="189"/>
        <v>0.13456823753745573</v>
      </c>
      <c r="AD984" s="52">
        <f t="shared" ca="1" si="192"/>
        <v>1121</v>
      </c>
      <c r="AE984" s="83"/>
      <c r="AF984" s="74">
        <v>0</v>
      </c>
      <c r="AG984" s="75">
        <v>0</v>
      </c>
      <c r="AH984" s="76">
        <v>45833</v>
      </c>
      <c r="AI984" s="77">
        <v>45939</v>
      </c>
      <c r="AJ984" s="50">
        <f t="shared" si="190"/>
        <v>-106</v>
      </c>
      <c r="AK984" s="48" t="s">
        <v>60</v>
      </c>
    </row>
    <row r="985" spans="1:37">
      <c r="A985" s="86" t="s">
        <v>1286</v>
      </c>
      <c r="B985" s="44">
        <v>500</v>
      </c>
      <c r="C985" s="44">
        <v>39675216</v>
      </c>
      <c r="D985" s="86" t="s">
        <v>604</v>
      </c>
      <c r="E985" s="86" t="s">
        <v>125</v>
      </c>
      <c r="F985" s="44">
        <v>9</v>
      </c>
      <c r="G985" s="44">
        <v>9611844</v>
      </c>
      <c r="H985" s="46">
        <v>0.87</v>
      </c>
      <c r="I985" s="21">
        <v>86.160813149041587</v>
      </c>
      <c r="J985" s="86" t="s">
        <v>129</v>
      </c>
      <c r="K985" s="66">
        <v>0.111</v>
      </c>
      <c r="L985" s="45">
        <v>5461</v>
      </c>
      <c r="M985" s="82">
        <v>45255</v>
      </c>
      <c r="N985" s="44">
        <v>33430</v>
      </c>
      <c r="O985" s="36">
        <f t="shared" si="181"/>
        <v>2880355.9835724602</v>
      </c>
      <c r="P985" s="36">
        <f t="shared" si="182"/>
        <v>3200075</v>
      </c>
      <c r="Q985" s="44">
        <v>589</v>
      </c>
      <c r="R985" s="30">
        <v>33430</v>
      </c>
      <c r="S985" s="30">
        <f t="shared" si="183"/>
        <v>32841</v>
      </c>
      <c r="T985" s="36">
        <f t="shared" si="184"/>
        <v>56382</v>
      </c>
      <c r="U985" s="30">
        <f t="shared" si="185"/>
        <v>3143693</v>
      </c>
      <c r="V985" s="44">
        <v>91</v>
      </c>
      <c r="W985" s="33">
        <f t="shared" si="186"/>
        <v>45346</v>
      </c>
      <c r="X985" s="43" t="str">
        <f t="shared" ca="1" si="191"/>
        <v>Bill Process</v>
      </c>
      <c r="Y985" s="37">
        <f t="shared" ca="1" si="187"/>
        <v>-845</v>
      </c>
      <c r="Z985" s="44">
        <v>4890</v>
      </c>
      <c r="AA985" s="44">
        <f t="shared" ca="1" si="188"/>
        <v>845</v>
      </c>
      <c r="AB985" s="48">
        <v>0</v>
      </c>
      <c r="AC985" s="67">
        <f t="shared" si="189"/>
        <v>1.7618905174992521E-2</v>
      </c>
      <c r="AD985" s="52">
        <f t="shared" ca="1" si="192"/>
        <v>845</v>
      </c>
      <c r="AE985" s="83"/>
      <c r="AF985" s="74">
        <v>0</v>
      </c>
      <c r="AG985" s="75">
        <v>0</v>
      </c>
      <c r="AH985" s="76">
        <v>46287</v>
      </c>
      <c r="AI985" s="77">
        <v>46392</v>
      </c>
      <c r="AJ985" s="50">
        <f t="shared" si="190"/>
        <v>-105</v>
      </c>
      <c r="AK985" s="48" t="s">
        <v>60</v>
      </c>
    </row>
    <row r="986" spans="1:37">
      <c r="A986" s="86" t="s">
        <v>1287</v>
      </c>
      <c r="B986" s="44">
        <v>650</v>
      </c>
      <c r="C986" s="44">
        <v>12043947</v>
      </c>
      <c r="D986" s="86" t="s">
        <v>476</v>
      </c>
      <c r="E986" s="86" t="s">
        <v>207</v>
      </c>
      <c r="F986" s="44">
        <v>38</v>
      </c>
      <c r="G986" s="44">
        <v>9301236</v>
      </c>
      <c r="H986" s="46">
        <v>0.99</v>
      </c>
      <c r="I986" s="21">
        <v>68.12701505418184</v>
      </c>
      <c r="J986" s="86" t="s">
        <v>232</v>
      </c>
      <c r="K986" s="66">
        <v>0.14499999999999999</v>
      </c>
      <c r="L986" s="45">
        <v>8053</v>
      </c>
      <c r="M986" s="82">
        <v>45870</v>
      </c>
      <c r="N986" s="44">
        <v>48713</v>
      </c>
      <c r="O986" s="36">
        <f t="shared" si="181"/>
        <v>3318671.2843343602</v>
      </c>
      <c r="P986" s="36">
        <f t="shared" si="182"/>
        <v>3799879</v>
      </c>
      <c r="Q986" s="44">
        <v>17938</v>
      </c>
      <c r="R986" s="30">
        <v>48713</v>
      </c>
      <c r="S986" s="30">
        <f t="shared" si="183"/>
        <v>30775</v>
      </c>
      <c r="T986" s="36">
        <f t="shared" si="184"/>
        <v>1399261</v>
      </c>
      <c r="U986" s="30">
        <f t="shared" si="185"/>
        <v>2400618</v>
      </c>
      <c r="V986" s="44">
        <v>195</v>
      </c>
      <c r="W986" s="33">
        <f t="shared" si="186"/>
        <v>46065</v>
      </c>
      <c r="X986" s="43" t="str">
        <f t="shared" ca="1" si="191"/>
        <v>Bill Process</v>
      </c>
      <c r="Y986" s="37">
        <f t="shared" ca="1" si="187"/>
        <v>-126</v>
      </c>
      <c r="Z986" s="44">
        <v>9793</v>
      </c>
      <c r="AA986" s="44">
        <f t="shared" ca="1" si="188"/>
        <v>126</v>
      </c>
      <c r="AB986" s="48">
        <v>3</v>
      </c>
      <c r="AC986" s="67">
        <f t="shared" si="189"/>
        <v>0.36823845790651366</v>
      </c>
      <c r="AD986" s="52">
        <f t="shared" ca="1" si="192"/>
        <v>123</v>
      </c>
      <c r="AE986" s="83"/>
      <c r="AF986" s="74">
        <v>0</v>
      </c>
      <c r="AG986" s="75">
        <v>0</v>
      </c>
      <c r="AH986" s="76">
        <v>45832</v>
      </c>
      <c r="AI986" s="77">
        <v>46041</v>
      </c>
      <c r="AJ986" s="50">
        <f t="shared" si="190"/>
        <v>-209</v>
      </c>
      <c r="AK986" s="48" t="s">
        <v>60</v>
      </c>
    </row>
    <row r="987" spans="1:37">
      <c r="A987" s="86" t="s">
        <v>1288</v>
      </c>
      <c r="B987" s="44">
        <v>972</v>
      </c>
      <c r="C987" s="44">
        <v>38129574</v>
      </c>
      <c r="D987" s="86" t="s">
        <v>124</v>
      </c>
      <c r="E987" s="86" t="s">
        <v>125</v>
      </c>
      <c r="F987" s="44">
        <v>16</v>
      </c>
      <c r="G987" s="44">
        <v>2757003</v>
      </c>
      <c r="H987" s="46">
        <v>0.83</v>
      </c>
      <c r="I987" s="21">
        <v>62.500074828078525</v>
      </c>
      <c r="J987" s="86" t="s">
        <v>112</v>
      </c>
      <c r="K987" s="66">
        <v>0.14199999999999999</v>
      </c>
      <c r="L987" s="45">
        <v>5183</v>
      </c>
      <c r="M987" s="82">
        <v>44439</v>
      </c>
      <c r="N987" s="44">
        <v>27152</v>
      </c>
      <c r="O987" s="36">
        <f t="shared" si="181"/>
        <v>1697002.0317319881</v>
      </c>
      <c r="P987" s="36">
        <f t="shared" si="182"/>
        <v>1937976</v>
      </c>
      <c r="Q987" s="44">
        <v>6386</v>
      </c>
      <c r="R987" s="30">
        <v>27152</v>
      </c>
      <c r="S987" s="30">
        <f t="shared" si="183"/>
        <v>20766</v>
      </c>
      <c r="T987" s="36">
        <f t="shared" si="184"/>
        <v>455801</v>
      </c>
      <c r="U987" s="30">
        <f t="shared" si="185"/>
        <v>1482175</v>
      </c>
      <c r="V987" s="44">
        <v>125</v>
      </c>
      <c r="W987" s="33">
        <f t="shared" si="186"/>
        <v>44564</v>
      </c>
      <c r="X987" s="43" t="str">
        <f t="shared" ca="1" si="191"/>
        <v>Bill Process</v>
      </c>
      <c r="Y987" s="37">
        <f t="shared" ca="1" si="187"/>
        <v>-1627</v>
      </c>
      <c r="Z987" s="44">
        <v>7623</v>
      </c>
      <c r="AA987" s="44">
        <f t="shared" ca="1" si="188"/>
        <v>1627</v>
      </c>
      <c r="AB987" s="48">
        <v>0</v>
      </c>
      <c r="AC987" s="67">
        <f t="shared" si="189"/>
        <v>0.23519446081319975</v>
      </c>
      <c r="AD987" s="52">
        <f t="shared" ca="1" si="192"/>
        <v>1627</v>
      </c>
      <c r="AE987" s="83"/>
      <c r="AF987" s="74">
        <v>0</v>
      </c>
      <c r="AG987" s="75">
        <v>0</v>
      </c>
      <c r="AH987" s="76">
        <v>46356</v>
      </c>
      <c r="AI987" s="77">
        <v>46495</v>
      </c>
      <c r="AJ987" s="50">
        <f t="shared" si="190"/>
        <v>-139</v>
      </c>
      <c r="AK987" s="48" t="s">
        <v>47</v>
      </c>
    </row>
    <row r="988" spans="1:37">
      <c r="A988" s="86" t="s">
        <v>1289</v>
      </c>
      <c r="B988" s="44">
        <v>614</v>
      </c>
      <c r="C988" s="44">
        <v>30566945</v>
      </c>
      <c r="D988" s="86" t="s">
        <v>131</v>
      </c>
      <c r="E988" s="86" t="s">
        <v>75</v>
      </c>
      <c r="F988" s="44">
        <v>47</v>
      </c>
      <c r="G988" s="44">
        <v>1092681</v>
      </c>
      <c r="H988" s="46">
        <v>0.9</v>
      </c>
      <c r="I988" s="21">
        <v>94.673084122617993</v>
      </c>
      <c r="J988" s="86" t="s">
        <v>112</v>
      </c>
      <c r="K988" s="66">
        <v>0.108</v>
      </c>
      <c r="L988" s="45">
        <v>8251</v>
      </c>
      <c r="M988" s="82">
        <v>44985</v>
      </c>
      <c r="N988" s="44">
        <v>86277</v>
      </c>
      <c r="O988" s="36">
        <f t="shared" si="181"/>
        <v>8168109.6788471127</v>
      </c>
      <c r="P988" s="36">
        <f t="shared" si="182"/>
        <v>9050266</v>
      </c>
      <c r="Q988" s="44">
        <v>74963</v>
      </c>
      <c r="R988" s="30">
        <v>86277</v>
      </c>
      <c r="S988" s="30">
        <f t="shared" si="183"/>
        <v>11314</v>
      </c>
      <c r="T988" s="36">
        <f t="shared" si="184"/>
        <v>7863452</v>
      </c>
      <c r="U988" s="30">
        <f t="shared" si="185"/>
        <v>1186814</v>
      </c>
      <c r="V988" s="44">
        <v>134</v>
      </c>
      <c r="W988" s="33">
        <f t="shared" si="186"/>
        <v>45119</v>
      </c>
      <c r="X988" s="43" t="str">
        <f t="shared" ca="1" si="191"/>
        <v>Bill Process</v>
      </c>
      <c r="Y988" s="37">
        <f t="shared" ca="1" si="187"/>
        <v>-1072</v>
      </c>
      <c r="Z988" s="44">
        <v>1330</v>
      </c>
      <c r="AA988" s="44">
        <f t="shared" ca="1" si="188"/>
        <v>1072</v>
      </c>
      <c r="AB988" s="48">
        <v>4</v>
      </c>
      <c r="AC988" s="67">
        <f t="shared" si="189"/>
        <v>0.86886423960035697</v>
      </c>
      <c r="AD988" s="52">
        <f t="shared" ca="1" si="192"/>
        <v>1068</v>
      </c>
      <c r="AE988" s="83"/>
      <c r="AF988" s="74">
        <v>0</v>
      </c>
      <c r="AG988" s="75">
        <v>0</v>
      </c>
      <c r="AH988" s="76">
        <v>45972</v>
      </c>
      <c r="AI988" s="77">
        <v>46120</v>
      </c>
      <c r="AJ988" s="50">
        <f t="shared" si="190"/>
        <v>-148</v>
      </c>
      <c r="AK988" s="48" t="s">
        <v>47</v>
      </c>
    </row>
    <row r="989" spans="1:37">
      <c r="A989" s="86" t="s">
        <v>1290</v>
      </c>
      <c r="B989" s="44">
        <v>692</v>
      </c>
      <c r="C989" s="44">
        <v>51226742</v>
      </c>
      <c r="D989" s="86" t="s">
        <v>1058</v>
      </c>
      <c r="E989" s="86" t="s">
        <v>125</v>
      </c>
      <c r="F989" s="44">
        <v>24</v>
      </c>
      <c r="G989" s="44">
        <v>9543190</v>
      </c>
      <c r="H989" s="46">
        <v>0.93</v>
      </c>
      <c r="I989" s="21">
        <v>85.850564087665461</v>
      </c>
      <c r="J989" s="86" t="s">
        <v>68</v>
      </c>
      <c r="K989" s="66">
        <v>0.123</v>
      </c>
      <c r="L989" s="45">
        <v>3610</v>
      </c>
      <c r="M989" s="82">
        <v>45384</v>
      </c>
      <c r="N989" s="44">
        <v>86723</v>
      </c>
      <c r="O989" s="36">
        <f t="shared" si="181"/>
        <v>7445218.469374612</v>
      </c>
      <c r="P989" s="36">
        <f t="shared" si="182"/>
        <v>8360980</v>
      </c>
      <c r="Q989" s="44">
        <v>11786</v>
      </c>
      <c r="R989" s="30">
        <v>86723</v>
      </c>
      <c r="S989" s="30">
        <f t="shared" si="183"/>
        <v>74937</v>
      </c>
      <c r="T989" s="36">
        <f t="shared" si="184"/>
        <v>1136290</v>
      </c>
      <c r="U989" s="30">
        <f t="shared" si="185"/>
        <v>7224690</v>
      </c>
      <c r="V989" s="44">
        <v>78</v>
      </c>
      <c r="W989" s="33">
        <f t="shared" si="186"/>
        <v>45462</v>
      </c>
      <c r="X989" s="43" t="str">
        <f t="shared" ca="1" si="191"/>
        <v>Bill Process</v>
      </c>
      <c r="Y989" s="37">
        <f t="shared" ca="1" si="187"/>
        <v>-729</v>
      </c>
      <c r="Z989" s="44">
        <v>3263</v>
      </c>
      <c r="AA989" s="44">
        <f t="shared" ca="1" si="188"/>
        <v>729</v>
      </c>
      <c r="AB989" s="48">
        <v>5</v>
      </c>
      <c r="AC989" s="67">
        <f t="shared" si="189"/>
        <v>0.13590397011173505</v>
      </c>
      <c r="AD989" s="52">
        <f t="shared" ca="1" si="192"/>
        <v>724</v>
      </c>
      <c r="AE989" s="83"/>
      <c r="AF989" s="74">
        <v>0</v>
      </c>
      <c r="AG989" s="75">
        <v>0</v>
      </c>
      <c r="AH989" s="76">
        <v>45867</v>
      </c>
      <c r="AI989" s="77">
        <v>45959</v>
      </c>
      <c r="AJ989" s="50">
        <f t="shared" si="190"/>
        <v>-92</v>
      </c>
      <c r="AK989" s="48" t="s">
        <v>47</v>
      </c>
    </row>
    <row r="990" spans="1:37">
      <c r="A990" s="86" t="s">
        <v>1291</v>
      </c>
      <c r="B990" s="44">
        <v>712</v>
      </c>
      <c r="C990" s="44">
        <v>67044847</v>
      </c>
      <c r="D990" s="86" t="s">
        <v>302</v>
      </c>
      <c r="E990" s="86" t="s">
        <v>58</v>
      </c>
      <c r="F990" s="44">
        <v>18</v>
      </c>
      <c r="G990" s="44">
        <v>2521852</v>
      </c>
      <c r="H990" s="46">
        <v>0.9</v>
      </c>
      <c r="I990" s="21">
        <v>79.469235833379969</v>
      </c>
      <c r="J990" s="86" t="s">
        <v>76</v>
      </c>
      <c r="K990" s="66">
        <v>0.14499999999999999</v>
      </c>
      <c r="L990" s="45">
        <v>5504</v>
      </c>
      <c r="M990" s="82">
        <v>43924</v>
      </c>
      <c r="N990" s="44">
        <v>18726</v>
      </c>
      <c r="O990" s="36">
        <f t="shared" si="181"/>
        <v>1488140.9102158733</v>
      </c>
      <c r="P990" s="36">
        <f t="shared" si="182"/>
        <v>1703921</v>
      </c>
      <c r="Q990" s="44">
        <v>655</v>
      </c>
      <c r="R990" s="30">
        <v>18726</v>
      </c>
      <c r="S990" s="30">
        <f t="shared" si="183"/>
        <v>18071</v>
      </c>
      <c r="T990" s="36">
        <f t="shared" si="184"/>
        <v>59600</v>
      </c>
      <c r="U990" s="30">
        <f t="shared" si="185"/>
        <v>1644321</v>
      </c>
      <c r="V990" s="44">
        <v>122</v>
      </c>
      <c r="W990" s="33">
        <f t="shared" si="186"/>
        <v>44046</v>
      </c>
      <c r="X990" s="43" t="str">
        <f t="shared" ca="1" si="191"/>
        <v>Bill Process</v>
      </c>
      <c r="Y990" s="37">
        <f t="shared" ca="1" si="187"/>
        <v>-2145</v>
      </c>
      <c r="Z990" s="44">
        <v>9265</v>
      </c>
      <c r="AA990" s="44">
        <f t="shared" ca="1" si="188"/>
        <v>2145</v>
      </c>
      <c r="AB990" s="48">
        <v>7</v>
      </c>
      <c r="AC990" s="67">
        <f t="shared" si="189"/>
        <v>3.4978105308127734E-2</v>
      </c>
      <c r="AD990" s="52">
        <f t="shared" ca="1" si="192"/>
        <v>2138</v>
      </c>
      <c r="AE990" s="83"/>
      <c r="AF990" s="74">
        <v>0</v>
      </c>
      <c r="AG990" s="75">
        <v>0</v>
      </c>
      <c r="AH990" s="76">
        <v>45840</v>
      </c>
      <c r="AI990" s="77">
        <v>45976</v>
      </c>
      <c r="AJ990" s="50">
        <f t="shared" si="190"/>
        <v>-136</v>
      </c>
      <c r="AK990" s="48" t="s">
        <v>47</v>
      </c>
    </row>
    <row r="991" spans="1:37">
      <c r="A991" s="86" t="s">
        <v>1292</v>
      </c>
      <c r="B991" s="44">
        <v>216</v>
      </c>
      <c r="C991" s="44">
        <v>65563832</v>
      </c>
      <c r="D991" s="86" t="s">
        <v>322</v>
      </c>
      <c r="E991" s="86" t="s">
        <v>207</v>
      </c>
      <c r="F991" s="44">
        <v>30</v>
      </c>
      <c r="G991" s="44">
        <v>4943561</v>
      </c>
      <c r="H991" s="46">
        <v>0.75</v>
      </c>
      <c r="I991" s="21">
        <v>84.097232231125474</v>
      </c>
      <c r="J991" s="86" t="s">
        <v>221</v>
      </c>
      <c r="K991" s="66">
        <v>0.11899999999999999</v>
      </c>
      <c r="L991" s="45">
        <v>9153</v>
      </c>
      <c r="M991" s="82">
        <v>45238</v>
      </c>
      <c r="N991" s="44">
        <v>45304</v>
      </c>
      <c r="O991" s="36">
        <f t="shared" si="181"/>
        <v>3809941.0089989086</v>
      </c>
      <c r="P991" s="36">
        <f t="shared" si="182"/>
        <v>4263324</v>
      </c>
      <c r="Q991" s="44">
        <v>1442</v>
      </c>
      <c r="R991" s="30">
        <v>45304</v>
      </c>
      <c r="S991" s="30">
        <f t="shared" si="183"/>
        <v>43862</v>
      </c>
      <c r="T991" s="36">
        <f t="shared" si="184"/>
        <v>135699</v>
      </c>
      <c r="U991" s="30">
        <f t="shared" si="185"/>
        <v>4127625</v>
      </c>
      <c r="V991" s="44">
        <v>107</v>
      </c>
      <c r="W991" s="33">
        <f t="shared" si="186"/>
        <v>45345</v>
      </c>
      <c r="X991" s="43" t="str">
        <f t="shared" ca="1" si="191"/>
        <v>Bill Process</v>
      </c>
      <c r="Y991" s="37">
        <f t="shared" ca="1" si="187"/>
        <v>-846</v>
      </c>
      <c r="Z991" s="44">
        <v>3165</v>
      </c>
      <c r="AA991" s="44">
        <f t="shared" ca="1" si="188"/>
        <v>846</v>
      </c>
      <c r="AB991" s="48">
        <v>8</v>
      </c>
      <c r="AC991" s="67">
        <f t="shared" si="189"/>
        <v>3.1829419035846726E-2</v>
      </c>
      <c r="AD991" s="52">
        <f t="shared" ca="1" si="192"/>
        <v>838</v>
      </c>
      <c r="AE991" s="83"/>
      <c r="AF991" s="74">
        <v>0</v>
      </c>
      <c r="AG991" s="75">
        <v>0</v>
      </c>
      <c r="AH991" s="76">
        <v>45736</v>
      </c>
      <c r="AI991" s="77">
        <v>45857</v>
      </c>
      <c r="AJ991" s="50">
        <f t="shared" si="190"/>
        <v>-121</v>
      </c>
      <c r="AK991" s="48" t="s">
        <v>60</v>
      </c>
    </row>
    <row r="992" spans="1:37">
      <c r="A992" s="86" t="s">
        <v>1293</v>
      </c>
      <c r="B992" s="44">
        <v>796</v>
      </c>
      <c r="C992" s="44">
        <v>98458497</v>
      </c>
      <c r="D992" s="86" t="s">
        <v>278</v>
      </c>
      <c r="E992" s="86" t="s">
        <v>75</v>
      </c>
      <c r="F992" s="44">
        <v>11</v>
      </c>
      <c r="G992" s="44">
        <v>7883013</v>
      </c>
      <c r="H992" s="46">
        <v>0.86</v>
      </c>
      <c r="I992" s="21">
        <v>59.105855417374045</v>
      </c>
      <c r="J992" s="86" t="s">
        <v>190</v>
      </c>
      <c r="K992" s="66">
        <v>0.14099999999999999</v>
      </c>
      <c r="L992" s="45">
        <v>6143</v>
      </c>
      <c r="M992" s="82">
        <v>43980</v>
      </c>
      <c r="N992" s="44">
        <v>48980</v>
      </c>
      <c r="O992" s="36">
        <f t="shared" si="181"/>
        <v>2895004.7983429809</v>
      </c>
      <c r="P992" s="36">
        <f t="shared" si="182"/>
        <v>3303200</v>
      </c>
      <c r="Q992" s="44">
        <v>32953</v>
      </c>
      <c r="R992" s="30">
        <v>48980</v>
      </c>
      <c r="S992" s="30">
        <f t="shared" si="183"/>
        <v>16027</v>
      </c>
      <c r="T992" s="36">
        <f t="shared" si="184"/>
        <v>2222343</v>
      </c>
      <c r="U992" s="30">
        <f t="shared" si="185"/>
        <v>1080857</v>
      </c>
      <c r="V992" s="44">
        <v>73</v>
      </c>
      <c r="W992" s="33">
        <f t="shared" si="186"/>
        <v>44053</v>
      </c>
      <c r="X992" s="43" t="str">
        <f t="shared" ca="1" si="191"/>
        <v>Bill Process</v>
      </c>
      <c r="Y992" s="37">
        <f t="shared" ca="1" si="187"/>
        <v>-2138</v>
      </c>
      <c r="Z992" s="44">
        <v>6917</v>
      </c>
      <c r="AA992" s="44">
        <f t="shared" ca="1" si="188"/>
        <v>2138</v>
      </c>
      <c r="AB992" s="48">
        <v>6</v>
      </c>
      <c r="AC992" s="67">
        <f t="shared" si="189"/>
        <v>0.67278481012658231</v>
      </c>
      <c r="AD992" s="52">
        <f t="shared" ca="1" si="192"/>
        <v>2132</v>
      </c>
      <c r="AE992" s="83"/>
      <c r="AF992" s="74">
        <v>0</v>
      </c>
      <c r="AG992" s="75">
        <v>0</v>
      </c>
      <c r="AH992" s="76">
        <v>45930</v>
      </c>
      <c r="AI992" s="77">
        <v>46017</v>
      </c>
      <c r="AJ992" s="50">
        <f t="shared" si="190"/>
        <v>-87</v>
      </c>
      <c r="AK992" s="48" t="s">
        <v>47</v>
      </c>
    </row>
    <row r="993" spans="1:37">
      <c r="A993" s="86" t="s">
        <v>1294</v>
      </c>
      <c r="B993" s="44">
        <v>860</v>
      </c>
      <c r="C993" s="44">
        <v>30316617</v>
      </c>
      <c r="D993" s="86" t="s">
        <v>442</v>
      </c>
      <c r="E993" s="86" t="s">
        <v>58</v>
      </c>
      <c r="F993" s="44">
        <v>26</v>
      </c>
      <c r="G993" s="44">
        <v>2588191</v>
      </c>
      <c r="H993" s="46">
        <v>0.86</v>
      </c>
      <c r="I993" s="21">
        <v>83.829133828565958</v>
      </c>
      <c r="J993" s="86" t="s">
        <v>377</v>
      </c>
      <c r="K993" s="66">
        <v>0.13100000000000001</v>
      </c>
      <c r="L993" s="45">
        <v>8304</v>
      </c>
      <c r="M993" s="82">
        <v>43840</v>
      </c>
      <c r="N993" s="44">
        <v>64756</v>
      </c>
      <c r="O993" s="36">
        <f t="shared" si="181"/>
        <v>5428439.3902026173</v>
      </c>
      <c r="P993" s="36">
        <f t="shared" si="182"/>
        <v>6139565</v>
      </c>
      <c r="Q993" s="44">
        <v>43448</v>
      </c>
      <c r="R993" s="30">
        <v>64756</v>
      </c>
      <c r="S993" s="30">
        <f t="shared" si="183"/>
        <v>21308</v>
      </c>
      <c r="T993" s="36">
        <f t="shared" si="184"/>
        <v>4119337</v>
      </c>
      <c r="U993" s="30">
        <f t="shared" si="185"/>
        <v>2020228</v>
      </c>
      <c r="V993" s="44">
        <v>164</v>
      </c>
      <c r="W993" s="33">
        <f t="shared" si="186"/>
        <v>44004</v>
      </c>
      <c r="X993" s="43" t="str">
        <f t="shared" ca="1" si="191"/>
        <v>Bill Process</v>
      </c>
      <c r="Y993" s="37">
        <f t="shared" ca="1" si="187"/>
        <v>-2187</v>
      </c>
      <c r="Z993" s="44">
        <v>4214</v>
      </c>
      <c r="AA993" s="44">
        <f t="shared" ca="1" si="188"/>
        <v>2187</v>
      </c>
      <c r="AB993" s="48">
        <v>3</v>
      </c>
      <c r="AC993" s="67">
        <f t="shared" si="189"/>
        <v>0.67094941009327325</v>
      </c>
      <c r="AD993" s="52">
        <f t="shared" ca="1" si="192"/>
        <v>2184</v>
      </c>
      <c r="AE993" s="83"/>
      <c r="AF993" s="74">
        <v>0</v>
      </c>
      <c r="AG993" s="75">
        <v>0</v>
      </c>
      <c r="AH993" s="76">
        <v>45833</v>
      </c>
      <c r="AI993" s="77">
        <v>46011</v>
      </c>
      <c r="AJ993" s="50">
        <f t="shared" si="190"/>
        <v>-178</v>
      </c>
      <c r="AK993" s="48" t="s">
        <v>47</v>
      </c>
    </row>
    <row r="994" spans="1:37">
      <c r="A994" s="86" t="s">
        <v>1295</v>
      </c>
      <c r="B994" s="44">
        <v>196</v>
      </c>
      <c r="C994" s="44">
        <v>51592290</v>
      </c>
      <c r="D994" s="86" t="s">
        <v>487</v>
      </c>
      <c r="E994" s="86" t="s">
        <v>71</v>
      </c>
      <c r="F994" s="44">
        <v>6</v>
      </c>
      <c r="G994" s="44">
        <v>9948968</v>
      </c>
      <c r="H994" s="46">
        <v>0.85</v>
      </c>
      <c r="I994" s="21">
        <v>75.958050273293054</v>
      </c>
      <c r="J994" s="86" t="s">
        <v>276</v>
      </c>
      <c r="K994" s="66">
        <v>0.124</v>
      </c>
      <c r="L994" s="45">
        <v>3866</v>
      </c>
      <c r="M994" s="82">
        <v>44583</v>
      </c>
      <c r="N994" s="44">
        <v>67979</v>
      </c>
      <c r="O994" s="36">
        <f t="shared" si="181"/>
        <v>5163552.2995281881</v>
      </c>
      <c r="P994" s="36">
        <f t="shared" si="182"/>
        <v>5803833</v>
      </c>
      <c r="Q994" s="44">
        <v>44812</v>
      </c>
      <c r="R994" s="30">
        <v>67979</v>
      </c>
      <c r="S994" s="30">
        <f t="shared" si="183"/>
        <v>23167</v>
      </c>
      <c r="T994" s="36">
        <f t="shared" si="184"/>
        <v>3825907</v>
      </c>
      <c r="U994" s="30">
        <f t="shared" si="185"/>
        <v>1977926</v>
      </c>
      <c r="V994" s="44">
        <v>119</v>
      </c>
      <c r="W994" s="33">
        <f t="shared" si="186"/>
        <v>44702</v>
      </c>
      <c r="X994" s="43" t="str">
        <f t="shared" ca="1" si="191"/>
        <v>Bill Process</v>
      </c>
      <c r="Y994" s="37">
        <f t="shared" ca="1" si="187"/>
        <v>-1489</v>
      </c>
      <c r="Z994" s="44">
        <v>9024</v>
      </c>
      <c r="AA994" s="44">
        <f t="shared" ca="1" si="188"/>
        <v>1489</v>
      </c>
      <c r="AB994" s="48">
        <v>6</v>
      </c>
      <c r="AC994" s="67">
        <f t="shared" si="189"/>
        <v>0.65920357757542769</v>
      </c>
      <c r="AD994" s="52">
        <f t="shared" ca="1" si="192"/>
        <v>1483</v>
      </c>
      <c r="AE994" s="83"/>
      <c r="AF994" s="74">
        <v>0</v>
      </c>
      <c r="AG994" s="75">
        <v>0</v>
      </c>
      <c r="AH994" s="76">
        <v>46119</v>
      </c>
      <c r="AI994" s="77">
        <v>46252</v>
      </c>
      <c r="AJ994" s="50">
        <f t="shared" si="190"/>
        <v>-133</v>
      </c>
      <c r="AK994" s="48" t="s">
        <v>47</v>
      </c>
    </row>
    <row r="995" spans="1:37">
      <c r="A995" s="86" t="s">
        <v>1296</v>
      </c>
      <c r="B995" s="44">
        <v>557</v>
      </c>
      <c r="C995" s="44">
        <v>80033144</v>
      </c>
      <c r="D995" s="86" t="s">
        <v>920</v>
      </c>
      <c r="E995" s="86" t="s">
        <v>75</v>
      </c>
      <c r="F995" s="44">
        <v>38</v>
      </c>
      <c r="G995" s="44">
        <v>3854949</v>
      </c>
      <c r="H995" s="46">
        <v>0.75</v>
      </c>
      <c r="I995" s="21">
        <v>56.989797240767672</v>
      </c>
      <c r="J995" s="86" t="s">
        <v>208</v>
      </c>
      <c r="K995" s="66">
        <v>0.124</v>
      </c>
      <c r="L995" s="45">
        <v>2868</v>
      </c>
      <c r="M995" s="82">
        <v>45591</v>
      </c>
      <c r="N995" s="44">
        <v>95339</v>
      </c>
      <c r="O995" s="36">
        <f t="shared" si="181"/>
        <v>5433350.279137549</v>
      </c>
      <c r="P995" s="36">
        <f t="shared" si="182"/>
        <v>6107086</v>
      </c>
      <c r="Q995" s="44">
        <v>16974</v>
      </c>
      <c r="R995" s="30">
        <v>95339</v>
      </c>
      <c r="S995" s="30">
        <f t="shared" si="183"/>
        <v>78365</v>
      </c>
      <c r="T995" s="36">
        <f t="shared" si="184"/>
        <v>1087296</v>
      </c>
      <c r="U995" s="30">
        <f t="shared" si="185"/>
        <v>5019790</v>
      </c>
      <c r="V995" s="44">
        <v>134</v>
      </c>
      <c r="W995" s="33">
        <f t="shared" si="186"/>
        <v>45725</v>
      </c>
      <c r="X995" s="43" t="str">
        <f t="shared" ca="1" si="191"/>
        <v>Bill Process</v>
      </c>
      <c r="Y995" s="37">
        <f t="shared" ca="1" si="187"/>
        <v>-466</v>
      </c>
      <c r="Z995" s="44">
        <v>5308</v>
      </c>
      <c r="AA995" s="44">
        <f t="shared" ca="1" si="188"/>
        <v>466</v>
      </c>
      <c r="AB995" s="48">
        <v>0</v>
      </c>
      <c r="AC995" s="67">
        <f t="shared" si="189"/>
        <v>0.17803836834873452</v>
      </c>
      <c r="AD995" s="52">
        <f t="shared" ca="1" si="192"/>
        <v>466</v>
      </c>
      <c r="AE995" s="83"/>
      <c r="AF995" s="74">
        <v>0</v>
      </c>
      <c r="AG995" s="75">
        <v>0</v>
      </c>
      <c r="AH995" s="76">
        <v>46246</v>
      </c>
      <c r="AI995" s="77">
        <v>46394</v>
      </c>
      <c r="AJ995" s="50">
        <f t="shared" si="190"/>
        <v>-148</v>
      </c>
      <c r="AK995" s="48" t="s">
        <v>47</v>
      </c>
    </row>
    <row r="996" spans="1:37">
      <c r="A996" s="86" t="s">
        <v>1297</v>
      </c>
      <c r="B996" s="44">
        <v>926</v>
      </c>
      <c r="C996" s="44">
        <v>86022727</v>
      </c>
      <c r="D996" s="86" t="s">
        <v>136</v>
      </c>
      <c r="E996" s="86" t="s">
        <v>54</v>
      </c>
      <c r="F996" s="44">
        <v>8</v>
      </c>
      <c r="G996" s="44">
        <v>4271020</v>
      </c>
      <c r="H996" s="46">
        <v>0.84</v>
      </c>
      <c r="I996" s="21">
        <v>71.580080644154677</v>
      </c>
      <c r="J996" s="86" t="s">
        <v>352</v>
      </c>
      <c r="K996" s="66">
        <v>0.112</v>
      </c>
      <c r="L996" s="45">
        <v>4292</v>
      </c>
      <c r="M996" s="82">
        <v>44102</v>
      </c>
      <c r="N996" s="44">
        <v>66181</v>
      </c>
      <c r="O996" s="36">
        <f t="shared" si="181"/>
        <v>4737241.3171108011</v>
      </c>
      <c r="P996" s="36">
        <f t="shared" si="182"/>
        <v>5267812</v>
      </c>
      <c r="Q996" s="44">
        <v>27988</v>
      </c>
      <c r="R996" s="30">
        <v>66181</v>
      </c>
      <c r="S996" s="30">
        <f t="shared" si="183"/>
        <v>38193</v>
      </c>
      <c r="T996" s="36">
        <f t="shared" si="184"/>
        <v>2227762</v>
      </c>
      <c r="U996" s="30">
        <f t="shared" si="185"/>
        <v>3040050</v>
      </c>
      <c r="V996" s="44">
        <v>58</v>
      </c>
      <c r="W996" s="33">
        <f t="shared" si="186"/>
        <v>44160</v>
      </c>
      <c r="X996" s="43" t="str">
        <f t="shared" ca="1" si="191"/>
        <v>Bill Process</v>
      </c>
      <c r="Y996" s="37">
        <f t="shared" ca="1" si="187"/>
        <v>-2031</v>
      </c>
      <c r="Z996" s="44">
        <v>2177</v>
      </c>
      <c r="AA996" s="44">
        <f t="shared" ca="1" si="188"/>
        <v>2031</v>
      </c>
      <c r="AB996" s="48">
        <v>3</v>
      </c>
      <c r="AC996" s="67">
        <f t="shared" si="189"/>
        <v>0.42290083256523775</v>
      </c>
      <c r="AD996" s="52">
        <f t="shared" ca="1" si="192"/>
        <v>2028</v>
      </c>
      <c r="AE996" s="83"/>
      <c r="AF996" s="74">
        <v>0</v>
      </c>
      <c r="AG996" s="75">
        <v>0</v>
      </c>
      <c r="AH996" s="76">
        <v>46018</v>
      </c>
      <c r="AI996" s="77">
        <v>46090</v>
      </c>
      <c r="AJ996" s="50">
        <f t="shared" si="190"/>
        <v>-72</v>
      </c>
      <c r="AK996" s="48" t="s">
        <v>47</v>
      </c>
    </row>
    <row r="997" spans="1:37">
      <c r="A997" s="86" t="s">
        <v>1298</v>
      </c>
      <c r="B997" s="44">
        <v>916</v>
      </c>
      <c r="C997" s="44">
        <v>24832947</v>
      </c>
      <c r="D997" s="86" t="s">
        <v>1146</v>
      </c>
      <c r="E997" s="86" t="s">
        <v>67</v>
      </c>
      <c r="F997" s="44">
        <v>12</v>
      </c>
      <c r="G997" s="44">
        <v>6421234</v>
      </c>
      <c r="H997" s="46">
        <v>0.9</v>
      </c>
      <c r="I997" s="21">
        <v>78.219884298181441</v>
      </c>
      <c r="J997" s="86" t="s">
        <v>521</v>
      </c>
      <c r="K997" s="66">
        <v>0.13600000000000001</v>
      </c>
      <c r="L997" s="45">
        <v>8920</v>
      </c>
      <c r="M997" s="82">
        <v>46006</v>
      </c>
      <c r="N997" s="44">
        <v>72013</v>
      </c>
      <c r="O997" s="36">
        <f t="shared" si="181"/>
        <v>5632848.5279649403</v>
      </c>
      <c r="P997" s="36">
        <f t="shared" si="182"/>
        <v>6398916</v>
      </c>
      <c r="Q997" s="44">
        <v>51314</v>
      </c>
      <c r="R997" s="30">
        <v>72013</v>
      </c>
      <c r="S997" s="30">
        <f t="shared" si="183"/>
        <v>20699</v>
      </c>
      <c r="T997" s="36">
        <f t="shared" si="184"/>
        <v>4559649</v>
      </c>
      <c r="U997" s="30">
        <f t="shared" si="185"/>
        <v>1839267</v>
      </c>
      <c r="V997" s="44">
        <v>91</v>
      </c>
      <c r="W997" s="33">
        <f t="shared" si="186"/>
        <v>46097</v>
      </c>
      <c r="X997" s="43" t="str">
        <f t="shared" ca="1" si="191"/>
        <v>Bill Process</v>
      </c>
      <c r="Y997" s="37">
        <f t="shared" ca="1" si="187"/>
        <v>-94</v>
      </c>
      <c r="Z997" s="44">
        <v>3789</v>
      </c>
      <c r="AA997" s="44">
        <f t="shared" ca="1" si="188"/>
        <v>94</v>
      </c>
      <c r="AB997" s="48">
        <v>0</v>
      </c>
      <c r="AC997" s="67">
        <f t="shared" si="189"/>
        <v>0.71256578673295101</v>
      </c>
      <c r="AD997" s="52">
        <f t="shared" ca="1" si="192"/>
        <v>94</v>
      </c>
      <c r="AE997" s="83"/>
      <c r="AF997" s="74">
        <v>0</v>
      </c>
      <c r="AG997" s="75">
        <v>0</v>
      </c>
      <c r="AH997" s="76">
        <v>46323</v>
      </c>
      <c r="AI997" s="77">
        <v>46428</v>
      </c>
      <c r="AJ997" s="50">
        <f t="shared" si="190"/>
        <v>-105</v>
      </c>
      <c r="AK997" s="48" t="s">
        <v>60</v>
      </c>
    </row>
    <row r="998" spans="1:37">
      <c r="A998" s="86" t="s">
        <v>1299</v>
      </c>
      <c r="B998" s="44">
        <v>712</v>
      </c>
      <c r="C998" s="44">
        <v>32549950</v>
      </c>
      <c r="D998" s="86" t="s">
        <v>405</v>
      </c>
      <c r="E998" s="86" t="s">
        <v>107</v>
      </c>
      <c r="F998" s="44">
        <v>12</v>
      </c>
      <c r="G998" s="44">
        <v>3703870</v>
      </c>
      <c r="H998" s="46">
        <v>0.88</v>
      </c>
      <c r="I998" s="21">
        <v>60.995357991929566</v>
      </c>
      <c r="J998" s="86" t="s">
        <v>315</v>
      </c>
      <c r="K998" s="66">
        <v>0.13800000000000001</v>
      </c>
      <c r="L998" s="45">
        <v>8775</v>
      </c>
      <c r="M998" s="82">
        <v>45125</v>
      </c>
      <c r="N998" s="44">
        <v>69369</v>
      </c>
      <c r="O998" s="36">
        <f t="shared" si="181"/>
        <v>4231186.9885421619</v>
      </c>
      <c r="P998" s="36">
        <f t="shared" si="182"/>
        <v>4815091</v>
      </c>
      <c r="Q998" s="44">
        <v>43426</v>
      </c>
      <c r="R998" s="30">
        <v>69369</v>
      </c>
      <c r="S998" s="30">
        <f t="shared" si="183"/>
        <v>25943</v>
      </c>
      <c r="T998" s="36">
        <f t="shared" si="184"/>
        <v>3014317</v>
      </c>
      <c r="U998" s="30">
        <f t="shared" si="185"/>
        <v>1800774</v>
      </c>
      <c r="V998" s="44">
        <v>139</v>
      </c>
      <c r="W998" s="33">
        <f t="shared" si="186"/>
        <v>45264</v>
      </c>
      <c r="X998" s="43" t="str">
        <f t="shared" ca="1" si="191"/>
        <v>Bill Process</v>
      </c>
      <c r="Y998" s="37">
        <f t="shared" ca="1" si="187"/>
        <v>-927</v>
      </c>
      <c r="Z998" s="44">
        <v>9718</v>
      </c>
      <c r="AA998" s="44">
        <f t="shared" ca="1" si="188"/>
        <v>927</v>
      </c>
      <c r="AB998" s="48">
        <v>7</v>
      </c>
      <c r="AC998" s="67">
        <f t="shared" si="189"/>
        <v>0.62601450215514132</v>
      </c>
      <c r="AD998" s="52">
        <f t="shared" ca="1" si="192"/>
        <v>920</v>
      </c>
      <c r="AE998" s="83"/>
      <c r="AF998" s="74">
        <v>0</v>
      </c>
      <c r="AG998" s="75">
        <v>0</v>
      </c>
      <c r="AH998" s="76">
        <v>46016</v>
      </c>
      <c r="AI998" s="77">
        <v>46169</v>
      </c>
      <c r="AJ998" s="50">
        <f t="shared" si="190"/>
        <v>-153</v>
      </c>
      <c r="AK998" s="48" t="s">
        <v>47</v>
      </c>
    </row>
    <row r="999" spans="1:37">
      <c r="A999" s="86" t="s">
        <v>1300</v>
      </c>
      <c r="B999" s="44">
        <v>176</v>
      </c>
      <c r="C999" s="44">
        <v>85119348</v>
      </c>
      <c r="D999" s="86" t="s">
        <v>430</v>
      </c>
      <c r="E999" s="86" t="s">
        <v>75</v>
      </c>
      <c r="F999" s="44">
        <v>33</v>
      </c>
      <c r="G999" s="44">
        <v>948265</v>
      </c>
      <c r="H999" s="46">
        <v>0.84</v>
      </c>
      <c r="I999" s="21">
        <v>89.59795082754367</v>
      </c>
      <c r="J999" s="86" t="s">
        <v>208</v>
      </c>
      <c r="K999" s="66">
        <v>0.114</v>
      </c>
      <c r="L999" s="45">
        <v>6978</v>
      </c>
      <c r="M999" s="82">
        <v>44560</v>
      </c>
      <c r="N999" s="44">
        <v>39574</v>
      </c>
      <c r="O999" s="36">
        <f t="shared" si="181"/>
        <v>3545749.3060492133</v>
      </c>
      <c r="P999" s="36">
        <f t="shared" si="182"/>
        <v>3949965</v>
      </c>
      <c r="Q999" s="44">
        <v>528</v>
      </c>
      <c r="R999" s="30">
        <v>39574</v>
      </c>
      <c r="S999" s="30">
        <f t="shared" si="183"/>
        <v>39046</v>
      </c>
      <c r="T999" s="36">
        <f t="shared" si="184"/>
        <v>52701</v>
      </c>
      <c r="U999" s="30">
        <f t="shared" si="185"/>
        <v>3897264</v>
      </c>
      <c r="V999" s="44">
        <v>73</v>
      </c>
      <c r="W999" s="33">
        <f t="shared" si="186"/>
        <v>44633</v>
      </c>
      <c r="X999" s="43" t="str">
        <f t="shared" ca="1" si="191"/>
        <v>Bill Process</v>
      </c>
      <c r="Y999" s="37">
        <f t="shared" ca="1" si="187"/>
        <v>-1558</v>
      </c>
      <c r="Z999" s="44">
        <v>1239</v>
      </c>
      <c r="AA999" s="44">
        <f t="shared" ca="1" si="188"/>
        <v>1558</v>
      </c>
      <c r="AB999" s="48">
        <v>4</v>
      </c>
      <c r="AC999" s="67">
        <f t="shared" si="189"/>
        <v>1.3342093293576591E-2</v>
      </c>
      <c r="AD999" s="52">
        <f t="shared" ca="1" si="192"/>
        <v>1554</v>
      </c>
      <c r="AE999" s="83"/>
      <c r="AF999" s="74">
        <v>0</v>
      </c>
      <c r="AG999" s="75">
        <v>0</v>
      </c>
      <c r="AH999" s="76">
        <v>45920</v>
      </c>
      <c r="AI999" s="77">
        <v>46007</v>
      </c>
      <c r="AJ999" s="50">
        <f t="shared" si="190"/>
        <v>-87</v>
      </c>
      <c r="AK999" s="48" t="s">
        <v>47</v>
      </c>
    </row>
    <row r="1000" spans="1:37">
      <c r="A1000" s="86" t="s">
        <v>1301</v>
      </c>
      <c r="B1000" s="44">
        <v>490</v>
      </c>
      <c r="C1000" s="44">
        <v>28788300</v>
      </c>
      <c r="D1000" s="86" t="s">
        <v>269</v>
      </c>
      <c r="E1000" s="86" t="s">
        <v>97</v>
      </c>
      <c r="F1000" s="44">
        <v>22</v>
      </c>
      <c r="G1000" s="44">
        <v>4413924</v>
      </c>
      <c r="H1000" s="46">
        <v>0.78</v>
      </c>
      <c r="I1000" s="21">
        <v>55.408964614654309</v>
      </c>
      <c r="J1000" s="86" t="s">
        <v>90</v>
      </c>
      <c r="K1000" s="66">
        <v>0.123</v>
      </c>
      <c r="L1000" s="45">
        <v>1639</v>
      </c>
      <c r="M1000" s="82">
        <v>44166</v>
      </c>
      <c r="N1000" s="44">
        <v>25128</v>
      </c>
      <c r="O1000" s="36">
        <f t="shared" si="181"/>
        <v>1392316.4628370334</v>
      </c>
      <c r="P1000" s="36">
        <f t="shared" si="182"/>
        <v>1563571</v>
      </c>
      <c r="Q1000" s="44">
        <v>11636</v>
      </c>
      <c r="R1000" s="30">
        <v>25128</v>
      </c>
      <c r="S1000" s="30">
        <f t="shared" si="183"/>
        <v>13492</v>
      </c>
      <c r="T1000" s="36">
        <f t="shared" si="184"/>
        <v>724042</v>
      </c>
      <c r="U1000" s="30">
        <f t="shared" si="185"/>
        <v>839529</v>
      </c>
      <c r="V1000" s="44">
        <v>84</v>
      </c>
      <c r="W1000" s="33">
        <f t="shared" si="186"/>
        <v>44250</v>
      </c>
      <c r="X1000" s="43" t="str">
        <f t="shared" ca="1" si="191"/>
        <v>Bill Process</v>
      </c>
      <c r="Y1000" s="37">
        <f t="shared" ca="1" si="187"/>
        <v>-1941</v>
      </c>
      <c r="Z1000" s="44">
        <v>3038</v>
      </c>
      <c r="AA1000" s="44">
        <f t="shared" ca="1" si="188"/>
        <v>1941</v>
      </c>
      <c r="AB1000" s="48">
        <v>4</v>
      </c>
      <c r="AC1000" s="67">
        <f t="shared" si="189"/>
        <v>0.46306908627825533</v>
      </c>
      <c r="AD1000" s="52">
        <f t="shared" ca="1" si="192"/>
        <v>1937</v>
      </c>
      <c r="AE1000" s="83"/>
      <c r="AF1000" s="74">
        <v>0</v>
      </c>
      <c r="AG1000" s="75">
        <v>0</v>
      </c>
      <c r="AH1000" s="76">
        <v>45989</v>
      </c>
      <c r="AI1000" s="77">
        <v>46087</v>
      </c>
      <c r="AJ1000" s="50">
        <f t="shared" si="190"/>
        <v>-98</v>
      </c>
      <c r="AK1000" s="48" t="s">
        <v>47</v>
      </c>
    </row>
    <row r="1001" spans="1:37">
      <c r="A1001" s="86" t="s">
        <v>1302</v>
      </c>
      <c r="B1001" s="44">
        <v>364</v>
      </c>
      <c r="C1001" s="44">
        <v>36636569</v>
      </c>
      <c r="D1001" s="86" t="s">
        <v>445</v>
      </c>
      <c r="E1001" s="86" t="s">
        <v>93</v>
      </c>
      <c r="F1001" s="44">
        <v>45</v>
      </c>
      <c r="G1001" s="44">
        <v>9886133</v>
      </c>
      <c r="H1001" s="46">
        <v>0.87</v>
      </c>
      <c r="I1001" s="21">
        <v>63.432970118873939</v>
      </c>
      <c r="J1001" s="86" t="s">
        <v>64</v>
      </c>
      <c r="K1001" s="66">
        <v>0.128</v>
      </c>
      <c r="L1001" s="45">
        <v>8910</v>
      </c>
      <c r="M1001" s="82">
        <v>45909</v>
      </c>
      <c r="N1001" s="44">
        <v>39144</v>
      </c>
      <c r="O1001" s="36">
        <f t="shared" si="181"/>
        <v>2483020.1823332016</v>
      </c>
      <c r="P1001" s="36">
        <f t="shared" si="182"/>
        <v>2800847</v>
      </c>
      <c r="Q1001" s="44">
        <v>17800</v>
      </c>
      <c r="R1001" s="30">
        <v>39144</v>
      </c>
      <c r="S1001" s="30">
        <f t="shared" si="183"/>
        <v>21344</v>
      </c>
      <c r="T1001" s="36">
        <f t="shared" si="184"/>
        <v>1273633</v>
      </c>
      <c r="U1001" s="30">
        <f t="shared" si="185"/>
        <v>1527214</v>
      </c>
      <c r="V1001" s="44">
        <v>174</v>
      </c>
      <c r="W1001" s="33">
        <f t="shared" si="186"/>
        <v>46083</v>
      </c>
      <c r="X1001" s="43" t="str">
        <f t="shared" ca="1" si="191"/>
        <v>Bill Process</v>
      </c>
      <c r="Y1001" s="37">
        <f t="shared" ca="1" si="187"/>
        <v>-108</v>
      </c>
      <c r="Z1001" s="44">
        <v>7321</v>
      </c>
      <c r="AA1001" s="44">
        <f t="shared" ca="1" si="188"/>
        <v>108</v>
      </c>
      <c r="AB1001" s="48">
        <v>7</v>
      </c>
      <c r="AC1001" s="67">
        <f t="shared" si="189"/>
        <v>0.45473124872266502</v>
      </c>
      <c r="AD1001" s="52">
        <f t="shared" ca="1" si="192"/>
        <v>101</v>
      </c>
      <c r="AE1001" s="83"/>
      <c r="AF1001" s="74">
        <v>0</v>
      </c>
      <c r="AG1001" s="75">
        <v>0</v>
      </c>
      <c r="AH1001" s="76">
        <v>45662</v>
      </c>
      <c r="AI1001" s="77">
        <v>45850</v>
      </c>
      <c r="AJ1001" s="50">
        <f t="shared" si="190"/>
        <v>-188</v>
      </c>
      <c r="AK1001" s="48" t="s">
        <v>47</v>
      </c>
    </row>
    <row r="1002" spans="1:37">
      <c r="A1002" s="86" t="s">
        <v>1303</v>
      </c>
      <c r="B1002" s="44">
        <v>928</v>
      </c>
      <c r="C1002" s="44">
        <v>79656157</v>
      </c>
      <c r="D1002" s="86" t="s">
        <v>396</v>
      </c>
      <c r="E1002" s="86" t="s">
        <v>50</v>
      </c>
      <c r="F1002" s="44">
        <v>49</v>
      </c>
      <c r="G1002" s="44">
        <v>4542510</v>
      </c>
      <c r="H1002" s="46">
        <v>0.87</v>
      </c>
      <c r="I1002" s="21">
        <v>98.758144772161856</v>
      </c>
      <c r="J1002" s="86" t="s">
        <v>159</v>
      </c>
      <c r="K1002" s="66">
        <v>0.10299999999999999</v>
      </c>
      <c r="L1002" s="45">
        <v>6988</v>
      </c>
      <c r="M1002" s="82">
        <v>44699</v>
      </c>
      <c r="N1002" s="44">
        <v>24557</v>
      </c>
      <c r="O1002" s="36">
        <f t="shared" si="181"/>
        <v>2425203.7611699789</v>
      </c>
      <c r="P1002" s="36">
        <f t="shared" si="182"/>
        <v>2675000</v>
      </c>
      <c r="Q1002" s="44">
        <v>9315</v>
      </c>
      <c r="R1002" s="30">
        <v>24557</v>
      </c>
      <c r="S1002" s="30">
        <f t="shared" si="183"/>
        <v>15242</v>
      </c>
      <c r="T1002" s="36">
        <f t="shared" si="184"/>
        <v>1014685</v>
      </c>
      <c r="U1002" s="30">
        <f t="shared" si="185"/>
        <v>1660315</v>
      </c>
      <c r="V1002" s="44">
        <v>96</v>
      </c>
      <c r="W1002" s="33">
        <f t="shared" si="186"/>
        <v>44795</v>
      </c>
      <c r="X1002" s="43" t="str">
        <f t="shared" ca="1" si="191"/>
        <v>Bill Process</v>
      </c>
      <c r="Y1002" s="37">
        <f t="shared" ca="1" si="187"/>
        <v>-1396</v>
      </c>
      <c r="Z1002" s="44">
        <v>6962</v>
      </c>
      <c r="AA1002" s="44">
        <f t="shared" ca="1" si="188"/>
        <v>1396</v>
      </c>
      <c r="AB1002" s="48">
        <v>3</v>
      </c>
      <c r="AC1002" s="67">
        <f t="shared" si="189"/>
        <v>0.37932157836869324</v>
      </c>
      <c r="AD1002" s="52">
        <f t="shared" ca="1" si="192"/>
        <v>1393</v>
      </c>
      <c r="AE1002" s="83"/>
      <c r="AF1002" s="74">
        <v>0</v>
      </c>
      <c r="AG1002" s="75">
        <v>0</v>
      </c>
      <c r="AH1002" s="76">
        <v>45826</v>
      </c>
      <c r="AI1002" s="77">
        <v>45936</v>
      </c>
      <c r="AJ1002" s="50">
        <f t="shared" si="190"/>
        <v>-110</v>
      </c>
      <c r="AK1002" s="48" t="s">
        <v>47</v>
      </c>
    </row>
    <row r="1003" spans="1:37">
      <c r="A1003" s="86" t="s">
        <v>1304</v>
      </c>
      <c r="B1003" s="44">
        <v>106</v>
      </c>
      <c r="C1003" s="44">
        <v>76799755</v>
      </c>
      <c r="D1003" s="86" t="s">
        <v>708</v>
      </c>
      <c r="E1003" s="86" t="s">
        <v>125</v>
      </c>
      <c r="F1003" s="44">
        <v>14</v>
      </c>
      <c r="G1003" s="44">
        <v>6586596</v>
      </c>
      <c r="H1003" s="46">
        <v>0.9</v>
      </c>
      <c r="I1003" s="21">
        <v>56.469298689902089</v>
      </c>
      <c r="J1003" s="86" t="s">
        <v>68</v>
      </c>
      <c r="K1003" s="66">
        <v>0.127</v>
      </c>
      <c r="L1003" s="45">
        <v>2970</v>
      </c>
      <c r="M1003" s="82">
        <v>45112</v>
      </c>
      <c r="N1003" s="44">
        <v>97636</v>
      </c>
      <c r="O1003" s="36">
        <f t="shared" si="181"/>
        <v>5513436.4468872808</v>
      </c>
      <c r="P1003" s="36">
        <f t="shared" si="182"/>
        <v>6213643</v>
      </c>
      <c r="Q1003" s="44">
        <v>55017</v>
      </c>
      <c r="R1003" s="30">
        <v>97636</v>
      </c>
      <c r="S1003" s="30">
        <f t="shared" si="183"/>
        <v>42619</v>
      </c>
      <c r="T1003" s="36">
        <f t="shared" si="184"/>
        <v>3501331</v>
      </c>
      <c r="U1003" s="30">
        <f t="shared" si="185"/>
        <v>2712312</v>
      </c>
      <c r="V1003" s="44">
        <v>165</v>
      </c>
      <c r="W1003" s="33">
        <f t="shared" si="186"/>
        <v>45277</v>
      </c>
      <c r="X1003" s="43" t="str">
        <f t="shared" ca="1" si="191"/>
        <v>Bill Process</v>
      </c>
      <c r="Y1003" s="37">
        <f t="shared" ca="1" si="187"/>
        <v>-914</v>
      </c>
      <c r="Z1003" s="44">
        <v>4602</v>
      </c>
      <c r="AA1003" s="44">
        <f t="shared" ca="1" si="188"/>
        <v>914</v>
      </c>
      <c r="AB1003" s="48">
        <v>9</v>
      </c>
      <c r="AC1003" s="67">
        <f t="shared" si="189"/>
        <v>0.56349092547830715</v>
      </c>
      <c r="AD1003" s="52">
        <f t="shared" ca="1" si="192"/>
        <v>905</v>
      </c>
      <c r="AE1003" s="83"/>
      <c r="AF1003" s="74">
        <v>0</v>
      </c>
      <c r="AG1003" s="75">
        <v>0</v>
      </c>
      <c r="AH1003" s="76">
        <v>45984</v>
      </c>
      <c r="AI1003" s="77">
        <v>46163</v>
      </c>
      <c r="AJ1003" s="50">
        <f t="shared" si="190"/>
        <v>-179</v>
      </c>
      <c r="AK1003" s="48" t="s">
        <v>47</v>
      </c>
    </row>
    <row r="1004" spans="1:37">
      <c r="A1004" s="86" t="s">
        <v>1305</v>
      </c>
      <c r="B1004" s="44">
        <v>664</v>
      </c>
      <c r="C1004" s="44">
        <v>19743920</v>
      </c>
      <c r="D1004" s="86" t="s">
        <v>445</v>
      </c>
      <c r="E1004" s="86" t="s">
        <v>93</v>
      </c>
      <c r="F1004" s="44">
        <v>39</v>
      </c>
      <c r="G1004" s="44">
        <v>6579371</v>
      </c>
      <c r="H1004" s="46">
        <v>0.81</v>
      </c>
      <c r="I1004" s="21">
        <v>61.275735847882316</v>
      </c>
      <c r="J1004" s="86" t="s">
        <v>521</v>
      </c>
      <c r="K1004" s="66">
        <v>0.10299999999999999</v>
      </c>
      <c r="L1004" s="45">
        <v>9725</v>
      </c>
      <c r="M1004" s="82">
        <v>44903</v>
      </c>
      <c r="N1004" s="44">
        <v>93090</v>
      </c>
      <c r="O1004" s="36">
        <f t="shared" si="181"/>
        <v>5704158.2500793645</v>
      </c>
      <c r="P1004" s="36">
        <f t="shared" si="182"/>
        <v>6291687</v>
      </c>
      <c r="Q1004" s="44">
        <v>41525</v>
      </c>
      <c r="R1004" s="30">
        <v>93090</v>
      </c>
      <c r="S1004" s="30">
        <f t="shared" si="183"/>
        <v>51565</v>
      </c>
      <c r="T1004" s="36">
        <f t="shared" si="184"/>
        <v>2806556</v>
      </c>
      <c r="U1004" s="30">
        <f t="shared" si="185"/>
        <v>3485131</v>
      </c>
      <c r="V1004" s="44">
        <v>130</v>
      </c>
      <c r="W1004" s="33">
        <f t="shared" si="186"/>
        <v>45033</v>
      </c>
      <c r="X1004" s="43" t="str">
        <f t="shared" ca="1" si="191"/>
        <v>Bill Process</v>
      </c>
      <c r="Y1004" s="37">
        <f t="shared" ca="1" si="187"/>
        <v>-1158</v>
      </c>
      <c r="Z1004" s="44">
        <v>7334</v>
      </c>
      <c r="AA1004" s="44">
        <f t="shared" ca="1" si="188"/>
        <v>1158</v>
      </c>
      <c r="AB1004" s="48">
        <v>9</v>
      </c>
      <c r="AC1004" s="67">
        <f t="shared" si="189"/>
        <v>0.44607369212589965</v>
      </c>
      <c r="AD1004" s="52">
        <f t="shared" ca="1" si="192"/>
        <v>1149</v>
      </c>
      <c r="AE1004" s="83"/>
      <c r="AF1004" s="74">
        <v>0</v>
      </c>
      <c r="AG1004" s="75">
        <v>0</v>
      </c>
      <c r="AH1004" s="76">
        <v>45680</v>
      </c>
      <c r="AI1004" s="77">
        <v>45824</v>
      </c>
      <c r="AJ1004" s="50">
        <f t="shared" si="190"/>
        <v>-144</v>
      </c>
      <c r="AK1004" s="48" t="s">
        <v>60</v>
      </c>
    </row>
    <row r="1005" spans="1:37">
      <c r="A1005" s="86" t="s">
        <v>1306</v>
      </c>
      <c r="B1005" s="44">
        <v>380</v>
      </c>
      <c r="C1005" s="44">
        <v>22211932</v>
      </c>
      <c r="D1005" s="86" t="s">
        <v>89</v>
      </c>
      <c r="E1005" s="86" t="s">
        <v>71</v>
      </c>
      <c r="F1005" s="44">
        <v>16</v>
      </c>
      <c r="G1005" s="44">
        <v>8368531</v>
      </c>
      <c r="H1005" s="46">
        <v>0.75</v>
      </c>
      <c r="I1005" s="21">
        <v>87.135523527170392</v>
      </c>
      <c r="J1005" s="86" t="s">
        <v>166</v>
      </c>
      <c r="K1005" s="66">
        <v>0.13100000000000001</v>
      </c>
      <c r="L1005" s="45">
        <v>5066</v>
      </c>
      <c r="M1005" s="82">
        <v>45977</v>
      </c>
      <c r="N1005" s="44">
        <v>17198</v>
      </c>
      <c r="O1005" s="36">
        <f t="shared" si="181"/>
        <v>1498556.7336202764</v>
      </c>
      <c r="P1005" s="36">
        <f t="shared" si="182"/>
        <v>1694868</v>
      </c>
      <c r="Q1005" s="44">
        <v>6318</v>
      </c>
      <c r="R1005" s="30">
        <v>17198</v>
      </c>
      <c r="S1005" s="30">
        <f t="shared" si="183"/>
        <v>10880</v>
      </c>
      <c r="T1005" s="36">
        <f t="shared" si="184"/>
        <v>622641</v>
      </c>
      <c r="U1005" s="30">
        <f t="shared" si="185"/>
        <v>1072227</v>
      </c>
      <c r="V1005" s="44">
        <v>163</v>
      </c>
      <c r="W1005" s="33">
        <f t="shared" si="186"/>
        <v>46140</v>
      </c>
      <c r="X1005" s="43" t="str">
        <f t="shared" ca="1" si="191"/>
        <v>Bill Process</v>
      </c>
      <c r="Y1005" s="37">
        <f t="shared" ca="1" si="187"/>
        <v>-51</v>
      </c>
      <c r="Z1005" s="44">
        <v>6887</v>
      </c>
      <c r="AA1005" s="44">
        <f t="shared" ca="1" si="188"/>
        <v>51</v>
      </c>
      <c r="AB1005" s="48">
        <v>4</v>
      </c>
      <c r="AC1005" s="67">
        <f t="shared" si="189"/>
        <v>0.36736829863937664</v>
      </c>
      <c r="AD1005" s="52">
        <f t="shared" ca="1" si="192"/>
        <v>47</v>
      </c>
      <c r="AE1005" s="83"/>
      <c r="AF1005" s="74">
        <v>0</v>
      </c>
      <c r="AG1005" s="75">
        <v>0</v>
      </c>
      <c r="AH1005" s="76">
        <v>46113</v>
      </c>
      <c r="AI1005" s="77">
        <v>46290</v>
      </c>
      <c r="AJ1005" s="50">
        <f t="shared" si="190"/>
        <v>-177</v>
      </c>
      <c r="AK1005" s="48" t="s">
        <v>47</v>
      </c>
    </row>
    <row r="1006" spans="1:37">
      <c r="A1006" s="86" t="s">
        <v>1307</v>
      </c>
      <c r="B1006" s="44">
        <v>645</v>
      </c>
      <c r="C1006" s="44">
        <v>45782953</v>
      </c>
      <c r="D1006" s="86" t="s">
        <v>241</v>
      </c>
      <c r="E1006" s="86" t="s">
        <v>50</v>
      </c>
      <c r="F1006" s="44">
        <v>48</v>
      </c>
      <c r="G1006" s="44">
        <v>3489113</v>
      </c>
      <c r="H1006" s="46">
        <v>0.94</v>
      </c>
      <c r="I1006" s="21">
        <v>52.690268717798574</v>
      </c>
      <c r="J1006" s="86" t="s">
        <v>176</v>
      </c>
      <c r="K1006" s="66">
        <v>0.13600000000000001</v>
      </c>
      <c r="L1006" s="45">
        <v>1917</v>
      </c>
      <c r="M1006" s="82">
        <v>45692</v>
      </c>
      <c r="N1006" s="44">
        <v>41355</v>
      </c>
      <c r="O1006" s="36">
        <f t="shared" si="181"/>
        <v>2179006.0628245599</v>
      </c>
      <c r="P1006" s="36">
        <f t="shared" si="182"/>
        <v>2475351</v>
      </c>
      <c r="Q1006" s="44">
        <v>35745</v>
      </c>
      <c r="R1006" s="30">
        <v>41355</v>
      </c>
      <c r="S1006" s="30">
        <f t="shared" si="183"/>
        <v>5610</v>
      </c>
      <c r="T1006" s="36">
        <f t="shared" si="184"/>
        <v>2139558</v>
      </c>
      <c r="U1006" s="30">
        <f t="shared" si="185"/>
        <v>335793</v>
      </c>
      <c r="V1006" s="44">
        <v>136</v>
      </c>
      <c r="W1006" s="33">
        <f t="shared" si="186"/>
        <v>45828</v>
      </c>
      <c r="X1006" s="43" t="str">
        <f t="shared" ca="1" si="191"/>
        <v>Bill Process</v>
      </c>
      <c r="Y1006" s="37">
        <f t="shared" ca="1" si="187"/>
        <v>-363</v>
      </c>
      <c r="Z1006" s="44">
        <v>4007</v>
      </c>
      <c r="AA1006" s="44">
        <f t="shared" ca="1" si="188"/>
        <v>363</v>
      </c>
      <c r="AB1006" s="48">
        <v>2</v>
      </c>
      <c r="AC1006" s="67">
        <f t="shared" si="189"/>
        <v>0.86434530286543343</v>
      </c>
      <c r="AD1006" s="52">
        <f t="shared" ca="1" si="192"/>
        <v>361</v>
      </c>
      <c r="AE1006" s="83"/>
      <c r="AF1006" s="74">
        <v>0</v>
      </c>
      <c r="AG1006" s="75">
        <v>0</v>
      </c>
      <c r="AH1006" s="76">
        <v>45924</v>
      </c>
      <c r="AI1006" s="77">
        <v>46074</v>
      </c>
      <c r="AJ1006" s="50">
        <f t="shared" si="190"/>
        <v>-150</v>
      </c>
      <c r="AK1006" s="48" t="s">
        <v>60</v>
      </c>
    </row>
    <row r="1007" spans="1:37">
      <c r="A1007" s="86" t="s">
        <v>1308</v>
      </c>
      <c r="B1007" s="44">
        <v>518</v>
      </c>
      <c r="C1007" s="44">
        <v>72219159</v>
      </c>
      <c r="D1007" s="86" t="s">
        <v>487</v>
      </c>
      <c r="E1007" s="86" t="s">
        <v>71</v>
      </c>
      <c r="F1007" s="44">
        <v>17</v>
      </c>
      <c r="G1007" s="44">
        <v>9320684</v>
      </c>
      <c r="H1007" s="46">
        <v>0.76</v>
      </c>
      <c r="I1007" s="21">
        <v>69.73472456229382</v>
      </c>
      <c r="J1007" s="86" t="s">
        <v>126</v>
      </c>
      <c r="K1007" s="66">
        <v>0.104</v>
      </c>
      <c r="L1007" s="45">
        <v>8626</v>
      </c>
      <c r="M1007" s="82">
        <v>44823</v>
      </c>
      <c r="N1007" s="44">
        <v>34654</v>
      </c>
      <c r="O1007" s="36">
        <f t="shared" si="181"/>
        <v>2416587.1449817303</v>
      </c>
      <c r="P1007" s="36">
        <f t="shared" si="182"/>
        <v>2667912</v>
      </c>
      <c r="Q1007" s="44">
        <v>20005</v>
      </c>
      <c r="R1007" s="30">
        <v>34654</v>
      </c>
      <c r="S1007" s="30">
        <f t="shared" si="183"/>
        <v>14649</v>
      </c>
      <c r="T1007" s="36">
        <f t="shared" si="184"/>
        <v>1540128</v>
      </c>
      <c r="U1007" s="30">
        <f t="shared" si="185"/>
        <v>1127784</v>
      </c>
      <c r="V1007" s="44">
        <v>79</v>
      </c>
      <c r="W1007" s="33">
        <f t="shared" si="186"/>
        <v>44902</v>
      </c>
      <c r="X1007" s="43" t="str">
        <f t="shared" ca="1" si="191"/>
        <v>Bill Process</v>
      </c>
      <c r="Y1007" s="37">
        <f t="shared" ca="1" si="187"/>
        <v>-1289</v>
      </c>
      <c r="Z1007" s="44">
        <v>6469</v>
      </c>
      <c r="AA1007" s="44">
        <f t="shared" ca="1" si="188"/>
        <v>1289</v>
      </c>
      <c r="AB1007" s="48">
        <v>4</v>
      </c>
      <c r="AC1007" s="67">
        <f t="shared" si="189"/>
        <v>0.57727823627864028</v>
      </c>
      <c r="AD1007" s="52">
        <f t="shared" ca="1" si="192"/>
        <v>1285</v>
      </c>
      <c r="AE1007" s="83"/>
      <c r="AF1007" s="74">
        <v>0</v>
      </c>
      <c r="AG1007" s="75">
        <v>0</v>
      </c>
      <c r="AH1007" s="76">
        <v>45843</v>
      </c>
      <c r="AI1007" s="77">
        <v>45936</v>
      </c>
      <c r="AJ1007" s="50">
        <f t="shared" si="190"/>
        <v>-93</v>
      </c>
      <c r="AK1007" s="48" t="s">
        <v>47</v>
      </c>
    </row>
    <row r="1008" spans="1:37">
      <c r="A1008" s="86" t="s">
        <v>1309</v>
      </c>
      <c r="B1008" s="44">
        <v>543</v>
      </c>
      <c r="C1008" s="44">
        <v>91721382</v>
      </c>
      <c r="D1008" s="86" t="s">
        <v>189</v>
      </c>
      <c r="E1008" s="86" t="s">
        <v>93</v>
      </c>
      <c r="F1008" s="44">
        <v>38</v>
      </c>
      <c r="G1008" s="44">
        <v>2919083</v>
      </c>
      <c r="H1008" s="46">
        <v>0.88</v>
      </c>
      <c r="I1008" s="21">
        <v>69.753812725452988</v>
      </c>
      <c r="J1008" s="86" t="s">
        <v>156</v>
      </c>
      <c r="K1008" s="66">
        <v>0.13300000000000001</v>
      </c>
      <c r="L1008" s="45">
        <v>2393</v>
      </c>
      <c r="M1008" s="82">
        <v>45393</v>
      </c>
      <c r="N1008" s="44">
        <v>27401</v>
      </c>
      <c r="O1008" s="36">
        <f t="shared" si="181"/>
        <v>1911324.2224901374</v>
      </c>
      <c r="P1008" s="36">
        <f t="shared" si="182"/>
        <v>2165530</v>
      </c>
      <c r="Q1008" s="44">
        <v>26802</v>
      </c>
      <c r="R1008" s="30">
        <v>27401</v>
      </c>
      <c r="S1008" s="30">
        <f t="shared" si="183"/>
        <v>599</v>
      </c>
      <c r="T1008" s="36">
        <f t="shared" si="184"/>
        <v>2118191</v>
      </c>
      <c r="U1008" s="30">
        <f t="shared" si="185"/>
        <v>47339</v>
      </c>
      <c r="V1008" s="44">
        <v>121</v>
      </c>
      <c r="W1008" s="33">
        <f t="shared" si="186"/>
        <v>45514</v>
      </c>
      <c r="X1008" s="43" t="str">
        <f t="shared" ca="1" si="191"/>
        <v>Bill Process</v>
      </c>
      <c r="Y1008" s="37">
        <f t="shared" ca="1" si="187"/>
        <v>-677</v>
      </c>
      <c r="Z1008" s="44">
        <v>5022</v>
      </c>
      <c r="AA1008" s="44">
        <f t="shared" ca="1" si="188"/>
        <v>677</v>
      </c>
      <c r="AB1008" s="48">
        <v>9</v>
      </c>
      <c r="AC1008" s="67">
        <f t="shared" si="189"/>
        <v>0.97813948396043937</v>
      </c>
      <c r="AD1008" s="52">
        <f t="shared" ca="1" si="192"/>
        <v>668</v>
      </c>
      <c r="AE1008" s="83"/>
      <c r="AF1008" s="74">
        <v>0</v>
      </c>
      <c r="AG1008" s="75">
        <v>0</v>
      </c>
      <c r="AH1008" s="76">
        <v>45882</v>
      </c>
      <c r="AI1008" s="77">
        <v>46017</v>
      </c>
      <c r="AJ1008" s="50">
        <f t="shared" si="190"/>
        <v>-135</v>
      </c>
      <c r="AK1008" s="48" t="s">
        <v>60</v>
      </c>
    </row>
    <row r="1009" spans="1:37">
      <c r="A1009" s="86" t="s">
        <v>1310</v>
      </c>
      <c r="B1009" s="44">
        <v>718</v>
      </c>
      <c r="C1009" s="44">
        <v>84619739</v>
      </c>
      <c r="D1009" s="86" t="s">
        <v>765</v>
      </c>
      <c r="E1009" s="86" t="s">
        <v>207</v>
      </c>
      <c r="F1009" s="44">
        <v>25</v>
      </c>
      <c r="G1009" s="44">
        <v>592981</v>
      </c>
      <c r="H1009" s="46">
        <v>0.96</v>
      </c>
      <c r="I1009" s="21">
        <v>81.728446553468615</v>
      </c>
      <c r="J1009" s="86" t="s">
        <v>76</v>
      </c>
      <c r="K1009" s="66">
        <v>0.11</v>
      </c>
      <c r="L1009" s="45">
        <v>7310</v>
      </c>
      <c r="M1009" s="82">
        <v>44419</v>
      </c>
      <c r="N1009" s="44">
        <v>80555</v>
      </c>
      <c r="O1009" s="36">
        <f t="shared" si="181"/>
        <v>6583635.0121146645</v>
      </c>
      <c r="P1009" s="36">
        <f t="shared" si="182"/>
        <v>7307835</v>
      </c>
      <c r="Q1009" s="44">
        <v>77609</v>
      </c>
      <c r="R1009" s="30">
        <v>80555</v>
      </c>
      <c r="S1009" s="30">
        <f t="shared" si="183"/>
        <v>2946</v>
      </c>
      <c r="T1009" s="36">
        <f t="shared" si="184"/>
        <v>7040578</v>
      </c>
      <c r="U1009" s="30">
        <f t="shared" si="185"/>
        <v>267257</v>
      </c>
      <c r="V1009" s="44">
        <v>178</v>
      </c>
      <c r="W1009" s="33">
        <f t="shared" si="186"/>
        <v>44597</v>
      </c>
      <c r="X1009" s="43" t="str">
        <f t="shared" ca="1" si="191"/>
        <v>Bill Process</v>
      </c>
      <c r="Y1009" s="37">
        <f t="shared" ca="1" si="187"/>
        <v>-1594</v>
      </c>
      <c r="Z1009" s="44">
        <v>8771</v>
      </c>
      <c r="AA1009" s="44">
        <f t="shared" ca="1" si="188"/>
        <v>1594</v>
      </c>
      <c r="AB1009" s="48">
        <v>5</v>
      </c>
      <c r="AC1009" s="67">
        <f t="shared" si="189"/>
        <v>0.96342871330147106</v>
      </c>
      <c r="AD1009" s="52">
        <f t="shared" ca="1" si="192"/>
        <v>1589</v>
      </c>
      <c r="AE1009" s="83"/>
      <c r="AF1009" s="74">
        <v>0</v>
      </c>
      <c r="AG1009" s="75">
        <v>0</v>
      </c>
      <c r="AH1009" s="76">
        <v>46011</v>
      </c>
      <c r="AI1009" s="77">
        <v>46203</v>
      </c>
      <c r="AJ1009" s="50">
        <f t="shared" si="190"/>
        <v>-192</v>
      </c>
      <c r="AK1009" s="48" t="s">
        <v>47</v>
      </c>
    </row>
    <row r="1010" spans="1:37">
      <c r="A1010" s="86" t="s">
        <v>1311</v>
      </c>
      <c r="B1010" s="44">
        <v>532</v>
      </c>
      <c r="C1010" s="44">
        <v>62671689</v>
      </c>
      <c r="D1010" s="86" t="s">
        <v>402</v>
      </c>
      <c r="E1010" s="86" t="s">
        <v>75</v>
      </c>
      <c r="F1010" s="44">
        <v>29</v>
      </c>
      <c r="G1010" s="44">
        <v>7443981</v>
      </c>
      <c r="H1010" s="46">
        <v>1</v>
      </c>
      <c r="I1010" s="21">
        <v>62.933103258007961</v>
      </c>
      <c r="J1010" s="86" t="s">
        <v>64</v>
      </c>
      <c r="K1010" s="66">
        <v>0.10100000000000001</v>
      </c>
      <c r="L1010" s="45">
        <v>4371</v>
      </c>
      <c r="M1010" s="82">
        <v>44794</v>
      </c>
      <c r="N1010" s="44">
        <v>98538</v>
      </c>
      <c r="O1010" s="36">
        <f t="shared" si="181"/>
        <v>6201302.1288375882</v>
      </c>
      <c r="P1010" s="36">
        <f t="shared" si="182"/>
        <v>6827634</v>
      </c>
      <c r="Q1010" s="44">
        <v>3502</v>
      </c>
      <c r="R1010" s="30">
        <v>98538</v>
      </c>
      <c r="S1010" s="30">
        <f t="shared" si="183"/>
        <v>95036</v>
      </c>
      <c r="T1010" s="36">
        <f t="shared" si="184"/>
        <v>242651</v>
      </c>
      <c r="U1010" s="30">
        <f t="shared" si="185"/>
        <v>6584983</v>
      </c>
      <c r="V1010" s="44">
        <v>159</v>
      </c>
      <c r="W1010" s="33">
        <f t="shared" si="186"/>
        <v>44953</v>
      </c>
      <c r="X1010" s="43" t="str">
        <f t="shared" ca="1" si="191"/>
        <v>Bill Process</v>
      </c>
      <c r="Y1010" s="37">
        <f t="shared" ca="1" si="187"/>
        <v>-1238</v>
      </c>
      <c r="Z1010" s="44">
        <v>7665</v>
      </c>
      <c r="AA1010" s="44">
        <f t="shared" ca="1" si="188"/>
        <v>1238</v>
      </c>
      <c r="AB1010" s="48">
        <v>9</v>
      </c>
      <c r="AC1010" s="67">
        <f t="shared" si="189"/>
        <v>3.5539588788081757E-2</v>
      </c>
      <c r="AD1010" s="52">
        <f t="shared" ca="1" si="192"/>
        <v>1229</v>
      </c>
      <c r="AE1010" s="83"/>
      <c r="AF1010" s="74">
        <v>0</v>
      </c>
      <c r="AG1010" s="75">
        <v>0</v>
      </c>
      <c r="AH1010" s="76">
        <v>46046</v>
      </c>
      <c r="AI1010" s="77">
        <v>46219</v>
      </c>
      <c r="AJ1010" s="50">
        <f t="shared" si="190"/>
        <v>-173</v>
      </c>
      <c r="AK1010" s="48" t="s">
        <v>47</v>
      </c>
    </row>
    <row r="1011" spans="1:37">
      <c r="A1011" s="86" t="s">
        <v>1312</v>
      </c>
      <c r="B1011" s="44">
        <v>646</v>
      </c>
      <c r="C1011" s="44">
        <v>66215422</v>
      </c>
      <c r="D1011" s="86" t="s">
        <v>922</v>
      </c>
      <c r="E1011" s="86" t="s">
        <v>79</v>
      </c>
      <c r="F1011" s="44">
        <v>47</v>
      </c>
      <c r="G1011" s="44">
        <v>6064140</v>
      </c>
      <c r="H1011" s="46">
        <v>0.89</v>
      </c>
      <c r="I1011" s="21">
        <v>57.37507806192869</v>
      </c>
      <c r="J1011" s="86" t="s">
        <v>187</v>
      </c>
      <c r="K1011" s="66">
        <v>0.111</v>
      </c>
      <c r="L1011" s="45">
        <v>4828</v>
      </c>
      <c r="M1011" s="82">
        <v>44904</v>
      </c>
      <c r="N1011" s="44">
        <v>81864</v>
      </c>
      <c r="O1011" s="36">
        <f t="shared" si="181"/>
        <v>4696953.3904617298</v>
      </c>
      <c r="P1011" s="36">
        <f t="shared" si="182"/>
        <v>5218315</v>
      </c>
      <c r="Q1011" s="44">
        <v>44764</v>
      </c>
      <c r="R1011" s="30">
        <v>81864</v>
      </c>
      <c r="S1011" s="30">
        <f t="shared" si="183"/>
        <v>37100</v>
      </c>
      <c r="T1011" s="36">
        <f t="shared" si="184"/>
        <v>2853424</v>
      </c>
      <c r="U1011" s="30">
        <f t="shared" si="185"/>
        <v>2364891</v>
      </c>
      <c r="V1011" s="44">
        <v>160</v>
      </c>
      <c r="W1011" s="33">
        <f t="shared" si="186"/>
        <v>45064</v>
      </c>
      <c r="X1011" s="43" t="str">
        <f t="shared" ca="1" si="191"/>
        <v>Bill Process</v>
      </c>
      <c r="Y1011" s="37">
        <f t="shared" ca="1" si="187"/>
        <v>-1127</v>
      </c>
      <c r="Z1011" s="44">
        <v>1947</v>
      </c>
      <c r="AA1011" s="44">
        <f t="shared" ca="1" si="188"/>
        <v>1127</v>
      </c>
      <c r="AB1011" s="48">
        <v>8</v>
      </c>
      <c r="AC1011" s="67">
        <f t="shared" si="189"/>
        <v>0.54680934232385414</v>
      </c>
      <c r="AD1011" s="52">
        <f t="shared" ca="1" si="192"/>
        <v>1119</v>
      </c>
      <c r="AE1011" s="83"/>
      <c r="AF1011" s="74">
        <v>0</v>
      </c>
      <c r="AG1011" s="75">
        <v>0</v>
      </c>
      <c r="AH1011" s="76">
        <v>46031</v>
      </c>
      <c r="AI1011" s="77">
        <v>46205</v>
      </c>
      <c r="AJ1011" s="50">
        <f t="shared" si="190"/>
        <v>-174</v>
      </c>
      <c r="AK1011" s="48" t="s">
        <v>47</v>
      </c>
    </row>
    <row r="1012" spans="1:37">
      <c r="A1012" s="86" t="s">
        <v>1313</v>
      </c>
      <c r="B1012" s="44">
        <v>135</v>
      </c>
      <c r="C1012" s="44">
        <v>27991180</v>
      </c>
      <c r="D1012" s="86" t="s">
        <v>905</v>
      </c>
      <c r="E1012" s="86" t="s">
        <v>67</v>
      </c>
      <c r="F1012" s="44">
        <v>41</v>
      </c>
      <c r="G1012" s="44">
        <v>3160475</v>
      </c>
      <c r="H1012" s="46">
        <v>0.93</v>
      </c>
      <c r="I1012" s="21">
        <v>98.913820559548412</v>
      </c>
      <c r="J1012" s="86" t="s">
        <v>204</v>
      </c>
      <c r="K1012" s="66">
        <v>0.13100000000000001</v>
      </c>
      <c r="L1012" s="45">
        <v>8760</v>
      </c>
      <c r="M1012" s="82">
        <v>44876</v>
      </c>
      <c r="N1012" s="44">
        <v>55909</v>
      </c>
      <c r="O1012" s="36">
        <f t="shared" si="181"/>
        <v>5530172.7936637923</v>
      </c>
      <c r="P1012" s="36">
        <f t="shared" si="182"/>
        <v>6254625</v>
      </c>
      <c r="Q1012" s="44">
        <v>25280</v>
      </c>
      <c r="R1012" s="30">
        <v>55909</v>
      </c>
      <c r="S1012" s="30">
        <f t="shared" si="183"/>
        <v>30629</v>
      </c>
      <c r="T1012" s="36">
        <f t="shared" si="184"/>
        <v>2828112</v>
      </c>
      <c r="U1012" s="30">
        <f t="shared" si="185"/>
        <v>3426513</v>
      </c>
      <c r="V1012" s="44">
        <v>100</v>
      </c>
      <c r="W1012" s="33">
        <f t="shared" si="186"/>
        <v>44976</v>
      </c>
      <c r="X1012" s="43" t="str">
        <f t="shared" ca="1" si="191"/>
        <v>Bill Process</v>
      </c>
      <c r="Y1012" s="37">
        <f t="shared" ca="1" si="187"/>
        <v>-1215</v>
      </c>
      <c r="Z1012" s="44">
        <v>2237</v>
      </c>
      <c r="AA1012" s="44">
        <f t="shared" ca="1" si="188"/>
        <v>1215</v>
      </c>
      <c r="AB1012" s="48">
        <v>4</v>
      </c>
      <c r="AC1012" s="67">
        <f t="shared" si="189"/>
        <v>0.45216333685095422</v>
      </c>
      <c r="AD1012" s="52">
        <f t="shared" ca="1" si="192"/>
        <v>1211</v>
      </c>
      <c r="AE1012" s="83"/>
      <c r="AF1012" s="74">
        <v>0</v>
      </c>
      <c r="AG1012" s="75">
        <v>0</v>
      </c>
      <c r="AH1012" s="76">
        <v>45844</v>
      </c>
      <c r="AI1012" s="77">
        <v>45958</v>
      </c>
      <c r="AJ1012" s="50">
        <f t="shared" si="190"/>
        <v>-114</v>
      </c>
      <c r="AK1012" s="48" t="s">
        <v>60</v>
      </c>
    </row>
    <row r="1013" spans="1:37">
      <c r="A1013" s="86" t="s">
        <v>1314</v>
      </c>
      <c r="B1013" s="44">
        <v>656</v>
      </c>
      <c r="C1013" s="44">
        <v>57390630</v>
      </c>
      <c r="D1013" s="86" t="s">
        <v>241</v>
      </c>
      <c r="E1013" s="86" t="s">
        <v>50</v>
      </c>
      <c r="F1013" s="44">
        <v>20</v>
      </c>
      <c r="G1013" s="44">
        <v>5873835</v>
      </c>
      <c r="H1013" s="46">
        <v>0.81</v>
      </c>
      <c r="I1013" s="21">
        <v>93.402775527543952</v>
      </c>
      <c r="J1013" s="86" t="s">
        <v>276</v>
      </c>
      <c r="K1013" s="66">
        <v>0.14199999999999999</v>
      </c>
      <c r="L1013" s="45">
        <v>7474</v>
      </c>
      <c r="M1013" s="82">
        <v>43896</v>
      </c>
      <c r="N1013" s="44">
        <v>44232</v>
      </c>
      <c r="O1013" s="36">
        <f t="shared" si="181"/>
        <v>4131391.567134324</v>
      </c>
      <c r="P1013" s="36">
        <f t="shared" si="182"/>
        <v>4718049</v>
      </c>
      <c r="Q1013" s="44">
        <v>30620</v>
      </c>
      <c r="R1013" s="30">
        <v>44232</v>
      </c>
      <c r="S1013" s="30">
        <f t="shared" si="183"/>
        <v>13612</v>
      </c>
      <c r="T1013" s="36">
        <f t="shared" si="184"/>
        <v>3266112</v>
      </c>
      <c r="U1013" s="30">
        <f t="shared" si="185"/>
        <v>1451937</v>
      </c>
      <c r="V1013" s="44">
        <v>134</v>
      </c>
      <c r="W1013" s="33">
        <f t="shared" si="186"/>
        <v>44030</v>
      </c>
      <c r="X1013" s="43" t="str">
        <f t="shared" ca="1" si="191"/>
        <v>Bill Process</v>
      </c>
      <c r="Y1013" s="37">
        <f t="shared" ca="1" si="187"/>
        <v>-2161</v>
      </c>
      <c r="Z1013" s="44">
        <v>9158</v>
      </c>
      <c r="AA1013" s="44">
        <f t="shared" ca="1" si="188"/>
        <v>2161</v>
      </c>
      <c r="AB1013" s="48">
        <v>8</v>
      </c>
      <c r="AC1013" s="67">
        <f t="shared" si="189"/>
        <v>0.69225899801049018</v>
      </c>
      <c r="AD1013" s="52">
        <f t="shared" ca="1" si="192"/>
        <v>2153</v>
      </c>
      <c r="AE1013" s="83"/>
      <c r="AF1013" s="74">
        <v>0</v>
      </c>
      <c r="AG1013" s="75">
        <v>0</v>
      </c>
      <c r="AH1013" s="76">
        <v>45927</v>
      </c>
      <c r="AI1013" s="77">
        <v>46075</v>
      </c>
      <c r="AJ1013" s="50">
        <f t="shared" si="190"/>
        <v>-148</v>
      </c>
      <c r="AK1013" s="48" t="s">
        <v>47</v>
      </c>
    </row>
    <row r="1014" spans="1:37">
      <c r="A1014" s="86" t="s">
        <v>1315</v>
      </c>
      <c r="B1014" s="44">
        <v>666</v>
      </c>
      <c r="C1014" s="44">
        <v>90535386</v>
      </c>
      <c r="D1014" s="86" t="s">
        <v>414</v>
      </c>
      <c r="E1014" s="86" t="s">
        <v>67</v>
      </c>
      <c r="F1014" s="44">
        <v>23</v>
      </c>
      <c r="G1014" s="44">
        <v>5054933</v>
      </c>
      <c r="H1014" s="46">
        <v>0.89</v>
      </c>
      <c r="I1014" s="21">
        <v>79.230727639519458</v>
      </c>
      <c r="J1014" s="86" t="s">
        <v>68</v>
      </c>
      <c r="K1014" s="66">
        <v>0.114</v>
      </c>
      <c r="L1014" s="45">
        <v>9276</v>
      </c>
      <c r="M1014" s="82">
        <v>44108</v>
      </c>
      <c r="N1014" s="44">
        <v>37926</v>
      </c>
      <c r="O1014" s="36">
        <f t="shared" si="181"/>
        <v>3004904.576456415</v>
      </c>
      <c r="P1014" s="36">
        <f t="shared" si="182"/>
        <v>3347464</v>
      </c>
      <c r="Q1014" s="44">
        <v>29739</v>
      </c>
      <c r="R1014" s="30">
        <v>37926</v>
      </c>
      <c r="S1014" s="30">
        <f t="shared" si="183"/>
        <v>8187</v>
      </c>
      <c r="T1014" s="36">
        <f t="shared" si="184"/>
        <v>2624854</v>
      </c>
      <c r="U1014" s="30">
        <f t="shared" si="185"/>
        <v>722610</v>
      </c>
      <c r="V1014" s="44">
        <v>159</v>
      </c>
      <c r="W1014" s="33">
        <f t="shared" si="186"/>
        <v>44267</v>
      </c>
      <c r="X1014" s="43" t="str">
        <f t="shared" ca="1" si="191"/>
        <v>Bill Process</v>
      </c>
      <c r="Y1014" s="37">
        <f t="shared" ca="1" si="187"/>
        <v>-1924</v>
      </c>
      <c r="Z1014" s="44">
        <v>3368</v>
      </c>
      <c r="AA1014" s="44">
        <f t="shared" ca="1" si="188"/>
        <v>1924</v>
      </c>
      <c r="AB1014" s="48">
        <v>5</v>
      </c>
      <c r="AC1014" s="67">
        <f t="shared" si="189"/>
        <v>0.78413225755418448</v>
      </c>
      <c r="AD1014" s="52">
        <f t="shared" ca="1" si="192"/>
        <v>1919</v>
      </c>
      <c r="AE1014" s="83"/>
      <c r="AF1014" s="74">
        <v>0</v>
      </c>
      <c r="AG1014" s="75">
        <v>0</v>
      </c>
      <c r="AH1014" s="76">
        <v>45667</v>
      </c>
      <c r="AI1014" s="77">
        <v>45840</v>
      </c>
      <c r="AJ1014" s="50">
        <f t="shared" si="190"/>
        <v>-173</v>
      </c>
      <c r="AK1014" s="48" t="s">
        <v>47</v>
      </c>
    </row>
    <row r="1015" spans="1:37">
      <c r="A1015" s="86" t="s">
        <v>1316</v>
      </c>
      <c r="B1015" s="44">
        <v>300</v>
      </c>
      <c r="C1015" s="44">
        <v>55300256</v>
      </c>
      <c r="D1015" s="86" t="s">
        <v>136</v>
      </c>
      <c r="E1015" s="86" t="s">
        <v>54</v>
      </c>
      <c r="F1015" s="44">
        <v>6</v>
      </c>
      <c r="G1015" s="44">
        <v>1147291</v>
      </c>
      <c r="H1015" s="46">
        <v>0.83</v>
      </c>
      <c r="I1015" s="21">
        <v>97.546617066519246</v>
      </c>
      <c r="J1015" s="86" t="s">
        <v>315</v>
      </c>
      <c r="K1015" s="66">
        <v>0.111</v>
      </c>
      <c r="L1015" s="45">
        <v>4409</v>
      </c>
      <c r="M1015" s="82">
        <v>44665</v>
      </c>
      <c r="N1015" s="44">
        <v>12740</v>
      </c>
      <c r="O1015" s="36">
        <f t="shared" si="181"/>
        <v>1242743.9014274552</v>
      </c>
      <c r="P1015" s="36">
        <f t="shared" si="182"/>
        <v>1380688</v>
      </c>
      <c r="Q1015" s="44">
        <v>8153</v>
      </c>
      <c r="R1015" s="30">
        <v>12740</v>
      </c>
      <c r="S1015" s="30">
        <f t="shared" si="183"/>
        <v>4587</v>
      </c>
      <c r="T1015" s="36">
        <f t="shared" si="184"/>
        <v>883576</v>
      </c>
      <c r="U1015" s="30">
        <f t="shared" si="185"/>
        <v>497112</v>
      </c>
      <c r="V1015" s="44">
        <v>65</v>
      </c>
      <c r="W1015" s="33">
        <f t="shared" si="186"/>
        <v>44730</v>
      </c>
      <c r="X1015" s="43" t="str">
        <f t="shared" ca="1" si="191"/>
        <v>Bill Process</v>
      </c>
      <c r="Y1015" s="37">
        <f t="shared" ca="1" si="187"/>
        <v>-1461</v>
      </c>
      <c r="Z1015" s="44">
        <v>9096</v>
      </c>
      <c r="AA1015" s="44">
        <f t="shared" ca="1" si="188"/>
        <v>1461</v>
      </c>
      <c r="AB1015" s="48">
        <v>8</v>
      </c>
      <c r="AC1015" s="67">
        <f t="shared" si="189"/>
        <v>0.6399529042386185</v>
      </c>
      <c r="AD1015" s="52">
        <f t="shared" ca="1" si="192"/>
        <v>1453</v>
      </c>
      <c r="AE1015" s="83"/>
      <c r="AF1015" s="74">
        <v>0</v>
      </c>
      <c r="AG1015" s="75">
        <v>0</v>
      </c>
      <c r="AH1015" s="76">
        <v>46122</v>
      </c>
      <c r="AI1015" s="77">
        <v>46201</v>
      </c>
      <c r="AJ1015" s="50">
        <f t="shared" si="190"/>
        <v>-79</v>
      </c>
      <c r="AK1015" s="48" t="s">
        <v>47</v>
      </c>
    </row>
    <row r="1016" spans="1:37">
      <c r="A1016" s="86" t="s">
        <v>1317</v>
      </c>
      <c r="B1016" s="44">
        <v>746</v>
      </c>
      <c r="C1016" s="44">
        <v>37924680</v>
      </c>
      <c r="D1016" s="86" t="s">
        <v>133</v>
      </c>
      <c r="E1016" s="86" t="s">
        <v>97</v>
      </c>
      <c r="F1016" s="44">
        <v>11</v>
      </c>
      <c r="G1016" s="44">
        <v>5569432</v>
      </c>
      <c r="H1016" s="46">
        <v>0.85</v>
      </c>
      <c r="I1016" s="21">
        <v>64.960062421509505</v>
      </c>
      <c r="J1016" s="86" t="s">
        <v>187</v>
      </c>
      <c r="K1016" s="66">
        <v>0.121</v>
      </c>
      <c r="L1016" s="45">
        <v>8004</v>
      </c>
      <c r="M1016" s="82">
        <v>44230</v>
      </c>
      <c r="N1016" s="44">
        <v>95971</v>
      </c>
      <c r="O1016" s="36">
        <f t="shared" si="181"/>
        <v>6234282.1506546885</v>
      </c>
      <c r="P1016" s="36">
        <f t="shared" si="182"/>
        <v>6988630</v>
      </c>
      <c r="Q1016" s="44">
        <v>33673</v>
      </c>
      <c r="R1016" s="30">
        <v>95971</v>
      </c>
      <c r="S1016" s="30">
        <f t="shared" si="183"/>
        <v>62298</v>
      </c>
      <c r="T1016" s="36">
        <f t="shared" si="184"/>
        <v>2452076</v>
      </c>
      <c r="U1016" s="30">
        <f t="shared" si="185"/>
        <v>4536554</v>
      </c>
      <c r="V1016" s="44">
        <v>142</v>
      </c>
      <c r="W1016" s="33">
        <f t="shared" si="186"/>
        <v>44372</v>
      </c>
      <c r="X1016" s="43" t="str">
        <f t="shared" ca="1" si="191"/>
        <v>Bill Process</v>
      </c>
      <c r="Y1016" s="37">
        <f t="shared" ca="1" si="187"/>
        <v>-1819</v>
      </c>
      <c r="Z1016" s="44">
        <v>6638</v>
      </c>
      <c r="AA1016" s="44">
        <f t="shared" ca="1" si="188"/>
        <v>1819</v>
      </c>
      <c r="AB1016" s="48">
        <v>0</v>
      </c>
      <c r="AC1016" s="67">
        <f t="shared" si="189"/>
        <v>0.35086640756061727</v>
      </c>
      <c r="AD1016" s="52">
        <f t="shared" ca="1" si="192"/>
        <v>1819</v>
      </c>
      <c r="AE1016" s="83"/>
      <c r="AF1016" s="74">
        <v>0</v>
      </c>
      <c r="AG1016" s="75">
        <v>0</v>
      </c>
      <c r="AH1016" s="76">
        <v>46206</v>
      </c>
      <c r="AI1016" s="77">
        <v>46362</v>
      </c>
      <c r="AJ1016" s="50">
        <f t="shared" si="190"/>
        <v>-156</v>
      </c>
      <c r="AK1016" s="48" t="s">
        <v>47</v>
      </c>
    </row>
    <row r="1017" spans="1:37">
      <c r="A1017" s="86" t="s">
        <v>1318</v>
      </c>
      <c r="B1017" s="44">
        <v>224</v>
      </c>
      <c r="C1017" s="44">
        <v>78129457</v>
      </c>
      <c r="D1017" s="86" t="s">
        <v>451</v>
      </c>
      <c r="E1017" s="86" t="s">
        <v>63</v>
      </c>
      <c r="F1017" s="44">
        <v>30</v>
      </c>
      <c r="G1017" s="44">
        <v>7697112</v>
      </c>
      <c r="H1017" s="46">
        <v>0.97</v>
      </c>
      <c r="I1017" s="21">
        <v>58.634138626354996</v>
      </c>
      <c r="J1017" s="86" t="s">
        <v>306</v>
      </c>
      <c r="K1017" s="66">
        <v>0.127</v>
      </c>
      <c r="L1017" s="45">
        <v>2440</v>
      </c>
      <c r="M1017" s="82">
        <v>44167</v>
      </c>
      <c r="N1017" s="44">
        <v>21803</v>
      </c>
      <c r="O1017" s="36">
        <f t="shared" si="181"/>
        <v>1278400.1244704181</v>
      </c>
      <c r="P1017" s="36">
        <f t="shared" si="182"/>
        <v>1440757</v>
      </c>
      <c r="Q1017" s="44">
        <v>18620</v>
      </c>
      <c r="R1017" s="30">
        <v>21803</v>
      </c>
      <c r="S1017" s="30">
        <f t="shared" si="183"/>
        <v>3183</v>
      </c>
      <c r="T1017" s="36">
        <f t="shared" si="184"/>
        <v>1230422</v>
      </c>
      <c r="U1017" s="30">
        <f t="shared" si="185"/>
        <v>210335</v>
      </c>
      <c r="V1017" s="44">
        <v>99</v>
      </c>
      <c r="W1017" s="33">
        <f t="shared" si="186"/>
        <v>44266</v>
      </c>
      <c r="X1017" s="43" t="str">
        <f t="shared" ca="1" si="191"/>
        <v>Bill Process</v>
      </c>
      <c r="Y1017" s="37">
        <f t="shared" ca="1" si="187"/>
        <v>-1925</v>
      </c>
      <c r="Z1017" s="44">
        <v>9936</v>
      </c>
      <c r="AA1017" s="44">
        <f t="shared" ca="1" si="188"/>
        <v>1925</v>
      </c>
      <c r="AB1017" s="48">
        <v>2</v>
      </c>
      <c r="AC1017" s="67">
        <f t="shared" si="189"/>
        <v>0.85401091592900058</v>
      </c>
      <c r="AD1017" s="52">
        <f t="shared" ca="1" si="192"/>
        <v>1923</v>
      </c>
      <c r="AE1017" s="83"/>
      <c r="AF1017" s="74">
        <v>0</v>
      </c>
      <c r="AG1017" s="75">
        <v>0</v>
      </c>
      <c r="AH1017" s="76">
        <v>45961</v>
      </c>
      <c r="AI1017" s="77">
        <v>46074</v>
      </c>
      <c r="AJ1017" s="50">
        <f t="shared" si="190"/>
        <v>-113</v>
      </c>
      <c r="AK1017" s="48" t="s">
        <v>60</v>
      </c>
    </row>
    <row r="1018" spans="1:37">
      <c r="A1018" s="86" t="s">
        <v>1319</v>
      </c>
      <c r="B1018" s="44">
        <v>147</v>
      </c>
      <c r="C1018" s="44">
        <v>72527987</v>
      </c>
      <c r="D1018" s="86" t="s">
        <v>389</v>
      </c>
      <c r="E1018" s="86" t="s">
        <v>79</v>
      </c>
      <c r="F1018" s="44">
        <v>41</v>
      </c>
      <c r="G1018" s="44">
        <v>6552537</v>
      </c>
      <c r="H1018" s="46">
        <v>0.88</v>
      </c>
      <c r="I1018" s="21">
        <v>85.13033509049329</v>
      </c>
      <c r="J1018" s="86" t="s">
        <v>181</v>
      </c>
      <c r="K1018" s="66">
        <v>0.113</v>
      </c>
      <c r="L1018" s="45">
        <v>9400</v>
      </c>
      <c r="M1018" s="82">
        <v>44430</v>
      </c>
      <c r="N1018" s="44">
        <v>34043</v>
      </c>
      <c r="O1018" s="36">
        <f t="shared" si="181"/>
        <v>2898091.9974856633</v>
      </c>
      <c r="P1018" s="36">
        <f t="shared" si="182"/>
        <v>3225576</v>
      </c>
      <c r="Q1018" s="44">
        <v>25165</v>
      </c>
      <c r="R1018" s="30">
        <v>34043</v>
      </c>
      <c r="S1018" s="30">
        <f t="shared" si="183"/>
        <v>8878</v>
      </c>
      <c r="T1018" s="36">
        <f t="shared" si="184"/>
        <v>2384385</v>
      </c>
      <c r="U1018" s="30">
        <f t="shared" si="185"/>
        <v>841191</v>
      </c>
      <c r="V1018" s="44">
        <v>118</v>
      </c>
      <c r="W1018" s="33">
        <f t="shared" si="186"/>
        <v>44548</v>
      </c>
      <c r="X1018" s="43" t="str">
        <f t="shared" ca="1" si="191"/>
        <v>Bill Process</v>
      </c>
      <c r="Y1018" s="37">
        <f t="shared" ca="1" si="187"/>
        <v>-1643</v>
      </c>
      <c r="Z1018" s="44">
        <v>5566</v>
      </c>
      <c r="AA1018" s="44">
        <f t="shared" ca="1" si="188"/>
        <v>1643</v>
      </c>
      <c r="AB1018" s="48">
        <v>4</v>
      </c>
      <c r="AC1018" s="67">
        <f t="shared" si="189"/>
        <v>0.73921217284023144</v>
      </c>
      <c r="AD1018" s="52">
        <f t="shared" ca="1" si="192"/>
        <v>1639</v>
      </c>
      <c r="AE1018" s="83"/>
      <c r="AF1018" s="74">
        <v>0</v>
      </c>
      <c r="AG1018" s="75">
        <v>0</v>
      </c>
      <c r="AH1018" s="76">
        <v>45872</v>
      </c>
      <c r="AI1018" s="77">
        <v>46004</v>
      </c>
      <c r="AJ1018" s="50">
        <f t="shared" si="190"/>
        <v>-132</v>
      </c>
      <c r="AK1018" s="48" t="s">
        <v>47</v>
      </c>
    </row>
    <row r="1019" spans="1:37">
      <c r="A1019" s="86" t="s">
        <v>1320</v>
      </c>
      <c r="B1019" s="44">
        <v>220</v>
      </c>
      <c r="C1019" s="44">
        <v>55303212</v>
      </c>
      <c r="D1019" s="86" t="s">
        <v>445</v>
      </c>
      <c r="E1019" s="86" t="s">
        <v>93</v>
      </c>
      <c r="F1019" s="44">
        <v>24</v>
      </c>
      <c r="G1019" s="44">
        <v>5725796</v>
      </c>
      <c r="H1019" s="46">
        <v>0.97</v>
      </c>
      <c r="I1019" s="21">
        <v>77.895244875112184</v>
      </c>
      <c r="J1019" s="86" t="s">
        <v>187</v>
      </c>
      <c r="K1019" s="66">
        <v>0.14199999999999999</v>
      </c>
      <c r="L1019" s="45">
        <v>2015</v>
      </c>
      <c r="M1019" s="82">
        <v>44276</v>
      </c>
      <c r="N1019" s="44">
        <v>13972</v>
      </c>
      <c r="O1019" s="36">
        <f t="shared" si="181"/>
        <v>1088352.3613950675</v>
      </c>
      <c r="P1019" s="36">
        <f t="shared" si="182"/>
        <v>1242898</v>
      </c>
      <c r="Q1019" s="44">
        <v>7393</v>
      </c>
      <c r="R1019" s="30">
        <v>13972</v>
      </c>
      <c r="S1019" s="30">
        <f t="shared" si="183"/>
        <v>6579</v>
      </c>
      <c r="T1019" s="36">
        <f t="shared" si="184"/>
        <v>657654</v>
      </c>
      <c r="U1019" s="30">
        <f t="shared" si="185"/>
        <v>585244</v>
      </c>
      <c r="V1019" s="44">
        <v>111</v>
      </c>
      <c r="W1019" s="33">
        <f t="shared" si="186"/>
        <v>44387</v>
      </c>
      <c r="X1019" s="43" t="str">
        <f t="shared" ca="1" si="191"/>
        <v>Bill Process</v>
      </c>
      <c r="Y1019" s="37">
        <f t="shared" ca="1" si="187"/>
        <v>-1804</v>
      </c>
      <c r="Z1019" s="44">
        <v>2587</v>
      </c>
      <c r="AA1019" s="44">
        <f t="shared" ca="1" si="188"/>
        <v>1804</v>
      </c>
      <c r="AB1019" s="48">
        <v>5</v>
      </c>
      <c r="AC1019" s="67">
        <f t="shared" si="189"/>
        <v>0.52912968794732318</v>
      </c>
      <c r="AD1019" s="52">
        <f t="shared" ca="1" si="192"/>
        <v>1799</v>
      </c>
      <c r="AE1019" s="83"/>
      <c r="AF1019" s="74">
        <v>0</v>
      </c>
      <c r="AG1019" s="75">
        <v>0</v>
      </c>
      <c r="AH1019" s="76">
        <v>45987</v>
      </c>
      <c r="AI1019" s="77">
        <v>46112</v>
      </c>
      <c r="AJ1019" s="50">
        <f t="shared" si="190"/>
        <v>-125</v>
      </c>
      <c r="AK1019" s="48" t="s">
        <v>47</v>
      </c>
    </row>
    <row r="1020" spans="1:37">
      <c r="A1020" s="86" t="s">
        <v>1321</v>
      </c>
      <c r="B1020" s="44">
        <v>612</v>
      </c>
      <c r="C1020" s="44">
        <v>53837643</v>
      </c>
      <c r="D1020" s="86" t="s">
        <v>119</v>
      </c>
      <c r="E1020" s="86" t="s">
        <v>54</v>
      </c>
      <c r="F1020" s="44">
        <v>46</v>
      </c>
      <c r="G1020" s="44">
        <v>2715754</v>
      </c>
      <c r="H1020" s="46">
        <v>0.85</v>
      </c>
      <c r="I1020" s="21">
        <v>72.672294452186918</v>
      </c>
      <c r="J1020" s="86" t="s">
        <v>104</v>
      </c>
      <c r="K1020" s="66">
        <v>0.13800000000000001</v>
      </c>
      <c r="L1020" s="45">
        <v>4399</v>
      </c>
      <c r="M1020" s="82">
        <v>44289</v>
      </c>
      <c r="N1020" s="44">
        <v>80049</v>
      </c>
      <c r="O1020" s="36">
        <f t="shared" si="181"/>
        <v>5817344.4986031102</v>
      </c>
      <c r="P1020" s="36">
        <f t="shared" si="182"/>
        <v>6620138</v>
      </c>
      <c r="Q1020" s="44">
        <v>74274</v>
      </c>
      <c r="R1020" s="30">
        <v>80049</v>
      </c>
      <c r="S1020" s="30">
        <f t="shared" si="183"/>
        <v>5775</v>
      </c>
      <c r="T1020" s="36">
        <f t="shared" si="184"/>
        <v>6142539</v>
      </c>
      <c r="U1020" s="30">
        <f t="shared" si="185"/>
        <v>477599</v>
      </c>
      <c r="V1020" s="44">
        <v>81</v>
      </c>
      <c r="W1020" s="33">
        <f t="shared" si="186"/>
        <v>44370</v>
      </c>
      <c r="X1020" s="43" t="str">
        <f t="shared" ca="1" si="191"/>
        <v>Bill Process</v>
      </c>
      <c r="Y1020" s="37">
        <f t="shared" ca="1" si="187"/>
        <v>-1821</v>
      </c>
      <c r="Z1020" s="44">
        <v>7801</v>
      </c>
      <c r="AA1020" s="44">
        <f t="shared" ca="1" si="188"/>
        <v>1821</v>
      </c>
      <c r="AB1020" s="48">
        <v>0</v>
      </c>
      <c r="AC1020" s="67">
        <f t="shared" si="189"/>
        <v>0.92785668777873553</v>
      </c>
      <c r="AD1020" s="52">
        <f t="shared" ca="1" si="192"/>
        <v>1821</v>
      </c>
      <c r="AE1020" s="83"/>
      <c r="AF1020" s="74">
        <v>0</v>
      </c>
      <c r="AG1020" s="75">
        <v>0</v>
      </c>
      <c r="AH1020" s="76">
        <v>46235</v>
      </c>
      <c r="AI1020" s="77">
        <v>46330</v>
      </c>
      <c r="AJ1020" s="50">
        <f t="shared" si="190"/>
        <v>-95</v>
      </c>
      <c r="AK1020" s="48" t="s">
        <v>60</v>
      </c>
    </row>
    <row r="1021" spans="1:37">
      <c r="A1021" s="86" t="s">
        <v>1322</v>
      </c>
      <c r="B1021" s="44">
        <v>670</v>
      </c>
      <c r="C1021" s="44">
        <v>75891031</v>
      </c>
      <c r="D1021" s="86" t="s">
        <v>143</v>
      </c>
      <c r="E1021" s="86" t="s">
        <v>83</v>
      </c>
      <c r="F1021" s="44">
        <v>48</v>
      </c>
      <c r="G1021" s="44">
        <v>2221615</v>
      </c>
      <c r="H1021" s="46">
        <v>0.81</v>
      </c>
      <c r="I1021" s="21">
        <v>98.191889128442483</v>
      </c>
      <c r="J1021" s="86" t="s">
        <v>208</v>
      </c>
      <c r="K1021" s="66">
        <v>0.11</v>
      </c>
      <c r="L1021" s="45">
        <v>1380</v>
      </c>
      <c r="M1021" s="82">
        <v>44199</v>
      </c>
      <c r="N1021" s="44">
        <v>29284</v>
      </c>
      <c r="O1021" s="36">
        <f t="shared" si="181"/>
        <v>2875451.2812373098</v>
      </c>
      <c r="P1021" s="36">
        <f t="shared" si="182"/>
        <v>3191751</v>
      </c>
      <c r="Q1021" s="44">
        <v>6922</v>
      </c>
      <c r="R1021" s="30">
        <v>29284</v>
      </c>
      <c r="S1021" s="30">
        <f t="shared" si="183"/>
        <v>22362</v>
      </c>
      <c r="T1021" s="36">
        <f t="shared" si="184"/>
        <v>754450</v>
      </c>
      <c r="U1021" s="30">
        <f t="shared" si="185"/>
        <v>2437301</v>
      </c>
      <c r="V1021" s="44">
        <v>68</v>
      </c>
      <c r="W1021" s="33">
        <f t="shared" si="186"/>
        <v>44267</v>
      </c>
      <c r="X1021" s="43" t="str">
        <f t="shared" ca="1" si="191"/>
        <v>Bill Process</v>
      </c>
      <c r="Y1021" s="37">
        <f t="shared" ca="1" si="187"/>
        <v>-1924</v>
      </c>
      <c r="Z1021" s="44">
        <v>1140</v>
      </c>
      <c r="AA1021" s="44">
        <f t="shared" ca="1" si="188"/>
        <v>1924</v>
      </c>
      <c r="AB1021" s="48">
        <v>0</v>
      </c>
      <c r="AC1021" s="67">
        <f t="shared" si="189"/>
        <v>0.23637481218412784</v>
      </c>
      <c r="AD1021" s="52">
        <f t="shared" ca="1" si="192"/>
        <v>1924</v>
      </c>
      <c r="AE1021" s="83"/>
      <c r="AF1021" s="74">
        <v>0</v>
      </c>
      <c r="AG1021" s="75">
        <v>0</v>
      </c>
      <c r="AH1021" s="76">
        <v>46194</v>
      </c>
      <c r="AI1021" s="77">
        <v>46276</v>
      </c>
      <c r="AJ1021" s="50">
        <f t="shared" si="190"/>
        <v>-82</v>
      </c>
      <c r="AK1021" s="48" t="s">
        <v>47</v>
      </c>
    </row>
    <row r="1022" spans="1:37">
      <c r="A1022" s="86" t="s">
        <v>1323</v>
      </c>
      <c r="B1022" s="44">
        <v>880</v>
      </c>
      <c r="C1022" s="44">
        <v>31384750</v>
      </c>
      <c r="D1022" s="86" t="s">
        <v>1283</v>
      </c>
      <c r="E1022" s="86" t="s">
        <v>63</v>
      </c>
      <c r="F1022" s="44">
        <v>9</v>
      </c>
      <c r="G1022" s="44">
        <v>5088865</v>
      </c>
      <c r="H1022" s="46">
        <v>0.8</v>
      </c>
      <c r="I1022" s="21">
        <v>77.047961300256674</v>
      </c>
      <c r="J1022" s="86" t="s">
        <v>204</v>
      </c>
      <c r="K1022" s="66">
        <v>0.111</v>
      </c>
      <c r="L1022" s="45">
        <v>2829</v>
      </c>
      <c r="M1022" s="82">
        <v>44798</v>
      </c>
      <c r="N1022" s="44">
        <v>88477</v>
      </c>
      <c r="O1022" s="36">
        <f t="shared" si="181"/>
        <v>6816972.4719628096</v>
      </c>
      <c r="P1022" s="36">
        <f t="shared" si="182"/>
        <v>7573656</v>
      </c>
      <c r="Q1022" s="44">
        <v>40428</v>
      </c>
      <c r="R1022" s="30">
        <v>88477</v>
      </c>
      <c r="S1022" s="30">
        <f t="shared" si="183"/>
        <v>48049</v>
      </c>
      <c r="T1022" s="36">
        <f t="shared" si="184"/>
        <v>3460648</v>
      </c>
      <c r="U1022" s="30">
        <f t="shared" si="185"/>
        <v>4113008</v>
      </c>
      <c r="V1022" s="44">
        <v>200</v>
      </c>
      <c r="W1022" s="33">
        <f t="shared" si="186"/>
        <v>44998</v>
      </c>
      <c r="X1022" s="43" t="str">
        <f t="shared" ca="1" si="191"/>
        <v>Bill Process</v>
      </c>
      <c r="Y1022" s="37">
        <f t="shared" ca="1" si="187"/>
        <v>-1193</v>
      </c>
      <c r="Z1022" s="44">
        <v>4943</v>
      </c>
      <c r="AA1022" s="44">
        <f t="shared" ca="1" si="188"/>
        <v>1193</v>
      </c>
      <c r="AB1022" s="48">
        <v>0</v>
      </c>
      <c r="AC1022" s="67">
        <f t="shared" si="189"/>
        <v>0.45693231009188828</v>
      </c>
      <c r="AD1022" s="52">
        <f t="shared" ca="1" si="192"/>
        <v>1193</v>
      </c>
      <c r="AE1022" s="83"/>
      <c r="AF1022" s="74">
        <v>0</v>
      </c>
      <c r="AG1022" s="75">
        <v>0</v>
      </c>
      <c r="AH1022" s="76">
        <v>46202</v>
      </c>
      <c r="AI1022" s="77">
        <v>46416</v>
      </c>
      <c r="AJ1022" s="50">
        <f t="shared" si="190"/>
        <v>-214</v>
      </c>
      <c r="AK1022" s="48" t="s">
        <v>60</v>
      </c>
    </row>
    <row r="1023" spans="1:37">
      <c r="A1023" s="86" t="s">
        <v>1324</v>
      </c>
      <c r="B1023" s="44">
        <v>149</v>
      </c>
      <c r="C1023" s="44">
        <v>70791363</v>
      </c>
      <c r="D1023" s="86" t="s">
        <v>623</v>
      </c>
      <c r="E1023" s="86" t="s">
        <v>211</v>
      </c>
      <c r="F1023" s="44">
        <v>32</v>
      </c>
      <c r="G1023" s="44">
        <v>641057</v>
      </c>
      <c r="H1023" s="46">
        <v>0.79</v>
      </c>
      <c r="I1023" s="21">
        <v>76.993273135308144</v>
      </c>
      <c r="J1023" s="86" t="s">
        <v>76</v>
      </c>
      <c r="K1023" s="66">
        <v>0.10199999999999999</v>
      </c>
      <c r="L1023" s="45">
        <v>6763</v>
      </c>
      <c r="M1023" s="82">
        <v>46008</v>
      </c>
      <c r="N1023" s="44">
        <v>41210</v>
      </c>
      <c r="O1023" s="36">
        <f t="shared" si="181"/>
        <v>3172892.7859060485</v>
      </c>
      <c r="P1023" s="36">
        <f t="shared" si="182"/>
        <v>3496528</v>
      </c>
      <c r="Q1023" s="44">
        <v>37163</v>
      </c>
      <c r="R1023" s="30">
        <v>41210</v>
      </c>
      <c r="S1023" s="30">
        <f t="shared" si="183"/>
        <v>4047</v>
      </c>
      <c r="T1023" s="36">
        <f t="shared" si="184"/>
        <v>3153154</v>
      </c>
      <c r="U1023" s="30">
        <f t="shared" si="185"/>
        <v>343374</v>
      </c>
      <c r="V1023" s="44">
        <v>71</v>
      </c>
      <c r="W1023" s="33">
        <f t="shared" si="186"/>
        <v>46079</v>
      </c>
      <c r="X1023" s="43" t="str">
        <f t="shared" ca="1" si="191"/>
        <v>Bill Process</v>
      </c>
      <c r="Y1023" s="37">
        <f t="shared" ca="1" si="187"/>
        <v>-112</v>
      </c>
      <c r="Z1023" s="44">
        <v>1217</v>
      </c>
      <c r="AA1023" s="44">
        <f t="shared" ca="1" si="188"/>
        <v>112</v>
      </c>
      <c r="AB1023" s="48">
        <v>3</v>
      </c>
      <c r="AC1023" s="67">
        <f t="shared" si="189"/>
        <v>0.90179568066003402</v>
      </c>
      <c r="AD1023" s="52">
        <f t="shared" ca="1" si="192"/>
        <v>109</v>
      </c>
      <c r="AE1023" s="83"/>
      <c r="AF1023" s="74">
        <v>0</v>
      </c>
      <c r="AG1023" s="75">
        <v>0</v>
      </c>
      <c r="AH1023" s="76">
        <v>45841</v>
      </c>
      <c r="AI1023" s="77">
        <v>45926</v>
      </c>
      <c r="AJ1023" s="50">
        <f t="shared" si="190"/>
        <v>-85</v>
      </c>
      <c r="AK1023" s="48" t="s">
        <v>47</v>
      </c>
    </row>
    <row r="1024" spans="1:37">
      <c r="A1024" s="86" t="s">
        <v>1325</v>
      </c>
      <c r="B1024" s="44">
        <v>669</v>
      </c>
      <c r="C1024" s="44">
        <v>36406318</v>
      </c>
      <c r="D1024" s="86" t="s">
        <v>599</v>
      </c>
      <c r="E1024" s="86" t="s">
        <v>67</v>
      </c>
      <c r="F1024" s="44">
        <v>45</v>
      </c>
      <c r="G1024" s="44">
        <v>9976391</v>
      </c>
      <c r="H1024" s="46">
        <v>0.87</v>
      </c>
      <c r="I1024" s="21">
        <v>97.624246664912178</v>
      </c>
      <c r="J1024" s="86" t="s">
        <v>306</v>
      </c>
      <c r="K1024" s="66">
        <v>0.124</v>
      </c>
      <c r="L1024" s="45">
        <v>5790</v>
      </c>
      <c r="M1024" s="82">
        <v>43883</v>
      </c>
      <c r="N1024" s="44">
        <v>18540</v>
      </c>
      <c r="O1024" s="36">
        <f t="shared" si="181"/>
        <v>1809953.5331674719</v>
      </c>
      <c r="P1024" s="36">
        <f t="shared" si="182"/>
        <v>2034388</v>
      </c>
      <c r="Q1024" s="44">
        <v>3410</v>
      </c>
      <c r="R1024" s="30">
        <v>18540</v>
      </c>
      <c r="S1024" s="30">
        <f t="shared" si="183"/>
        <v>15130</v>
      </c>
      <c r="T1024" s="36">
        <f t="shared" si="184"/>
        <v>374178</v>
      </c>
      <c r="U1024" s="30">
        <f t="shared" si="185"/>
        <v>1660210</v>
      </c>
      <c r="V1024" s="44">
        <v>186</v>
      </c>
      <c r="W1024" s="33">
        <f t="shared" si="186"/>
        <v>44069</v>
      </c>
      <c r="X1024" s="43" t="str">
        <f t="shared" ca="1" si="191"/>
        <v>Bill Process</v>
      </c>
      <c r="Y1024" s="37">
        <f t="shared" ca="1" si="187"/>
        <v>-2122</v>
      </c>
      <c r="Z1024" s="44">
        <v>5964</v>
      </c>
      <c r="AA1024" s="44">
        <f t="shared" ca="1" si="188"/>
        <v>2122</v>
      </c>
      <c r="AB1024" s="48">
        <v>1</v>
      </c>
      <c r="AC1024" s="67">
        <f t="shared" si="189"/>
        <v>0.18392664509169362</v>
      </c>
      <c r="AD1024" s="52">
        <f t="shared" ca="1" si="192"/>
        <v>2121</v>
      </c>
      <c r="AE1024" s="83"/>
      <c r="AF1024" s="74">
        <v>0</v>
      </c>
      <c r="AG1024" s="75">
        <v>0</v>
      </c>
      <c r="AH1024" s="76">
        <v>45659</v>
      </c>
      <c r="AI1024" s="77">
        <v>45859</v>
      </c>
      <c r="AJ1024" s="50">
        <f t="shared" si="190"/>
        <v>-200</v>
      </c>
      <c r="AK1024" s="48" t="s">
        <v>60</v>
      </c>
    </row>
    <row r="1025" spans="1:37">
      <c r="A1025" s="86" t="s">
        <v>1326</v>
      </c>
      <c r="B1025" s="44">
        <v>227</v>
      </c>
      <c r="C1025" s="44">
        <v>48540525</v>
      </c>
      <c r="D1025" s="86" t="s">
        <v>114</v>
      </c>
      <c r="E1025" s="86" t="s">
        <v>54</v>
      </c>
      <c r="F1025" s="44">
        <v>10</v>
      </c>
      <c r="G1025" s="44">
        <v>2640034</v>
      </c>
      <c r="H1025" s="46">
        <v>0.96</v>
      </c>
      <c r="I1025" s="21">
        <v>84.551649952169171</v>
      </c>
      <c r="J1025" s="86" t="s">
        <v>521</v>
      </c>
      <c r="K1025" s="66">
        <v>0.1</v>
      </c>
      <c r="L1025" s="45">
        <v>1919</v>
      </c>
      <c r="M1025" s="82">
        <v>44424</v>
      </c>
      <c r="N1025" s="44">
        <v>79340</v>
      </c>
      <c r="O1025" s="36">
        <f t="shared" si="181"/>
        <v>6708327.907205102</v>
      </c>
      <c r="P1025" s="36">
        <f t="shared" si="182"/>
        <v>7379161</v>
      </c>
      <c r="Q1025" s="44">
        <v>9624</v>
      </c>
      <c r="R1025" s="30">
        <v>79340</v>
      </c>
      <c r="S1025" s="30">
        <f t="shared" si="183"/>
        <v>69716</v>
      </c>
      <c r="T1025" s="36">
        <f t="shared" si="184"/>
        <v>895098</v>
      </c>
      <c r="U1025" s="30">
        <f t="shared" si="185"/>
        <v>6484063</v>
      </c>
      <c r="V1025" s="44">
        <v>145</v>
      </c>
      <c r="W1025" s="33">
        <f t="shared" si="186"/>
        <v>44569</v>
      </c>
      <c r="X1025" s="43" t="str">
        <f t="shared" ca="1" si="191"/>
        <v>Bill Process</v>
      </c>
      <c r="Y1025" s="37">
        <f t="shared" ca="1" si="187"/>
        <v>-1622</v>
      </c>
      <c r="Z1025" s="44">
        <v>8022</v>
      </c>
      <c r="AA1025" s="44">
        <f t="shared" ca="1" si="188"/>
        <v>1622</v>
      </c>
      <c r="AB1025" s="48">
        <v>9</v>
      </c>
      <c r="AC1025" s="67">
        <f t="shared" si="189"/>
        <v>0.1213007310310058</v>
      </c>
      <c r="AD1025" s="52">
        <f t="shared" ca="1" si="192"/>
        <v>1613</v>
      </c>
      <c r="AE1025" s="83"/>
      <c r="AF1025" s="74">
        <v>0</v>
      </c>
      <c r="AG1025" s="75">
        <v>0</v>
      </c>
      <c r="AH1025" s="76">
        <v>45693</v>
      </c>
      <c r="AI1025" s="77">
        <v>45852</v>
      </c>
      <c r="AJ1025" s="50">
        <f t="shared" si="190"/>
        <v>-159</v>
      </c>
      <c r="AK1025" s="48" t="s">
        <v>60</v>
      </c>
    </row>
    <row r="1026" spans="1:37">
      <c r="A1026" s="86" t="s">
        <v>1327</v>
      </c>
      <c r="B1026" s="44">
        <v>384</v>
      </c>
      <c r="C1026" s="44">
        <v>75548676</v>
      </c>
      <c r="D1026" s="86" t="s">
        <v>623</v>
      </c>
      <c r="E1026" s="86" t="s">
        <v>211</v>
      </c>
      <c r="F1026" s="44">
        <v>39</v>
      </c>
      <c r="G1026" s="44">
        <v>4026610</v>
      </c>
      <c r="H1026" s="46">
        <v>0.75</v>
      </c>
      <c r="I1026" s="21">
        <v>85.028747062555553</v>
      </c>
      <c r="J1026" s="86" t="s">
        <v>352</v>
      </c>
      <c r="K1026" s="66">
        <v>0.14799999999999999</v>
      </c>
      <c r="L1026" s="45">
        <v>1637</v>
      </c>
      <c r="M1026" s="82">
        <v>44044</v>
      </c>
      <c r="N1026" s="44">
        <v>61607</v>
      </c>
      <c r="O1026" s="36">
        <f t="shared" si="181"/>
        <v>5238366.0202828599</v>
      </c>
      <c r="P1026" s="36">
        <f t="shared" si="182"/>
        <v>6013644</v>
      </c>
      <c r="Q1026" s="44">
        <v>52228</v>
      </c>
      <c r="R1026" s="30">
        <v>61607</v>
      </c>
      <c r="S1026" s="30">
        <f t="shared" si="183"/>
        <v>9379</v>
      </c>
      <c r="T1026" s="36">
        <f t="shared" si="184"/>
        <v>5098132</v>
      </c>
      <c r="U1026" s="30">
        <f t="shared" si="185"/>
        <v>915512</v>
      </c>
      <c r="V1026" s="44">
        <v>102</v>
      </c>
      <c r="W1026" s="33">
        <f t="shared" si="186"/>
        <v>44146</v>
      </c>
      <c r="X1026" s="43" t="str">
        <f t="shared" ca="1" si="191"/>
        <v>Bill Process</v>
      </c>
      <c r="Y1026" s="37">
        <f t="shared" ca="1" si="187"/>
        <v>-2045</v>
      </c>
      <c r="Z1026" s="44">
        <v>2086</v>
      </c>
      <c r="AA1026" s="44">
        <f t="shared" ca="1" si="188"/>
        <v>2045</v>
      </c>
      <c r="AB1026" s="48">
        <v>0</v>
      </c>
      <c r="AC1026" s="67">
        <f t="shared" si="189"/>
        <v>0.8477608064018699</v>
      </c>
      <c r="AD1026" s="52">
        <f t="shared" ca="1" si="192"/>
        <v>2045</v>
      </c>
      <c r="AE1026" s="83"/>
      <c r="AF1026" s="74">
        <v>0</v>
      </c>
      <c r="AG1026" s="75">
        <v>0</v>
      </c>
      <c r="AH1026" s="76">
        <v>46226</v>
      </c>
      <c r="AI1026" s="77">
        <v>46342</v>
      </c>
      <c r="AJ1026" s="50">
        <f t="shared" si="190"/>
        <v>-116</v>
      </c>
      <c r="AK1026" s="48" t="s">
        <v>47</v>
      </c>
    </row>
    <row r="1027" spans="1:37">
      <c r="A1027" s="86" t="s">
        <v>1328</v>
      </c>
      <c r="B1027" s="44">
        <v>140</v>
      </c>
      <c r="C1027" s="44">
        <v>76002539</v>
      </c>
      <c r="D1027" s="86" t="s">
        <v>365</v>
      </c>
      <c r="E1027" s="86" t="s">
        <v>211</v>
      </c>
      <c r="F1027" s="44">
        <v>14</v>
      </c>
      <c r="G1027" s="44">
        <v>2648122</v>
      </c>
      <c r="H1027" s="46">
        <v>0.99</v>
      </c>
      <c r="I1027" s="21">
        <v>68.479028374800109</v>
      </c>
      <c r="J1027" s="86" t="s">
        <v>306</v>
      </c>
      <c r="K1027" s="66">
        <v>0.10100000000000001</v>
      </c>
      <c r="L1027" s="45">
        <v>6297</v>
      </c>
      <c r="M1027" s="82">
        <v>43967</v>
      </c>
      <c r="N1027" s="44">
        <v>36197</v>
      </c>
      <c r="O1027" s="36">
        <f t="shared" ref="O1027:O1090" si="193">I1027*N1027</f>
        <v>2478735.3900826396</v>
      </c>
      <c r="P1027" s="36">
        <f t="shared" ref="P1027:P1090" si="194">ROUND((SUM(I1027*K1027+I1027)*N1027),0)</f>
        <v>2729088</v>
      </c>
      <c r="Q1027" s="44">
        <v>21083</v>
      </c>
      <c r="R1027" s="30">
        <v>36197</v>
      </c>
      <c r="S1027" s="30">
        <f t="shared" ref="S1027:S1090" si="195">+N1027-Q1027</f>
        <v>15114</v>
      </c>
      <c r="T1027" s="36">
        <f t="shared" ref="T1027:T1090" si="196">ROUND((SUM(I1027*K1027+I1027)*Q1027),0)</f>
        <v>1589561</v>
      </c>
      <c r="U1027" s="30">
        <f t="shared" ref="U1027:U1090" si="197">+P1027-T1027</f>
        <v>1139527</v>
      </c>
      <c r="V1027" s="44">
        <v>62</v>
      </c>
      <c r="W1027" s="33">
        <f t="shared" ref="W1027:W1090" si="198">V1027+M1027</f>
        <v>44029</v>
      </c>
      <c r="X1027" s="43" t="str">
        <f t="shared" ca="1" si="191"/>
        <v>Bill Process</v>
      </c>
      <c r="Y1027" s="37">
        <f t="shared" ref="Y1027:Y1090" ca="1" si="199">+W1027-TODAY()</f>
        <v>-2162</v>
      </c>
      <c r="Z1027" s="44">
        <v>4321</v>
      </c>
      <c r="AA1027" s="44">
        <f t="shared" ref="AA1027:AA1090" ca="1" si="200">IF(W1027&lt;TODAY(),TODAY()-W1027,0)</f>
        <v>2162</v>
      </c>
      <c r="AB1027" s="48">
        <v>0</v>
      </c>
      <c r="AC1027" s="67">
        <f t="shared" ref="AC1027:AC1090" si="201">+Q1027/N1027</f>
        <v>0.58245158438544631</v>
      </c>
      <c r="AD1027" s="52">
        <f t="shared" ca="1" si="192"/>
        <v>2162</v>
      </c>
      <c r="AE1027" s="83"/>
      <c r="AF1027" s="74">
        <v>0</v>
      </c>
      <c r="AG1027" s="75">
        <v>0</v>
      </c>
      <c r="AH1027" s="76">
        <v>46321</v>
      </c>
      <c r="AI1027" s="77">
        <v>46397</v>
      </c>
      <c r="AJ1027" s="50">
        <f t="shared" ref="AJ1027:AJ1090" si="202">AH1027-AI1027</f>
        <v>-76</v>
      </c>
      <c r="AK1027" s="48" t="s">
        <v>60</v>
      </c>
    </row>
    <row r="1028" spans="1:37">
      <c r="A1028" s="86" t="s">
        <v>1329</v>
      </c>
      <c r="B1028" s="44">
        <v>416</v>
      </c>
      <c r="C1028" s="44">
        <v>46088698</v>
      </c>
      <c r="D1028" s="86" t="s">
        <v>151</v>
      </c>
      <c r="E1028" s="86" t="s">
        <v>97</v>
      </c>
      <c r="F1028" s="44">
        <v>13</v>
      </c>
      <c r="G1028" s="44">
        <v>7535512</v>
      </c>
      <c r="H1028" s="46">
        <v>0.78</v>
      </c>
      <c r="I1028" s="21">
        <v>53.801016828209441</v>
      </c>
      <c r="J1028" s="86" t="s">
        <v>202</v>
      </c>
      <c r="K1028" s="66">
        <v>0.14799999999999999</v>
      </c>
      <c r="L1028" s="45">
        <v>1552</v>
      </c>
      <c r="M1028" s="82">
        <v>45151</v>
      </c>
      <c r="N1028" s="44">
        <v>56845</v>
      </c>
      <c r="O1028" s="36">
        <f t="shared" si="193"/>
        <v>3058318.8015995659</v>
      </c>
      <c r="P1028" s="36">
        <f t="shared" si="194"/>
        <v>3510950</v>
      </c>
      <c r="Q1028" s="44">
        <v>3487</v>
      </c>
      <c r="R1028" s="30">
        <v>56845</v>
      </c>
      <c r="S1028" s="30">
        <f t="shared" si="195"/>
        <v>53358</v>
      </c>
      <c r="T1028" s="36">
        <f t="shared" si="196"/>
        <v>215370</v>
      </c>
      <c r="U1028" s="30">
        <f t="shared" si="197"/>
        <v>3295580</v>
      </c>
      <c r="V1028" s="44">
        <v>191</v>
      </c>
      <c r="W1028" s="33">
        <f t="shared" si="198"/>
        <v>45342</v>
      </c>
      <c r="X1028" s="43" t="str">
        <f t="shared" ref="X1028:X1091" ca="1" si="203">IF(Q1028=0,"Bill Submit",IF(Q1028&lt;N1028,"Bill Process",IF(W1028&gt;=TODAY(),"L D 0%",IF(W1028+V1028/4&gt;=TODAY(),"L D 2.5%",IF(W1028+V1028/2&gt;=TODAY(),"L D 5.0%",IF(W1028+V1028*3/4&gt;=TODAY(),"L D 7.5%",IF(W1028+V1028&gt;=TODAY(),"L D 10%","P O Closed")))))))</f>
        <v>Bill Process</v>
      </c>
      <c r="Y1028" s="37">
        <f t="shared" ca="1" si="199"/>
        <v>-849</v>
      </c>
      <c r="Z1028" s="44">
        <v>8476</v>
      </c>
      <c r="AA1028" s="44">
        <f t="shared" ca="1" si="200"/>
        <v>849</v>
      </c>
      <c r="AB1028" s="48">
        <v>4</v>
      </c>
      <c r="AC1028" s="67">
        <f t="shared" si="201"/>
        <v>6.1342246459671033E-2</v>
      </c>
      <c r="AD1028" s="52">
        <f t="shared" ca="1" si="192"/>
        <v>845</v>
      </c>
      <c r="AE1028" s="83"/>
      <c r="AF1028" s="74">
        <v>0</v>
      </c>
      <c r="AG1028" s="75">
        <v>0</v>
      </c>
      <c r="AH1028" s="76">
        <v>45988</v>
      </c>
      <c r="AI1028" s="77">
        <v>46193</v>
      </c>
      <c r="AJ1028" s="50">
        <f t="shared" si="202"/>
        <v>-205</v>
      </c>
      <c r="AK1028" s="48" t="s">
        <v>60</v>
      </c>
    </row>
    <row r="1029" spans="1:37">
      <c r="A1029" s="86" t="s">
        <v>1330</v>
      </c>
      <c r="B1029" s="44">
        <v>918</v>
      </c>
      <c r="C1029" s="44">
        <v>67745753</v>
      </c>
      <c r="D1029" s="86" t="s">
        <v>405</v>
      </c>
      <c r="E1029" s="86" t="s">
        <v>107</v>
      </c>
      <c r="F1029" s="44">
        <v>40</v>
      </c>
      <c r="G1029" s="44">
        <v>3706306</v>
      </c>
      <c r="H1029" s="46">
        <v>0.77</v>
      </c>
      <c r="I1029" s="21">
        <v>65.570741495389328</v>
      </c>
      <c r="J1029" s="86" t="s">
        <v>187</v>
      </c>
      <c r="K1029" s="66">
        <v>0.13400000000000001</v>
      </c>
      <c r="L1029" s="45">
        <v>4207</v>
      </c>
      <c r="M1029" s="82">
        <v>45318</v>
      </c>
      <c r="N1029" s="44">
        <v>17582</v>
      </c>
      <c r="O1029" s="36">
        <f t="shared" si="193"/>
        <v>1152864.7769719351</v>
      </c>
      <c r="P1029" s="36">
        <f t="shared" si="194"/>
        <v>1307349</v>
      </c>
      <c r="Q1029" s="44">
        <v>13252</v>
      </c>
      <c r="R1029" s="30">
        <v>17582</v>
      </c>
      <c r="S1029" s="30">
        <f t="shared" si="195"/>
        <v>4330</v>
      </c>
      <c r="T1029" s="36">
        <f t="shared" si="196"/>
        <v>985382</v>
      </c>
      <c r="U1029" s="30">
        <f t="shared" si="197"/>
        <v>321967</v>
      </c>
      <c r="V1029" s="44">
        <v>158</v>
      </c>
      <c r="W1029" s="33">
        <f t="shared" si="198"/>
        <v>45476</v>
      </c>
      <c r="X1029" s="43" t="str">
        <f t="shared" ca="1" si="203"/>
        <v>Bill Process</v>
      </c>
      <c r="Y1029" s="37">
        <f t="shared" ca="1" si="199"/>
        <v>-715</v>
      </c>
      <c r="Z1029" s="44">
        <v>4909</v>
      </c>
      <c r="AA1029" s="44">
        <f t="shared" ca="1" si="200"/>
        <v>715</v>
      </c>
      <c r="AB1029" s="48">
        <v>3</v>
      </c>
      <c r="AC1029" s="67">
        <f t="shared" si="201"/>
        <v>0.75372540097827323</v>
      </c>
      <c r="AD1029" s="52">
        <f t="shared" ca="1" si="192"/>
        <v>712</v>
      </c>
      <c r="AE1029" s="83"/>
      <c r="AF1029" s="74">
        <v>0</v>
      </c>
      <c r="AG1029" s="75">
        <v>0</v>
      </c>
      <c r="AH1029" s="76">
        <v>45737</v>
      </c>
      <c r="AI1029" s="77">
        <v>45909</v>
      </c>
      <c r="AJ1029" s="50">
        <f t="shared" si="202"/>
        <v>-172</v>
      </c>
      <c r="AK1029" s="48" t="s">
        <v>47</v>
      </c>
    </row>
    <row r="1030" spans="1:37">
      <c r="A1030" s="86" t="s">
        <v>1331</v>
      </c>
      <c r="B1030" s="44">
        <v>885</v>
      </c>
      <c r="C1030" s="44">
        <v>50732309</v>
      </c>
      <c r="D1030" s="86" t="s">
        <v>920</v>
      </c>
      <c r="E1030" s="86" t="s">
        <v>75</v>
      </c>
      <c r="F1030" s="44">
        <v>49</v>
      </c>
      <c r="G1030" s="44">
        <v>6227290</v>
      </c>
      <c r="H1030" s="46">
        <v>0.99</v>
      </c>
      <c r="I1030" s="21">
        <v>62.360706760281246</v>
      </c>
      <c r="J1030" s="86" t="s">
        <v>90</v>
      </c>
      <c r="K1030" s="66">
        <v>0.13500000000000001</v>
      </c>
      <c r="L1030" s="45">
        <v>7381</v>
      </c>
      <c r="M1030" s="82">
        <v>43916</v>
      </c>
      <c r="N1030" s="44">
        <v>11239</v>
      </c>
      <c r="O1030" s="36">
        <f t="shared" si="193"/>
        <v>700871.98327880097</v>
      </c>
      <c r="P1030" s="36">
        <f t="shared" si="194"/>
        <v>795490</v>
      </c>
      <c r="Q1030" s="44">
        <v>5521</v>
      </c>
      <c r="R1030" s="30">
        <v>11239</v>
      </c>
      <c r="S1030" s="30">
        <f t="shared" si="195"/>
        <v>5718</v>
      </c>
      <c r="T1030" s="36">
        <f t="shared" si="196"/>
        <v>390773</v>
      </c>
      <c r="U1030" s="30">
        <f t="shared" si="197"/>
        <v>404717</v>
      </c>
      <c r="V1030" s="44">
        <v>147</v>
      </c>
      <c r="W1030" s="33">
        <f t="shared" si="198"/>
        <v>44063</v>
      </c>
      <c r="X1030" s="43" t="str">
        <f t="shared" ca="1" si="203"/>
        <v>Bill Process</v>
      </c>
      <c r="Y1030" s="37">
        <f t="shared" ca="1" si="199"/>
        <v>-2128</v>
      </c>
      <c r="Z1030" s="44">
        <v>2059</v>
      </c>
      <c r="AA1030" s="44">
        <f t="shared" ca="1" si="200"/>
        <v>2128</v>
      </c>
      <c r="AB1030" s="48">
        <v>0</v>
      </c>
      <c r="AC1030" s="67">
        <f t="shared" si="201"/>
        <v>0.49123587507785388</v>
      </c>
      <c r="AD1030" s="52">
        <f t="shared" ca="1" si="192"/>
        <v>2128</v>
      </c>
      <c r="AE1030" s="83"/>
      <c r="AF1030" s="74">
        <v>0</v>
      </c>
      <c r="AG1030" s="75">
        <v>0</v>
      </c>
      <c r="AH1030" s="76">
        <v>46204</v>
      </c>
      <c r="AI1030" s="77">
        <v>46365</v>
      </c>
      <c r="AJ1030" s="50">
        <f t="shared" si="202"/>
        <v>-161</v>
      </c>
      <c r="AK1030" s="48" t="s">
        <v>47</v>
      </c>
    </row>
    <row r="1031" spans="1:37">
      <c r="A1031" s="86" t="s">
        <v>1332</v>
      </c>
      <c r="B1031" s="44">
        <v>786</v>
      </c>
      <c r="C1031" s="44">
        <v>54250493</v>
      </c>
      <c r="D1031" s="86" t="s">
        <v>139</v>
      </c>
      <c r="E1031" s="86" t="s">
        <v>67</v>
      </c>
      <c r="F1031" s="44">
        <v>18</v>
      </c>
      <c r="G1031" s="44">
        <v>3292646</v>
      </c>
      <c r="H1031" s="46">
        <v>0.98</v>
      </c>
      <c r="I1031" s="21">
        <v>76.621827334513867</v>
      </c>
      <c r="J1031" s="86" t="s">
        <v>197</v>
      </c>
      <c r="K1031" s="66">
        <v>0.123</v>
      </c>
      <c r="L1031" s="45">
        <v>9824</v>
      </c>
      <c r="M1031" s="82">
        <v>45732</v>
      </c>
      <c r="N1031" s="44">
        <v>97652</v>
      </c>
      <c r="O1031" s="36">
        <f t="shared" si="193"/>
        <v>7482274.6828699484</v>
      </c>
      <c r="P1031" s="36">
        <f t="shared" si="194"/>
        <v>8402594</v>
      </c>
      <c r="Q1031" s="44">
        <v>23865</v>
      </c>
      <c r="R1031" s="30">
        <v>97652</v>
      </c>
      <c r="S1031" s="30">
        <f t="shared" si="195"/>
        <v>73787</v>
      </c>
      <c r="T1031" s="36">
        <f t="shared" si="196"/>
        <v>2053495</v>
      </c>
      <c r="U1031" s="30">
        <f t="shared" si="197"/>
        <v>6349099</v>
      </c>
      <c r="V1031" s="44">
        <v>108</v>
      </c>
      <c r="W1031" s="33">
        <f t="shared" si="198"/>
        <v>45840</v>
      </c>
      <c r="X1031" s="43" t="str">
        <f t="shared" ca="1" si="203"/>
        <v>Bill Process</v>
      </c>
      <c r="Y1031" s="37">
        <f t="shared" ca="1" si="199"/>
        <v>-351</v>
      </c>
      <c r="Z1031" s="44">
        <v>7556</v>
      </c>
      <c r="AA1031" s="44">
        <f t="shared" ca="1" si="200"/>
        <v>351</v>
      </c>
      <c r="AB1031" s="48">
        <v>8</v>
      </c>
      <c r="AC1031" s="67">
        <f t="shared" si="201"/>
        <v>0.24438823577602098</v>
      </c>
      <c r="AD1031" s="52">
        <f t="shared" ca="1" si="192"/>
        <v>343</v>
      </c>
      <c r="AE1031" s="83"/>
      <c r="AF1031" s="74">
        <v>0</v>
      </c>
      <c r="AG1031" s="75">
        <v>0</v>
      </c>
      <c r="AH1031" s="76">
        <v>45989</v>
      </c>
      <c r="AI1031" s="77">
        <v>46111</v>
      </c>
      <c r="AJ1031" s="50">
        <f t="shared" si="202"/>
        <v>-122</v>
      </c>
      <c r="AK1031" s="48" t="s">
        <v>47</v>
      </c>
    </row>
    <row r="1032" spans="1:37">
      <c r="A1032" s="86" t="s">
        <v>1333</v>
      </c>
      <c r="B1032" s="44">
        <v>364</v>
      </c>
      <c r="C1032" s="44">
        <v>42997717</v>
      </c>
      <c r="D1032" s="86" t="s">
        <v>302</v>
      </c>
      <c r="E1032" s="86" t="s">
        <v>58</v>
      </c>
      <c r="F1032" s="44">
        <v>23</v>
      </c>
      <c r="G1032" s="44">
        <v>7815275</v>
      </c>
      <c r="H1032" s="46">
        <v>0.92</v>
      </c>
      <c r="I1032" s="21">
        <v>85.862581918128527</v>
      </c>
      <c r="J1032" s="86" t="s">
        <v>187</v>
      </c>
      <c r="K1032" s="66">
        <v>0.13700000000000001</v>
      </c>
      <c r="L1032" s="45">
        <v>4158</v>
      </c>
      <c r="M1032" s="82">
        <v>44245</v>
      </c>
      <c r="N1032" s="44">
        <v>85225</v>
      </c>
      <c r="O1032" s="36">
        <f t="shared" si="193"/>
        <v>7317638.5439725034</v>
      </c>
      <c r="P1032" s="36">
        <f t="shared" si="194"/>
        <v>8320155</v>
      </c>
      <c r="Q1032" s="44">
        <v>81679</v>
      </c>
      <c r="R1032" s="30">
        <v>85225</v>
      </c>
      <c r="S1032" s="30">
        <f t="shared" si="195"/>
        <v>3546</v>
      </c>
      <c r="T1032" s="36">
        <f t="shared" si="196"/>
        <v>7973974</v>
      </c>
      <c r="U1032" s="30">
        <f t="shared" si="197"/>
        <v>346181</v>
      </c>
      <c r="V1032" s="44">
        <v>60</v>
      </c>
      <c r="W1032" s="33">
        <f t="shared" si="198"/>
        <v>44305</v>
      </c>
      <c r="X1032" s="43" t="str">
        <f t="shared" ca="1" si="203"/>
        <v>Bill Process</v>
      </c>
      <c r="Y1032" s="37">
        <f t="shared" ca="1" si="199"/>
        <v>-1886</v>
      </c>
      <c r="Z1032" s="44">
        <v>6107</v>
      </c>
      <c r="AA1032" s="44">
        <f t="shared" ca="1" si="200"/>
        <v>1886</v>
      </c>
      <c r="AB1032" s="48">
        <v>8</v>
      </c>
      <c r="AC1032" s="67">
        <f t="shared" si="201"/>
        <v>0.95839249046641239</v>
      </c>
      <c r="AD1032" s="52">
        <f t="shared" ca="1" si="192"/>
        <v>1878</v>
      </c>
      <c r="AE1032" s="83"/>
      <c r="AF1032" s="74">
        <v>0</v>
      </c>
      <c r="AG1032" s="75">
        <v>0</v>
      </c>
      <c r="AH1032" s="76">
        <v>45679</v>
      </c>
      <c r="AI1032" s="77">
        <v>45753</v>
      </c>
      <c r="AJ1032" s="50">
        <f t="shared" si="202"/>
        <v>-74</v>
      </c>
      <c r="AK1032" s="48" t="s">
        <v>47</v>
      </c>
    </row>
    <row r="1033" spans="1:37">
      <c r="A1033" s="86" t="s">
        <v>1334</v>
      </c>
      <c r="B1033" s="44">
        <v>615</v>
      </c>
      <c r="C1033" s="44">
        <v>85063380</v>
      </c>
      <c r="D1033" s="86" t="s">
        <v>216</v>
      </c>
      <c r="E1033" s="86" t="s">
        <v>107</v>
      </c>
      <c r="F1033" s="44">
        <v>13</v>
      </c>
      <c r="G1033" s="44">
        <v>6234639</v>
      </c>
      <c r="H1033" s="46">
        <v>0.89</v>
      </c>
      <c r="I1033" s="21">
        <v>91.739343069424578</v>
      </c>
      <c r="J1033" s="86" t="s">
        <v>230</v>
      </c>
      <c r="K1033" s="66">
        <v>0.127</v>
      </c>
      <c r="L1033" s="45">
        <v>6366</v>
      </c>
      <c r="M1033" s="82">
        <v>44806</v>
      </c>
      <c r="N1033" s="44">
        <v>81430</v>
      </c>
      <c r="O1033" s="36">
        <f t="shared" si="193"/>
        <v>7470334.7061432432</v>
      </c>
      <c r="P1033" s="36">
        <f t="shared" si="194"/>
        <v>8419067</v>
      </c>
      <c r="Q1033" s="44">
        <v>23522</v>
      </c>
      <c r="R1033" s="30">
        <v>81430</v>
      </c>
      <c r="S1033" s="30">
        <f t="shared" si="195"/>
        <v>57908</v>
      </c>
      <c r="T1033" s="36">
        <f t="shared" si="196"/>
        <v>2431945</v>
      </c>
      <c r="U1033" s="30">
        <f t="shared" si="197"/>
        <v>5987122</v>
      </c>
      <c r="V1033" s="44">
        <v>92</v>
      </c>
      <c r="W1033" s="33">
        <f t="shared" si="198"/>
        <v>44898</v>
      </c>
      <c r="X1033" s="43" t="str">
        <f t="shared" ca="1" si="203"/>
        <v>Bill Process</v>
      </c>
      <c r="Y1033" s="37">
        <f t="shared" ca="1" si="199"/>
        <v>-1293</v>
      </c>
      <c r="Z1033" s="44">
        <v>4440</v>
      </c>
      <c r="AA1033" s="44">
        <f t="shared" ca="1" si="200"/>
        <v>1293</v>
      </c>
      <c r="AB1033" s="48">
        <v>9</v>
      </c>
      <c r="AC1033" s="67">
        <f t="shared" si="201"/>
        <v>0.28886159891931723</v>
      </c>
      <c r="AD1033" s="52">
        <f t="shared" ca="1" si="192"/>
        <v>1284</v>
      </c>
      <c r="AE1033" s="83"/>
      <c r="AF1033" s="74">
        <v>0</v>
      </c>
      <c r="AG1033" s="75">
        <v>0</v>
      </c>
      <c r="AH1033" s="76">
        <v>45882</v>
      </c>
      <c r="AI1033" s="77">
        <v>45988</v>
      </c>
      <c r="AJ1033" s="50">
        <f t="shared" si="202"/>
        <v>-106</v>
      </c>
      <c r="AK1033" s="48" t="s">
        <v>47</v>
      </c>
    </row>
    <row r="1034" spans="1:37">
      <c r="A1034" s="86" t="s">
        <v>1335</v>
      </c>
      <c r="B1034" s="44">
        <v>165</v>
      </c>
      <c r="C1034" s="44">
        <v>74873631</v>
      </c>
      <c r="D1034" s="86" t="s">
        <v>501</v>
      </c>
      <c r="E1034" s="86" t="s">
        <v>79</v>
      </c>
      <c r="F1034" s="44">
        <v>41</v>
      </c>
      <c r="G1034" s="44">
        <v>5179411</v>
      </c>
      <c r="H1034" s="46">
        <v>0.89</v>
      </c>
      <c r="I1034" s="21">
        <v>91.473782876710985</v>
      </c>
      <c r="J1034" s="86" t="s">
        <v>181</v>
      </c>
      <c r="K1034" s="66">
        <v>0.126</v>
      </c>
      <c r="L1034" s="45">
        <v>8026</v>
      </c>
      <c r="M1034" s="82">
        <v>43980</v>
      </c>
      <c r="N1034" s="44">
        <v>38997</v>
      </c>
      <c r="O1034" s="36">
        <f t="shared" si="193"/>
        <v>3567203.1108430983</v>
      </c>
      <c r="P1034" s="36">
        <f t="shared" si="194"/>
        <v>4016671</v>
      </c>
      <c r="Q1034" s="44">
        <v>25587</v>
      </c>
      <c r="R1034" s="30">
        <v>38997</v>
      </c>
      <c r="S1034" s="30">
        <f t="shared" si="195"/>
        <v>13410</v>
      </c>
      <c r="T1034" s="36">
        <f t="shared" si="196"/>
        <v>2635448</v>
      </c>
      <c r="U1034" s="30">
        <f t="shared" si="197"/>
        <v>1381223</v>
      </c>
      <c r="V1034" s="44">
        <v>112</v>
      </c>
      <c r="W1034" s="33">
        <f t="shared" si="198"/>
        <v>44092</v>
      </c>
      <c r="X1034" s="43" t="str">
        <f t="shared" ca="1" si="203"/>
        <v>Bill Process</v>
      </c>
      <c r="Y1034" s="37">
        <f t="shared" ca="1" si="199"/>
        <v>-2099</v>
      </c>
      <c r="Z1034" s="44">
        <v>9678</v>
      </c>
      <c r="AA1034" s="44">
        <f t="shared" ca="1" si="200"/>
        <v>2099</v>
      </c>
      <c r="AB1034" s="48">
        <v>0</v>
      </c>
      <c r="AC1034" s="67">
        <f t="shared" si="201"/>
        <v>0.65612739441495505</v>
      </c>
      <c r="AD1034" s="52">
        <f t="shared" ca="1" si="192"/>
        <v>2099</v>
      </c>
      <c r="AE1034" s="83"/>
      <c r="AF1034" s="74">
        <v>0</v>
      </c>
      <c r="AG1034" s="75">
        <v>0</v>
      </c>
      <c r="AH1034" s="76">
        <v>46360</v>
      </c>
      <c r="AI1034" s="77">
        <v>46486</v>
      </c>
      <c r="AJ1034" s="50">
        <f t="shared" si="202"/>
        <v>-126</v>
      </c>
      <c r="AK1034" s="48" t="s">
        <v>47</v>
      </c>
    </row>
    <row r="1035" spans="1:37">
      <c r="A1035" s="86" t="s">
        <v>1336</v>
      </c>
      <c r="B1035" s="44">
        <v>543</v>
      </c>
      <c r="C1035" s="44">
        <v>67287475</v>
      </c>
      <c r="D1035" s="86" t="s">
        <v>342</v>
      </c>
      <c r="E1035" s="86" t="s">
        <v>75</v>
      </c>
      <c r="F1035" s="44">
        <v>21</v>
      </c>
      <c r="G1035" s="44">
        <v>451754</v>
      </c>
      <c r="H1035" s="46">
        <v>0.9</v>
      </c>
      <c r="I1035" s="21">
        <v>89.812833383272249</v>
      </c>
      <c r="J1035" s="86" t="s">
        <v>112</v>
      </c>
      <c r="K1035" s="66">
        <v>0.15</v>
      </c>
      <c r="L1035" s="45">
        <v>3344</v>
      </c>
      <c r="M1035" s="82">
        <v>44318</v>
      </c>
      <c r="N1035" s="44">
        <v>89623</v>
      </c>
      <c r="O1035" s="36">
        <f t="shared" si="193"/>
        <v>8049295.5663090087</v>
      </c>
      <c r="P1035" s="36">
        <f t="shared" si="194"/>
        <v>9256690</v>
      </c>
      <c r="Q1035" s="44">
        <v>67699</v>
      </c>
      <c r="R1035" s="30">
        <v>89623</v>
      </c>
      <c r="S1035" s="30">
        <f t="shared" si="195"/>
        <v>21924</v>
      </c>
      <c r="T1035" s="36">
        <f t="shared" si="196"/>
        <v>6992275</v>
      </c>
      <c r="U1035" s="30">
        <f t="shared" si="197"/>
        <v>2264415</v>
      </c>
      <c r="V1035" s="44">
        <v>145</v>
      </c>
      <c r="W1035" s="33">
        <f t="shared" si="198"/>
        <v>44463</v>
      </c>
      <c r="X1035" s="43" t="str">
        <f t="shared" ca="1" si="203"/>
        <v>Bill Process</v>
      </c>
      <c r="Y1035" s="37">
        <f t="shared" ca="1" si="199"/>
        <v>-1728</v>
      </c>
      <c r="Z1035" s="44">
        <v>3074</v>
      </c>
      <c r="AA1035" s="44">
        <f t="shared" ca="1" si="200"/>
        <v>1728</v>
      </c>
      <c r="AB1035" s="48">
        <v>2</v>
      </c>
      <c r="AC1035" s="67">
        <f t="shared" si="201"/>
        <v>0.75537529428829653</v>
      </c>
      <c r="AD1035" s="52">
        <f t="shared" ca="1" si="192"/>
        <v>1726</v>
      </c>
      <c r="AE1035" s="83"/>
      <c r="AF1035" s="74">
        <v>0</v>
      </c>
      <c r="AG1035" s="75">
        <v>0</v>
      </c>
      <c r="AH1035" s="76">
        <v>45925</v>
      </c>
      <c r="AI1035" s="77">
        <v>46084</v>
      </c>
      <c r="AJ1035" s="50">
        <f t="shared" si="202"/>
        <v>-159</v>
      </c>
      <c r="AK1035" s="48" t="s">
        <v>47</v>
      </c>
    </row>
    <row r="1036" spans="1:37">
      <c r="A1036" s="86" t="s">
        <v>1337</v>
      </c>
      <c r="B1036" s="44">
        <v>260</v>
      </c>
      <c r="C1036" s="44">
        <v>35234672</v>
      </c>
      <c r="D1036" s="86" t="s">
        <v>489</v>
      </c>
      <c r="E1036" s="86" t="s">
        <v>63</v>
      </c>
      <c r="F1036" s="44">
        <v>33</v>
      </c>
      <c r="G1036" s="44">
        <v>8063831</v>
      </c>
      <c r="H1036" s="46">
        <v>0.85</v>
      </c>
      <c r="I1036" s="21">
        <v>64.824429911012516</v>
      </c>
      <c r="J1036" s="86" t="s">
        <v>122</v>
      </c>
      <c r="K1036" s="66">
        <v>0.13900000000000001</v>
      </c>
      <c r="L1036" s="45">
        <v>9120</v>
      </c>
      <c r="M1036" s="82">
        <v>45148</v>
      </c>
      <c r="N1036" s="44">
        <v>80522</v>
      </c>
      <c r="O1036" s="36">
        <f t="shared" si="193"/>
        <v>5219792.7452945495</v>
      </c>
      <c r="P1036" s="36">
        <f t="shared" si="194"/>
        <v>5945344</v>
      </c>
      <c r="Q1036" s="44">
        <v>77258</v>
      </c>
      <c r="R1036" s="30">
        <v>80522</v>
      </c>
      <c r="S1036" s="30">
        <f t="shared" si="195"/>
        <v>3264</v>
      </c>
      <c r="T1036" s="36">
        <f t="shared" si="196"/>
        <v>5704346</v>
      </c>
      <c r="U1036" s="30">
        <f t="shared" si="197"/>
        <v>240998</v>
      </c>
      <c r="V1036" s="44">
        <v>162</v>
      </c>
      <c r="W1036" s="33">
        <f t="shared" si="198"/>
        <v>45310</v>
      </c>
      <c r="X1036" s="43" t="str">
        <f t="shared" ca="1" si="203"/>
        <v>Bill Process</v>
      </c>
      <c r="Y1036" s="37">
        <f t="shared" ca="1" si="199"/>
        <v>-881</v>
      </c>
      <c r="Z1036" s="44">
        <v>2578</v>
      </c>
      <c r="AA1036" s="44">
        <f t="shared" ca="1" si="200"/>
        <v>881</v>
      </c>
      <c r="AB1036" s="48">
        <v>8</v>
      </c>
      <c r="AC1036" s="67">
        <f t="shared" si="201"/>
        <v>0.95946449417550483</v>
      </c>
      <c r="AD1036" s="52">
        <f t="shared" ca="1" si="192"/>
        <v>873</v>
      </c>
      <c r="AE1036" s="83"/>
      <c r="AF1036" s="74">
        <v>0</v>
      </c>
      <c r="AG1036" s="75">
        <v>0</v>
      </c>
      <c r="AH1036" s="76">
        <v>46020</v>
      </c>
      <c r="AI1036" s="77">
        <v>46196</v>
      </c>
      <c r="AJ1036" s="50">
        <f t="shared" si="202"/>
        <v>-176</v>
      </c>
      <c r="AK1036" s="48" t="s">
        <v>60</v>
      </c>
    </row>
    <row r="1037" spans="1:37">
      <c r="A1037" s="86" t="s">
        <v>1338</v>
      </c>
      <c r="B1037" s="44">
        <v>645</v>
      </c>
      <c r="C1037" s="44">
        <v>70208737</v>
      </c>
      <c r="D1037" s="86" t="s">
        <v>954</v>
      </c>
      <c r="E1037" s="86" t="s">
        <v>125</v>
      </c>
      <c r="F1037" s="44">
        <v>32</v>
      </c>
      <c r="G1037" s="44">
        <v>2064878</v>
      </c>
      <c r="H1037" s="46">
        <v>0.88</v>
      </c>
      <c r="I1037" s="21">
        <v>71.970558154831537</v>
      </c>
      <c r="J1037" s="86" t="s">
        <v>55</v>
      </c>
      <c r="K1037" s="66">
        <v>0.14399999999999999</v>
      </c>
      <c r="L1037" s="45">
        <v>8792</v>
      </c>
      <c r="M1037" s="82">
        <v>44386</v>
      </c>
      <c r="N1037" s="44">
        <v>29353</v>
      </c>
      <c r="O1037" s="36">
        <f t="shared" si="193"/>
        <v>2112551.79351877</v>
      </c>
      <c r="P1037" s="36">
        <f t="shared" si="194"/>
        <v>2416759</v>
      </c>
      <c r="Q1037" s="44">
        <v>16940</v>
      </c>
      <c r="R1037" s="30">
        <v>29353</v>
      </c>
      <c r="S1037" s="30">
        <f t="shared" si="195"/>
        <v>12413</v>
      </c>
      <c r="T1037" s="36">
        <f t="shared" si="196"/>
        <v>1394743</v>
      </c>
      <c r="U1037" s="30">
        <f t="shared" si="197"/>
        <v>1022016</v>
      </c>
      <c r="V1037" s="44">
        <v>145</v>
      </c>
      <c r="W1037" s="33">
        <f t="shared" si="198"/>
        <v>44531</v>
      </c>
      <c r="X1037" s="43" t="str">
        <f t="shared" ca="1" si="203"/>
        <v>Bill Process</v>
      </c>
      <c r="Y1037" s="37">
        <f t="shared" ca="1" si="199"/>
        <v>-1660</v>
      </c>
      <c r="Z1037" s="44">
        <v>5499</v>
      </c>
      <c r="AA1037" s="44">
        <f t="shared" ca="1" si="200"/>
        <v>1660</v>
      </c>
      <c r="AB1037" s="48">
        <v>7</v>
      </c>
      <c r="AC1037" s="67">
        <f t="shared" si="201"/>
        <v>0.57711307191769157</v>
      </c>
      <c r="AD1037" s="52">
        <f t="shared" ca="1" si="192"/>
        <v>1653</v>
      </c>
      <c r="AE1037" s="83"/>
      <c r="AF1037" s="74">
        <v>0</v>
      </c>
      <c r="AG1037" s="75">
        <v>0</v>
      </c>
      <c r="AH1037" s="76">
        <v>46111</v>
      </c>
      <c r="AI1037" s="77">
        <v>46270</v>
      </c>
      <c r="AJ1037" s="50">
        <f t="shared" si="202"/>
        <v>-159</v>
      </c>
      <c r="AK1037" s="48" t="s">
        <v>47</v>
      </c>
    </row>
    <row r="1038" spans="1:37">
      <c r="A1038" s="86" t="s">
        <v>1339</v>
      </c>
      <c r="B1038" s="44">
        <v>815</v>
      </c>
      <c r="C1038" s="44">
        <v>50303600</v>
      </c>
      <c r="D1038" s="86" t="s">
        <v>619</v>
      </c>
      <c r="E1038" s="86" t="s">
        <v>125</v>
      </c>
      <c r="F1038" s="44">
        <v>41</v>
      </c>
      <c r="G1038" s="44">
        <v>4783821</v>
      </c>
      <c r="H1038" s="46">
        <v>0.93</v>
      </c>
      <c r="I1038" s="21">
        <v>62.854123711561556</v>
      </c>
      <c r="J1038" s="86" t="s">
        <v>98</v>
      </c>
      <c r="K1038" s="66">
        <v>0.113</v>
      </c>
      <c r="L1038" s="45">
        <v>4657</v>
      </c>
      <c r="M1038" s="82">
        <v>44446</v>
      </c>
      <c r="N1038" s="44">
        <v>92573</v>
      </c>
      <c r="O1038" s="36">
        <f t="shared" si="193"/>
        <v>5818594.7943503875</v>
      </c>
      <c r="P1038" s="36">
        <f t="shared" si="194"/>
        <v>6476096</v>
      </c>
      <c r="Q1038" s="44">
        <v>67686</v>
      </c>
      <c r="R1038" s="30">
        <v>92573</v>
      </c>
      <c r="S1038" s="30">
        <f t="shared" si="195"/>
        <v>24887</v>
      </c>
      <c r="T1038" s="36">
        <f t="shared" si="196"/>
        <v>4735085</v>
      </c>
      <c r="U1038" s="30">
        <f t="shared" si="197"/>
        <v>1741011</v>
      </c>
      <c r="V1038" s="44">
        <v>196</v>
      </c>
      <c r="W1038" s="33">
        <f t="shared" si="198"/>
        <v>44642</v>
      </c>
      <c r="X1038" s="43" t="str">
        <f t="shared" ca="1" si="203"/>
        <v>Bill Process</v>
      </c>
      <c r="Y1038" s="37">
        <f t="shared" ca="1" si="199"/>
        <v>-1549</v>
      </c>
      <c r="Z1038" s="44">
        <v>2135</v>
      </c>
      <c r="AA1038" s="44">
        <f t="shared" ca="1" si="200"/>
        <v>1549</v>
      </c>
      <c r="AB1038" s="48">
        <v>8</v>
      </c>
      <c r="AC1038" s="67">
        <f t="shared" si="201"/>
        <v>0.73116351419960468</v>
      </c>
      <c r="AD1038" s="52">
        <f t="shared" ca="1" si="192"/>
        <v>1541</v>
      </c>
      <c r="AE1038" s="83"/>
      <c r="AF1038" s="74">
        <v>0</v>
      </c>
      <c r="AG1038" s="75">
        <v>0</v>
      </c>
      <c r="AH1038" s="76">
        <v>46049</v>
      </c>
      <c r="AI1038" s="77">
        <v>46259</v>
      </c>
      <c r="AJ1038" s="50">
        <f t="shared" si="202"/>
        <v>-210</v>
      </c>
      <c r="AK1038" s="48" t="s">
        <v>47</v>
      </c>
    </row>
    <row r="1039" spans="1:37">
      <c r="A1039" s="86" t="s">
        <v>1340</v>
      </c>
      <c r="B1039" s="44">
        <v>141</v>
      </c>
      <c r="C1039" s="44">
        <v>47373902</v>
      </c>
      <c r="D1039" s="86" t="s">
        <v>161</v>
      </c>
      <c r="E1039" s="86" t="s">
        <v>71</v>
      </c>
      <c r="F1039" s="44">
        <v>14</v>
      </c>
      <c r="G1039" s="44">
        <v>5319216</v>
      </c>
      <c r="H1039" s="46">
        <v>0.95</v>
      </c>
      <c r="I1039" s="21">
        <v>90.950098562662362</v>
      </c>
      <c r="J1039" s="86" t="s">
        <v>239</v>
      </c>
      <c r="K1039" s="66">
        <v>0.129</v>
      </c>
      <c r="L1039" s="45">
        <v>1078</v>
      </c>
      <c r="M1039" s="82">
        <v>45427</v>
      </c>
      <c r="N1039" s="44">
        <v>30301</v>
      </c>
      <c r="O1039" s="36">
        <f t="shared" si="193"/>
        <v>2755878.9365472323</v>
      </c>
      <c r="P1039" s="36">
        <f t="shared" si="194"/>
        <v>3111387</v>
      </c>
      <c r="Q1039" s="44">
        <v>18789</v>
      </c>
      <c r="R1039" s="30">
        <v>30301</v>
      </c>
      <c r="S1039" s="30">
        <f t="shared" si="195"/>
        <v>11512</v>
      </c>
      <c r="T1039" s="36">
        <f t="shared" si="196"/>
        <v>1929305</v>
      </c>
      <c r="U1039" s="30">
        <f t="shared" si="197"/>
        <v>1182082</v>
      </c>
      <c r="V1039" s="44">
        <v>67</v>
      </c>
      <c r="W1039" s="33">
        <f t="shared" si="198"/>
        <v>45494</v>
      </c>
      <c r="X1039" s="43" t="str">
        <f t="shared" ca="1" si="203"/>
        <v>Bill Process</v>
      </c>
      <c r="Y1039" s="37">
        <f t="shared" ca="1" si="199"/>
        <v>-697</v>
      </c>
      <c r="Z1039" s="44">
        <v>1845</v>
      </c>
      <c r="AA1039" s="44">
        <f t="shared" ca="1" si="200"/>
        <v>697</v>
      </c>
      <c r="AB1039" s="48">
        <v>0</v>
      </c>
      <c r="AC1039" s="67">
        <f t="shared" si="201"/>
        <v>0.62007854526253259</v>
      </c>
      <c r="AD1039" s="52">
        <f t="shared" ca="1" si="192"/>
        <v>697</v>
      </c>
      <c r="AE1039" s="83"/>
      <c r="AF1039" s="74">
        <v>0</v>
      </c>
      <c r="AG1039" s="75">
        <v>0</v>
      </c>
      <c r="AH1039" s="76">
        <v>46221</v>
      </c>
      <c r="AI1039" s="77">
        <v>46302</v>
      </c>
      <c r="AJ1039" s="50">
        <f t="shared" si="202"/>
        <v>-81</v>
      </c>
      <c r="AK1039" s="48" t="s">
        <v>47</v>
      </c>
    </row>
    <row r="1040" spans="1:37">
      <c r="A1040" s="86" t="s">
        <v>1341</v>
      </c>
      <c r="B1040" s="44">
        <v>560</v>
      </c>
      <c r="C1040" s="44">
        <v>19925479</v>
      </c>
      <c r="D1040" s="86" t="s">
        <v>336</v>
      </c>
      <c r="E1040" s="86" t="s">
        <v>58</v>
      </c>
      <c r="F1040" s="44">
        <v>18</v>
      </c>
      <c r="G1040" s="44">
        <v>1309333</v>
      </c>
      <c r="H1040" s="46">
        <v>0.8</v>
      </c>
      <c r="I1040" s="21">
        <v>76.639843524687365</v>
      </c>
      <c r="J1040" s="86" t="s">
        <v>101</v>
      </c>
      <c r="K1040" s="66">
        <v>0.13300000000000001</v>
      </c>
      <c r="L1040" s="45">
        <v>8437</v>
      </c>
      <c r="M1040" s="82">
        <v>44304</v>
      </c>
      <c r="N1040" s="44">
        <v>46929</v>
      </c>
      <c r="O1040" s="36">
        <f t="shared" si="193"/>
        <v>3596631.2167700534</v>
      </c>
      <c r="P1040" s="36">
        <f t="shared" si="194"/>
        <v>4074983</v>
      </c>
      <c r="Q1040" s="44">
        <v>23833</v>
      </c>
      <c r="R1040" s="30">
        <v>46929</v>
      </c>
      <c r="S1040" s="30">
        <f t="shared" si="195"/>
        <v>23096</v>
      </c>
      <c r="T1040" s="36">
        <f t="shared" si="196"/>
        <v>2069490</v>
      </c>
      <c r="U1040" s="30">
        <f t="shared" si="197"/>
        <v>2005493</v>
      </c>
      <c r="V1040" s="44">
        <v>72</v>
      </c>
      <c r="W1040" s="33">
        <f t="shared" si="198"/>
        <v>44376</v>
      </c>
      <c r="X1040" s="43" t="str">
        <f t="shared" ca="1" si="203"/>
        <v>Bill Process</v>
      </c>
      <c r="Y1040" s="37">
        <f t="shared" ca="1" si="199"/>
        <v>-1815</v>
      </c>
      <c r="Z1040" s="44">
        <v>3950</v>
      </c>
      <c r="AA1040" s="44">
        <f t="shared" ca="1" si="200"/>
        <v>1815</v>
      </c>
      <c r="AB1040" s="48">
        <v>2</v>
      </c>
      <c r="AC1040" s="67">
        <f t="shared" si="201"/>
        <v>0.50785228749813549</v>
      </c>
      <c r="AD1040" s="52">
        <f t="shared" ca="1" si="192"/>
        <v>1813</v>
      </c>
      <c r="AE1040" s="83"/>
      <c r="AF1040" s="74">
        <v>0</v>
      </c>
      <c r="AG1040" s="75">
        <v>0</v>
      </c>
      <c r="AH1040" s="76">
        <v>46016</v>
      </c>
      <c r="AI1040" s="77">
        <v>46102</v>
      </c>
      <c r="AJ1040" s="50">
        <f t="shared" si="202"/>
        <v>-86</v>
      </c>
      <c r="AK1040" s="48" t="s">
        <v>47</v>
      </c>
    </row>
    <row r="1041" spans="1:37">
      <c r="A1041" s="86" t="s">
        <v>1342</v>
      </c>
      <c r="B1041" s="44">
        <v>485</v>
      </c>
      <c r="C1041" s="44">
        <v>48775274</v>
      </c>
      <c r="D1041" s="86" t="s">
        <v>485</v>
      </c>
      <c r="E1041" s="86" t="s">
        <v>207</v>
      </c>
      <c r="F1041" s="44">
        <v>24</v>
      </c>
      <c r="G1041" s="44">
        <v>5601242</v>
      </c>
      <c r="H1041" s="46">
        <v>0.83</v>
      </c>
      <c r="I1041" s="21">
        <v>66.014443736298475</v>
      </c>
      <c r="J1041" s="86" t="s">
        <v>98</v>
      </c>
      <c r="K1041" s="66">
        <v>0.10299999999999999</v>
      </c>
      <c r="L1041" s="45">
        <v>4580</v>
      </c>
      <c r="M1041" s="82">
        <v>44571</v>
      </c>
      <c r="N1041" s="44">
        <v>69885</v>
      </c>
      <c r="O1041" s="36">
        <f t="shared" si="193"/>
        <v>4613419.4005112192</v>
      </c>
      <c r="P1041" s="36">
        <f t="shared" si="194"/>
        <v>5088602</v>
      </c>
      <c r="Q1041" s="44">
        <v>51546</v>
      </c>
      <c r="R1041" s="30">
        <v>69885</v>
      </c>
      <c r="S1041" s="30">
        <f t="shared" si="195"/>
        <v>18339</v>
      </c>
      <c r="T1041" s="36">
        <f t="shared" si="196"/>
        <v>3753267</v>
      </c>
      <c r="U1041" s="30">
        <f t="shared" si="197"/>
        <v>1335335</v>
      </c>
      <c r="V1041" s="44">
        <v>83</v>
      </c>
      <c r="W1041" s="33">
        <f t="shared" si="198"/>
        <v>44654</v>
      </c>
      <c r="X1041" s="43" t="str">
        <f t="shared" ca="1" si="203"/>
        <v>Bill Process</v>
      </c>
      <c r="Y1041" s="37">
        <f t="shared" ca="1" si="199"/>
        <v>-1537</v>
      </c>
      <c r="Z1041" s="44">
        <v>2435</v>
      </c>
      <c r="AA1041" s="44">
        <f t="shared" ca="1" si="200"/>
        <v>1537</v>
      </c>
      <c r="AB1041" s="48">
        <v>6</v>
      </c>
      <c r="AC1041" s="67">
        <f t="shared" si="201"/>
        <v>0.73758317235458248</v>
      </c>
      <c r="AD1041" s="52">
        <f t="shared" ca="1" si="192"/>
        <v>1531</v>
      </c>
      <c r="AE1041" s="83"/>
      <c r="AF1041" s="74">
        <v>0</v>
      </c>
      <c r="AG1041" s="75">
        <v>0</v>
      </c>
      <c r="AH1041" s="76">
        <v>45680</v>
      </c>
      <c r="AI1041" s="77">
        <v>45777</v>
      </c>
      <c r="AJ1041" s="50">
        <f t="shared" si="202"/>
        <v>-97</v>
      </c>
      <c r="AK1041" s="48" t="s">
        <v>47</v>
      </c>
    </row>
    <row r="1042" spans="1:37">
      <c r="A1042" s="86" t="s">
        <v>1343</v>
      </c>
      <c r="B1042" s="44">
        <v>434</v>
      </c>
      <c r="C1042" s="44">
        <v>91134694</v>
      </c>
      <c r="D1042" s="86" t="s">
        <v>599</v>
      </c>
      <c r="E1042" s="86" t="s">
        <v>67</v>
      </c>
      <c r="F1042" s="44">
        <v>41</v>
      </c>
      <c r="G1042" s="44">
        <v>6261365</v>
      </c>
      <c r="H1042" s="46">
        <v>0.81</v>
      </c>
      <c r="I1042" s="21">
        <v>58.641404110319868</v>
      </c>
      <c r="J1042" s="86" t="s">
        <v>232</v>
      </c>
      <c r="K1042" s="66">
        <v>0.123</v>
      </c>
      <c r="L1042" s="45">
        <v>2116</v>
      </c>
      <c r="M1042" s="82">
        <v>44912</v>
      </c>
      <c r="N1042" s="44">
        <v>29759</v>
      </c>
      <c r="O1042" s="36">
        <f t="shared" si="193"/>
        <v>1745109.5449190089</v>
      </c>
      <c r="P1042" s="36">
        <f t="shared" si="194"/>
        <v>1959758</v>
      </c>
      <c r="Q1042" s="44">
        <v>6878</v>
      </c>
      <c r="R1042" s="30">
        <v>29759</v>
      </c>
      <c r="S1042" s="30">
        <f t="shared" si="195"/>
        <v>22881</v>
      </c>
      <c r="T1042" s="36">
        <f t="shared" si="196"/>
        <v>452946</v>
      </c>
      <c r="U1042" s="30">
        <f t="shared" si="197"/>
        <v>1506812</v>
      </c>
      <c r="V1042" s="44">
        <v>114</v>
      </c>
      <c r="W1042" s="33">
        <f t="shared" si="198"/>
        <v>45026</v>
      </c>
      <c r="X1042" s="43" t="str">
        <f t="shared" ca="1" si="203"/>
        <v>Bill Process</v>
      </c>
      <c r="Y1042" s="37">
        <f t="shared" ca="1" si="199"/>
        <v>-1165</v>
      </c>
      <c r="Z1042" s="44">
        <v>9416</v>
      </c>
      <c r="AA1042" s="44">
        <f t="shared" ca="1" si="200"/>
        <v>1165</v>
      </c>
      <c r="AB1042" s="48">
        <v>0</v>
      </c>
      <c r="AC1042" s="67">
        <f t="shared" si="201"/>
        <v>0.23112335763970562</v>
      </c>
      <c r="AD1042" s="52">
        <f t="shared" ref="AD1042:AD1105" ca="1" si="204">+AA1042-AB1042</f>
        <v>1165</v>
      </c>
      <c r="AE1042" s="83"/>
      <c r="AF1042" s="74">
        <v>0</v>
      </c>
      <c r="AG1042" s="75">
        <v>0</v>
      </c>
      <c r="AH1042" s="76">
        <v>46289</v>
      </c>
      <c r="AI1042" s="77">
        <v>46417</v>
      </c>
      <c r="AJ1042" s="50">
        <f t="shared" si="202"/>
        <v>-128</v>
      </c>
      <c r="AK1042" s="48" t="s">
        <v>60</v>
      </c>
    </row>
    <row r="1043" spans="1:37">
      <c r="A1043" s="86" t="s">
        <v>1344</v>
      </c>
      <c r="B1043" s="44">
        <v>755</v>
      </c>
      <c r="C1043" s="44">
        <v>21628837</v>
      </c>
      <c r="D1043" s="86" t="s">
        <v>139</v>
      </c>
      <c r="E1043" s="86" t="s">
        <v>67</v>
      </c>
      <c r="F1043" s="44">
        <v>47</v>
      </c>
      <c r="G1043" s="44">
        <v>3256006</v>
      </c>
      <c r="H1043" s="46">
        <v>1</v>
      </c>
      <c r="I1043" s="21">
        <v>64.627723991895138</v>
      </c>
      <c r="J1043" s="86" t="s">
        <v>115</v>
      </c>
      <c r="K1043" s="66">
        <v>0.122</v>
      </c>
      <c r="L1043" s="45">
        <v>5099</v>
      </c>
      <c r="M1043" s="82">
        <v>44778</v>
      </c>
      <c r="N1043" s="44">
        <v>27438</v>
      </c>
      <c r="O1043" s="36">
        <f t="shared" si="193"/>
        <v>1773255.4908896189</v>
      </c>
      <c r="P1043" s="36">
        <f t="shared" si="194"/>
        <v>1989593</v>
      </c>
      <c r="Q1043" s="44">
        <v>15993</v>
      </c>
      <c r="R1043" s="30">
        <v>27438</v>
      </c>
      <c r="S1043" s="30">
        <f t="shared" si="195"/>
        <v>11445</v>
      </c>
      <c r="T1043" s="36">
        <f t="shared" si="196"/>
        <v>1159689</v>
      </c>
      <c r="U1043" s="30">
        <f t="shared" si="197"/>
        <v>829904</v>
      </c>
      <c r="V1043" s="44">
        <v>144</v>
      </c>
      <c r="W1043" s="33">
        <f t="shared" si="198"/>
        <v>44922</v>
      </c>
      <c r="X1043" s="43" t="str">
        <f t="shared" ca="1" si="203"/>
        <v>Bill Process</v>
      </c>
      <c r="Y1043" s="37">
        <f t="shared" ca="1" si="199"/>
        <v>-1269</v>
      </c>
      <c r="Z1043" s="44">
        <v>1572</v>
      </c>
      <c r="AA1043" s="44">
        <f t="shared" ca="1" si="200"/>
        <v>1269</v>
      </c>
      <c r="AB1043" s="48">
        <v>0</v>
      </c>
      <c r="AC1043" s="67">
        <f t="shared" si="201"/>
        <v>0.58287776076973541</v>
      </c>
      <c r="AD1043" s="52">
        <f t="shared" ca="1" si="204"/>
        <v>1269</v>
      </c>
      <c r="AE1043" s="83"/>
      <c r="AF1043" s="74">
        <v>0</v>
      </c>
      <c r="AG1043" s="75">
        <v>0</v>
      </c>
      <c r="AH1043" s="76">
        <v>46286</v>
      </c>
      <c r="AI1043" s="77">
        <v>46444</v>
      </c>
      <c r="AJ1043" s="50">
        <f t="shared" si="202"/>
        <v>-158</v>
      </c>
      <c r="AK1043" s="48" t="s">
        <v>60</v>
      </c>
    </row>
    <row r="1044" spans="1:37">
      <c r="A1044" s="86" t="s">
        <v>1345</v>
      </c>
      <c r="B1044" s="44">
        <v>713</v>
      </c>
      <c r="C1044" s="44">
        <v>23776631</v>
      </c>
      <c r="D1044" s="86" t="s">
        <v>264</v>
      </c>
      <c r="E1044" s="86" t="s">
        <v>97</v>
      </c>
      <c r="F1044" s="44">
        <v>13</v>
      </c>
      <c r="G1044" s="44">
        <v>8929147</v>
      </c>
      <c r="H1044" s="46">
        <v>0.8</v>
      </c>
      <c r="I1044" s="21">
        <v>53.957870799036328</v>
      </c>
      <c r="J1044" s="86" t="s">
        <v>521</v>
      </c>
      <c r="K1044" s="66">
        <v>0.123</v>
      </c>
      <c r="L1044" s="45">
        <v>9269</v>
      </c>
      <c r="M1044" s="82">
        <v>45081</v>
      </c>
      <c r="N1044" s="44">
        <v>91577</v>
      </c>
      <c r="O1044" s="36">
        <f t="shared" si="193"/>
        <v>4941299.9341633497</v>
      </c>
      <c r="P1044" s="36">
        <f t="shared" si="194"/>
        <v>5549080</v>
      </c>
      <c r="Q1044" s="44">
        <v>45098</v>
      </c>
      <c r="R1044" s="30">
        <v>91577</v>
      </c>
      <c r="S1044" s="30">
        <f t="shared" si="195"/>
        <v>46479</v>
      </c>
      <c r="T1044" s="36">
        <f t="shared" si="196"/>
        <v>2732699</v>
      </c>
      <c r="U1044" s="30">
        <f t="shared" si="197"/>
        <v>2816381</v>
      </c>
      <c r="V1044" s="44">
        <v>137</v>
      </c>
      <c r="W1044" s="33">
        <f t="shared" si="198"/>
        <v>45218</v>
      </c>
      <c r="X1044" s="43" t="str">
        <f t="shared" ca="1" si="203"/>
        <v>Bill Process</v>
      </c>
      <c r="Y1044" s="37">
        <f t="shared" ca="1" si="199"/>
        <v>-973</v>
      </c>
      <c r="Z1044" s="44">
        <v>9967</v>
      </c>
      <c r="AA1044" s="44">
        <f t="shared" ca="1" si="200"/>
        <v>973</v>
      </c>
      <c r="AB1044" s="48">
        <v>2</v>
      </c>
      <c r="AC1044" s="67">
        <f t="shared" si="201"/>
        <v>0.49245989713574367</v>
      </c>
      <c r="AD1044" s="52">
        <f t="shared" ca="1" si="204"/>
        <v>971</v>
      </c>
      <c r="AE1044" s="83"/>
      <c r="AF1044" s="74">
        <v>0</v>
      </c>
      <c r="AG1044" s="75">
        <v>0</v>
      </c>
      <c r="AH1044" s="76">
        <v>45657</v>
      </c>
      <c r="AI1044" s="77">
        <v>45808</v>
      </c>
      <c r="AJ1044" s="50">
        <f t="shared" si="202"/>
        <v>-151</v>
      </c>
      <c r="AK1044" s="48" t="s">
        <v>60</v>
      </c>
    </row>
    <row r="1045" spans="1:37">
      <c r="A1045" s="86" t="s">
        <v>1346</v>
      </c>
      <c r="B1045" s="44">
        <v>779</v>
      </c>
      <c r="C1045" s="44">
        <v>48157468</v>
      </c>
      <c r="D1045" s="86" t="s">
        <v>458</v>
      </c>
      <c r="E1045" s="86" t="s">
        <v>97</v>
      </c>
      <c r="F1045" s="44">
        <v>18</v>
      </c>
      <c r="G1045" s="44">
        <v>7991480</v>
      </c>
      <c r="H1045" s="46">
        <v>0.8</v>
      </c>
      <c r="I1045" s="21">
        <v>98.493943281851216</v>
      </c>
      <c r="J1045" s="86" t="s">
        <v>112</v>
      </c>
      <c r="K1045" s="66">
        <v>0.127</v>
      </c>
      <c r="L1045" s="45">
        <v>7634</v>
      </c>
      <c r="M1045" s="82">
        <v>45606</v>
      </c>
      <c r="N1045" s="44">
        <v>53442</v>
      </c>
      <c r="O1045" s="36">
        <f t="shared" si="193"/>
        <v>5263713.3168686926</v>
      </c>
      <c r="P1045" s="36">
        <f t="shared" si="194"/>
        <v>5932205</v>
      </c>
      <c r="Q1045" s="44">
        <v>43492</v>
      </c>
      <c r="R1045" s="30">
        <v>53442</v>
      </c>
      <c r="S1045" s="30">
        <f t="shared" si="195"/>
        <v>9950</v>
      </c>
      <c r="T1045" s="36">
        <f t="shared" si="196"/>
        <v>4827728</v>
      </c>
      <c r="U1045" s="30">
        <f t="shared" si="197"/>
        <v>1104477</v>
      </c>
      <c r="V1045" s="44">
        <v>131</v>
      </c>
      <c r="W1045" s="33">
        <f t="shared" si="198"/>
        <v>45737</v>
      </c>
      <c r="X1045" s="43" t="str">
        <f t="shared" ca="1" si="203"/>
        <v>Bill Process</v>
      </c>
      <c r="Y1045" s="37">
        <f t="shared" ca="1" si="199"/>
        <v>-454</v>
      </c>
      <c r="Z1045" s="44">
        <v>5581</v>
      </c>
      <c r="AA1045" s="44">
        <f t="shared" ca="1" si="200"/>
        <v>454</v>
      </c>
      <c r="AB1045" s="48">
        <v>4</v>
      </c>
      <c r="AC1045" s="67">
        <f t="shared" si="201"/>
        <v>0.81381684817184985</v>
      </c>
      <c r="AD1045" s="52">
        <f t="shared" ca="1" si="204"/>
        <v>450</v>
      </c>
      <c r="AE1045" s="83"/>
      <c r="AF1045" s="74">
        <v>0</v>
      </c>
      <c r="AG1045" s="75">
        <v>0</v>
      </c>
      <c r="AH1045" s="76">
        <v>45931</v>
      </c>
      <c r="AI1045" s="77">
        <v>46076</v>
      </c>
      <c r="AJ1045" s="50">
        <f t="shared" si="202"/>
        <v>-145</v>
      </c>
      <c r="AK1045" s="48" t="s">
        <v>47</v>
      </c>
    </row>
    <row r="1046" spans="1:37">
      <c r="A1046" s="86" t="s">
        <v>1347</v>
      </c>
      <c r="B1046" s="44">
        <v>480</v>
      </c>
      <c r="C1046" s="44">
        <v>12800818</v>
      </c>
      <c r="D1046" s="86" t="s">
        <v>180</v>
      </c>
      <c r="E1046" s="86" t="s">
        <v>93</v>
      </c>
      <c r="F1046" s="44">
        <v>31</v>
      </c>
      <c r="G1046" s="44">
        <v>2166108</v>
      </c>
      <c r="H1046" s="46">
        <v>0.96</v>
      </c>
      <c r="I1046" s="21">
        <v>71.667742541903522</v>
      </c>
      <c r="J1046" s="86" t="s">
        <v>197</v>
      </c>
      <c r="K1046" s="66">
        <v>0.111</v>
      </c>
      <c r="L1046" s="45">
        <v>1571</v>
      </c>
      <c r="M1046" s="82">
        <v>44619</v>
      </c>
      <c r="N1046" s="44">
        <v>53203</v>
      </c>
      <c r="O1046" s="36">
        <f t="shared" si="193"/>
        <v>3812938.9064568928</v>
      </c>
      <c r="P1046" s="36">
        <f t="shared" si="194"/>
        <v>4236175</v>
      </c>
      <c r="Q1046" s="44">
        <v>16406</v>
      </c>
      <c r="R1046" s="30">
        <v>53203</v>
      </c>
      <c r="S1046" s="30">
        <f t="shared" si="195"/>
        <v>36797</v>
      </c>
      <c r="T1046" s="36">
        <f t="shared" si="196"/>
        <v>1306293</v>
      </c>
      <c r="U1046" s="30">
        <f t="shared" si="197"/>
        <v>2929882</v>
      </c>
      <c r="V1046" s="44">
        <v>173</v>
      </c>
      <c r="W1046" s="33">
        <f t="shared" si="198"/>
        <v>44792</v>
      </c>
      <c r="X1046" s="43" t="str">
        <f t="shared" ca="1" si="203"/>
        <v>Bill Process</v>
      </c>
      <c r="Y1046" s="37">
        <f t="shared" ca="1" si="199"/>
        <v>-1399</v>
      </c>
      <c r="Z1046" s="44">
        <v>6144</v>
      </c>
      <c r="AA1046" s="44">
        <f t="shared" ca="1" si="200"/>
        <v>1399</v>
      </c>
      <c r="AB1046" s="48">
        <v>0</v>
      </c>
      <c r="AC1046" s="67">
        <f t="shared" si="201"/>
        <v>0.30836606958254231</v>
      </c>
      <c r="AD1046" s="52">
        <f t="shared" ca="1" si="204"/>
        <v>1399</v>
      </c>
      <c r="AE1046" s="83"/>
      <c r="AF1046" s="74">
        <v>0</v>
      </c>
      <c r="AG1046" s="75">
        <v>0</v>
      </c>
      <c r="AH1046" s="76">
        <v>46226</v>
      </c>
      <c r="AI1046" s="77">
        <v>46413</v>
      </c>
      <c r="AJ1046" s="50">
        <f t="shared" si="202"/>
        <v>-187</v>
      </c>
      <c r="AK1046" s="48" t="s">
        <v>47</v>
      </c>
    </row>
    <row r="1047" spans="1:37">
      <c r="A1047" s="86" t="s">
        <v>1348</v>
      </c>
      <c r="B1047" s="44">
        <v>983</v>
      </c>
      <c r="C1047" s="44">
        <v>20631252</v>
      </c>
      <c r="D1047" s="86" t="s">
        <v>57</v>
      </c>
      <c r="E1047" s="86" t="s">
        <v>58</v>
      </c>
      <c r="F1047" s="44">
        <v>25</v>
      </c>
      <c r="G1047" s="44">
        <v>4028196</v>
      </c>
      <c r="H1047" s="46">
        <v>0.8</v>
      </c>
      <c r="I1047" s="21">
        <v>81.618252428866001</v>
      </c>
      <c r="J1047" s="86" t="s">
        <v>64</v>
      </c>
      <c r="K1047" s="66">
        <v>0.115</v>
      </c>
      <c r="L1047" s="45">
        <v>1142</v>
      </c>
      <c r="M1047" s="82">
        <v>45868</v>
      </c>
      <c r="N1047" s="44">
        <v>42271</v>
      </c>
      <c r="O1047" s="36">
        <f t="shared" si="193"/>
        <v>3450085.1484205946</v>
      </c>
      <c r="P1047" s="36">
        <f t="shared" si="194"/>
        <v>3846845</v>
      </c>
      <c r="Q1047" s="44">
        <v>9732</v>
      </c>
      <c r="R1047" s="30">
        <v>42271</v>
      </c>
      <c r="S1047" s="30">
        <f t="shared" si="195"/>
        <v>32539</v>
      </c>
      <c r="T1047" s="36">
        <f t="shared" si="196"/>
        <v>885654</v>
      </c>
      <c r="U1047" s="30">
        <f t="shared" si="197"/>
        <v>2961191</v>
      </c>
      <c r="V1047" s="44">
        <v>88</v>
      </c>
      <c r="W1047" s="33">
        <f t="shared" si="198"/>
        <v>45956</v>
      </c>
      <c r="X1047" s="43" t="str">
        <f t="shared" ca="1" si="203"/>
        <v>Bill Process</v>
      </c>
      <c r="Y1047" s="37">
        <f t="shared" ca="1" si="199"/>
        <v>-235</v>
      </c>
      <c r="Z1047" s="44">
        <v>5896</v>
      </c>
      <c r="AA1047" s="44">
        <f t="shared" ca="1" si="200"/>
        <v>235</v>
      </c>
      <c r="AB1047" s="48">
        <v>0</v>
      </c>
      <c r="AC1047" s="67">
        <f t="shared" si="201"/>
        <v>0.23022876203543802</v>
      </c>
      <c r="AD1047" s="52">
        <f t="shared" ca="1" si="204"/>
        <v>235</v>
      </c>
      <c r="AE1047" s="83"/>
      <c r="AF1047" s="74">
        <v>0</v>
      </c>
      <c r="AG1047" s="75">
        <v>0</v>
      </c>
      <c r="AH1047" s="76">
        <v>46322</v>
      </c>
      <c r="AI1047" s="77">
        <v>46424</v>
      </c>
      <c r="AJ1047" s="50">
        <f t="shared" si="202"/>
        <v>-102</v>
      </c>
      <c r="AK1047" s="48" t="s">
        <v>47</v>
      </c>
    </row>
    <row r="1048" spans="1:37">
      <c r="A1048" s="86" t="s">
        <v>1349</v>
      </c>
      <c r="B1048" s="44">
        <v>781</v>
      </c>
      <c r="C1048" s="44">
        <v>93980679</v>
      </c>
      <c r="D1048" s="86" t="s">
        <v>869</v>
      </c>
      <c r="E1048" s="86" t="s">
        <v>107</v>
      </c>
      <c r="F1048" s="44">
        <v>37</v>
      </c>
      <c r="G1048" s="44">
        <v>2747613</v>
      </c>
      <c r="H1048" s="46">
        <v>0.86</v>
      </c>
      <c r="I1048" s="21">
        <v>79.902489824847152</v>
      </c>
      <c r="J1048" s="86" t="s">
        <v>90</v>
      </c>
      <c r="K1048" s="66">
        <v>0.11</v>
      </c>
      <c r="L1048" s="45">
        <v>9714</v>
      </c>
      <c r="M1048" s="82">
        <v>45225</v>
      </c>
      <c r="N1048" s="44">
        <v>34240</v>
      </c>
      <c r="O1048" s="36">
        <f t="shared" si="193"/>
        <v>2735861.2516027666</v>
      </c>
      <c r="P1048" s="36">
        <f t="shared" si="194"/>
        <v>3036806</v>
      </c>
      <c r="Q1048" s="44">
        <v>22734</v>
      </c>
      <c r="R1048" s="30">
        <v>34240</v>
      </c>
      <c r="S1048" s="30">
        <f t="shared" si="195"/>
        <v>11506</v>
      </c>
      <c r="T1048" s="36">
        <f t="shared" si="196"/>
        <v>2016319</v>
      </c>
      <c r="U1048" s="30">
        <f t="shared" si="197"/>
        <v>1020487</v>
      </c>
      <c r="V1048" s="44">
        <v>78</v>
      </c>
      <c r="W1048" s="33">
        <f t="shared" si="198"/>
        <v>45303</v>
      </c>
      <c r="X1048" s="43" t="str">
        <f t="shared" ca="1" si="203"/>
        <v>Bill Process</v>
      </c>
      <c r="Y1048" s="37">
        <f t="shared" ca="1" si="199"/>
        <v>-888</v>
      </c>
      <c r="Z1048" s="44">
        <v>3815</v>
      </c>
      <c r="AA1048" s="44">
        <f t="shared" ca="1" si="200"/>
        <v>888</v>
      </c>
      <c r="AB1048" s="48">
        <v>2</v>
      </c>
      <c r="AC1048" s="67">
        <f t="shared" si="201"/>
        <v>0.66396028037383181</v>
      </c>
      <c r="AD1048" s="52">
        <f t="shared" ca="1" si="204"/>
        <v>886</v>
      </c>
      <c r="AE1048" s="83"/>
      <c r="AF1048" s="74">
        <v>0</v>
      </c>
      <c r="AG1048" s="75">
        <v>0</v>
      </c>
      <c r="AH1048" s="76">
        <v>46051</v>
      </c>
      <c r="AI1048" s="77">
        <v>46143</v>
      </c>
      <c r="AJ1048" s="50">
        <f t="shared" si="202"/>
        <v>-92</v>
      </c>
      <c r="AK1048" s="48" t="s">
        <v>47</v>
      </c>
    </row>
    <row r="1049" spans="1:37">
      <c r="A1049" s="86" t="s">
        <v>1350</v>
      </c>
      <c r="B1049" s="44">
        <v>490</v>
      </c>
      <c r="C1049" s="44">
        <v>17302087</v>
      </c>
      <c r="D1049" s="86" t="s">
        <v>451</v>
      </c>
      <c r="E1049" s="86" t="s">
        <v>63</v>
      </c>
      <c r="F1049" s="44">
        <v>23</v>
      </c>
      <c r="G1049" s="44">
        <v>7245948</v>
      </c>
      <c r="H1049" s="46">
        <v>0.83</v>
      </c>
      <c r="I1049" s="21">
        <v>98.126836306505339</v>
      </c>
      <c r="J1049" s="86" t="s">
        <v>101</v>
      </c>
      <c r="K1049" s="66">
        <v>0.112</v>
      </c>
      <c r="L1049" s="45">
        <v>6872</v>
      </c>
      <c r="M1049" s="82">
        <v>45541</v>
      </c>
      <c r="N1049" s="44">
        <v>78618</v>
      </c>
      <c r="O1049" s="36">
        <f t="shared" si="193"/>
        <v>7714535.6167448368</v>
      </c>
      <c r="P1049" s="36">
        <f t="shared" si="194"/>
        <v>8578564</v>
      </c>
      <c r="Q1049" s="44">
        <v>71078</v>
      </c>
      <c r="R1049" s="30">
        <v>78618</v>
      </c>
      <c r="S1049" s="30">
        <f t="shared" si="195"/>
        <v>7540</v>
      </c>
      <c r="T1049" s="36">
        <f t="shared" si="196"/>
        <v>7755821</v>
      </c>
      <c r="U1049" s="30">
        <f t="shared" si="197"/>
        <v>822743</v>
      </c>
      <c r="V1049" s="44">
        <v>137</v>
      </c>
      <c r="W1049" s="33">
        <f t="shared" si="198"/>
        <v>45678</v>
      </c>
      <c r="X1049" s="43" t="str">
        <f t="shared" ca="1" si="203"/>
        <v>Bill Process</v>
      </c>
      <c r="Y1049" s="37">
        <f t="shared" ca="1" si="199"/>
        <v>-513</v>
      </c>
      <c r="Z1049" s="44">
        <v>6118</v>
      </c>
      <c r="AA1049" s="44">
        <f t="shared" ca="1" si="200"/>
        <v>513</v>
      </c>
      <c r="AB1049" s="48">
        <v>8</v>
      </c>
      <c r="AC1049" s="67">
        <f t="shared" si="201"/>
        <v>0.90409321020631406</v>
      </c>
      <c r="AD1049" s="52">
        <f t="shared" ca="1" si="204"/>
        <v>505</v>
      </c>
      <c r="AE1049" s="83"/>
      <c r="AF1049" s="74">
        <v>0</v>
      </c>
      <c r="AG1049" s="75">
        <v>0</v>
      </c>
      <c r="AH1049" s="76">
        <v>46018</v>
      </c>
      <c r="AI1049" s="77">
        <v>46169</v>
      </c>
      <c r="AJ1049" s="50">
        <f t="shared" si="202"/>
        <v>-151</v>
      </c>
      <c r="AK1049" s="48" t="s">
        <v>47</v>
      </c>
    </row>
    <row r="1050" spans="1:37">
      <c r="A1050" s="86" t="s">
        <v>1351</v>
      </c>
      <c r="B1050" s="44">
        <v>447</v>
      </c>
      <c r="C1050" s="44">
        <v>31194541</v>
      </c>
      <c r="D1050" s="86" t="s">
        <v>278</v>
      </c>
      <c r="E1050" s="86" t="s">
        <v>75</v>
      </c>
      <c r="F1050" s="44">
        <v>50</v>
      </c>
      <c r="G1050" s="44">
        <v>8196272</v>
      </c>
      <c r="H1050" s="46">
        <v>0.84</v>
      </c>
      <c r="I1050" s="21">
        <v>64.966263494384606</v>
      </c>
      <c r="J1050" s="86" t="s">
        <v>352</v>
      </c>
      <c r="K1050" s="66">
        <v>0.115</v>
      </c>
      <c r="L1050" s="45">
        <v>5268</v>
      </c>
      <c r="M1050" s="82">
        <v>43995</v>
      </c>
      <c r="N1050" s="44">
        <v>78659</v>
      </c>
      <c r="O1050" s="36">
        <f t="shared" si="193"/>
        <v>5110181.3202047991</v>
      </c>
      <c r="P1050" s="36">
        <f t="shared" si="194"/>
        <v>5697852</v>
      </c>
      <c r="Q1050" s="44">
        <v>45089</v>
      </c>
      <c r="R1050" s="30">
        <v>78659</v>
      </c>
      <c r="S1050" s="30">
        <f t="shared" si="195"/>
        <v>33570</v>
      </c>
      <c r="T1050" s="36">
        <f t="shared" si="196"/>
        <v>3266129</v>
      </c>
      <c r="U1050" s="30">
        <f t="shared" si="197"/>
        <v>2431723</v>
      </c>
      <c r="V1050" s="44">
        <v>174</v>
      </c>
      <c r="W1050" s="33">
        <f t="shared" si="198"/>
        <v>44169</v>
      </c>
      <c r="X1050" s="43" t="str">
        <f t="shared" ca="1" si="203"/>
        <v>Bill Process</v>
      </c>
      <c r="Y1050" s="37">
        <f t="shared" ca="1" si="199"/>
        <v>-2022</v>
      </c>
      <c r="Z1050" s="44">
        <v>8292</v>
      </c>
      <c r="AA1050" s="44">
        <f t="shared" ca="1" si="200"/>
        <v>2022</v>
      </c>
      <c r="AB1050" s="48">
        <v>3</v>
      </c>
      <c r="AC1050" s="67">
        <f t="shared" si="201"/>
        <v>0.57322111900736084</v>
      </c>
      <c r="AD1050" s="52">
        <f t="shared" ca="1" si="204"/>
        <v>2019</v>
      </c>
      <c r="AE1050" s="83"/>
      <c r="AF1050" s="74">
        <v>0</v>
      </c>
      <c r="AG1050" s="75">
        <v>0</v>
      </c>
      <c r="AH1050" s="76">
        <v>45930</v>
      </c>
      <c r="AI1050" s="77">
        <v>46118</v>
      </c>
      <c r="AJ1050" s="50">
        <f t="shared" si="202"/>
        <v>-188</v>
      </c>
      <c r="AK1050" s="48" t="s">
        <v>47</v>
      </c>
    </row>
    <row r="1051" spans="1:37">
      <c r="A1051" s="86" t="s">
        <v>1352</v>
      </c>
      <c r="B1051" s="44">
        <v>513</v>
      </c>
      <c r="C1051" s="44">
        <v>86220730</v>
      </c>
      <c r="D1051" s="86" t="s">
        <v>328</v>
      </c>
      <c r="E1051" s="86" t="s">
        <v>125</v>
      </c>
      <c r="F1051" s="44">
        <v>7</v>
      </c>
      <c r="G1051" s="44">
        <v>4698994</v>
      </c>
      <c r="H1051" s="46">
        <v>0.83</v>
      </c>
      <c r="I1051" s="21">
        <v>58.24121026303294</v>
      </c>
      <c r="J1051" s="86" t="s">
        <v>94</v>
      </c>
      <c r="K1051" s="66">
        <v>0.129</v>
      </c>
      <c r="L1051" s="45">
        <v>7939</v>
      </c>
      <c r="M1051" s="82">
        <v>44184</v>
      </c>
      <c r="N1051" s="44">
        <v>35972</v>
      </c>
      <c r="O1051" s="36">
        <f t="shared" si="193"/>
        <v>2095052.8155818209</v>
      </c>
      <c r="P1051" s="36">
        <f t="shared" si="194"/>
        <v>2365315</v>
      </c>
      <c r="Q1051" s="44">
        <v>12552</v>
      </c>
      <c r="R1051" s="30">
        <v>35972</v>
      </c>
      <c r="S1051" s="30">
        <f t="shared" si="195"/>
        <v>23420</v>
      </c>
      <c r="T1051" s="36">
        <f t="shared" si="196"/>
        <v>825348</v>
      </c>
      <c r="U1051" s="30">
        <f t="shared" si="197"/>
        <v>1539967</v>
      </c>
      <c r="V1051" s="44">
        <v>89</v>
      </c>
      <c r="W1051" s="33">
        <f t="shared" si="198"/>
        <v>44273</v>
      </c>
      <c r="X1051" s="43" t="str">
        <f t="shared" ca="1" si="203"/>
        <v>Bill Process</v>
      </c>
      <c r="Y1051" s="37">
        <f t="shared" ca="1" si="199"/>
        <v>-1918</v>
      </c>
      <c r="Z1051" s="44">
        <v>7108</v>
      </c>
      <c r="AA1051" s="44">
        <f t="shared" ca="1" si="200"/>
        <v>1918</v>
      </c>
      <c r="AB1051" s="48">
        <v>0</v>
      </c>
      <c r="AC1051" s="67">
        <f t="shared" si="201"/>
        <v>0.34893806293784052</v>
      </c>
      <c r="AD1051" s="52">
        <f t="shared" ca="1" si="204"/>
        <v>1918</v>
      </c>
      <c r="AE1051" s="83"/>
      <c r="AF1051" s="74">
        <v>0</v>
      </c>
      <c r="AG1051" s="75">
        <v>0</v>
      </c>
      <c r="AH1051" s="76">
        <v>46316</v>
      </c>
      <c r="AI1051" s="77">
        <v>46419</v>
      </c>
      <c r="AJ1051" s="50">
        <f t="shared" si="202"/>
        <v>-103</v>
      </c>
      <c r="AK1051" s="48" t="s">
        <v>60</v>
      </c>
    </row>
    <row r="1052" spans="1:37">
      <c r="A1052" s="86" t="s">
        <v>1353</v>
      </c>
      <c r="B1052" s="44">
        <v>123</v>
      </c>
      <c r="C1052" s="44">
        <v>63138150</v>
      </c>
      <c r="D1052" s="86" t="s">
        <v>66</v>
      </c>
      <c r="E1052" s="86" t="s">
        <v>67</v>
      </c>
      <c r="F1052" s="44">
        <v>49</v>
      </c>
      <c r="G1052" s="44">
        <v>7889127</v>
      </c>
      <c r="H1052" s="46">
        <v>0.78</v>
      </c>
      <c r="I1052" s="21">
        <v>69.258638785690593</v>
      </c>
      <c r="J1052" s="86" t="s">
        <v>129</v>
      </c>
      <c r="K1052" s="66">
        <v>0.14099999999999999</v>
      </c>
      <c r="L1052" s="45">
        <v>6778</v>
      </c>
      <c r="M1052" s="82">
        <v>45280</v>
      </c>
      <c r="N1052" s="44">
        <v>64138</v>
      </c>
      <c r="O1052" s="36">
        <f t="shared" si="193"/>
        <v>4442110.5744366236</v>
      </c>
      <c r="P1052" s="36">
        <f t="shared" si="194"/>
        <v>5068448</v>
      </c>
      <c r="Q1052" s="44">
        <v>12659</v>
      </c>
      <c r="R1052" s="30">
        <v>64138</v>
      </c>
      <c r="S1052" s="30">
        <f t="shared" si="195"/>
        <v>51479</v>
      </c>
      <c r="T1052" s="36">
        <f t="shared" si="196"/>
        <v>1000366</v>
      </c>
      <c r="U1052" s="30">
        <f t="shared" si="197"/>
        <v>4068082</v>
      </c>
      <c r="V1052" s="44">
        <v>142</v>
      </c>
      <c r="W1052" s="33">
        <f t="shared" si="198"/>
        <v>45422</v>
      </c>
      <c r="X1052" s="43" t="str">
        <f t="shared" ca="1" si="203"/>
        <v>Bill Process</v>
      </c>
      <c r="Y1052" s="37">
        <f t="shared" ca="1" si="199"/>
        <v>-769</v>
      </c>
      <c r="Z1052" s="44">
        <v>7243</v>
      </c>
      <c r="AA1052" s="44">
        <f t="shared" ca="1" si="200"/>
        <v>769</v>
      </c>
      <c r="AB1052" s="48">
        <v>9</v>
      </c>
      <c r="AC1052" s="67">
        <f t="shared" si="201"/>
        <v>0.19737129314914714</v>
      </c>
      <c r="AD1052" s="52">
        <f t="shared" ca="1" si="204"/>
        <v>760</v>
      </c>
      <c r="AE1052" s="83"/>
      <c r="AF1052" s="74">
        <v>0</v>
      </c>
      <c r="AG1052" s="75">
        <v>0</v>
      </c>
      <c r="AH1052" s="76">
        <v>46047</v>
      </c>
      <c r="AI1052" s="77">
        <v>46203</v>
      </c>
      <c r="AJ1052" s="50">
        <f t="shared" si="202"/>
        <v>-156</v>
      </c>
      <c r="AK1052" s="48" t="s">
        <v>60</v>
      </c>
    </row>
    <row r="1053" spans="1:37">
      <c r="A1053" s="86" t="s">
        <v>1354</v>
      </c>
      <c r="B1053" s="44">
        <v>644</v>
      </c>
      <c r="C1053" s="44">
        <v>73319404</v>
      </c>
      <c r="D1053" s="86" t="s">
        <v>405</v>
      </c>
      <c r="E1053" s="86" t="s">
        <v>107</v>
      </c>
      <c r="F1053" s="44">
        <v>6</v>
      </c>
      <c r="G1053" s="44">
        <v>233686</v>
      </c>
      <c r="H1053" s="46">
        <v>0.95</v>
      </c>
      <c r="I1053" s="21">
        <v>64.444024231788376</v>
      </c>
      <c r="J1053" s="86" t="s">
        <v>352</v>
      </c>
      <c r="K1053" s="66">
        <v>0.14499999999999999</v>
      </c>
      <c r="L1053" s="45">
        <v>3506</v>
      </c>
      <c r="M1053" s="82">
        <v>45802</v>
      </c>
      <c r="N1053" s="44">
        <v>18911</v>
      </c>
      <c r="O1053" s="36">
        <f t="shared" si="193"/>
        <v>1218700.94224735</v>
      </c>
      <c r="P1053" s="36">
        <f t="shared" si="194"/>
        <v>1395413</v>
      </c>
      <c r="Q1053" s="44">
        <v>14436</v>
      </c>
      <c r="R1053" s="30">
        <v>18911</v>
      </c>
      <c r="S1053" s="30">
        <f t="shared" si="195"/>
        <v>4475</v>
      </c>
      <c r="T1053" s="36">
        <f t="shared" si="196"/>
        <v>1065209</v>
      </c>
      <c r="U1053" s="30">
        <f t="shared" si="197"/>
        <v>330204</v>
      </c>
      <c r="V1053" s="44">
        <v>62</v>
      </c>
      <c r="W1053" s="33">
        <f t="shared" si="198"/>
        <v>45864</v>
      </c>
      <c r="X1053" s="43" t="str">
        <f t="shared" ca="1" si="203"/>
        <v>Bill Process</v>
      </c>
      <c r="Y1053" s="37">
        <f t="shared" ca="1" si="199"/>
        <v>-327</v>
      </c>
      <c r="Z1053" s="44">
        <v>9266</v>
      </c>
      <c r="AA1053" s="44">
        <f t="shared" ca="1" si="200"/>
        <v>327</v>
      </c>
      <c r="AB1053" s="48">
        <v>0</v>
      </c>
      <c r="AC1053" s="67">
        <f t="shared" si="201"/>
        <v>0.76336523716355564</v>
      </c>
      <c r="AD1053" s="52">
        <f t="shared" ca="1" si="204"/>
        <v>327</v>
      </c>
      <c r="AE1053" s="83"/>
      <c r="AF1053" s="74">
        <v>0</v>
      </c>
      <c r="AG1053" s="75">
        <v>0</v>
      </c>
      <c r="AH1053" s="76">
        <v>46234</v>
      </c>
      <c r="AI1053" s="77">
        <v>46310</v>
      </c>
      <c r="AJ1053" s="50">
        <f t="shared" si="202"/>
        <v>-76</v>
      </c>
      <c r="AK1053" s="48" t="s">
        <v>47</v>
      </c>
    </row>
    <row r="1054" spans="1:37">
      <c r="A1054" s="86" t="s">
        <v>1355</v>
      </c>
      <c r="B1054" s="44">
        <v>949</v>
      </c>
      <c r="C1054" s="44">
        <v>93636617</v>
      </c>
      <c r="D1054" s="86" t="s">
        <v>356</v>
      </c>
      <c r="E1054" s="86" t="s">
        <v>125</v>
      </c>
      <c r="F1054" s="44">
        <v>44</v>
      </c>
      <c r="G1054" s="44">
        <v>7687650</v>
      </c>
      <c r="H1054" s="46">
        <v>0.93</v>
      </c>
      <c r="I1054" s="21">
        <v>87.890959041393401</v>
      </c>
      <c r="J1054" s="86" t="s">
        <v>166</v>
      </c>
      <c r="K1054" s="66">
        <v>0.11899999999999999</v>
      </c>
      <c r="L1054" s="45">
        <v>7002</v>
      </c>
      <c r="M1054" s="82">
        <v>43947</v>
      </c>
      <c r="N1054" s="44">
        <v>79802</v>
      </c>
      <c r="O1054" s="36">
        <f t="shared" si="193"/>
        <v>7013874.3134212764</v>
      </c>
      <c r="P1054" s="36">
        <f t="shared" si="194"/>
        <v>7848525</v>
      </c>
      <c r="Q1054" s="44">
        <v>19370</v>
      </c>
      <c r="R1054" s="30">
        <v>79802</v>
      </c>
      <c r="S1054" s="30">
        <f t="shared" si="195"/>
        <v>60432</v>
      </c>
      <c r="T1054" s="36">
        <f t="shared" si="196"/>
        <v>1905039</v>
      </c>
      <c r="U1054" s="30">
        <f t="shared" si="197"/>
        <v>5943486</v>
      </c>
      <c r="V1054" s="44">
        <v>93</v>
      </c>
      <c r="W1054" s="33">
        <f t="shared" si="198"/>
        <v>44040</v>
      </c>
      <c r="X1054" s="43" t="str">
        <f t="shared" ca="1" si="203"/>
        <v>Bill Process</v>
      </c>
      <c r="Y1054" s="37">
        <f t="shared" ca="1" si="199"/>
        <v>-2151</v>
      </c>
      <c r="Z1054" s="44">
        <v>1257</v>
      </c>
      <c r="AA1054" s="44">
        <f t="shared" ca="1" si="200"/>
        <v>2151</v>
      </c>
      <c r="AB1054" s="48">
        <v>4</v>
      </c>
      <c r="AC1054" s="67">
        <f t="shared" si="201"/>
        <v>0.24272574622189921</v>
      </c>
      <c r="AD1054" s="52">
        <f t="shared" ca="1" si="204"/>
        <v>2147</v>
      </c>
      <c r="AE1054" s="83"/>
      <c r="AF1054" s="74">
        <v>0</v>
      </c>
      <c r="AG1054" s="75">
        <v>0</v>
      </c>
      <c r="AH1054" s="76">
        <v>45933</v>
      </c>
      <c r="AI1054" s="77">
        <v>46040</v>
      </c>
      <c r="AJ1054" s="50">
        <f t="shared" si="202"/>
        <v>-107</v>
      </c>
      <c r="AK1054" s="48" t="s">
        <v>47</v>
      </c>
    </row>
    <row r="1055" spans="1:37">
      <c r="A1055" s="86" t="s">
        <v>1356</v>
      </c>
      <c r="B1055" s="44">
        <v>136</v>
      </c>
      <c r="C1055" s="44">
        <v>99676148</v>
      </c>
      <c r="D1055" s="86" t="s">
        <v>248</v>
      </c>
      <c r="E1055" s="86" t="s">
        <v>147</v>
      </c>
      <c r="F1055" s="44">
        <v>43</v>
      </c>
      <c r="G1055" s="44">
        <v>2102071</v>
      </c>
      <c r="H1055" s="46">
        <v>0.76</v>
      </c>
      <c r="I1055" s="21">
        <v>81.145361878988155</v>
      </c>
      <c r="J1055" s="86" t="s">
        <v>204</v>
      </c>
      <c r="K1055" s="66">
        <v>0.13200000000000001</v>
      </c>
      <c r="L1055" s="45">
        <v>1847</v>
      </c>
      <c r="M1055" s="82">
        <v>44829</v>
      </c>
      <c r="N1055" s="44">
        <v>95278</v>
      </c>
      <c r="O1055" s="36">
        <f t="shared" si="193"/>
        <v>7731367.789106233</v>
      </c>
      <c r="P1055" s="36">
        <f t="shared" si="194"/>
        <v>8751908</v>
      </c>
      <c r="Q1055" s="44">
        <v>79211</v>
      </c>
      <c r="R1055" s="30">
        <v>95278</v>
      </c>
      <c r="S1055" s="30">
        <f t="shared" si="195"/>
        <v>16067</v>
      </c>
      <c r="T1055" s="36">
        <f t="shared" si="196"/>
        <v>7276049</v>
      </c>
      <c r="U1055" s="30">
        <f t="shared" si="197"/>
        <v>1475859</v>
      </c>
      <c r="V1055" s="44">
        <v>168</v>
      </c>
      <c r="W1055" s="33">
        <f t="shared" si="198"/>
        <v>44997</v>
      </c>
      <c r="X1055" s="43" t="str">
        <f t="shared" ca="1" si="203"/>
        <v>Bill Process</v>
      </c>
      <c r="Y1055" s="37">
        <f t="shared" ca="1" si="199"/>
        <v>-1194</v>
      </c>
      <c r="Z1055" s="44">
        <v>5332</v>
      </c>
      <c r="AA1055" s="44">
        <f t="shared" ca="1" si="200"/>
        <v>1194</v>
      </c>
      <c r="AB1055" s="48">
        <v>5</v>
      </c>
      <c r="AC1055" s="67">
        <f t="shared" si="201"/>
        <v>0.83136715716114951</v>
      </c>
      <c r="AD1055" s="52">
        <f t="shared" ca="1" si="204"/>
        <v>1189</v>
      </c>
      <c r="AE1055" s="83"/>
      <c r="AF1055" s="74">
        <v>0</v>
      </c>
      <c r="AG1055" s="75">
        <v>0</v>
      </c>
      <c r="AH1055" s="76">
        <v>45668</v>
      </c>
      <c r="AI1055" s="77">
        <v>45850</v>
      </c>
      <c r="AJ1055" s="50">
        <f t="shared" si="202"/>
        <v>-182</v>
      </c>
      <c r="AK1055" s="48" t="s">
        <v>60</v>
      </c>
    </row>
    <row r="1056" spans="1:37">
      <c r="A1056" s="86" t="s">
        <v>1357</v>
      </c>
      <c r="B1056" s="44">
        <v>625</v>
      </c>
      <c r="C1056" s="44">
        <v>81517727</v>
      </c>
      <c r="D1056" s="86" t="s">
        <v>869</v>
      </c>
      <c r="E1056" s="86" t="s">
        <v>107</v>
      </c>
      <c r="F1056" s="44">
        <v>34</v>
      </c>
      <c r="G1056" s="44">
        <v>6668235</v>
      </c>
      <c r="H1056" s="46">
        <v>0.94</v>
      </c>
      <c r="I1056" s="21">
        <v>68.271811146716487</v>
      </c>
      <c r="J1056" s="86" t="s">
        <v>166</v>
      </c>
      <c r="K1056" s="66">
        <v>0.10100000000000001</v>
      </c>
      <c r="L1056" s="45">
        <v>2712</v>
      </c>
      <c r="M1056" s="82">
        <v>44492</v>
      </c>
      <c r="N1056" s="44">
        <v>51838</v>
      </c>
      <c r="O1056" s="36">
        <f t="shared" si="193"/>
        <v>3539074.1462234892</v>
      </c>
      <c r="P1056" s="36">
        <f t="shared" si="194"/>
        <v>3896521</v>
      </c>
      <c r="Q1056" s="44">
        <v>42364</v>
      </c>
      <c r="R1056" s="30">
        <v>51838</v>
      </c>
      <c r="S1056" s="30">
        <f t="shared" si="195"/>
        <v>9474</v>
      </c>
      <c r="T1056" s="36">
        <f t="shared" si="196"/>
        <v>3184386</v>
      </c>
      <c r="U1056" s="30">
        <f t="shared" si="197"/>
        <v>712135</v>
      </c>
      <c r="V1056" s="44">
        <v>50</v>
      </c>
      <c r="W1056" s="33">
        <f t="shared" si="198"/>
        <v>44542</v>
      </c>
      <c r="X1056" s="43" t="str">
        <f t="shared" ca="1" si="203"/>
        <v>Bill Process</v>
      </c>
      <c r="Y1056" s="37">
        <f t="shared" ca="1" si="199"/>
        <v>-1649</v>
      </c>
      <c r="Z1056" s="44">
        <v>4538</v>
      </c>
      <c r="AA1056" s="44">
        <f t="shared" ca="1" si="200"/>
        <v>1649</v>
      </c>
      <c r="AB1056" s="48">
        <v>0</v>
      </c>
      <c r="AC1056" s="67">
        <f t="shared" si="201"/>
        <v>0.81723831937960567</v>
      </c>
      <c r="AD1056" s="52">
        <f t="shared" ca="1" si="204"/>
        <v>1649</v>
      </c>
      <c r="AE1056" s="83"/>
      <c r="AF1056" s="74">
        <v>0</v>
      </c>
      <c r="AG1056" s="75">
        <v>0</v>
      </c>
      <c r="AH1056" s="76">
        <v>46222</v>
      </c>
      <c r="AI1056" s="77">
        <v>46286</v>
      </c>
      <c r="AJ1056" s="50">
        <f t="shared" si="202"/>
        <v>-64</v>
      </c>
      <c r="AK1056" s="48" t="s">
        <v>47</v>
      </c>
    </row>
    <row r="1057" spans="1:37">
      <c r="A1057" s="86" t="s">
        <v>1358</v>
      </c>
      <c r="B1057" s="44">
        <v>361</v>
      </c>
      <c r="C1057" s="44">
        <v>78222181</v>
      </c>
      <c r="D1057" s="86" t="s">
        <v>628</v>
      </c>
      <c r="E1057" s="86" t="s">
        <v>107</v>
      </c>
      <c r="F1057" s="44">
        <v>44</v>
      </c>
      <c r="G1057" s="44">
        <v>5741631</v>
      </c>
      <c r="H1057" s="46">
        <v>0.94</v>
      </c>
      <c r="I1057" s="21">
        <v>66.360643254006362</v>
      </c>
      <c r="J1057" s="86" t="s">
        <v>181</v>
      </c>
      <c r="K1057" s="66">
        <v>0.12</v>
      </c>
      <c r="L1057" s="45">
        <v>3666</v>
      </c>
      <c r="M1057" s="82">
        <v>44114</v>
      </c>
      <c r="N1057" s="44">
        <v>15027</v>
      </c>
      <c r="O1057" s="36">
        <f t="shared" si="193"/>
        <v>997201.38617795357</v>
      </c>
      <c r="P1057" s="36">
        <f t="shared" si="194"/>
        <v>1116866</v>
      </c>
      <c r="Q1057" s="44">
        <v>5174</v>
      </c>
      <c r="R1057" s="30">
        <v>15027</v>
      </c>
      <c r="S1057" s="30">
        <f t="shared" si="195"/>
        <v>9853</v>
      </c>
      <c r="T1057" s="36">
        <f t="shared" si="196"/>
        <v>384552</v>
      </c>
      <c r="U1057" s="30">
        <f t="shared" si="197"/>
        <v>732314</v>
      </c>
      <c r="V1057" s="44">
        <v>68</v>
      </c>
      <c r="W1057" s="33">
        <f t="shared" si="198"/>
        <v>44182</v>
      </c>
      <c r="X1057" s="43" t="str">
        <f t="shared" ca="1" si="203"/>
        <v>Bill Process</v>
      </c>
      <c r="Y1057" s="37">
        <f t="shared" ca="1" si="199"/>
        <v>-2009</v>
      </c>
      <c r="Z1057" s="44">
        <v>8425</v>
      </c>
      <c r="AA1057" s="44">
        <f t="shared" ca="1" si="200"/>
        <v>2009</v>
      </c>
      <c r="AB1057" s="48">
        <v>0</v>
      </c>
      <c r="AC1057" s="67">
        <f t="shared" si="201"/>
        <v>0.3443135689092966</v>
      </c>
      <c r="AD1057" s="52">
        <f t="shared" ca="1" si="204"/>
        <v>2009</v>
      </c>
      <c r="AE1057" s="83"/>
      <c r="AF1057" s="74">
        <v>0</v>
      </c>
      <c r="AG1057" s="75">
        <v>0</v>
      </c>
      <c r="AH1057" s="76">
        <v>46361</v>
      </c>
      <c r="AI1057" s="77">
        <v>46443</v>
      </c>
      <c r="AJ1057" s="50">
        <f t="shared" si="202"/>
        <v>-82</v>
      </c>
      <c r="AK1057" s="48" t="s">
        <v>47</v>
      </c>
    </row>
    <row r="1058" spans="1:37">
      <c r="A1058" s="86" t="s">
        <v>1359</v>
      </c>
      <c r="B1058" s="44">
        <v>929</v>
      </c>
      <c r="C1058" s="44">
        <v>60089923</v>
      </c>
      <c r="D1058" s="86" t="s">
        <v>1058</v>
      </c>
      <c r="E1058" s="86" t="s">
        <v>125</v>
      </c>
      <c r="F1058" s="44">
        <v>27</v>
      </c>
      <c r="G1058" s="44">
        <v>9215047</v>
      </c>
      <c r="H1058" s="46">
        <v>0.98</v>
      </c>
      <c r="I1058" s="21">
        <v>87.624537476707587</v>
      </c>
      <c r="J1058" s="86" t="s">
        <v>315</v>
      </c>
      <c r="K1058" s="66">
        <v>0.13</v>
      </c>
      <c r="L1058" s="45">
        <v>2651</v>
      </c>
      <c r="M1058" s="82">
        <v>44556</v>
      </c>
      <c r="N1058" s="44">
        <v>26784</v>
      </c>
      <c r="O1058" s="36">
        <f t="shared" si="193"/>
        <v>2346935.6117761359</v>
      </c>
      <c r="P1058" s="36">
        <f t="shared" si="194"/>
        <v>2652037</v>
      </c>
      <c r="Q1058" s="44">
        <v>21642</v>
      </c>
      <c r="R1058" s="30">
        <v>26784</v>
      </c>
      <c r="S1058" s="30">
        <f t="shared" si="195"/>
        <v>5142</v>
      </c>
      <c r="T1058" s="36">
        <f t="shared" si="196"/>
        <v>2142898</v>
      </c>
      <c r="U1058" s="30">
        <f t="shared" si="197"/>
        <v>509139</v>
      </c>
      <c r="V1058" s="44">
        <v>107</v>
      </c>
      <c r="W1058" s="33">
        <f t="shared" si="198"/>
        <v>44663</v>
      </c>
      <c r="X1058" s="43" t="str">
        <f t="shared" ca="1" si="203"/>
        <v>Bill Process</v>
      </c>
      <c r="Y1058" s="37">
        <f t="shared" ca="1" si="199"/>
        <v>-1528</v>
      </c>
      <c r="Z1058" s="44">
        <v>4487</v>
      </c>
      <c r="AA1058" s="44">
        <f t="shared" ca="1" si="200"/>
        <v>1528</v>
      </c>
      <c r="AB1058" s="48">
        <v>0</v>
      </c>
      <c r="AC1058" s="67">
        <f t="shared" si="201"/>
        <v>0.80801971326164879</v>
      </c>
      <c r="AD1058" s="52">
        <f t="shared" ca="1" si="204"/>
        <v>1528</v>
      </c>
      <c r="AE1058" s="83"/>
      <c r="AF1058" s="74">
        <v>0</v>
      </c>
      <c r="AG1058" s="75">
        <v>0</v>
      </c>
      <c r="AH1058" s="76">
        <v>46193</v>
      </c>
      <c r="AI1058" s="77">
        <v>46314</v>
      </c>
      <c r="AJ1058" s="50">
        <f t="shared" si="202"/>
        <v>-121</v>
      </c>
      <c r="AK1058" s="48" t="s">
        <v>47</v>
      </c>
    </row>
    <row r="1059" spans="1:37">
      <c r="A1059" s="86" t="s">
        <v>1360</v>
      </c>
      <c r="B1059" s="44">
        <v>152</v>
      </c>
      <c r="C1059" s="44">
        <v>84315890</v>
      </c>
      <c r="D1059" s="86" t="s">
        <v>201</v>
      </c>
      <c r="E1059" s="86" t="s">
        <v>83</v>
      </c>
      <c r="F1059" s="44">
        <v>20</v>
      </c>
      <c r="G1059" s="44">
        <v>3178225</v>
      </c>
      <c r="H1059" s="46">
        <v>0.94</v>
      </c>
      <c r="I1059" s="21">
        <v>72.103717260114166</v>
      </c>
      <c r="J1059" s="86" t="s">
        <v>51</v>
      </c>
      <c r="K1059" s="66">
        <v>0.11</v>
      </c>
      <c r="L1059" s="45">
        <v>7936</v>
      </c>
      <c r="M1059" s="82">
        <v>44095</v>
      </c>
      <c r="N1059" s="44">
        <v>29145</v>
      </c>
      <c r="O1059" s="36">
        <f t="shared" si="193"/>
        <v>2101462.8395460276</v>
      </c>
      <c r="P1059" s="36">
        <f t="shared" si="194"/>
        <v>2332624</v>
      </c>
      <c r="Q1059" s="44">
        <v>5310</v>
      </c>
      <c r="R1059" s="30">
        <v>29145</v>
      </c>
      <c r="S1059" s="30">
        <f t="shared" si="195"/>
        <v>23835</v>
      </c>
      <c r="T1059" s="36">
        <f t="shared" si="196"/>
        <v>424987</v>
      </c>
      <c r="U1059" s="30">
        <f t="shared" si="197"/>
        <v>1907637</v>
      </c>
      <c r="V1059" s="44">
        <v>152</v>
      </c>
      <c r="W1059" s="33">
        <f t="shared" si="198"/>
        <v>44247</v>
      </c>
      <c r="X1059" s="43" t="str">
        <f t="shared" ca="1" si="203"/>
        <v>Bill Process</v>
      </c>
      <c r="Y1059" s="37">
        <f t="shared" ca="1" si="199"/>
        <v>-1944</v>
      </c>
      <c r="Z1059" s="44">
        <v>7240</v>
      </c>
      <c r="AA1059" s="44">
        <f t="shared" ca="1" si="200"/>
        <v>1944</v>
      </c>
      <c r="AB1059" s="48">
        <v>1</v>
      </c>
      <c r="AC1059" s="67">
        <f t="shared" si="201"/>
        <v>0.18219248584662892</v>
      </c>
      <c r="AD1059" s="52">
        <f t="shared" ca="1" si="204"/>
        <v>1943</v>
      </c>
      <c r="AE1059" s="83"/>
      <c r="AF1059" s="74">
        <v>0</v>
      </c>
      <c r="AG1059" s="75">
        <v>0</v>
      </c>
      <c r="AH1059" s="76">
        <v>45659</v>
      </c>
      <c r="AI1059" s="77">
        <v>45825</v>
      </c>
      <c r="AJ1059" s="50">
        <f t="shared" si="202"/>
        <v>-166</v>
      </c>
      <c r="AK1059" s="48" t="s">
        <v>47</v>
      </c>
    </row>
    <row r="1060" spans="1:37">
      <c r="A1060" s="86" t="s">
        <v>1361</v>
      </c>
      <c r="B1060" s="44">
        <v>155</v>
      </c>
      <c r="C1060" s="44">
        <v>28676304</v>
      </c>
      <c r="D1060" s="86" t="s">
        <v>941</v>
      </c>
      <c r="E1060" s="86" t="s">
        <v>67</v>
      </c>
      <c r="F1060" s="44">
        <v>8</v>
      </c>
      <c r="G1060" s="44">
        <v>5968382</v>
      </c>
      <c r="H1060" s="46">
        <v>0.84</v>
      </c>
      <c r="I1060" s="21">
        <v>66.644754810266235</v>
      </c>
      <c r="J1060" s="86" t="s">
        <v>84</v>
      </c>
      <c r="K1060" s="66">
        <v>0.14799999999999999</v>
      </c>
      <c r="L1060" s="45">
        <v>2016</v>
      </c>
      <c r="M1060" s="82">
        <v>43920</v>
      </c>
      <c r="N1060" s="44">
        <v>94520</v>
      </c>
      <c r="O1060" s="36">
        <f t="shared" si="193"/>
        <v>6299262.2246663645</v>
      </c>
      <c r="P1060" s="36">
        <f t="shared" si="194"/>
        <v>7231553</v>
      </c>
      <c r="Q1060" s="44">
        <v>36208</v>
      </c>
      <c r="R1060" s="30">
        <v>94520</v>
      </c>
      <c r="S1060" s="30">
        <f t="shared" si="195"/>
        <v>58312</v>
      </c>
      <c r="T1060" s="36">
        <f t="shared" si="196"/>
        <v>2770208</v>
      </c>
      <c r="U1060" s="30">
        <f t="shared" si="197"/>
        <v>4461345</v>
      </c>
      <c r="V1060" s="44">
        <v>108</v>
      </c>
      <c r="W1060" s="33">
        <f t="shared" si="198"/>
        <v>44028</v>
      </c>
      <c r="X1060" s="43" t="str">
        <f t="shared" ca="1" si="203"/>
        <v>Bill Process</v>
      </c>
      <c r="Y1060" s="37">
        <f t="shared" ca="1" si="199"/>
        <v>-2163</v>
      </c>
      <c r="Z1060" s="44">
        <v>6398</v>
      </c>
      <c r="AA1060" s="44">
        <f t="shared" ca="1" si="200"/>
        <v>2163</v>
      </c>
      <c r="AB1060" s="48">
        <v>5</v>
      </c>
      <c r="AC1060" s="67">
        <f t="shared" si="201"/>
        <v>0.38307236563690222</v>
      </c>
      <c r="AD1060" s="52">
        <f t="shared" ca="1" si="204"/>
        <v>2158</v>
      </c>
      <c r="AE1060" s="83"/>
      <c r="AF1060" s="74">
        <v>0</v>
      </c>
      <c r="AG1060" s="75">
        <v>0</v>
      </c>
      <c r="AH1060" s="76">
        <v>45878</v>
      </c>
      <c r="AI1060" s="77">
        <v>46000</v>
      </c>
      <c r="AJ1060" s="50">
        <f t="shared" si="202"/>
        <v>-122</v>
      </c>
      <c r="AK1060" s="48" t="s">
        <v>60</v>
      </c>
    </row>
    <row r="1061" spans="1:37">
      <c r="A1061" s="86" t="s">
        <v>1362</v>
      </c>
      <c r="B1061" s="44">
        <v>224</v>
      </c>
      <c r="C1061" s="44">
        <v>39358916</v>
      </c>
      <c r="D1061" s="86" t="s">
        <v>109</v>
      </c>
      <c r="E1061" s="86" t="s">
        <v>79</v>
      </c>
      <c r="F1061" s="44">
        <v>13</v>
      </c>
      <c r="G1061" s="44">
        <v>4989716</v>
      </c>
      <c r="H1061" s="46">
        <v>0.76</v>
      </c>
      <c r="I1061" s="21">
        <v>50.672210506496612</v>
      </c>
      <c r="J1061" s="86" t="s">
        <v>204</v>
      </c>
      <c r="K1061" s="66">
        <v>0.114</v>
      </c>
      <c r="L1061" s="45">
        <v>8109</v>
      </c>
      <c r="M1061" s="82">
        <v>44839</v>
      </c>
      <c r="N1061" s="44">
        <v>65532</v>
      </c>
      <c r="O1061" s="36">
        <f t="shared" si="193"/>
        <v>3320651.2989117359</v>
      </c>
      <c r="P1061" s="36">
        <f t="shared" si="194"/>
        <v>3699206</v>
      </c>
      <c r="Q1061" s="44">
        <v>16919</v>
      </c>
      <c r="R1061" s="30">
        <v>65532</v>
      </c>
      <c r="S1061" s="30">
        <f t="shared" si="195"/>
        <v>48613</v>
      </c>
      <c r="T1061" s="36">
        <f t="shared" si="196"/>
        <v>955058</v>
      </c>
      <c r="U1061" s="30">
        <f t="shared" si="197"/>
        <v>2744148</v>
      </c>
      <c r="V1061" s="44">
        <v>197</v>
      </c>
      <c r="W1061" s="33">
        <f t="shared" si="198"/>
        <v>45036</v>
      </c>
      <c r="X1061" s="43" t="str">
        <f t="shared" ca="1" si="203"/>
        <v>Bill Process</v>
      </c>
      <c r="Y1061" s="37">
        <f t="shared" ca="1" si="199"/>
        <v>-1155</v>
      </c>
      <c r="Z1061" s="44">
        <v>2320</v>
      </c>
      <c r="AA1061" s="44">
        <f t="shared" ca="1" si="200"/>
        <v>1155</v>
      </c>
      <c r="AB1061" s="48">
        <v>8</v>
      </c>
      <c r="AC1061" s="67">
        <f t="shared" si="201"/>
        <v>0.25817921015686995</v>
      </c>
      <c r="AD1061" s="52">
        <f t="shared" ca="1" si="204"/>
        <v>1147</v>
      </c>
      <c r="AE1061" s="83"/>
      <c r="AF1061" s="74">
        <v>0</v>
      </c>
      <c r="AG1061" s="75">
        <v>0</v>
      </c>
      <c r="AH1061" s="76">
        <v>45981</v>
      </c>
      <c r="AI1061" s="77">
        <v>46192</v>
      </c>
      <c r="AJ1061" s="50">
        <f t="shared" si="202"/>
        <v>-211</v>
      </c>
      <c r="AK1061" s="48" t="s">
        <v>60</v>
      </c>
    </row>
    <row r="1062" spans="1:37">
      <c r="A1062" s="86" t="s">
        <v>1363</v>
      </c>
      <c r="B1062" s="44">
        <v>946</v>
      </c>
      <c r="C1062" s="44">
        <v>39889249</v>
      </c>
      <c r="D1062" s="86" t="s">
        <v>322</v>
      </c>
      <c r="E1062" s="86" t="s">
        <v>207</v>
      </c>
      <c r="F1062" s="44">
        <v>17</v>
      </c>
      <c r="G1062" s="44">
        <v>3187037</v>
      </c>
      <c r="H1062" s="46">
        <v>0.94</v>
      </c>
      <c r="I1062" s="21">
        <v>75.250906333672006</v>
      </c>
      <c r="J1062" s="86" t="s">
        <v>68</v>
      </c>
      <c r="K1062" s="66">
        <v>0.14099999999999999</v>
      </c>
      <c r="L1062" s="45">
        <v>2981</v>
      </c>
      <c r="M1062" s="82">
        <v>44347</v>
      </c>
      <c r="N1062" s="44">
        <v>46006</v>
      </c>
      <c r="O1062" s="36">
        <f t="shared" si="193"/>
        <v>3461993.1967869145</v>
      </c>
      <c r="P1062" s="36">
        <f t="shared" si="194"/>
        <v>3950134</v>
      </c>
      <c r="Q1062" s="44">
        <v>41520</v>
      </c>
      <c r="R1062" s="30">
        <v>46006</v>
      </c>
      <c r="S1062" s="30">
        <f t="shared" si="195"/>
        <v>4486</v>
      </c>
      <c r="T1062" s="36">
        <f t="shared" si="196"/>
        <v>3564961</v>
      </c>
      <c r="U1062" s="30">
        <f t="shared" si="197"/>
        <v>385173</v>
      </c>
      <c r="V1062" s="44">
        <v>57</v>
      </c>
      <c r="W1062" s="33">
        <f t="shared" si="198"/>
        <v>44404</v>
      </c>
      <c r="X1062" s="43" t="str">
        <f t="shared" ca="1" si="203"/>
        <v>Bill Process</v>
      </c>
      <c r="Y1062" s="37">
        <f t="shared" ca="1" si="199"/>
        <v>-1787</v>
      </c>
      <c r="Z1062" s="44">
        <v>2870</v>
      </c>
      <c r="AA1062" s="44">
        <f t="shared" ca="1" si="200"/>
        <v>1787</v>
      </c>
      <c r="AB1062" s="48">
        <v>9</v>
      </c>
      <c r="AC1062" s="67">
        <f t="shared" si="201"/>
        <v>0.9024909794374647</v>
      </c>
      <c r="AD1062" s="52">
        <f t="shared" ca="1" si="204"/>
        <v>1778</v>
      </c>
      <c r="AE1062" s="83"/>
      <c r="AF1062" s="74">
        <v>0</v>
      </c>
      <c r="AG1062" s="75">
        <v>0</v>
      </c>
      <c r="AH1062" s="76">
        <v>45837</v>
      </c>
      <c r="AI1062" s="77">
        <v>45908</v>
      </c>
      <c r="AJ1062" s="50">
        <f t="shared" si="202"/>
        <v>-71</v>
      </c>
      <c r="AK1062" s="48" t="s">
        <v>47</v>
      </c>
    </row>
    <row r="1063" spans="1:37">
      <c r="A1063" s="86" t="s">
        <v>1364</v>
      </c>
      <c r="B1063" s="44">
        <v>375</v>
      </c>
      <c r="C1063" s="44">
        <v>88625056</v>
      </c>
      <c r="D1063" s="86" t="s">
        <v>49</v>
      </c>
      <c r="E1063" s="86" t="s">
        <v>50</v>
      </c>
      <c r="F1063" s="44">
        <v>16</v>
      </c>
      <c r="G1063" s="44">
        <v>9933701</v>
      </c>
      <c r="H1063" s="46">
        <v>0.81</v>
      </c>
      <c r="I1063" s="21">
        <v>79.283000283551615</v>
      </c>
      <c r="J1063" s="86" t="s">
        <v>521</v>
      </c>
      <c r="K1063" s="66">
        <v>0.12</v>
      </c>
      <c r="L1063" s="45">
        <v>5873</v>
      </c>
      <c r="M1063" s="82">
        <v>45797</v>
      </c>
      <c r="N1063" s="44">
        <v>41307</v>
      </c>
      <c r="O1063" s="36">
        <f t="shared" si="193"/>
        <v>3274942.8927126667</v>
      </c>
      <c r="P1063" s="36">
        <f t="shared" si="194"/>
        <v>3667936</v>
      </c>
      <c r="Q1063" s="44">
        <v>14357</v>
      </c>
      <c r="R1063" s="30">
        <v>41307</v>
      </c>
      <c r="S1063" s="30">
        <f t="shared" si="195"/>
        <v>26950</v>
      </c>
      <c r="T1063" s="36">
        <f t="shared" si="196"/>
        <v>1274858</v>
      </c>
      <c r="U1063" s="30">
        <f t="shared" si="197"/>
        <v>2393078</v>
      </c>
      <c r="V1063" s="44">
        <v>59</v>
      </c>
      <c r="W1063" s="33">
        <f t="shared" si="198"/>
        <v>45856</v>
      </c>
      <c r="X1063" s="43" t="str">
        <f t="shared" ca="1" si="203"/>
        <v>Bill Process</v>
      </c>
      <c r="Y1063" s="37">
        <f t="shared" ca="1" si="199"/>
        <v>-335</v>
      </c>
      <c r="Z1063" s="44">
        <v>2090</v>
      </c>
      <c r="AA1063" s="44">
        <f t="shared" ca="1" si="200"/>
        <v>335</v>
      </c>
      <c r="AB1063" s="48">
        <v>0</v>
      </c>
      <c r="AC1063" s="67">
        <f t="shared" si="201"/>
        <v>0.34756820877817318</v>
      </c>
      <c r="AD1063" s="52">
        <f t="shared" ca="1" si="204"/>
        <v>335</v>
      </c>
      <c r="AE1063" s="83"/>
      <c r="AF1063" s="74">
        <v>0</v>
      </c>
      <c r="AG1063" s="75">
        <v>0</v>
      </c>
      <c r="AH1063" s="76">
        <v>46317</v>
      </c>
      <c r="AI1063" s="77">
        <v>46390</v>
      </c>
      <c r="AJ1063" s="50">
        <f t="shared" si="202"/>
        <v>-73</v>
      </c>
      <c r="AK1063" s="48" t="s">
        <v>60</v>
      </c>
    </row>
    <row r="1064" spans="1:37">
      <c r="A1064" s="86" t="s">
        <v>1365</v>
      </c>
      <c r="B1064" s="44">
        <v>330</v>
      </c>
      <c r="C1064" s="44">
        <v>99694635</v>
      </c>
      <c r="D1064" s="86" t="s">
        <v>896</v>
      </c>
      <c r="E1064" s="86" t="s">
        <v>207</v>
      </c>
      <c r="F1064" s="44">
        <v>27</v>
      </c>
      <c r="G1064" s="44">
        <v>2308378</v>
      </c>
      <c r="H1064" s="46">
        <v>0.92</v>
      </c>
      <c r="I1064" s="21">
        <v>70.026357616360855</v>
      </c>
      <c r="J1064" s="86" t="s">
        <v>190</v>
      </c>
      <c r="K1064" s="66">
        <v>0.14299999999999999</v>
      </c>
      <c r="L1064" s="45">
        <v>1563</v>
      </c>
      <c r="M1064" s="82">
        <v>45474</v>
      </c>
      <c r="N1064" s="44">
        <v>75987</v>
      </c>
      <c r="O1064" s="36">
        <f t="shared" si="193"/>
        <v>5321092.8361944119</v>
      </c>
      <c r="P1064" s="36">
        <f t="shared" si="194"/>
        <v>6082009</v>
      </c>
      <c r="Q1064" s="44">
        <v>54350</v>
      </c>
      <c r="R1064" s="30">
        <v>75987</v>
      </c>
      <c r="S1064" s="30">
        <f t="shared" si="195"/>
        <v>21637</v>
      </c>
      <c r="T1064" s="36">
        <f t="shared" si="196"/>
        <v>4350181</v>
      </c>
      <c r="U1064" s="30">
        <f t="shared" si="197"/>
        <v>1731828</v>
      </c>
      <c r="V1064" s="44">
        <v>197</v>
      </c>
      <c r="W1064" s="33">
        <f t="shared" si="198"/>
        <v>45671</v>
      </c>
      <c r="X1064" s="43" t="str">
        <f t="shared" ca="1" si="203"/>
        <v>Bill Process</v>
      </c>
      <c r="Y1064" s="37">
        <f t="shared" ca="1" si="199"/>
        <v>-520</v>
      </c>
      <c r="Z1064" s="44">
        <v>8645</v>
      </c>
      <c r="AA1064" s="44">
        <f t="shared" ca="1" si="200"/>
        <v>520</v>
      </c>
      <c r="AB1064" s="48">
        <v>9</v>
      </c>
      <c r="AC1064" s="67">
        <f t="shared" si="201"/>
        <v>0.71525392501348917</v>
      </c>
      <c r="AD1064" s="52">
        <f t="shared" ca="1" si="204"/>
        <v>511</v>
      </c>
      <c r="AE1064" s="83"/>
      <c r="AF1064" s="74">
        <v>0</v>
      </c>
      <c r="AG1064" s="75">
        <v>0</v>
      </c>
      <c r="AH1064" s="76">
        <v>45987</v>
      </c>
      <c r="AI1064" s="77">
        <v>46198</v>
      </c>
      <c r="AJ1064" s="50">
        <f t="shared" si="202"/>
        <v>-211</v>
      </c>
      <c r="AK1064" s="48" t="s">
        <v>47</v>
      </c>
    </row>
    <row r="1065" spans="1:37">
      <c r="A1065" s="86" t="s">
        <v>1366</v>
      </c>
      <c r="B1065" s="44">
        <v>656</v>
      </c>
      <c r="C1065" s="44">
        <v>67187626</v>
      </c>
      <c r="D1065" s="86" t="s">
        <v>326</v>
      </c>
      <c r="E1065" s="86" t="s">
        <v>79</v>
      </c>
      <c r="F1065" s="44">
        <v>39</v>
      </c>
      <c r="G1065" s="44">
        <v>4632445</v>
      </c>
      <c r="H1065" s="46">
        <v>0.82</v>
      </c>
      <c r="I1065" s="21">
        <v>97.923555575854053</v>
      </c>
      <c r="J1065" s="86" t="s">
        <v>68</v>
      </c>
      <c r="K1065" s="66">
        <v>0.13200000000000001</v>
      </c>
      <c r="L1065" s="45">
        <v>9493</v>
      </c>
      <c r="M1065" s="82">
        <v>45075</v>
      </c>
      <c r="N1065" s="44">
        <v>19667</v>
      </c>
      <c r="O1065" s="36">
        <f t="shared" si="193"/>
        <v>1925862.5675103217</v>
      </c>
      <c r="P1065" s="36">
        <f t="shared" si="194"/>
        <v>2180076</v>
      </c>
      <c r="Q1065" s="44">
        <v>13801</v>
      </c>
      <c r="R1065" s="30">
        <v>19667</v>
      </c>
      <c r="S1065" s="30">
        <f t="shared" si="195"/>
        <v>5866</v>
      </c>
      <c r="T1065" s="36">
        <f t="shared" si="196"/>
        <v>1529833</v>
      </c>
      <c r="U1065" s="30">
        <f t="shared" si="197"/>
        <v>650243</v>
      </c>
      <c r="V1065" s="44">
        <v>65</v>
      </c>
      <c r="W1065" s="33">
        <f t="shared" si="198"/>
        <v>45140</v>
      </c>
      <c r="X1065" s="43" t="str">
        <f t="shared" ca="1" si="203"/>
        <v>Bill Process</v>
      </c>
      <c r="Y1065" s="37">
        <f t="shared" ca="1" si="199"/>
        <v>-1051</v>
      </c>
      <c r="Z1065" s="44">
        <v>9619</v>
      </c>
      <c r="AA1065" s="44">
        <f t="shared" ca="1" si="200"/>
        <v>1051</v>
      </c>
      <c r="AB1065" s="48">
        <v>9</v>
      </c>
      <c r="AC1065" s="67">
        <f t="shared" si="201"/>
        <v>0.70173386891747602</v>
      </c>
      <c r="AD1065" s="52">
        <f t="shared" ca="1" si="204"/>
        <v>1042</v>
      </c>
      <c r="AE1065" s="83"/>
      <c r="AF1065" s="74">
        <v>0</v>
      </c>
      <c r="AG1065" s="75">
        <v>0</v>
      </c>
      <c r="AH1065" s="76">
        <v>45699</v>
      </c>
      <c r="AI1065" s="77">
        <v>45778</v>
      </c>
      <c r="AJ1065" s="50">
        <f t="shared" si="202"/>
        <v>-79</v>
      </c>
      <c r="AK1065" s="48" t="s">
        <v>47</v>
      </c>
    </row>
    <row r="1066" spans="1:37">
      <c r="A1066" s="86" t="s">
        <v>1367</v>
      </c>
      <c r="B1066" s="44">
        <v>255</v>
      </c>
      <c r="C1066" s="44">
        <v>51451902</v>
      </c>
      <c r="D1066" s="86" t="s">
        <v>49</v>
      </c>
      <c r="E1066" s="86" t="s">
        <v>50</v>
      </c>
      <c r="F1066" s="44">
        <v>24</v>
      </c>
      <c r="G1066" s="44">
        <v>9938065</v>
      </c>
      <c r="H1066" s="46">
        <v>0.75</v>
      </c>
      <c r="I1066" s="21">
        <v>97.194830814745515</v>
      </c>
      <c r="J1066" s="86" t="s">
        <v>521</v>
      </c>
      <c r="K1066" s="66">
        <v>0.13200000000000001</v>
      </c>
      <c r="L1066" s="45">
        <v>9890</v>
      </c>
      <c r="M1066" s="82">
        <v>45670</v>
      </c>
      <c r="N1066" s="44">
        <v>75121</v>
      </c>
      <c r="O1066" s="36">
        <f t="shared" si="193"/>
        <v>7301372.8856344977</v>
      </c>
      <c r="P1066" s="36">
        <f t="shared" si="194"/>
        <v>8265154</v>
      </c>
      <c r="Q1066" s="44">
        <v>74614</v>
      </c>
      <c r="R1066" s="30">
        <v>75121</v>
      </c>
      <c r="S1066" s="30">
        <f t="shared" si="195"/>
        <v>507</v>
      </c>
      <c r="T1066" s="36">
        <f t="shared" si="196"/>
        <v>8209372</v>
      </c>
      <c r="U1066" s="30">
        <f t="shared" si="197"/>
        <v>55782</v>
      </c>
      <c r="V1066" s="44">
        <v>108</v>
      </c>
      <c r="W1066" s="33">
        <f t="shared" si="198"/>
        <v>45778</v>
      </c>
      <c r="X1066" s="43" t="str">
        <f t="shared" ca="1" si="203"/>
        <v>Bill Process</v>
      </c>
      <c r="Y1066" s="37">
        <f t="shared" ca="1" si="199"/>
        <v>-413</v>
      </c>
      <c r="Z1066" s="44">
        <v>5665</v>
      </c>
      <c r="AA1066" s="44">
        <f t="shared" ca="1" si="200"/>
        <v>413</v>
      </c>
      <c r="AB1066" s="48">
        <v>1</v>
      </c>
      <c r="AC1066" s="67">
        <f t="shared" si="201"/>
        <v>0.99325088856644617</v>
      </c>
      <c r="AD1066" s="52">
        <f t="shared" ca="1" si="204"/>
        <v>412</v>
      </c>
      <c r="AE1066" s="83"/>
      <c r="AF1066" s="74">
        <v>0</v>
      </c>
      <c r="AG1066" s="75">
        <v>0</v>
      </c>
      <c r="AH1066" s="76">
        <v>45860</v>
      </c>
      <c r="AI1066" s="77">
        <v>45982</v>
      </c>
      <c r="AJ1066" s="50">
        <f t="shared" si="202"/>
        <v>-122</v>
      </c>
      <c r="AK1066" s="48" t="s">
        <v>60</v>
      </c>
    </row>
    <row r="1067" spans="1:37">
      <c r="A1067" s="86" t="s">
        <v>1368</v>
      </c>
      <c r="B1067" s="44">
        <v>556</v>
      </c>
      <c r="C1067" s="44">
        <v>15289448</v>
      </c>
      <c r="D1067" s="86" t="s">
        <v>356</v>
      </c>
      <c r="E1067" s="86" t="s">
        <v>125</v>
      </c>
      <c r="F1067" s="44">
        <v>11</v>
      </c>
      <c r="G1067" s="44">
        <v>4584103</v>
      </c>
      <c r="H1067" s="46">
        <v>0.9</v>
      </c>
      <c r="I1067" s="21">
        <v>81.756667111551849</v>
      </c>
      <c r="J1067" s="86" t="s">
        <v>208</v>
      </c>
      <c r="K1067" s="66">
        <v>0.13100000000000001</v>
      </c>
      <c r="L1067" s="45">
        <v>9483</v>
      </c>
      <c r="M1067" s="82">
        <v>45632</v>
      </c>
      <c r="N1067" s="44">
        <v>32476</v>
      </c>
      <c r="O1067" s="36">
        <f t="shared" si="193"/>
        <v>2655129.5211147578</v>
      </c>
      <c r="P1067" s="36">
        <f t="shared" si="194"/>
        <v>3002951</v>
      </c>
      <c r="Q1067" s="44">
        <v>22624</v>
      </c>
      <c r="R1067" s="30">
        <v>32476</v>
      </c>
      <c r="S1067" s="30">
        <f t="shared" si="195"/>
        <v>9852</v>
      </c>
      <c r="T1067" s="36">
        <f t="shared" si="196"/>
        <v>2091969</v>
      </c>
      <c r="U1067" s="30">
        <f t="shared" si="197"/>
        <v>910982</v>
      </c>
      <c r="V1067" s="44">
        <v>173</v>
      </c>
      <c r="W1067" s="33">
        <f t="shared" si="198"/>
        <v>45805</v>
      </c>
      <c r="X1067" s="43" t="str">
        <f t="shared" ca="1" si="203"/>
        <v>Bill Process</v>
      </c>
      <c r="Y1067" s="37">
        <f t="shared" ca="1" si="199"/>
        <v>-386</v>
      </c>
      <c r="Z1067" s="44">
        <v>3582</v>
      </c>
      <c r="AA1067" s="44">
        <f t="shared" ca="1" si="200"/>
        <v>386</v>
      </c>
      <c r="AB1067" s="48">
        <v>4</v>
      </c>
      <c r="AC1067" s="67">
        <f t="shared" si="201"/>
        <v>0.69663751693558318</v>
      </c>
      <c r="AD1067" s="52">
        <f t="shared" ca="1" si="204"/>
        <v>382</v>
      </c>
      <c r="AE1067" s="83"/>
      <c r="AF1067" s="74">
        <v>0</v>
      </c>
      <c r="AG1067" s="75">
        <v>0</v>
      </c>
      <c r="AH1067" s="76">
        <v>46017</v>
      </c>
      <c r="AI1067" s="77">
        <v>46204</v>
      </c>
      <c r="AJ1067" s="50">
        <f t="shared" si="202"/>
        <v>-187</v>
      </c>
      <c r="AK1067" s="48" t="s">
        <v>47</v>
      </c>
    </row>
    <row r="1068" spans="1:37">
      <c r="A1068" s="86" t="s">
        <v>1369</v>
      </c>
      <c r="B1068" s="44">
        <v>838</v>
      </c>
      <c r="C1068" s="44">
        <v>19586344</v>
      </c>
      <c r="D1068" s="86" t="s">
        <v>1146</v>
      </c>
      <c r="E1068" s="86" t="s">
        <v>67</v>
      </c>
      <c r="F1068" s="44">
        <v>38</v>
      </c>
      <c r="G1068" s="44">
        <v>3553432</v>
      </c>
      <c r="H1068" s="46">
        <v>0.83</v>
      </c>
      <c r="I1068" s="21">
        <v>55.090329487505201</v>
      </c>
      <c r="J1068" s="86" t="s">
        <v>202</v>
      </c>
      <c r="K1068" s="66">
        <v>0.13300000000000001</v>
      </c>
      <c r="L1068" s="45">
        <v>9668</v>
      </c>
      <c r="M1068" s="82">
        <v>45786</v>
      </c>
      <c r="N1068" s="44">
        <v>29206</v>
      </c>
      <c r="O1068" s="36">
        <f t="shared" si="193"/>
        <v>1608968.1630120769</v>
      </c>
      <c r="P1068" s="36">
        <f t="shared" si="194"/>
        <v>1822961</v>
      </c>
      <c r="Q1068" s="44">
        <v>23041</v>
      </c>
      <c r="R1068" s="30">
        <v>29206</v>
      </c>
      <c r="S1068" s="30">
        <f t="shared" si="195"/>
        <v>6165</v>
      </c>
      <c r="T1068" s="36">
        <f t="shared" si="196"/>
        <v>1438158</v>
      </c>
      <c r="U1068" s="30">
        <f t="shared" si="197"/>
        <v>384803</v>
      </c>
      <c r="V1068" s="44">
        <v>188</v>
      </c>
      <c r="W1068" s="33">
        <f t="shared" si="198"/>
        <v>45974</v>
      </c>
      <c r="X1068" s="43" t="str">
        <f t="shared" ca="1" si="203"/>
        <v>Bill Process</v>
      </c>
      <c r="Y1068" s="37">
        <f t="shared" ca="1" si="199"/>
        <v>-217</v>
      </c>
      <c r="Z1068" s="44">
        <v>9850</v>
      </c>
      <c r="AA1068" s="44">
        <f t="shared" ca="1" si="200"/>
        <v>217</v>
      </c>
      <c r="AB1068" s="48">
        <v>0</v>
      </c>
      <c r="AC1068" s="67">
        <f t="shared" si="201"/>
        <v>0.78891323700609461</v>
      </c>
      <c r="AD1068" s="52">
        <f t="shared" ca="1" si="204"/>
        <v>217</v>
      </c>
      <c r="AE1068" s="83"/>
      <c r="AF1068" s="74">
        <v>0</v>
      </c>
      <c r="AG1068" s="75">
        <v>0</v>
      </c>
      <c r="AH1068" s="76">
        <v>46237</v>
      </c>
      <c r="AI1068" s="77">
        <v>46439</v>
      </c>
      <c r="AJ1068" s="50">
        <f t="shared" si="202"/>
        <v>-202</v>
      </c>
      <c r="AK1068" s="48" t="s">
        <v>60</v>
      </c>
    </row>
    <row r="1069" spans="1:37">
      <c r="A1069" s="86" t="s">
        <v>1370</v>
      </c>
      <c r="B1069" s="44">
        <v>794</v>
      </c>
      <c r="C1069" s="44">
        <v>93170920</v>
      </c>
      <c r="D1069" s="86" t="s">
        <v>264</v>
      </c>
      <c r="E1069" s="86" t="s">
        <v>97</v>
      </c>
      <c r="F1069" s="44">
        <v>20</v>
      </c>
      <c r="G1069" s="44">
        <v>272977</v>
      </c>
      <c r="H1069" s="46">
        <v>0.84</v>
      </c>
      <c r="I1069" s="21">
        <v>98.529794789396462</v>
      </c>
      <c r="J1069" s="86" t="s">
        <v>126</v>
      </c>
      <c r="K1069" s="66">
        <v>0.11</v>
      </c>
      <c r="L1069" s="45">
        <v>2490</v>
      </c>
      <c r="M1069" s="82">
        <v>44478</v>
      </c>
      <c r="N1069" s="44">
        <v>86673</v>
      </c>
      <c r="O1069" s="36">
        <f t="shared" si="193"/>
        <v>8539872.90378136</v>
      </c>
      <c r="P1069" s="36">
        <f t="shared" si="194"/>
        <v>9479259</v>
      </c>
      <c r="Q1069" s="44">
        <v>18049</v>
      </c>
      <c r="R1069" s="30">
        <v>86673</v>
      </c>
      <c r="S1069" s="30">
        <f t="shared" si="195"/>
        <v>68624</v>
      </c>
      <c r="T1069" s="36">
        <f t="shared" si="196"/>
        <v>1973984</v>
      </c>
      <c r="U1069" s="30">
        <f t="shared" si="197"/>
        <v>7505275</v>
      </c>
      <c r="V1069" s="44">
        <v>117</v>
      </c>
      <c r="W1069" s="33">
        <f t="shared" si="198"/>
        <v>44595</v>
      </c>
      <c r="X1069" s="43" t="str">
        <f t="shared" ca="1" si="203"/>
        <v>Bill Process</v>
      </c>
      <c r="Y1069" s="37">
        <f t="shared" ca="1" si="199"/>
        <v>-1596</v>
      </c>
      <c r="Z1069" s="44">
        <v>4289</v>
      </c>
      <c r="AA1069" s="44">
        <f t="shared" ca="1" si="200"/>
        <v>1596</v>
      </c>
      <c r="AB1069" s="48">
        <v>0</v>
      </c>
      <c r="AC1069" s="67">
        <f t="shared" si="201"/>
        <v>0.20824247458839545</v>
      </c>
      <c r="AD1069" s="52">
        <f t="shared" ca="1" si="204"/>
        <v>1596</v>
      </c>
      <c r="AE1069" s="83"/>
      <c r="AF1069" s="74">
        <v>0</v>
      </c>
      <c r="AG1069" s="75">
        <v>0</v>
      </c>
      <c r="AH1069" s="76">
        <v>46223</v>
      </c>
      <c r="AI1069" s="77">
        <v>46354</v>
      </c>
      <c r="AJ1069" s="50">
        <f t="shared" si="202"/>
        <v>-131</v>
      </c>
      <c r="AK1069" s="48" t="s">
        <v>47</v>
      </c>
    </row>
    <row r="1070" spans="1:37">
      <c r="A1070" s="86" t="s">
        <v>1371</v>
      </c>
      <c r="B1070" s="44">
        <v>577</v>
      </c>
      <c r="C1070" s="44">
        <v>83400995</v>
      </c>
      <c r="D1070" s="86" t="s">
        <v>519</v>
      </c>
      <c r="E1070" s="86" t="s">
        <v>67</v>
      </c>
      <c r="F1070" s="44">
        <v>23</v>
      </c>
      <c r="G1070" s="44">
        <v>8814240</v>
      </c>
      <c r="H1070" s="46">
        <v>0.94</v>
      </c>
      <c r="I1070" s="21">
        <v>57.490774916983582</v>
      </c>
      <c r="J1070" s="86" t="s">
        <v>101</v>
      </c>
      <c r="K1070" s="66">
        <v>0.13</v>
      </c>
      <c r="L1070" s="45">
        <v>5734</v>
      </c>
      <c r="M1070" s="82">
        <v>45601</v>
      </c>
      <c r="N1070" s="44">
        <v>96513</v>
      </c>
      <c r="O1070" s="36">
        <f t="shared" si="193"/>
        <v>5548607.1595628364</v>
      </c>
      <c r="P1070" s="36">
        <f t="shared" si="194"/>
        <v>6269926</v>
      </c>
      <c r="Q1070" s="44">
        <v>27307</v>
      </c>
      <c r="R1070" s="30">
        <v>96513</v>
      </c>
      <c r="S1070" s="30">
        <f t="shared" si="195"/>
        <v>69206</v>
      </c>
      <c r="T1070" s="36">
        <f t="shared" si="196"/>
        <v>1773988</v>
      </c>
      <c r="U1070" s="30">
        <f t="shared" si="197"/>
        <v>4495938</v>
      </c>
      <c r="V1070" s="44">
        <v>77</v>
      </c>
      <c r="W1070" s="33">
        <f t="shared" si="198"/>
        <v>45678</v>
      </c>
      <c r="X1070" s="43" t="str">
        <f t="shared" ca="1" si="203"/>
        <v>Bill Process</v>
      </c>
      <c r="Y1070" s="37">
        <f t="shared" ca="1" si="199"/>
        <v>-513</v>
      </c>
      <c r="Z1070" s="44">
        <v>2045</v>
      </c>
      <c r="AA1070" s="44">
        <f t="shared" ca="1" si="200"/>
        <v>513</v>
      </c>
      <c r="AB1070" s="48">
        <v>0</v>
      </c>
      <c r="AC1070" s="67">
        <f t="shared" si="201"/>
        <v>0.28293597753670491</v>
      </c>
      <c r="AD1070" s="52">
        <f t="shared" ca="1" si="204"/>
        <v>513</v>
      </c>
      <c r="AE1070" s="83"/>
      <c r="AF1070" s="74">
        <v>0</v>
      </c>
      <c r="AG1070" s="75">
        <v>0</v>
      </c>
      <c r="AH1070" s="76">
        <v>46224</v>
      </c>
      <c r="AI1070" s="77">
        <v>46315</v>
      </c>
      <c r="AJ1070" s="50">
        <f t="shared" si="202"/>
        <v>-91</v>
      </c>
      <c r="AK1070" s="48" t="s">
        <v>47</v>
      </c>
    </row>
    <row r="1071" spans="1:37">
      <c r="A1071" s="86" t="s">
        <v>1372</v>
      </c>
      <c r="B1071" s="44">
        <v>434</v>
      </c>
      <c r="C1071" s="44">
        <v>27020402</v>
      </c>
      <c r="D1071" s="86" t="s">
        <v>155</v>
      </c>
      <c r="E1071" s="86" t="s">
        <v>50</v>
      </c>
      <c r="F1071" s="44">
        <v>44</v>
      </c>
      <c r="G1071" s="44">
        <v>3841508</v>
      </c>
      <c r="H1071" s="46">
        <v>0.97</v>
      </c>
      <c r="I1071" s="21">
        <v>90.43318449942025</v>
      </c>
      <c r="J1071" s="86" t="s">
        <v>197</v>
      </c>
      <c r="K1071" s="66">
        <v>0.11799999999999999</v>
      </c>
      <c r="L1071" s="45">
        <v>4115</v>
      </c>
      <c r="M1071" s="82">
        <v>45771</v>
      </c>
      <c r="N1071" s="44">
        <v>56901</v>
      </c>
      <c r="O1071" s="36">
        <f t="shared" si="193"/>
        <v>5145738.6312015112</v>
      </c>
      <c r="P1071" s="36">
        <f t="shared" si="194"/>
        <v>5752936</v>
      </c>
      <c r="Q1071" s="44">
        <v>18980</v>
      </c>
      <c r="R1071" s="30">
        <v>56901</v>
      </c>
      <c r="S1071" s="30">
        <f t="shared" si="195"/>
        <v>37921</v>
      </c>
      <c r="T1071" s="36">
        <f t="shared" si="196"/>
        <v>1918960</v>
      </c>
      <c r="U1071" s="30">
        <f t="shared" si="197"/>
        <v>3833976</v>
      </c>
      <c r="V1071" s="44">
        <v>124</v>
      </c>
      <c r="W1071" s="33">
        <f t="shared" si="198"/>
        <v>45895</v>
      </c>
      <c r="X1071" s="43" t="str">
        <f t="shared" ca="1" si="203"/>
        <v>Bill Process</v>
      </c>
      <c r="Y1071" s="37">
        <f t="shared" ca="1" si="199"/>
        <v>-296</v>
      </c>
      <c r="Z1071" s="44">
        <v>4912</v>
      </c>
      <c r="AA1071" s="44">
        <f t="shared" ca="1" si="200"/>
        <v>296</v>
      </c>
      <c r="AB1071" s="48">
        <v>0</v>
      </c>
      <c r="AC1071" s="67">
        <f t="shared" si="201"/>
        <v>0.33356180031985377</v>
      </c>
      <c r="AD1071" s="52">
        <f t="shared" ca="1" si="204"/>
        <v>296</v>
      </c>
      <c r="AE1071" s="83"/>
      <c r="AF1071" s="74">
        <v>0</v>
      </c>
      <c r="AG1071" s="75">
        <v>0</v>
      </c>
      <c r="AH1071" s="76">
        <v>46229</v>
      </c>
      <c r="AI1071" s="77">
        <v>46367</v>
      </c>
      <c r="AJ1071" s="50">
        <f t="shared" si="202"/>
        <v>-138</v>
      </c>
      <c r="AK1071" s="48" t="s">
        <v>47</v>
      </c>
    </row>
    <row r="1072" spans="1:37">
      <c r="A1072" s="86" t="s">
        <v>1373</v>
      </c>
      <c r="B1072" s="44">
        <v>135</v>
      </c>
      <c r="C1072" s="44">
        <v>49753859</v>
      </c>
      <c r="D1072" s="86" t="s">
        <v>143</v>
      </c>
      <c r="E1072" s="86" t="s">
        <v>83</v>
      </c>
      <c r="F1072" s="44">
        <v>33</v>
      </c>
      <c r="G1072" s="44">
        <v>6429080</v>
      </c>
      <c r="H1072" s="46">
        <v>0.83</v>
      </c>
      <c r="I1072" s="21">
        <v>59.3680151955475</v>
      </c>
      <c r="J1072" s="86" t="s">
        <v>144</v>
      </c>
      <c r="K1072" s="66">
        <v>0.105</v>
      </c>
      <c r="L1072" s="45">
        <v>6286</v>
      </c>
      <c r="M1072" s="82">
        <v>44108</v>
      </c>
      <c r="N1072" s="44">
        <v>13153</v>
      </c>
      <c r="O1072" s="36">
        <f t="shared" si="193"/>
        <v>780867.50386703631</v>
      </c>
      <c r="P1072" s="36">
        <f t="shared" si="194"/>
        <v>862859</v>
      </c>
      <c r="Q1072" s="44">
        <v>12541</v>
      </c>
      <c r="R1072" s="30">
        <v>13153</v>
      </c>
      <c r="S1072" s="30">
        <f t="shared" si="195"/>
        <v>612</v>
      </c>
      <c r="T1072" s="36">
        <f t="shared" si="196"/>
        <v>822710</v>
      </c>
      <c r="U1072" s="30">
        <f t="shared" si="197"/>
        <v>40149</v>
      </c>
      <c r="V1072" s="44">
        <v>55</v>
      </c>
      <c r="W1072" s="33">
        <f t="shared" si="198"/>
        <v>44163</v>
      </c>
      <c r="X1072" s="43" t="str">
        <f t="shared" ca="1" si="203"/>
        <v>Bill Process</v>
      </c>
      <c r="Y1072" s="37">
        <f t="shared" ca="1" si="199"/>
        <v>-2028</v>
      </c>
      <c r="Z1072" s="44">
        <v>6735</v>
      </c>
      <c r="AA1072" s="44">
        <f t="shared" ca="1" si="200"/>
        <v>2028</v>
      </c>
      <c r="AB1072" s="48">
        <v>6</v>
      </c>
      <c r="AC1072" s="67">
        <f t="shared" si="201"/>
        <v>0.95347069109708815</v>
      </c>
      <c r="AD1072" s="52">
        <f t="shared" ca="1" si="204"/>
        <v>2022</v>
      </c>
      <c r="AE1072" s="83"/>
      <c r="AF1072" s="74">
        <v>0</v>
      </c>
      <c r="AG1072" s="75">
        <v>0</v>
      </c>
      <c r="AH1072" s="76">
        <v>45658</v>
      </c>
      <c r="AI1072" s="77">
        <v>45727</v>
      </c>
      <c r="AJ1072" s="50">
        <f t="shared" si="202"/>
        <v>-69</v>
      </c>
      <c r="AK1072" s="48" t="s">
        <v>47</v>
      </c>
    </row>
    <row r="1073" spans="1:37">
      <c r="A1073" s="86" t="s">
        <v>1374</v>
      </c>
      <c r="B1073" s="44">
        <v>977</v>
      </c>
      <c r="C1073" s="44">
        <v>68069300</v>
      </c>
      <c r="D1073" s="86" t="s">
        <v>599</v>
      </c>
      <c r="E1073" s="86" t="s">
        <v>67</v>
      </c>
      <c r="F1073" s="44">
        <v>34</v>
      </c>
      <c r="G1073" s="44">
        <v>4060826</v>
      </c>
      <c r="H1073" s="46">
        <v>0.96</v>
      </c>
      <c r="I1073" s="21">
        <v>86.693117354592289</v>
      </c>
      <c r="J1073" s="86" t="s">
        <v>84</v>
      </c>
      <c r="K1073" s="66">
        <v>0.13700000000000001</v>
      </c>
      <c r="L1073" s="45">
        <v>3677</v>
      </c>
      <c r="M1073" s="82">
        <v>44822</v>
      </c>
      <c r="N1073" s="44">
        <v>73151</v>
      </c>
      <c r="O1073" s="36">
        <f t="shared" si="193"/>
        <v>6341688.2276057806</v>
      </c>
      <c r="P1073" s="36">
        <f t="shared" si="194"/>
        <v>7210500</v>
      </c>
      <c r="Q1073" s="44">
        <v>39321</v>
      </c>
      <c r="R1073" s="30">
        <v>73151</v>
      </c>
      <c r="S1073" s="30">
        <f t="shared" si="195"/>
        <v>33830</v>
      </c>
      <c r="T1073" s="36">
        <f t="shared" si="196"/>
        <v>3875874</v>
      </c>
      <c r="U1073" s="30">
        <f t="shared" si="197"/>
        <v>3334626</v>
      </c>
      <c r="V1073" s="44">
        <v>149</v>
      </c>
      <c r="W1073" s="33">
        <f t="shared" si="198"/>
        <v>44971</v>
      </c>
      <c r="X1073" s="43" t="str">
        <f t="shared" ca="1" si="203"/>
        <v>Bill Process</v>
      </c>
      <c r="Y1073" s="37">
        <f t="shared" ca="1" si="199"/>
        <v>-1220</v>
      </c>
      <c r="Z1073" s="44">
        <v>5318</v>
      </c>
      <c r="AA1073" s="44">
        <f t="shared" ca="1" si="200"/>
        <v>1220</v>
      </c>
      <c r="AB1073" s="48">
        <v>4</v>
      </c>
      <c r="AC1073" s="67">
        <f t="shared" si="201"/>
        <v>0.53753195445038349</v>
      </c>
      <c r="AD1073" s="52">
        <f t="shared" ca="1" si="204"/>
        <v>1216</v>
      </c>
      <c r="AE1073" s="83"/>
      <c r="AF1073" s="74">
        <v>0</v>
      </c>
      <c r="AG1073" s="75">
        <v>0</v>
      </c>
      <c r="AH1073" s="76">
        <v>45657</v>
      </c>
      <c r="AI1073" s="77">
        <v>45820</v>
      </c>
      <c r="AJ1073" s="50">
        <f t="shared" si="202"/>
        <v>-163</v>
      </c>
      <c r="AK1073" s="48" t="s">
        <v>60</v>
      </c>
    </row>
    <row r="1074" spans="1:37">
      <c r="A1074" s="86" t="s">
        <v>1375</v>
      </c>
      <c r="B1074" s="44">
        <v>156</v>
      </c>
      <c r="C1074" s="44">
        <v>73447553</v>
      </c>
      <c r="D1074" s="86" t="s">
        <v>673</v>
      </c>
      <c r="E1074" s="86" t="s">
        <v>97</v>
      </c>
      <c r="F1074" s="44">
        <v>38</v>
      </c>
      <c r="G1074" s="44">
        <v>5170163</v>
      </c>
      <c r="H1074" s="46">
        <v>0.88</v>
      </c>
      <c r="I1074" s="21">
        <v>68.373646440266299</v>
      </c>
      <c r="J1074" s="86" t="s">
        <v>176</v>
      </c>
      <c r="K1074" s="66">
        <v>0.10299999999999999</v>
      </c>
      <c r="L1074" s="45">
        <v>9962</v>
      </c>
      <c r="M1074" s="82">
        <v>45639</v>
      </c>
      <c r="N1074" s="44">
        <v>29789</v>
      </c>
      <c r="O1074" s="36">
        <f t="shared" si="193"/>
        <v>2036782.5538090928</v>
      </c>
      <c r="P1074" s="36">
        <f t="shared" si="194"/>
        <v>2246571</v>
      </c>
      <c r="Q1074" s="44">
        <v>25267</v>
      </c>
      <c r="R1074" s="30">
        <v>29789</v>
      </c>
      <c r="S1074" s="30">
        <f t="shared" si="195"/>
        <v>4522</v>
      </c>
      <c r="T1074" s="36">
        <f t="shared" si="196"/>
        <v>1905539</v>
      </c>
      <c r="U1074" s="30">
        <f t="shared" si="197"/>
        <v>341032</v>
      </c>
      <c r="V1074" s="44">
        <v>97</v>
      </c>
      <c r="W1074" s="33">
        <f t="shared" si="198"/>
        <v>45736</v>
      </c>
      <c r="X1074" s="43" t="str">
        <f t="shared" ca="1" si="203"/>
        <v>Bill Process</v>
      </c>
      <c r="Y1074" s="37">
        <f t="shared" ca="1" si="199"/>
        <v>-455</v>
      </c>
      <c r="Z1074" s="44">
        <v>2034</v>
      </c>
      <c r="AA1074" s="44">
        <f t="shared" ca="1" si="200"/>
        <v>455</v>
      </c>
      <c r="AB1074" s="48">
        <v>0</v>
      </c>
      <c r="AC1074" s="67">
        <f t="shared" si="201"/>
        <v>0.84819899963073619</v>
      </c>
      <c r="AD1074" s="52">
        <f t="shared" ca="1" si="204"/>
        <v>455</v>
      </c>
      <c r="AE1074" s="83"/>
      <c r="AF1074" s="74">
        <v>0</v>
      </c>
      <c r="AG1074" s="75">
        <v>0</v>
      </c>
      <c r="AH1074" s="76">
        <v>46329</v>
      </c>
      <c r="AI1074" s="77">
        <v>46440</v>
      </c>
      <c r="AJ1074" s="50">
        <f t="shared" si="202"/>
        <v>-111</v>
      </c>
      <c r="AK1074" s="48" t="s">
        <v>60</v>
      </c>
    </row>
    <row r="1075" spans="1:37">
      <c r="A1075" s="86" t="s">
        <v>1376</v>
      </c>
      <c r="B1075" s="44">
        <v>148</v>
      </c>
      <c r="C1075" s="44">
        <v>96454144</v>
      </c>
      <c r="D1075" s="86" t="s">
        <v>765</v>
      </c>
      <c r="E1075" s="86" t="s">
        <v>207</v>
      </c>
      <c r="F1075" s="44">
        <v>32</v>
      </c>
      <c r="G1075" s="44">
        <v>2046890</v>
      </c>
      <c r="H1075" s="46">
        <v>0.93</v>
      </c>
      <c r="I1075" s="21">
        <v>86.578165852647658</v>
      </c>
      <c r="J1075" s="86" t="s">
        <v>72</v>
      </c>
      <c r="K1075" s="66">
        <v>0.107</v>
      </c>
      <c r="L1075" s="45">
        <v>3865</v>
      </c>
      <c r="M1075" s="82">
        <v>45348</v>
      </c>
      <c r="N1075" s="44">
        <v>96883</v>
      </c>
      <c r="O1075" s="36">
        <f t="shared" si="193"/>
        <v>8387952.4423020631</v>
      </c>
      <c r="P1075" s="36">
        <f t="shared" si="194"/>
        <v>9285463</v>
      </c>
      <c r="Q1075" s="44">
        <v>25905</v>
      </c>
      <c r="R1075" s="30">
        <v>96883</v>
      </c>
      <c r="S1075" s="30">
        <f t="shared" si="195"/>
        <v>70978</v>
      </c>
      <c r="T1075" s="36">
        <f t="shared" si="196"/>
        <v>2482788</v>
      </c>
      <c r="U1075" s="30">
        <f t="shared" si="197"/>
        <v>6802675</v>
      </c>
      <c r="V1075" s="44">
        <v>57</v>
      </c>
      <c r="W1075" s="33">
        <f t="shared" si="198"/>
        <v>45405</v>
      </c>
      <c r="X1075" s="43" t="str">
        <f t="shared" ca="1" si="203"/>
        <v>Bill Process</v>
      </c>
      <c r="Y1075" s="37">
        <f t="shared" ca="1" si="199"/>
        <v>-786</v>
      </c>
      <c r="Z1075" s="44">
        <v>6081</v>
      </c>
      <c r="AA1075" s="44">
        <f t="shared" ca="1" si="200"/>
        <v>786</v>
      </c>
      <c r="AB1075" s="48">
        <v>4</v>
      </c>
      <c r="AC1075" s="67">
        <f t="shared" si="201"/>
        <v>0.26738437083905331</v>
      </c>
      <c r="AD1075" s="52">
        <f t="shared" ca="1" si="204"/>
        <v>782</v>
      </c>
      <c r="AE1075" s="83"/>
      <c r="AF1075" s="74">
        <v>0</v>
      </c>
      <c r="AG1075" s="75">
        <v>0</v>
      </c>
      <c r="AH1075" s="76">
        <v>45840</v>
      </c>
      <c r="AI1075" s="77">
        <v>45911</v>
      </c>
      <c r="AJ1075" s="50">
        <f t="shared" si="202"/>
        <v>-71</v>
      </c>
      <c r="AK1075" s="48" t="s">
        <v>47</v>
      </c>
    </row>
    <row r="1076" spans="1:37">
      <c r="A1076" s="86" t="s">
        <v>1377</v>
      </c>
      <c r="B1076" s="44">
        <v>840</v>
      </c>
      <c r="C1076" s="44">
        <v>42544958</v>
      </c>
      <c r="D1076" s="86" t="s">
        <v>423</v>
      </c>
      <c r="E1076" s="86" t="s">
        <v>58</v>
      </c>
      <c r="F1076" s="44">
        <v>43</v>
      </c>
      <c r="G1076" s="44">
        <v>8451861</v>
      </c>
      <c r="H1076" s="46">
        <v>0.87</v>
      </c>
      <c r="I1076" s="21">
        <v>57.675234575773729</v>
      </c>
      <c r="J1076" s="86" t="s">
        <v>377</v>
      </c>
      <c r="K1076" s="66">
        <v>0.124</v>
      </c>
      <c r="L1076" s="45">
        <v>5005</v>
      </c>
      <c r="M1076" s="82">
        <v>44760</v>
      </c>
      <c r="N1076" s="44">
        <v>20009</v>
      </c>
      <c r="O1076" s="36">
        <f t="shared" si="193"/>
        <v>1154023.7686266566</v>
      </c>
      <c r="P1076" s="36">
        <f t="shared" si="194"/>
        <v>1297123</v>
      </c>
      <c r="Q1076" s="44">
        <v>19325</v>
      </c>
      <c r="R1076" s="30">
        <v>20009</v>
      </c>
      <c r="S1076" s="30">
        <f t="shared" si="195"/>
        <v>684</v>
      </c>
      <c r="T1076" s="36">
        <f t="shared" si="196"/>
        <v>1252781</v>
      </c>
      <c r="U1076" s="30">
        <f t="shared" si="197"/>
        <v>44342</v>
      </c>
      <c r="V1076" s="44">
        <v>191</v>
      </c>
      <c r="W1076" s="33">
        <f t="shared" si="198"/>
        <v>44951</v>
      </c>
      <c r="X1076" s="43" t="str">
        <f t="shared" ca="1" si="203"/>
        <v>Bill Process</v>
      </c>
      <c r="Y1076" s="37">
        <f t="shared" ca="1" si="199"/>
        <v>-1240</v>
      </c>
      <c r="Z1076" s="44">
        <v>1784</v>
      </c>
      <c r="AA1076" s="44">
        <f t="shared" ca="1" si="200"/>
        <v>1240</v>
      </c>
      <c r="AB1076" s="48">
        <v>0</v>
      </c>
      <c r="AC1076" s="67">
        <f t="shared" si="201"/>
        <v>0.96581538307761505</v>
      </c>
      <c r="AD1076" s="52">
        <f t="shared" ca="1" si="204"/>
        <v>1240</v>
      </c>
      <c r="AE1076" s="83"/>
      <c r="AF1076" s="74">
        <v>0</v>
      </c>
      <c r="AG1076" s="75">
        <v>0</v>
      </c>
      <c r="AH1076" s="76">
        <v>46202</v>
      </c>
      <c r="AI1076" s="77">
        <v>46407</v>
      </c>
      <c r="AJ1076" s="50">
        <f t="shared" si="202"/>
        <v>-205</v>
      </c>
      <c r="AK1076" s="48" t="s">
        <v>47</v>
      </c>
    </row>
    <row r="1077" spans="1:37">
      <c r="A1077" s="86" t="s">
        <v>1378</v>
      </c>
      <c r="B1077" s="44">
        <v>118</v>
      </c>
      <c r="C1077" s="44">
        <v>85092544</v>
      </c>
      <c r="D1077" s="86" t="s">
        <v>206</v>
      </c>
      <c r="E1077" s="86" t="s">
        <v>207</v>
      </c>
      <c r="F1077" s="44">
        <v>34</v>
      </c>
      <c r="G1077" s="44">
        <v>6136604</v>
      </c>
      <c r="H1077" s="46">
        <v>0.95</v>
      </c>
      <c r="I1077" s="21">
        <v>71.614790888318169</v>
      </c>
      <c r="J1077" s="86" t="s">
        <v>208</v>
      </c>
      <c r="K1077" s="66">
        <v>0.10199999999999999</v>
      </c>
      <c r="L1077" s="45">
        <v>1821</v>
      </c>
      <c r="M1077" s="82">
        <v>45492</v>
      </c>
      <c r="N1077" s="44">
        <v>63895</v>
      </c>
      <c r="O1077" s="36">
        <f t="shared" si="193"/>
        <v>4575827.0638090894</v>
      </c>
      <c r="P1077" s="36">
        <f t="shared" si="194"/>
        <v>5042561</v>
      </c>
      <c r="Q1077" s="44">
        <v>52982</v>
      </c>
      <c r="R1077" s="30">
        <v>63895</v>
      </c>
      <c r="S1077" s="30">
        <f t="shared" si="195"/>
        <v>10913</v>
      </c>
      <c r="T1077" s="36">
        <f t="shared" si="196"/>
        <v>4181313</v>
      </c>
      <c r="U1077" s="30">
        <f t="shared" si="197"/>
        <v>861248</v>
      </c>
      <c r="V1077" s="44">
        <v>195</v>
      </c>
      <c r="W1077" s="33">
        <f t="shared" si="198"/>
        <v>45687</v>
      </c>
      <c r="X1077" s="43" t="str">
        <f t="shared" ca="1" si="203"/>
        <v>Bill Process</v>
      </c>
      <c r="Y1077" s="37">
        <f t="shared" ca="1" si="199"/>
        <v>-504</v>
      </c>
      <c r="Z1077" s="44">
        <v>7060</v>
      </c>
      <c r="AA1077" s="44">
        <f t="shared" ca="1" si="200"/>
        <v>504</v>
      </c>
      <c r="AB1077" s="48">
        <v>5</v>
      </c>
      <c r="AC1077" s="67">
        <f t="shared" si="201"/>
        <v>0.82920416308005318</v>
      </c>
      <c r="AD1077" s="52">
        <f t="shared" ca="1" si="204"/>
        <v>499</v>
      </c>
      <c r="AE1077" s="83"/>
      <c r="AF1077" s="74">
        <v>0</v>
      </c>
      <c r="AG1077" s="75">
        <v>0</v>
      </c>
      <c r="AH1077" s="76">
        <v>45970</v>
      </c>
      <c r="AI1077" s="77">
        <v>46179</v>
      </c>
      <c r="AJ1077" s="50">
        <f t="shared" si="202"/>
        <v>-209</v>
      </c>
      <c r="AK1077" s="48" t="s">
        <v>47</v>
      </c>
    </row>
    <row r="1078" spans="1:37">
      <c r="A1078" s="86" t="s">
        <v>1379</v>
      </c>
      <c r="B1078" s="44">
        <v>362</v>
      </c>
      <c r="C1078" s="44">
        <v>80487738</v>
      </c>
      <c r="D1078" s="86" t="s">
        <v>119</v>
      </c>
      <c r="E1078" s="86" t="s">
        <v>54</v>
      </c>
      <c r="F1078" s="44">
        <v>21</v>
      </c>
      <c r="G1078" s="44">
        <v>3696774</v>
      </c>
      <c r="H1078" s="46">
        <v>0.8</v>
      </c>
      <c r="I1078" s="21">
        <v>62.600770802444913</v>
      </c>
      <c r="J1078" s="86" t="s">
        <v>306</v>
      </c>
      <c r="K1078" s="66">
        <v>0.13800000000000001</v>
      </c>
      <c r="L1078" s="45">
        <v>4728</v>
      </c>
      <c r="M1078" s="82">
        <v>43897</v>
      </c>
      <c r="N1078" s="44">
        <v>82792</v>
      </c>
      <c r="O1078" s="36">
        <f t="shared" si="193"/>
        <v>5182843.0162760196</v>
      </c>
      <c r="P1078" s="36">
        <f t="shared" si="194"/>
        <v>5898075</v>
      </c>
      <c r="Q1078" s="44">
        <v>79255</v>
      </c>
      <c r="R1078" s="30">
        <v>82792</v>
      </c>
      <c r="S1078" s="30">
        <f t="shared" si="195"/>
        <v>3537</v>
      </c>
      <c r="T1078" s="36">
        <f t="shared" si="196"/>
        <v>5646101</v>
      </c>
      <c r="U1078" s="30">
        <f t="shared" si="197"/>
        <v>251974</v>
      </c>
      <c r="V1078" s="44">
        <v>98</v>
      </c>
      <c r="W1078" s="33">
        <f t="shared" si="198"/>
        <v>43995</v>
      </c>
      <c r="X1078" s="43" t="str">
        <f t="shared" ca="1" si="203"/>
        <v>Bill Process</v>
      </c>
      <c r="Y1078" s="37">
        <f t="shared" ca="1" si="199"/>
        <v>-2196</v>
      </c>
      <c r="Z1078" s="44">
        <v>7859</v>
      </c>
      <c r="AA1078" s="44">
        <f t="shared" ca="1" si="200"/>
        <v>2196</v>
      </c>
      <c r="AB1078" s="48">
        <v>0</v>
      </c>
      <c r="AC1078" s="67">
        <f t="shared" si="201"/>
        <v>0.95727848101265822</v>
      </c>
      <c r="AD1078" s="52">
        <f t="shared" ca="1" si="204"/>
        <v>2196</v>
      </c>
      <c r="AE1078" s="83"/>
      <c r="AF1078" s="74">
        <v>0</v>
      </c>
      <c r="AG1078" s="75">
        <v>0</v>
      </c>
      <c r="AH1078" s="76">
        <v>46208</v>
      </c>
      <c r="AI1078" s="77">
        <v>46320</v>
      </c>
      <c r="AJ1078" s="50">
        <f t="shared" si="202"/>
        <v>-112</v>
      </c>
      <c r="AK1078" s="48" t="s">
        <v>60</v>
      </c>
    </row>
    <row r="1079" spans="1:37">
      <c r="A1079" s="86" t="s">
        <v>1380</v>
      </c>
      <c r="B1079" s="44">
        <v>337</v>
      </c>
      <c r="C1079" s="44">
        <v>15103180</v>
      </c>
      <c r="D1079" s="86" t="s">
        <v>525</v>
      </c>
      <c r="E1079" s="86" t="s">
        <v>211</v>
      </c>
      <c r="F1079" s="44">
        <v>32</v>
      </c>
      <c r="G1079" s="44">
        <v>8944517</v>
      </c>
      <c r="H1079" s="46">
        <v>0.84</v>
      </c>
      <c r="I1079" s="21">
        <v>93.895187292964792</v>
      </c>
      <c r="J1079" s="86" t="s">
        <v>236</v>
      </c>
      <c r="K1079" s="66">
        <v>0.13</v>
      </c>
      <c r="L1079" s="45">
        <v>1730</v>
      </c>
      <c r="M1079" s="82">
        <v>44304</v>
      </c>
      <c r="N1079" s="44">
        <v>22475</v>
      </c>
      <c r="O1079" s="36">
        <f t="shared" si="193"/>
        <v>2110294.3344093836</v>
      </c>
      <c r="P1079" s="36">
        <f t="shared" si="194"/>
        <v>2384633</v>
      </c>
      <c r="Q1079" s="44">
        <v>10859</v>
      </c>
      <c r="R1079" s="30">
        <v>22475</v>
      </c>
      <c r="S1079" s="30">
        <f t="shared" si="195"/>
        <v>11616</v>
      </c>
      <c r="T1079" s="36">
        <f t="shared" si="196"/>
        <v>1152157</v>
      </c>
      <c r="U1079" s="30">
        <f t="shared" si="197"/>
        <v>1232476</v>
      </c>
      <c r="V1079" s="44">
        <v>61</v>
      </c>
      <c r="W1079" s="33">
        <f t="shared" si="198"/>
        <v>44365</v>
      </c>
      <c r="X1079" s="43" t="str">
        <f t="shared" ca="1" si="203"/>
        <v>Bill Process</v>
      </c>
      <c r="Y1079" s="37">
        <f t="shared" ca="1" si="199"/>
        <v>-1826</v>
      </c>
      <c r="Z1079" s="44">
        <v>3002</v>
      </c>
      <c r="AA1079" s="44">
        <f t="shared" ca="1" si="200"/>
        <v>1826</v>
      </c>
      <c r="AB1079" s="48">
        <v>0</v>
      </c>
      <c r="AC1079" s="67">
        <f t="shared" si="201"/>
        <v>0.4831590656284761</v>
      </c>
      <c r="AD1079" s="52">
        <f t="shared" ca="1" si="204"/>
        <v>1826</v>
      </c>
      <c r="AE1079" s="83"/>
      <c r="AF1079" s="74">
        <v>0</v>
      </c>
      <c r="AG1079" s="75">
        <v>0</v>
      </c>
      <c r="AH1079" s="76">
        <v>46231</v>
      </c>
      <c r="AI1079" s="77">
        <v>46306</v>
      </c>
      <c r="AJ1079" s="50">
        <f t="shared" si="202"/>
        <v>-75</v>
      </c>
      <c r="AK1079" s="48" t="s">
        <v>47</v>
      </c>
    </row>
    <row r="1080" spans="1:37">
      <c r="A1080" s="86" t="s">
        <v>1381</v>
      </c>
      <c r="B1080" s="44">
        <v>657</v>
      </c>
      <c r="C1080" s="44">
        <v>50411921</v>
      </c>
      <c r="D1080" s="86" t="s">
        <v>196</v>
      </c>
      <c r="E1080" s="86" t="s">
        <v>83</v>
      </c>
      <c r="F1080" s="44">
        <v>26</v>
      </c>
      <c r="G1080" s="44">
        <v>6433517</v>
      </c>
      <c r="H1080" s="46">
        <v>0.86</v>
      </c>
      <c r="I1080" s="21">
        <v>89.691493583819195</v>
      </c>
      <c r="J1080" s="86" t="s">
        <v>204</v>
      </c>
      <c r="K1080" s="66">
        <v>0.14399999999999999</v>
      </c>
      <c r="L1080" s="45">
        <v>5023</v>
      </c>
      <c r="M1080" s="82">
        <v>44903</v>
      </c>
      <c r="N1080" s="44">
        <v>16859</v>
      </c>
      <c r="O1080" s="36">
        <f t="shared" si="193"/>
        <v>1512108.8903296078</v>
      </c>
      <c r="P1080" s="36">
        <f t="shared" si="194"/>
        <v>1729853</v>
      </c>
      <c r="Q1080" s="44">
        <v>9277</v>
      </c>
      <c r="R1080" s="30">
        <v>16859</v>
      </c>
      <c r="S1080" s="30">
        <f t="shared" si="195"/>
        <v>7582</v>
      </c>
      <c r="T1080" s="36">
        <f t="shared" si="196"/>
        <v>951886</v>
      </c>
      <c r="U1080" s="30">
        <f t="shared" si="197"/>
        <v>777967</v>
      </c>
      <c r="V1080" s="44">
        <v>137</v>
      </c>
      <c r="W1080" s="33">
        <f t="shared" si="198"/>
        <v>45040</v>
      </c>
      <c r="X1080" s="43" t="str">
        <f t="shared" ca="1" si="203"/>
        <v>Bill Process</v>
      </c>
      <c r="Y1080" s="37">
        <f t="shared" ca="1" si="199"/>
        <v>-1151</v>
      </c>
      <c r="Z1080" s="44">
        <v>2573</v>
      </c>
      <c r="AA1080" s="44">
        <f t="shared" ca="1" si="200"/>
        <v>1151</v>
      </c>
      <c r="AB1080" s="48">
        <v>0</v>
      </c>
      <c r="AC1080" s="67">
        <f t="shared" si="201"/>
        <v>0.55026988552108669</v>
      </c>
      <c r="AD1080" s="52">
        <f t="shared" ca="1" si="204"/>
        <v>1151</v>
      </c>
      <c r="AE1080" s="83"/>
      <c r="AF1080" s="74">
        <v>0</v>
      </c>
      <c r="AG1080" s="75">
        <v>0</v>
      </c>
      <c r="AH1080" s="76">
        <v>46224</v>
      </c>
      <c r="AI1080" s="77">
        <v>46375</v>
      </c>
      <c r="AJ1080" s="50">
        <f t="shared" si="202"/>
        <v>-151</v>
      </c>
      <c r="AK1080" s="48" t="s">
        <v>60</v>
      </c>
    </row>
    <row r="1081" spans="1:37">
      <c r="A1081" s="86" t="s">
        <v>1382</v>
      </c>
      <c r="B1081" s="44">
        <v>426</v>
      </c>
      <c r="C1081" s="44">
        <v>69245078</v>
      </c>
      <c r="D1081" s="86" t="s">
        <v>485</v>
      </c>
      <c r="E1081" s="86" t="s">
        <v>207</v>
      </c>
      <c r="F1081" s="44">
        <v>23</v>
      </c>
      <c r="G1081" s="44">
        <v>8410017</v>
      </c>
      <c r="H1081" s="46">
        <v>0.97</v>
      </c>
      <c r="I1081" s="21">
        <v>57.559844489279598</v>
      </c>
      <c r="J1081" s="86" t="s">
        <v>104</v>
      </c>
      <c r="K1081" s="66">
        <v>0.126</v>
      </c>
      <c r="L1081" s="45">
        <v>8877</v>
      </c>
      <c r="M1081" s="82">
        <v>45924</v>
      </c>
      <c r="N1081" s="44">
        <v>17225</v>
      </c>
      <c r="O1081" s="36">
        <f t="shared" si="193"/>
        <v>991468.32132784103</v>
      </c>
      <c r="P1081" s="36">
        <f t="shared" si="194"/>
        <v>1116393</v>
      </c>
      <c r="Q1081" s="44">
        <v>15503</v>
      </c>
      <c r="R1081" s="30">
        <v>17225</v>
      </c>
      <c r="S1081" s="30">
        <f t="shared" si="195"/>
        <v>1722</v>
      </c>
      <c r="T1081" s="36">
        <f t="shared" si="196"/>
        <v>1004786</v>
      </c>
      <c r="U1081" s="30">
        <f t="shared" si="197"/>
        <v>111607</v>
      </c>
      <c r="V1081" s="44">
        <v>158</v>
      </c>
      <c r="W1081" s="33">
        <f t="shared" si="198"/>
        <v>46082</v>
      </c>
      <c r="X1081" s="43" t="str">
        <f t="shared" ca="1" si="203"/>
        <v>Bill Process</v>
      </c>
      <c r="Y1081" s="37">
        <f t="shared" ca="1" si="199"/>
        <v>-109</v>
      </c>
      <c r="Z1081" s="44">
        <v>5063</v>
      </c>
      <c r="AA1081" s="44">
        <f t="shared" ca="1" si="200"/>
        <v>109</v>
      </c>
      <c r="AB1081" s="48">
        <v>0</v>
      </c>
      <c r="AC1081" s="67">
        <f t="shared" si="201"/>
        <v>0.9000290275761974</v>
      </c>
      <c r="AD1081" s="52">
        <f t="shared" ca="1" si="204"/>
        <v>109</v>
      </c>
      <c r="AE1081" s="83"/>
      <c r="AF1081" s="74">
        <v>0</v>
      </c>
      <c r="AG1081" s="75">
        <v>0</v>
      </c>
      <c r="AH1081" s="76">
        <v>46326</v>
      </c>
      <c r="AI1081" s="77">
        <v>46498</v>
      </c>
      <c r="AJ1081" s="50">
        <f t="shared" si="202"/>
        <v>-172</v>
      </c>
      <c r="AK1081" s="48" t="s">
        <v>60</v>
      </c>
    </row>
    <row r="1082" spans="1:37">
      <c r="A1082" s="86" t="s">
        <v>1383</v>
      </c>
      <c r="B1082" s="44">
        <v>977</v>
      </c>
      <c r="C1082" s="44">
        <v>53053352</v>
      </c>
      <c r="D1082" s="86" t="s">
        <v>271</v>
      </c>
      <c r="E1082" s="86" t="s">
        <v>54</v>
      </c>
      <c r="F1082" s="44">
        <v>18</v>
      </c>
      <c r="G1082" s="44">
        <v>881654</v>
      </c>
      <c r="H1082" s="46">
        <v>0.9</v>
      </c>
      <c r="I1082" s="21">
        <v>82.193962398813852</v>
      </c>
      <c r="J1082" s="86" t="s">
        <v>194</v>
      </c>
      <c r="K1082" s="66">
        <v>0.11600000000000001</v>
      </c>
      <c r="L1082" s="45">
        <v>4972</v>
      </c>
      <c r="M1082" s="82">
        <v>44532</v>
      </c>
      <c r="N1082" s="44">
        <v>34440</v>
      </c>
      <c r="O1082" s="36">
        <f t="shared" si="193"/>
        <v>2830760.0650151488</v>
      </c>
      <c r="P1082" s="36">
        <f t="shared" si="194"/>
        <v>3159128</v>
      </c>
      <c r="Q1082" s="44">
        <v>30976</v>
      </c>
      <c r="R1082" s="30">
        <v>34440</v>
      </c>
      <c r="S1082" s="30">
        <f t="shared" si="195"/>
        <v>3464</v>
      </c>
      <c r="T1082" s="36">
        <f t="shared" si="196"/>
        <v>2841381</v>
      </c>
      <c r="U1082" s="30">
        <f t="shared" si="197"/>
        <v>317747</v>
      </c>
      <c r="V1082" s="44">
        <v>54</v>
      </c>
      <c r="W1082" s="33">
        <f t="shared" si="198"/>
        <v>44586</v>
      </c>
      <c r="X1082" s="43" t="str">
        <f t="shared" ca="1" si="203"/>
        <v>Bill Process</v>
      </c>
      <c r="Y1082" s="37">
        <f t="shared" ca="1" si="199"/>
        <v>-1605</v>
      </c>
      <c r="Z1082" s="44">
        <v>2857</v>
      </c>
      <c r="AA1082" s="44">
        <f t="shared" ca="1" si="200"/>
        <v>1605</v>
      </c>
      <c r="AB1082" s="48">
        <v>0</v>
      </c>
      <c r="AC1082" s="67">
        <f t="shared" si="201"/>
        <v>0.89941927990708481</v>
      </c>
      <c r="AD1082" s="52">
        <f t="shared" ca="1" si="204"/>
        <v>1605</v>
      </c>
      <c r="AE1082" s="83"/>
      <c r="AF1082" s="74">
        <v>0</v>
      </c>
      <c r="AG1082" s="75">
        <v>0</v>
      </c>
      <c r="AH1082" s="76">
        <v>46214</v>
      </c>
      <c r="AI1082" s="77">
        <v>46282</v>
      </c>
      <c r="AJ1082" s="50">
        <f t="shared" si="202"/>
        <v>-68</v>
      </c>
      <c r="AK1082" s="48" t="s">
        <v>47</v>
      </c>
    </row>
    <row r="1083" spans="1:37">
      <c r="A1083" s="86" t="s">
        <v>1384</v>
      </c>
      <c r="B1083" s="44">
        <v>613</v>
      </c>
      <c r="C1083" s="44">
        <v>92290455</v>
      </c>
      <c r="D1083" s="86" t="s">
        <v>136</v>
      </c>
      <c r="E1083" s="86" t="s">
        <v>54</v>
      </c>
      <c r="F1083" s="44">
        <v>23</v>
      </c>
      <c r="G1083" s="44">
        <v>2582361</v>
      </c>
      <c r="H1083" s="46">
        <v>0.78</v>
      </c>
      <c r="I1083" s="21">
        <v>77.954654529305145</v>
      </c>
      <c r="J1083" s="86" t="s">
        <v>122</v>
      </c>
      <c r="K1083" s="66">
        <v>0.13500000000000001</v>
      </c>
      <c r="L1083" s="45">
        <v>3656</v>
      </c>
      <c r="M1083" s="82">
        <v>45423</v>
      </c>
      <c r="N1083" s="44">
        <v>54852</v>
      </c>
      <c r="O1083" s="36">
        <f t="shared" si="193"/>
        <v>4275968.7102414463</v>
      </c>
      <c r="P1083" s="36">
        <f t="shared" si="194"/>
        <v>4853224</v>
      </c>
      <c r="Q1083" s="44">
        <v>10910</v>
      </c>
      <c r="R1083" s="30">
        <v>54852</v>
      </c>
      <c r="S1083" s="30">
        <f t="shared" si="195"/>
        <v>43942</v>
      </c>
      <c r="T1083" s="36">
        <f t="shared" si="196"/>
        <v>965301</v>
      </c>
      <c r="U1083" s="30">
        <f t="shared" si="197"/>
        <v>3887923</v>
      </c>
      <c r="V1083" s="44">
        <v>142</v>
      </c>
      <c r="W1083" s="33">
        <f t="shared" si="198"/>
        <v>45565</v>
      </c>
      <c r="X1083" s="43" t="str">
        <f t="shared" ca="1" si="203"/>
        <v>Bill Process</v>
      </c>
      <c r="Y1083" s="37">
        <f t="shared" ca="1" si="199"/>
        <v>-626</v>
      </c>
      <c r="Z1083" s="44">
        <v>5990</v>
      </c>
      <c r="AA1083" s="44">
        <f t="shared" ca="1" si="200"/>
        <v>626</v>
      </c>
      <c r="AB1083" s="48">
        <v>0</v>
      </c>
      <c r="AC1083" s="67">
        <f t="shared" si="201"/>
        <v>0.19889885510099906</v>
      </c>
      <c r="AD1083" s="52">
        <f t="shared" ca="1" si="204"/>
        <v>626</v>
      </c>
      <c r="AE1083" s="83"/>
      <c r="AF1083" s="74">
        <v>0</v>
      </c>
      <c r="AG1083" s="75">
        <v>0</v>
      </c>
      <c r="AH1083" s="76">
        <v>46286</v>
      </c>
      <c r="AI1083" s="77">
        <v>46442</v>
      </c>
      <c r="AJ1083" s="50">
        <f t="shared" si="202"/>
        <v>-156</v>
      </c>
      <c r="AK1083" s="48" t="s">
        <v>60</v>
      </c>
    </row>
    <row r="1084" spans="1:37">
      <c r="A1084" s="86" t="s">
        <v>1385</v>
      </c>
      <c r="B1084" s="44">
        <v>514</v>
      </c>
      <c r="C1084" s="44">
        <v>10284408</v>
      </c>
      <c r="D1084" s="86" t="s">
        <v>114</v>
      </c>
      <c r="E1084" s="86" t="s">
        <v>54</v>
      </c>
      <c r="F1084" s="44">
        <v>34</v>
      </c>
      <c r="G1084" s="44">
        <v>4444589</v>
      </c>
      <c r="H1084" s="46">
        <v>0.8</v>
      </c>
      <c r="I1084" s="21">
        <v>54.933383850683455</v>
      </c>
      <c r="J1084" s="86" t="s">
        <v>173</v>
      </c>
      <c r="K1084" s="66">
        <v>0.13700000000000001</v>
      </c>
      <c r="L1084" s="45">
        <v>8568</v>
      </c>
      <c r="M1084" s="82">
        <v>44906</v>
      </c>
      <c r="N1084" s="44">
        <v>71473</v>
      </c>
      <c r="O1084" s="36">
        <f t="shared" si="193"/>
        <v>3926253.7439598986</v>
      </c>
      <c r="P1084" s="36">
        <f t="shared" si="194"/>
        <v>4464151</v>
      </c>
      <c r="Q1084" s="44">
        <v>42294</v>
      </c>
      <c r="R1084" s="30">
        <v>71473</v>
      </c>
      <c r="S1084" s="30">
        <f t="shared" si="195"/>
        <v>29179</v>
      </c>
      <c r="T1084" s="36">
        <f t="shared" si="196"/>
        <v>2641652</v>
      </c>
      <c r="U1084" s="30">
        <f t="shared" si="197"/>
        <v>1822499</v>
      </c>
      <c r="V1084" s="44">
        <v>56</v>
      </c>
      <c r="W1084" s="33">
        <f t="shared" si="198"/>
        <v>44962</v>
      </c>
      <c r="X1084" s="43" t="str">
        <f t="shared" ca="1" si="203"/>
        <v>Bill Process</v>
      </c>
      <c r="Y1084" s="37">
        <f t="shared" ca="1" si="199"/>
        <v>-1229</v>
      </c>
      <c r="Z1084" s="44">
        <v>4735</v>
      </c>
      <c r="AA1084" s="44">
        <f t="shared" ca="1" si="200"/>
        <v>1229</v>
      </c>
      <c r="AB1084" s="48">
        <v>2</v>
      </c>
      <c r="AC1084" s="67">
        <f t="shared" si="201"/>
        <v>0.59174793278580717</v>
      </c>
      <c r="AD1084" s="52">
        <f t="shared" ca="1" si="204"/>
        <v>1227</v>
      </c>
      <c r="AE1084" s="83"/>
      <c r="AF1084" s="74">
        <v>0</v>
      </c>
      <c r="AG1084" s="75">
        <v>0</v>
      </c>
      <c r="AH1084" s="76">
        <v>46043</v>
      </c>
      <c r="AI1084" s="77">
        <v>46113</v>
      </c>
      <c r="AJ1084" s="50">
        <f t="shared" si="202"/>
        <v>-70</v>
      </c>
      <c r="AK1084" s="48" t="s">
        <v>47</v>
      </c>
    </row>
    <row r="1085" spans="1:37">
      <c r="A1085" s="86" t="s">
        <v>1386</v>
      </c>
      <c r="B1085" s="44">
        <v>876</v>
      </c>
      <c r="C1085" s="44">
        <v>20636955</v>
      </c>
      <c r="D1085" s="86" t="s">
        <v>139</v>
      </c>
      <c r="E1085" s="86" t="s">
        <v>67</v>
      </c>
      <c r="F1085" s="44">
        <v>25</v>
      </c>
      <c r="G1085" s="44">
        <v>4077820</v>
      </c>
      <c r="H1085" s="46">
        <v>0.91</v>
      </c>
      <c r="I1085" s="21">
        <v>67.412417410090725</v>
      </c>
      <c r="J1085" s="86" t="s">
        <v>64</v>
      </c>
      <c r="K1085" s="66">
        <v>0.14899999999999999</v>
      </c>
      <c r="L1085" s="45">
        <v>6966</v>
      </c>
      <c r="M1085" s="82">
        <v>45944</v>
      </c>
      <c r="N1085" s="44">
        <v>12398</v>
      </c>
      <c r="O1085" s="36">
        <f t="shared" si="193"/>
        <v>835779.15105030476</v>
      </c>
      <c r="P1085" s="36">
        <f t="shared" si="194"/>
        <v>960310</v>
      </c>
      <c r="Q1085" s="44">
        <v>4465</v>
      </c>
      <c r="R1085" s="30">
        <v>12398</v>
      </c>
      <c r="S1085" s="30">
        <f t="shared" si="195"/>
        <v>7933</v>
      </c>
      <c r="T1085" s="36">
        <f t="shared" si="196"/>
        <v>345845</v>
      </c>
      <c r="U1085" s="30">
        <f t="shared" si="197"/>
        <v>614465</v>
      </c>
      <c r="V1085" s="44">
        <v>188</v>
      </c>
      <c r="W1085" s="33">
        <f t="shared" si="198"/>
        <v>46132</v>
      </c>
      <c r="X1085" s="43" t="str">
        <f t="shared" ca="1" si="203"/>
        <v>Bill Process</v>
      </c>
      <c r="Y1085" s="37">
        <f t="shared" ca="1" si="199"/>
        <v>-59</v>
      </c>
      <c r="Z1085" s="44">
        <v>7082</v>
      </c>
      <c r="AA1085" s="44">
        <f t="shared" ca="1" si="200"/>
        <v>59</v>
      </c>
      <c r="AB1085" s="48">
        <v>5</v>
      </c>
      <c r="AC1085" s="67">
        <f t="shared" si="201"/>
        <v>0.36013873205355701</v>
      </c>
      <c r="AD1085" s="52">
        <f t="shared" ca="1" si="204"/>
        <v>54</v>
      </c>
      <c r="AE1085" s="83"/>
      <c r="AF1085" s="74">
        <v>0</v>
      </c>
      <c r="AG1085" s="75">
        <v>0</v>
      </c>
      <c r="AH1085" s="76">
        <v>45932</v>
      </c>
      <c r="AI1085" s="77">
        <v>46134</v>
      </c>
      <c r="AJ1085" s="50">
        <f t="shared" si="202"/>
        <v>-202</v>
      </c>
      <c r="AK1085" s="48" t="s">
        <v>47</v>
      </c>
    </row>
    <row r="1086" spans="1:37">
      <c r="A1086" s="86" t="s">
        <v>1387</v>
      </c>
      <c r="B1086" s="44">
        <v>117</v>
      </c>
      <c r="C1086" s="44">
        <v>95878407</v>
      </c>
      <c r="D1086" s="86" t="s">
        <v>251</v>
      </c>
      <c r="E1086" s="86" t="s">
        <v>50</v>
      </c>
      <c r="F1086" s="44">
        <v>14</v>
      </c>
      <c r="G1086" s="44">
        <v>3754863</v>
      </c>
      <c r="H1086" s="46">
        <v>0.89</v>
      </c>
      <c r="I1086" s="21">
        <v>92.827311492486444</v>
      </c>
      <c r="J1086" s="86" t="s">
        <v>159</v>
      </c>
      <c r="K1086" s="66">
        <v>0.14299999999999999</v>
      </c>
      <c r="L1086" s="45">
        <v>5321</v>
      </c>
      <c r="M1086" s="82">
        <v>44565</v>
      </c>
      <c r="N1086" s="44">
        <v>88996</v>
      </c>
      <c r="O1086" s="36">
        <f t="shared" si="193"/>
        <v>8261259.4135853238</v>
      </c>
      <c r="P1086" s="36">
        <f t="shared" si="194"/>
        <v>9442620</v>
      </c>
      <c r="Q1086" s="44">
        <v>9199</v>
      </c>
      <c r="R1086" s="30">
        <v>88996</v>
      </c>
      <c r="S1086" s="30">
        <f t="shared" si="195"/>
        <v>79797</v>
      </c>
      <c r="T1086" s="36">
        <f t="shared" si="196"/>
        <v>976029</v>
      </c>
      <c r="U1086" s="30">
        <f t="shared" si="197"/>
        <v>8466591</v>
      </c>
      <c r="V1086" s="44">
        <v>52</v>
      </c>
      <c r="W1086" s="33">
        <f t="shared" si="198"/>
        <v>44617</v>
      </c>
      <c r="X1086" s="43" t="str">
        <f t="shared" ca="1" si="203"/>
        <v>Bill Process</v>
      </c>
      <c r="Y1086" s="37">
        <f t="shared" ca="1" si="199"/>
        <v>-1574</v>
      </c>
      <c r="Z1086" s="44">
        <v>9439</v>
      </c>
      <c r="AA1086" s="44">
        <f t="shared" ca="1" si="200"/>
        <v>1574</v>
      </c>
      <c r="AB1086" s="48">
        <v>1</v>
      </c>
      <c r="AC1086" s="67">
        <f t="shared" si="201"/>
        <v>0.10336419614364691</v>
      </c>
      <c r="AD1086" s="52">
        <f t="shared" ca="1" si="204"/>
        <v>1573</v>
      </c>
      <c r="AE1086" s="83"/>
      <c r="AF1086" s="74">
        <v>0</v>
      </c>
      <c r="AG1086" s="75">
        <v>0</v>
      </c>
      <c r="AH1086" s="76">
        <v>46010</v>
      </c>
      <c r="AI1086" s="77">
        <v>46076</v>
      </c>
      <c r="AJ1086" s="50">
        <f t="shared" si="202"/>
        <v>-66</v>
      </c>
      <c r="AK1086" s="48" t="s">
        <v>47</v>
      </c>
    </row>
    <row r="1087" spans="1:37">
      <c r="A1087" s="86" t="s">
        <v>1388</v>
      </c>
      <c r="B1087" s="44">
        <v>988</v>
      </c>
      <c r="C1087" s="44">
        <v>12558953</v>
      </c>
      <c r="D1087" s="86" t="s">
        <v>408</v>
      </c>
      <c r="E1087" s="86" t="s">
        <v>147</v>
      </c>
      <c r="F1087" s="44">
        <v>49</v>
      </c>
      <c r="G1087" s="44">
        <v>6387231</v>
      </c>
      <c r="H1087" s="46">
        <v>0.99</v>
      </c>
      <c r="I1087" s="21">
        <v>61.154303702085926</v>
      </c>
      <c r="J1087" s="86" t="s">
        <v>242</v>
      </c>
      <c r="K1087" s="66">
        <v>0.126</v>
      </c>
      <c r="L1087" s="45">
        <v>6635</v>
      </c>
      <c r="M1087" s="82">
        <v>43971</v>
      </c>
      <c r="N1087" s="44">
        <v>27424</v>
      </c>
      <c r="O1087" s="36">
        <f t="shared" si="193"/>
        <v>1677095.6247260044</v>
      </c>
      <c r="P1087" s="36">
        <f t="shared" si="194"/>
        <v>1888410</v>
      </c>
      <c r="Q1087" s="44">
        <v>8181</v>
      </c>
      <c r="R1087" s="30">
        <v>27424</v>
      </c>
      <c r="S1087" s="30">
        <f t="shared" si="195"/>
        <v>19243</v>
      </c>
      <c r="T1087" s="36">
        <f t="shared" si="196"/>
        <v>563342</v>
      </c>
      <c r="U1087" s="30">
        <f t="shared" si="197"/>
        <v>1325068</v>
      </c>
      <c r="V1087" s="44">
        <v>104</v>
      </c>
      <c r="W1087" s="33">
        <f t="shared" si="198"/>
        <v>44075</v>
      </c>
      <c r="X1087" s="43" t="str">
        <f t="shared" ca="1" si="203"/>
        <v>Bill Process</v>
      </c>
      <c r="Y1087" s="37">
        <f t="shared" ca="1" si="199"/>
        <v>-2116</v>
      </c>
      <c r="Z1087" s="44">
        <v>3672</v>
      </c>
      <c r="AA1087" s="44">
        <f t="shared" ca="1" si="200"/>
        <v>2116</v>
      </c>
      <c r="AB1087" s="48">
        <v>2</v>
      </c>
      <c r="AC1087" s="67">
        <f t="shared" si="201"/>
        <v>0.29831534422403733</v>
      </c>
      <c r="AD1087" s="52">
        <f t="shared" ca="1" si="204"/>
        <v>2114</v>
      </c>
      <c r="AE1087" s="83"/>
      <c r="AF1087" s="74">
        <v>0</v>
      </c>
      <c r="AG1087" s="75">
        <v>0</v>
      </c>
      <c r="AH1087" s="76">
        <v>45924</v>
      </c>
      <c r="AI1087" s="77">
        <v>46042</v>
      </c>
      <c r="AJ1087" s="50">
        <f t="shared" si="202"/>
        <v>-118</v>
      </c>
      <c r="AK1087" s="48" t="s">
        <v>47</v>
      </c>
    </row>
    <row r="1088" spans="1:37">
      <c r="A1088" s="86" t="s">
        <v>1389</v>
      </c>
      <c r="B1088" s="44">
        <v>355</v>
      </c>
      <c r="C1088" s="44">
        <v>80785567</v>
      </c>
      <c r="D1088" s="86" t="s">
        <v>133</v>
      </c>
      <c r="E1088" s="86" t="s">
        <v>97</v>
      </c>
      <c r="F1088" s="44">
        <v>30</v>
      </c>
      <c r="G1088" s="44">
        <v>5706548</v>
      </c>
      <c r="H1088" s="46">
        <v>0.76</v>
      </c>
      <c r="I1088" s="21">
        <v>73.929426949675488</v>
      </c>
      <c r="J1088" s="86" t="s">
        <v>184</v>
      </c>
      <c r="K1088" s="66">
        <v>0.11799999999999999</v>
      </c>
      <c r="L1088" s="45">
        <v>1501</v>
      </c>
      <c r="M1088" s="82">
        <v>45064</v>
      </c>
      <c r="N1088" s="44">
        <v>95826</v>
      </c>
      <c r="O1088" s="36">
        <f t="shared" si="193"/>
        <v>7084361.2668796033</v>
      </c>
      <c r="P1088" s="36">
        <f t="shared" si="194"/>
        <v>7920316</v>
      </c>
      <c r="Q1088" s="44">
        <v>95584</v>
      </c>
      <c r="R1088" s="30">
        <v>95826</v>
      </c>
      <c r="S1088" s="30">
        <f t="shared" si="195"/>
        <v>242</v>
      </c>
      <c r="T1088" s="36">
        <f t="shared" si="196"/>
        <v>7900314</v>
      </c>
      <c r="U1088" s="30">
        <f t="shared" si="197"/>
        <v>20002</v>
      </c>
      <c r="V1088" s="44">
        <v>122</v>
      </c>
      <c r="W1088" s="33">
        <f t="shared" si="198"/>
        <v>45186</v>
      </c>
      <c r="X1088" s="43" t="str">
        <f t="shared" ca="1" si="203"/>
        <v>Bill Process</v>
      </c>
      <c r="Y1088" s="37">
        <f t="shared" ca="1" si="199"/>
        <v>-1005</v>
      </c>
      <c r="Z1088" s="44">
        <v>2629</v>
      </c>
      <c r="AA1088" s="44">
        <f t="shared" ca="1" si="200"/>
        <v>1005</v>
      </c>
      <c r="AB1088" s="48">
        <v>2</v>
      </c>
      <c r="AC1088" s="67">
        <f t="shared" si="201"/>
        <v>0.99747458935988143</v>
      </c>
      <c r="AD1088" s="52">
        <f t="shared" ca="1" si="204"/>
        <v>1003</v>
      </c>
      <c r="AE1088" s="83"/>
      <c r="AF1088" s="74">
        <v>0</v>
      </c>
      <c r="AG1088" s="75">
        <v>0</v>
      </c>
      <c r="AH1088" s="76">
        <v>45858</v>
      </c>
      <c r="AI1088" s="77">
        <v>45994</v>
      </c>
      <c r="AJ1088" s="50">
        <f t="shared" si="202"/>
        <v>-136</v>
      </c>
      <c r="AK1088" s="48" t="s">
        <v>60</v>
      </c>
    </row>
    <row r="1089" spans="1:37">
      <c r="A1089" s="86" t="s">
        <v>1390</v>
      </c>
      <c r="B1089" s="44">
        <v>479</v>
      </c>
      <c r="C1089" s="44">
        <v>60613458</v>
      </c>
      <c r="D1089" s="86" t="s">
        <v>469</v>
      </c>
      <c r="E1089" s="86" t="s">
        <v>58</v>
      </c>
      <c r="F1089" s="44">
        <v>48</v>
      </c>
      <c r="G1089" s="44">
        <v>7782686</v>
      </c>
      <c r="H1089" s="46">
        <v>0.96</v>
      </c>
      <c r="I1089" s="21">
        <v>90.881355328581392</v>
      </c>
      <c r="J1089" s="86" t="s">
        <v>184</v>
      </c>
      <c r="K1089" s="66">
        <v>0.11799999999999999</v>
      </c>
      <c r="L1089" s="45">
        <v>4391</v>
      </c>
      <c r="M1089" s="82">
        <v>45632</v>
      </c>
      <c r="N1089" s="44">
        <v>15620</v>
      </c>
      <c r="O1089" s="36">
        <f t="shared" si="193"/>
        <v>1419566.7702324414</v>
      </c>
      <c r="P1089" s="36">
        <f t="shared" si="194"/>
        <v>1587076</v>
      </c>
      <c r="Q1089" s="44">
        <v>8411</v>
      </c>
      <c r="R1089" s="30">
        <v>15620</v>
      </c>
      <c r="S1089" s="30">
        <f t="shared" si="195"/>
        <v>7209</v>
      </c>
      <c r="T1089" s="36">
        <f t="shared" si="196"/>
        <v>854603</v>
      </c>
      <c r="U1089" s="30">
        <f t="shared" si="197"/>
        <v>732473</v>
      </c>
      <c r="V1089" s="44">
        <v>147</v>
      </c>
      <c r="W1089" s="33">
        <f t="shared" si="198"/>
        <v>45779</v>
      </c>
      <c r="X1089" s="43" t="str">
        <f t="shared" ca="1" si="203"/>
        <v>Bill Process</v>
      </c>
      <c r="Y1089" s="37">
        <f t="shared" ca="1" si="199"/>
        <v>-412</v>
      </c>
      <c r="Z1089" s="44">
        <v>8097</v>
      </c>
      <c r="AA1089" s="44">
        <f t="shared" ca="1" si="200"/>
        <v>412</v>
      </c>
      <c r="AB1089" s="48">
        <v>3</v>
      </c>
      <c r="AC1089" s="67">
        <f t="shared" si="201"/>
        <v>0.5384763124199744</v>
      </c>
      <c r="AD1089" s="52">
        <f t="shared" ca="1" si="204"/>
        <v>409</v>
      </c>
      <c r="AE1089" s="83"/>
      <c r="AF1089" s="74">
        <v>0</v>
      </c>
      <c r="AG1089" s="75">
        <v>0</v>
      </c>
      <c r="AH1089" s="76">
        <v>45927</v>
      </c>
      <c r="AI1089" s="77">
        <v>46088</v>
      </c>
      <c r="AJ1089" s="50">
        <f t="shared" si="202"/>
        <v>-161</v>
      </c>
      <c r="AK1089" s="48" t="s">
        <v>60</v>
      </c>
    </row>
    <row r="1090" spans="1:37">
      <c r="A1090" s="86" t="s">
        <v>1391</v>
      </c>
      <c r="B1090" s="44">
        <v>141</v>
      </c>
      <c r="C1090" s="44">
        <v>19428554</v>
      </c>
      <c r="D1090" s="86" t="s">
        <v>241</v>
      </c>
      <c r="E1090" s="86" t="s">
        <v>50</v>
      </c>
      <c r="F1090" s="44">
        <v>32</v>
      </c>
      <c r="G1090" s="44">
        <v>3415190</v>
      </c>
      <c r="H1090" s="46">
        <v>0.78</v>
      </c>
      <c r="I1090" s="21">
        <v>59.830655437021264</v>
      </c>
      <c r="J1090" s="86" t="s">
        <v>72</v>
      </c>
      <c r="K1090" s="66">
        <v>0.125</v>
      </c>
      <c r="L1090" s="45">
        <v>6977</v>
      </c>
      <c r="M1090" s="82">
        <v>44442</v>
      </c>
      <c r="N1090" s="44">
        <v>25231</v>
      </c>
      <c r="O1090" s="36">
        <f t="shared" si="193"/>
        <v>1509587.2673314835</v>
      </c>
      <c r="P1090" s="36">
        <f t="shared" si="194"/>
        <v>1698286</v>
      </c>
      <c r="Q1090" s="44">
        <v>1182</v>
      </c>
      <c r="R1090" s="30">
        <v>25231</v>
      </c>
      <c r="S1090" s="30">
        <f t="shared" si="195"/>
        <v>24049</v>
      </c>
      <c r="T1090" s="36">
        <f t="shared" si="196"/>
        <v>79560</v>
      </c>
      <c r="U1090" s="30">
        <f t="shared" si="197"/>
        <v>1618726</v>
      </c>
      <c r="V1090" s="44">
        <v>195</v>
      </c>
      <c r="W1090" s="33">
        <f t="shared" si="198"/>
        <v>44637</v>
      </c>
      <c r="X1090" s="43" t="str">
        <f t="shared" ca="1" si="203"/>
        <v>Bill Process</v>
      </c>
      <c r="Y1090" s="37">
        <f t="shared" ca="1" si="199"/>
        <v>-1554</v>
      </c>
      <c r="Z1090" s="44">
        <v>7442</v>
      </c>
      <c r="AA1090" s="44">
        <f t="shared" ca="1" si="200"/>
        <v>1554</v>
      </c>
      <c r="AB1090" s="48">
        <v>8</v>
      </c>
      <c r="AC1090" s="67">
        <f t="shared" si="201"/>
        <v>4.6847132495739366E-2</v>
      </c>
      <c r="AD1090" s="52">
        <f t="shared" ca="1" si="204"/>
        <v>1546</v>
      </c>
      <c r="AE1090" s="83"/>
      <c r="AF1090" s="74">
        <v>0</v>
      </c>
      <c r="AG1090" s="75">
        <v>0</v>
      </c>
      <c r="AH1090" s="76">
        <v>46021</v>
      </c>
      <c r="AI1090" s="77">
        <v>46230</v>
      </c>
      <c r="AJ1090" s="50">
        <f t="shared" si="202"/>
        <v>-209</v>
      </c>
      <c r="AK1090" s="48" t="s">
        <v>47</v>
      </c>
    </row>
    <row r="1091" spans="1:37">
      <c r="A1091" s="86" t="s">
        <v>1392</v>
      </c>
      <c r="B1091" s="44">
        <v>707</v>
      </c>
      <c r="C1091" s="44">
        <v>90484826</v>
      </c>
      <c r="D1091" s="86" t="s">
        <v>114</v>
      </c>
      <c r="E1091" s="86" t="s">
        <v>54</v>
      </c>
      <c r="F1091" s="44">
        <v>23</v>
      </c>
      <c r="G1091" s="44">
        <v>4417804</v>
      </c>
      <c r="H1091" s="46">
        <v>0.97</v>
      </c>
      <c r="I1091" s="21">
        <v>95.301771811870523</v>
      </c>
      <c r="J1091" s="86" t="s">
        <v>87</v>
      </c>
      <c r="K1091" s="66">
        <v>0.122</v>
      </c>
      <c r="L1091" s="45">
        <v>9625</v>
      </c>
      <c r="M1091" s="82">
        <v>45064</v>
      </c>
      <c r="N1091" s="44">
        <v>32992</v>
      </c>
      <c r="O1091" s="36">
        <f t="shared" ref="O1091:O1154" si="205">I1091*N1091</f>
        <v>3144196.0556172323</v>
      </c>
      <c r="P1091" s="36">
        <f t="shared" ref="P1091:P1154" si="206">ROUND((SUM(I1091*K1091+I1091)*N1091),0)</f>
        <v>3527788</v>
      </c>
      <c r="Q1091" s="44">
        <v>9653</v>
      </c>
      <c r="R1091" s="30">
        <v>32992</v>
      </c>
      <c r="S1091" s="30">
        <f t="shared" ref="S1091:S1154" si="207">+N1091-Q1091</f>
        <v>23339</v>
      </c>
      <c r="T1091" s="36">
        <f t="shared" ref="T1091:T1154" si="208">ROUND((SUM(I1091*K1091+I1091)*Q1091),0)</f>
        <v>1032182</v>
      </c>
      <c r="U1091" s="30">
        <f t="shared" ref="U1091:U1154" si="209">+P1091-T1091</f>
        <v>2495606</v>
      </c>
      <c r="V1091" s="44">
        <v>117</v>
      </c>
      <c r="W1091" s="33">
        <f t="shared" ref="W1091:W1154" si="210">V1091+M1091</f>
        <v>45181</v>
      </c>
      <c r="X1091" s="43" t="str">
        <f t="shared" ca="1" si="203"/>
        <v>Bill Process</v>
      </c>
      <c r="Y1091" s="37">
        <f t="shared" ref="Y1091:Y1154" ca="1" si="211">+W1091-TODAY()</f>
        <v>-1010</v>
      </c>
      <c r="Z1091" s="44">
        <v>9451</v>
      </c>
      <c r="AA1091" s="44">
        <f t="shared" ref="AA1091:AA1154" ca="1" si="212">IF(W1091&lt;TODAY(),TODAY()-W1091,0)</f>
        <v>1010</v>
      </c>
      <c r="AB1091" s="48">
        <v>8</v>
      </c>
      <c r="AC1091" s="67">
        <f t="shared" ref="AC1091:AC1154" si="213">+Q1091/N1091</f>
        <v>0.29258608147429682</v>
      </c>
      <c r="AD1091" s="52">
        <f t="shared" ca="1" si="204"/>
        <v>1002</v>
      </c>
      <c r="AE1091" s="83"/>
      <c r="AF1091" s="74">
        <v>0</v>
      </c>
      <c r="AG1091" s="75">
        <v>0</v>
      </c>
      <c r="AH1091" s="76">
        <v>46022</v>
      </c>
      <c r="AI1091" s="77">
        <v>46153</v>
      </c>
      <c r="AJ1091" s="50">
        <f t="shared" ref="AJ1091:AJ1154" si="214">AH1091-AI1091</f>
        <v>-131</v>
      </c>
      <c r="AK1091" s="48" t="s">
        <v>60</v>
      </c>
    </row>
    <row r="1092" spans="1:37">
      <c r="A1092" s="86" t="s">
        <v>1393</v>
      </c>
      <c r="B1092" s="44">
        <v>510</v>
      </c>
      <c r="C1092" s="44">
        <v>47384518</v>
      </c>
      <c r="D1092" s="86" t="s">
        <v>224</v>
      </c>
      <c r="E1092" s="86" t="s">
        <v>71</v>
      </c>
      <c r="F1092" s="44">
        <v>8</v>
      </c>
      <c r="G1092" s="44">
        <v>4637316</v>
      </c>
      <c r="H1092" s="46">
        <v>0.75</v>
      </c>
      <c r="I1092" s="21">
        <v>94.268961227486955</v>
      </c>
      <c r="J1092" s="86" t="s">
        <v>80</v>
      </c>
      <c r="K1092" s="66">
        <v>0.11700000000000001</v>
      </c>
      <c r="L1092" s="45">
        <v>4791</v>
      </c>
      <c r="M1092" s="82">
        <v>44687</v>
      </c>
      <c r="N1092" s="44">
        <v>41807</v>
      </c>
      <c r="O1092" s="36">
        <f t="shared" si="205"/>
        <v>3941102.462037547</v>
      </c>
      <c r="P1092" s="36">
        <f t="shared" si="206"/>
        <v>4402211</v>
      </c>
      <c r="Q1092" s="44">
        <v>39604</v>
      </c>
      <c r="R1092" s="30">
        <v>41807</v>
      </c>
      <c r="S1092" s="30">
        <f t="shared" si="207"/>
        <v>2203</v>
      </c>
      <c r="T1092" s="36">
        <f t="shared" si="208"/>
        <v>4170239</v>
      </c>
      <c r="U1092" s="30">
        <f t="shared" si="209"/>
        <v>231972</v>
      </c>
      <c r="V1092" s="44">
        <v>127</v>
      </c>
      <c r="W1092" s="33">
        <f t="shared" si="210"/>
        <v>44814</v>
      </c>
      <c r="X1092" s="43" t="str">
        <f t="shared" ref="X1092:X1155" ca="1" si="215">IF(Q1092=0,"Bill Submit",IF(Q1092&lt;N1092,"Bill Process",IF(W1092&gt;=TODAY(),"L D 0%",IF(W1092+V1092/4&gt;=TODAY(),"L D 2.5%",IF(W1092+V1092/2&gt;=TODAY(),"L D 5.0%",IF(W1092+V1092*3/4&gt;=TODAY(),"L D 7.5%",IF(W1092+V1092&gt;=TODAY(),"L D 10%","P O Closed")))))))</f>
        <v>Bill Process</v>
      </c>
      <c r="Y1092" s="37">
        <f t="shared" ca="1" si="211"/>
        <v>-1377</v>
      </c>
      <c r="Z1092" s="44">
        <v>5651</v>
      </c>
      <c r="AA1092" s="44">
        <f t="shared" ca="1" si="212"/>
        <v>1377</v>
      </c>
      <c r="AB1092" s="48">
        <v>3</v>
      </c>
      <c r="AC1092" s="67">
        <f t="shared" si="213"/>
        <v>0.94730547515966224</v>
      </c>
      <c r="AD1092" s="52">
        <f t="shared" ca="1" si="204"/>
        <v>1374</v>
      </c>
      <c r="AE1092" s="83"/>
      <c r="AF1092" s="74">
        <v>0</v>
      </c>
      <c r="AG1092" s="75">
        <v>0</v>
      </c>
      <c r="AH1092" s="76">
        <v>46107</v>
      </c>
      <c r="AI1092" s="77">
        <v>46248</v>
      </c>
      <c r="AJ1092" s="50">
        <f t="shared" si="214"/>
        <v>-141</v>
      </c>
      <c r="AK1092" s="48" t="s">
        <v>47</v>
      </c>
    </row>
    <row r="1093" spans="1:37">
      <c r="A1093" s="86" t="s">
        <v>1394</v>
      </c>
      <c r="B1093" s="44">
        <v>228</v>
      </c>
      <c r="C1093" s="44">
        <v>76520115</v>
      </c>
      <c r="D1093" s="86" t="s">
        <v>297</v>
      </c>
      <c r="E1093" s="86" t="s">
        <v>79</v>
      </c>
      <c r="F1093" s="44">
        <v>24</v>
      </c>
      <c r="G1093" s="44">
        <v>9160266</v>
      </c>
      <c r="H1093" s="46">
        <v>0.77</v>
      </c>
      <c r="I1093" s="21">
        <v>84.765550350393411</v>
      </c>
      <c r="J1093" s="86" t="s">
        <v>242</v>
      </c>
      <c r="K1093" s="66">
        <v>0.13700000000000001</v>
      </c>
      <c r="L1093" s="45">
        <v>6843</v>
      </c>
      <c r="M1093" s="82">
        <v>43948</v>
      </c>
      <c r="N1093" s="44">
        <v>73207</v>
      </c>
      <c r="O1093" s="36">
        <f t="shared" si="205"/>
        <v>6205431.6445012502</v>
      </c>
      <c r="P1093" s="36">
        <f t="shared" si="206"/>
        <v>7055576</v>
      </c>
      <c r="Q1093" s="44">
        <v>71071</v>
      </c>
      <c r="R1093" s="30">
        <v>73207</v>
      </c>
      <c r="S1093" s="30">
        <f t="shared" si="207"/>
        <v>2136</v>
      </c>
      <c r="T1093" s="36">
        <f t="shared" si="208"/>
        <v>6849711</v>
      </c>
      <c r="U1093" s="30">
        <f t="shared" si="209"/>
        <v>205865</v>
      </c>
      <c r="V1093" s="44">
        <v>142</v>
      </c>
      <c r="W1093" s="33">
        <f t="shared" si="210"/>
        <v>44090</v>
      </c>
      <c r="X1093" s="43" t="str">
        <f t="shared" ca="1" si="215"/>
        <v>Bill Process</v>
      </c>
      <c r="Y1093" s="37">
        <f t="shared" ca="1" si="211"/>
        <v>-2101</v>
      </c>
      <c r="Z1093" s="44">
        <v>7610</v>
      </c>
      <c r="AA1093" s="44">
        <f t="shared" ca="1" si="212"/>
        <v>2101</v>
      </c>
      <c r="AB1093" s="48">
        <v>0</v>
      </c>
      <c r="AC1093" s="67">
        <f t="shared" si="213"/>
        <v>0.97082246233283698</v>
      </c>
      <c r="AD1093" s="52">
        <f t="shared" ca="1" si="204"/>
        <v>2101</v>
      </c>
      <c r="AE1093" s="83"/>
      <c r="AF1093" s="74">
        <v>0</v>
      </c>
      <c r="AG1093" s="75">
        <v>0</v>
      </c>
      <c r="AH1093" s="76">
        <v>46214</v>
      </c>
      <c r="AI1093" s="77">
        <v>46370</v>
      </c>
      <c r="AJ1093" s="50">
        <f t="shared" si="214"/>
        <v>-156</v>
      </c>
      <c r="AK1093" s="48" t="s">
        <v>47</v>
      </c>
    </row>
    <row r="1094" spans="1:37">
      <c r="A1094" s="86" t="s">
        <v>1395</v>
      </c>
      <c r="B1094" s="44">
        <v>266</v>
      </c>
      <c r="C1094" s="44">
        <v>70520564</v>
      </c>
      <c r="D1094" s="86" t="s">
        <v>954</v>
      </c>
      <c r="E1094" s="86" t="s">
        <v>125</v>
      </c>
      <c r="F1094" s="44">
        <v>8</v>
      </c>
      <c r="G1094" s="44">
        <v>2517634</v>
      </c>
      <c r="H1094" s="46">
        <v>0.98</v>
      </c>
      <c r="I1094" s="21">
        <v>77.527048354694628</v>
      </c>
      <c r="J1094" s="86" t="s">
        <v>68</v>
      </c>
      <c r="K1094" s="66">
        <v>0.122</v>
      </c>
      <c r="L1094" s="45">
        <v>2329</v>
      </c>
      <c r="M1094" s="82">
        <v>44010</v>
      </c>
      <c r="N1094" s="44">
        <v>75610</v>
      </c>
      <c r="O1094" s="36">
        <f t="shared" si="205"/>
        <v>5861820.1260984605</v>
      </c>
      <c r="P1094" s="36">
        <f t="shared" si="206"/>
        <v>6576962</v>
      </c>
      <c r="Q1094" s="44">
        <v>57292</v>
      </c>
      <c r="R1094" s="30">
        <v>75610</v>
      </c>
      <c r="S1094" s="30">
        <f t="shared" si="207"/>
        <v>18318</v>
      </c>
      <c r="T1094" s="36">
        <f t="shared" si="208"/>
        <v>4983565</v>
      </c>
      <c r="U1094" s="30">
        <f t="shared" si="209"/>
        <v>1593397</v>
      </c>
      <c r="V1094" s="44">
        <v>155</v>
      </c>
      <c r="W1094" s="33">
        <f t="shared" si="210"/>
        <v>44165</v>
      </c>
      <c r="X1094" s="43" t="str">
        <f t="shared" ca="1" si="215"/>
        <v>Bill Process</v>
      </c>
      <c r="Y1094" s="37">
        <f t="shared" ca="1" si="211"/>
        <v>-2026</v>
      </c>
      <c r="Z1094" s="44">
        <v>8207</v>
      </c>
      <c r="AA1094" s="44">
        <f t="shared" ca="1" si="212"/>
        <v>2026</v>
      </c>
      <c r="AB1094" s="48">
        <v>4</v>
      </c>
      <c r="AC1094" s="67">
        <f t="shared" si="213"/>
        <v>0.75773045893400348</v>
      </c>
      <c r="AD1094" s="52">
        <f t="shared" ca="1" si="204"/>
        <v>2022</v>
      </c>
      <c r="AE1094" s="83"/>
      <c r="AF1094" s="74">
        <v>0</v>
      </c>
      <c r="AG1094" s="75">
        <v>0</v>
      </c>
      <c r="AH1094" s="76">
        <v>45954</v>
      </c>
      <c r="AI1094" s="77">
        <v>46123</v>
      </c>
      <c r="AJ1094" s="50">
        <f t="shared" si="214"/>
        <v>-169</v>
      </c>
      <c r="AK1094" s="48" t="s">
        <v>47</v>
      </c>
    </row>
    <row r="1095" spans="1:37">
      <c r="A1095" s="86" t="s">
        <v>1396</v>
      </c>
      <c r="B1095" s="44">
        <v>398</v>
      </c>
      <c r="C1095" s="44">
        <v>69586238</v>
      </c>
      <c r="D1095" s="86" t="s">
        <v>96</v>
      </c>
      <c r="E1095" s="86" t="s">
        <v>97</v>
      </c>
      <c r="F1095" s="44">
        <v>23</v>
      </c>
      <c r="G1095" s="44">
        <v>5196632</v>
      </c>
      <c r="H1095" s="46">
        <v>0.96</v>
      </c>
      <c r="I1095" s="21">
        <v>65.986693566689297</v>
      </c>
      <c r="J1095" s="86" t="s">
        <v>129</v>
      </c>
      <c r="K1095" s="66">
        <v>0.11799999999999999</v>
      </c>
      <c r="L1095" s="45">
        <v>9208</v>
      </c>
      <c r="M1095" s="82">
        <v>44548</v>
      </c>
      <c r="N1095" s="44">
        <v>92508</v>
      </c>
      <c r="O1095" s="36">
        <f t="shared" si="205"/>
        <v>6104297.0484672934</v>
      </c>
      <c r="P1095" s="36">
        <f t="shared" si="206"/>
        <v>6824604</v>
      </c>
      <c r="Q1095" s="44">
        <v>1320</v>
      </c>
      <c r="R1095" s="30">
        <v>92508</v>
      </c>
      <c r="S1095" s="30">
        <f t="shared" si="207"/>
        <v>91188</v>
      </c>
      <c r="T1095" s="36">
        <f t="shared" si="208"/>
        <v>97381</v>
      </c>
      <c r="U1095" s="30">
        <f t="shared" si="209"/>
        <v>6727223</v>
      </c>
      <c r="V1095" s="44">
        <v>102</v>
      </c>
      <c r="W1095" s="33">
        <f t="shared" si="210"/>
        <v>44650</v>
      </c>
      <c r="X1095" s="43" t="str">
        <f t="shared" ca="1" si="215"/>
        <v>Bill Process</v>
      </c>
      <c r="Y1095" s="37">
        <f t="shared" ca="1" si="211"/>
        <v>-1541</v>
      </c>
      <c r="Z1095" s="44">
        <v>3560</v>
      </c>
      <c r="AA1095" s="44">
        <f t="shared" ca="1" si="212"/>
        <v>1541</v>
      </c>
      <c r="AB1095" s="48">
        <v>7</v>
      </c>
      <c r="AC1095" s="67">
        <f t="shared" si="213"/>
        <v>1.4269036191464522E-2</v>
      </c>
      <c r="AD1095" s="52">
        <f t="shared" ca="1" si="204"/>
        <v>1534</v>
      </c>
      <c r="AE1095" s="83"/>
      <c r="AF1095" s="74">
        <v>0</v>
      </c>
      <c r="AG1095" s="75">
        <v>0</v>
      </c>
      <c r="AH1095" s="76">
        <v>45993</v>
      </c>
      <c r="AI1095" s="77">
        <v>46109</v>
      </c>
      <c r="AJ1095" s="50">
        <f t="shared" si="214"/>
        <v>-116</v>
      </c>
      <c r="AK1095" s="48" t="s">
        <v>60</v>
      </c>
    </row>
    <row r="1096" spans="1:37">
      <c r="A1096" s="86" t="s">
        <v>1397</v>
      </c>
      <c r="B1096" s="44">
        <v>360</v>
      </c>
      <c r="C1096" s="44">
        <v>96220733</v>
      </c>
      <c r="D1096" s="86" t="s">
        <v>193</v>
      </c>
      <c r="E1096" s="86" t="s">
        <v>54</v>
      </c>
      <c r="F1096" s="44">
        <v>49</v>
      </c>
      <c r="G1096" s="44">
        <v>1710875</v>
      </c>
      <c r="H1096" s="46">
        <v>0.94</v>
      </c>
      <c r="I1096" s="21">
        <v>88.909362347206766</v>
      </c>
      <c r="J1096" s="86" t="s">
        <v>181</v>
      </c>
      <c r="K1096" s="66">
        <v>0.124</v>
      </c>
      <c r="L1096" s="45">
        <v>6780</v>
      </c>
      <c r="M1096" s="82">
        <v>45559</v>
      </c>
      <c r="N1096" s="44">
        <v>54974</v>
      </c>
      <c r="O1096" s="36">
        <f t="shared" si="205"/>
        <v>4887703.285675345</v>
      </c>
      <c r="P1096" s="36">
        <f t="shared" si="206"/>
        <v>5493778</v>
      </c>
      <c r="Q1096" s="44">
        <v>47352</v>
      </c>
      <c r="R1096" s="30">
        <v>54974</v>
      </c>
      <c r="S1096" s="30">
        <f t="shared" si="207"/>
        <v>7622</v>
      </c>
      <c r="T1096" s="36">
        <f t="shared" si="208"/>
        <v>4732081</v>
      </c>
      <c r="U1096" s="30">
        <f t="shared" si="209"/>
        <v>761697</v>
      </c>
      <c r="V1096" s="44">
        <v>57</v>
      </c>
      <c r="W1096" s="33">
        <f t="shared" si="210"/>
        <v>45616</v>
      </c>
      <c r="X1096" s="43" t="str">
        <f t="shared" ca="1" si="215"/>
        <v>Bill Process</v>
      </c>
      <c r="Y1096" s="37">
        <f t="shared" ca="1" si="211"/>
        <v>-575</v>
      </c>
      <c r="Z1096" s="44">
        <v>1815</v>
      </c>
      <c r="AA1096" s="44">
        <f t="shared" ca="1" si="212"/>
        <v>575</v>
      </c>
      <c r="AB1096" s="48">
        <v>9</v>
      </c>
      <c r="AC1096" s="67">
        <f t="shared" si="213"/>
        <v>0.86135263942954854</v>
      </c>
      <c r="AD1096" s="52">
        <f t="shared" ca="1" si="204"/>
        <v>566</v>
      </c>
      <c r="AE1096" s="83"/>
      <c r="AF1096" s="74">
        <v>0</v>
      </c>
      <c r="AG1096" s="75">
        <v>0</v>
      </c>
      <c r="AH1096" s="76">
        <v>45991</v>
      </c>
      <c r="AI1096" s="77">
        <v>46062</v>
      </c>
      <c r="AJ1096" s="50">
        <f t="shared" si="214"/>
        <v>-71</v>
      </c>
      <c r="AK1096" s="48" t="s">
        <v>47</v>
      </c>
    </row>
    <row r="1097" spans="1:37">
      <c r="A1097" s="86" t="s">
        <v>1398</v>
      </c>
      <c r="B1097" s="44">
        <v>691</v>
      </c>
      <c r="C1097" s="44">
        <v>65883147</v>
      </c>
      <c r="D1097" s="86" t="s">
        <v>673</v>
      </c>
      <c r="E1097" s="86" t="s">
        <v>97</v>
      </c>
      <c r="F1097" s="44">
        <v>13</v>
      </c>
      <c r="G1097" s="44">
        <v>6125543</v>
      </c>
      <c r="H1097" s="46">
        <v>0.75</v>
      </c>
      <c r="I1097" s="21">
        <v>64.127502474363737</v>
      </c>
      <c r="J1097" s="86" t="s">
        <v>104</v>
      </c>
      <c r="K1097" s="66">
        <v>0.13900000000000001</v>
      </c>
      <c r="L1097" s="45">
        <v>8779</v>
      </c>
      <c r="M1097" s="82">
        <v>43905</v>
      </c>
      <c r="N1097" s="44">
        <v>18033</v>
      </c>
      <c r="O1097" s="36">
        <f t="shared" si="205"/>
        <v>1156411.2521202012</v>
      </c>
      <c r="P1097" s="36">
        <f t="shared" si="206"/>
        <v>1317152</v>
      </c>
      <c r="Q1097" s="44">
        <v>10415</v>
      </c>
      <c r="R1097" s="30">
        <v>18033</v>
      </c>
      <c r="S1097" s="30">
        <f t="shared" si="207"/>
        <v>7618</v>
      </c>
      <c r="T1097" s="36">
        <f t="shared" si="208"/>
        <v>760724</v>
      </c>
      <c r="U1097" s="30">
        <f t="shared" si="209"/>
        <v>556428</v>
      </c>
      <c r="V1097" s="44">
        <v>111</v>
      </c>
      <c r="W1097" s="33">
        <f t="shared" si="210"/>
        <v>44016</v>
      </c>
      <c r="X1097" s="43" t="str">
        <f t="shared" ca="1" si="215"/>
        <v>Bill Process</v>
      </c>
      <c r="Y1097" s="37">
        <f t="shared" ca="1" si="211"/>
        <v>-2175</v>
      </c>
      <c r="Z1097" s="44">
        <v>9182</v>
      </c>
      <c r="AA1097" s="44">
        <f t="shared" ca="1" si="212"/>
        <v>2175</v>
      </c>
      <c r="AB1097" s="48">
        <v>9</v>
      </c>
      <c r="AC1097" s="67">
        <f t="shared" si="213"/>
        <v>0.57755226529141024</v>
      </c>
      <c r="AD1097" s="52">
        <f t="shared" ca="1" si="204"/>
        <v>2166</v>
      </c>
      <c r="AE1097" s="83"/>
      <c r="AF1097" s="74">
        <v>0</v>
      </c>
      <c r="AG1097" s="75">
        <v>0</v>
      </c>
      <c r="AH1097" s="76">
        <v>46027</v>
      </c>
      <c r="AI1097" s="77">
        <v>46152</v>
      </c>
      <c r="AJ1097" s="50">
        <f t="shared" si="214"/>
        <v>-125</v>
      </c>
      <c r="AK1097" s="48" t="s">
        <v>60</v>
      </c>
    </row>
    <row r="1098" spans="1:37">
      <c r="A1098" s="86" t="s">
        <v>1399</v>
      </c>
      <c r="B1098" s="44">
        <v>774</v>
      </c>
      <c r="C1098" s="44">
        <v>30839664</v>
      </c>
      <c r="D1098" s="86" t="s">
        <v>196</v>
      </c>
      <c r="E1098" s="86" t="s">
        <v>83</v>
      </c>
      <c r="F1098" s="44">
        <v>41</v>
      </c>
      <c r="G1098" s="44">
        <v>4945226</v>
      </c>
      <c r="H1098" s="46">
        <v>0.93</v>
      </c>
      <c r="I1098" s="21">
        <v>74.763791904348224</v>
      </c>
      <c r="J1098" s="86" t="s">
        <v>94</v>
      </c>
      <c r="K1098" s="66">
        <v>0.11799999999999999</v>
      </c>
      <c r="L1098" s="45">
        <v>7954</v>
      </c>
      <c r="M1098" s="82">
        <v>45345</v>
      </c>
      <c r="N1098" s="44">
        <v>38303</v>
      </c>
      <c r="O1098" s="36">
        <f t="shared" si="205"/>
        <v>2863677.5213122498</v>
      </c>
      <c r="P1098" s="36">
        <f t="shared" si="206"/>
        <v>3201591</v>
      </c>
      <c r="Q1098" s="44">
        <v>19621</v>
      </c>
      <c r="R1098" s="30">
        <v>38303</v>
      </c>
      <c r="S1098" s="30">
        <f t="shared" si="207"/>
        <v>18682</v>
      </c>
      <c r="T1098" s="36">
        <f t="shared" si="208"/>
        <v>1640039</v>
      </c>
      <c r="U1098" s="30">
        <f t="shared" si="209"/>
        <v>1561552</v>
      </c>
      <c r="V1098" s="44">
        <v>118</v>
      </c>
      <c r="W1098" s="33">
        <f t="shared" si="210"/>
        <v>45463</v>
      </c>
      <c r="X1098" s="43" t="str">
        <f t="shared" ca="1" si="215"/>
        <v>Bill Process</v>
      </c>
      <c r="Y1098" s="37">
        <f t="shared" ca="1" si="211"/>
        <v>-728</v>
      </c>
      <c r="Z1098" s="44">
        <v>7164</v>
      </c>
      <c r="AA1098" s="44">
        <f t="shared" ca="1" si="212"/>
        <v>728</v>
      </c>
      <c r="AB1098" s="48">
        <v>0</v>
      </c>
      <c r="AC1098" s="67">
        <f t="shared" si="213"/>
        <v>0.51225752552019421</v>
      </c>
      <c r="AD1098" s="52">
        <f t="shared" ca="1" si="204"/>
        <v>728</v>
      </c>
      <c r="AE1098" s="83"/>
      <c r="AF1098" s="74">
        <v>0</v>
      </c>
      <c r="AG1098" s="75">
        <v>0</v>
      </c>
      <c r="AH1098" s="76">
        <v>46348</v>
      </c>
      <c r="AI1098" s="77">
        <v>46480</v>
      </c>
      <c r="AJ1098" s="50">
        <f t="shared" si="214"/>
        <v>-132</v>
      </c>
      <c r="AK1098" s="48" t="s">
        <v>60</v>
      </c>
    </row>
    <row r="1099" spans="1:37">
      <c r="A1099" s="86" t="s">
        <v>1400</v>
      </c>
      <c r="B1099" s="44">
        <v>992</v>
      </c>
      <c r="C1099" s="44">
        <v>79520908</v>
      </c>
      <c r="D1099" s="86" t="s">
        <v>149</v>
      </c>
      <c r="E1099" s="86" t="s">
        <v>75</v>
      </c>
      <c r="F1099" s="44">
        <v>50</v>
      </c>
      <c r="G1099" s="44">
        <v>7042474</v>
      </c>
      <c r="H1099" s="46">
        <v>0.78</v>
      </c>
      <c r="I1099" s="21">
        <v>87.151875317922446</v>
      </c>
      <c r="J1099" s="86" t="s">
        <v>84</v>
      </c>
      <c r="K1099" s="66">
        <v>0.14699999999999999</v>
      </c>
      <c r="L1099" s="45">
        <v>7929</v>
      </c>
      <c r="M1099" s="82">
        <v>44961</v>
      </c>
      <c r="N1099" s="44">
        <v>38355</v>
      </c>
      <c r="O1099" s="36">
        <f t="shared" si="205"/>
        <v>3342710.1778189153</v>
      </c>
      <c r="P1099" s="36">
        <f t="shared" si="206"/>
        <v>3834089</v>
      </c>
      <c r="Q1099" s="44">
        <v>329</v>
      </c>
      <c r="R1099" s="30">
        <v>38355</v>
      </c>
      <c r="S1099" s="30">
        <f t="shared" si="207"/>
        <v>38026</v>
      </c>
      <c r="T1099" s="36">
        <f t="shared" si="208"/>
        <v>32888</v>
      </c>
      <c r="U1099" s="30">
        <f t="shared" si="209"/>
        <v>3801201</v>
      </c>
      <c r="V1099" s="44">
        <v>92</v>
      </c>
      <c r="W1099" s="33">
        <f t="shared" si="210"/>
        <v>45053</v>
      </c>
      <c r="X1099" s="43" t="str">
        <f t="shared" ca="1" si="215"/>
        <v>Bill Process</v>
      </c>
      <c r="Y1099" s="37">
        <f t="shared" ca="1" si="211"/>
        <v>-1138</v>
      </c>
      <c r="Z1099" s="44">
        <v>8400</v>
      </c>
      <c r="AA1099" s="44">
        <f t="shared" ca="1" si="212"/>
        <v>1138</v>
      </c>
      <c r="AB1099" s="48">
        <v>0</v>
      </c>
      <c r="AC1099" s="67">
        <f t="shared" si="213"/>
        <v>8.5777603962977449E-3</v>
      </c>
      <c r="AD1099" s="52">
        <f t="shared" ca="1" si="204"/>
        <v>1138</v>
      </c>
      <c r="AE1099" s="83"/>
      <c r="AF1099" s="74">
        <v>0</v>
      </c>
      <c r="AG1099" s="75">
        <v>0</v>
      </c>
      <c r="AH1099" s="76">
        <v>46190</v>
      </c>
      <c r="AI1099" s="77">
        <v>46296</v>
      </c>
      <c r="AJ1099" s="50">
        <f t="shared" si="214"/>
        <v>-106</v>
      </c>
      <c r="AK1099" s="48" t="s">
        <v>60</v>
      </c>
    </row>
    <row r="1100" spans="1:37">
      <c r="A1100" s="86" t="s">
        <v>1401</v>
      </c>
      <c r="B1100" s="44">
        <v>412</v>
      </c>
      <c r="C1100" s="44">
        <v>96213888</v>
      </c>
      <c r="D1100" s="86" t="s">
        <v>119</v>
      </c>
      <c r="E1100" s="86" t="s">
        <v>54</v>
      </c>
      <c r="F1100" s="44">
        <v>50</v>
      </c>
      <c r="G1100" s="44">
        <v>3900980</v>
      </c>
      <c r="H1100" s="46">
        <v>0.86</v>
      </c>
      <c r="I1100" s="21">
        <v>95.321618109835612</v>
      </c>
      <c r="J1100" s="86" t="s">
        <v>112</v>
      </c>
      <c r="K1100" s="66">
        <v>0.14299999999999999</v>
      </c>
      <c r="L1100" s="45">
        <v>3922</v>
      </c>
      <c r="M1100" s="82">
        <v>44266</v>
      </c>
      <c r="N1100" s="44">
        <v>34105</v>
      </c>
      <c r="O1100" s="36">
        <f t="shared" si="205"/>
        <v>3250943.7856359435</v>
      </c>
      <c r="P1100" s="36">
        <f t="shared" si="206"/>
        <v>3715829</v>
      </c>
      <c r="Q1100" s="44">
        <v>24740</v>
      </c>
      <c r="R1100" s="30">
        <v>34105</v>
      </c>
      <c r="S1100" s="30">
        <f t="shared" si="207"/>
        <v>9365</v>
      </c>
      <c r="T1100" s="36">
        <f t="shared" si="208"/>
        <v>2695488</v>
      </c>
      <c r="U1100" s="30">
        <f t="shared" si="209"/>
        <v>1020341</v>
      </c>
      <c r="V1100" s="44">
        <v>159</v>
      </c>
      <c r="W1100" s="33">
        <f t="shared" si="210"/>
        <v>44425</v>
      </c>
      <c r="X1100" s="43" t="str">
        <f t="shared" ca="1" si="215"/>
        <v>Bill Process</v>
      </c>
      <c r="Y1100" s="37">
        <f t="shared" ca="1" si="211"/>
        <v>-1766</v>
      </c>
      <c r="Z1100" s="44">
        <v>6368</v>
      </c>
      <c r="AA1100" s="44">
        <f t="shared" ca="1" si="212"/>
        <v>1766</v>
      </c>
      <c r="AB1100" s="48">
        <v>7</v>
      </c>
      <c r="AC1100" s="67">
        <f t="shared" si="213"/>
        <v>0.72540683184283827</v>
      </c>
      <c r="AD1100" s="52">
        <f t="shared" ca="1" si="204"/>
        <v>1759</v>
      </c>
      <c r="AE1100" s="83"/>
      <c r="AF1100" s="74">
        <v>0</v>
      </c>
      <c r="AG1100" s="75">
        <v>0</v>
      </c>
      <c r="AH1100" s="76">
        <v>46014</v>
      </c>
      <c r="AI1100" s="77">
        <v>46187</v>
      </c>
      <c r="AJ1100" s="50">
        <f t="shared" si="214"/>
        <v>-173</v>
      </c>
      <c r="AK1100" s="48" t="s">
        <v>47</v>
      </c>
    </row>
    <row r="1101" spans="1:37">
      <c r="A1101" s="86" t="s">
        <v>1402</v>
      </c>
      <c r="B1101" s="44">
        <v>189</v>
      </c>
      <c r="C1101" s="44">
        <v>76628833</v>
      </c>
      <c r="D1101" s="86" t="s">
        <v>128</v>
      </c>
      <c r="E1101" s="86" t="s">
        <v>50</v>
      </c>
      <c r="F1101" s="44">
        <v>13</v>
      </c>
      <c r="G1101" s="44">
        <v>7575971</v>
      </c>
      <c r="H1101" s="46">
        <v>0.82</v>
      </c>
      <c r="I1101" s="21">
        <v>52.544200479738805</v>
      </c>
      <c r="J1101" s="86" t="s">
        <v>181</v>
      </c>
      <c r="K1101" s="66">
        <v>0.13300000000000001</v>
      </c>
      <c r="L1101" s="45">
        <v>4705</v>
      </c>
      <c r="M1101" s="82">
        <v>45622</v>
      </c>
      <c r="N1101" s="44">
        <v>85852</v>
      </c>
      <c r="O1101" s="36">
        <f t="shared" si="205"/>
        <v>4511024.6995865358</v>
      </c>
      <c r="P1101" s="36">
        <f t="shared" si="206"/>
        <v>5110991</v>
      </c>
      <c r="Q1101" s="44">
        <v>60121</v>
      </c>
      <c r="R1101" s="30">
        <v>85852</v>
      </c>
      <c r="S1101" s="30">
        <f t="shared" si="207"/>
        <v>25731</v>
      </c>
      <c r="T1101" s="36">
        <f t="shared" si="208"/>
        <v>3579158</v>
      </c>
      <c r="U1101" s="30">
        <f t="shared" si="209"/>
        <v>1531833</v>
      </c>
      <c r="V1101" s="44">
        <v>161</v>
      </c>
      <c r="W1101" s="33">
        <f t="shared" si="210"/>
        <v>45783</v>
      </c>
      <c r="X1101" s="43" t="str">
        <f t="shared" ca="1" si="215"/>
        <v>Bill Process</v>
      </c>
      <c r="Y1101" s="37">
        <f t="shared" ca="1" si="211"/>
        <v>-408</v>
      </c>
      <c r="Z1101" s="44">
        <v>4676</v>
      </c>
      <c r="AA1101" s="44">
        <f t="shared" ca="1" si="212"/>
        <v>408</v>
      </c>
      <c r="AB1101" s="48">
        <v>0</v>
      </c>
      <c r="AC1101" s="67">
        <f t="shared" si="213"/>
        <v>0.70028653962633369</v>
      </c>
      <c r="AD1101" s="52">
        <f t="shared" ca="1" si="204"/>
        <v>408</v>
      </c>
      <c r="AE1101" s="83"/>
      <c r="AF1101" s="74">
        <v>0</v>
      </c>
      <c r="AG1101" s="75">
        <v>0</v>
      </c>
      <c r="AH1101" s="76">
        <v>46355</v>
      </c>
      <c r="AI1101" s="77">
        <v>46530</v>
      </c>
      <c r="AJ1101" s="50">
        <f t="shared" si="214"/>
        <v>-175</v>
      </c>
      <c r="AK1101" s="48" t="s">
        <v>47</v>
      </c>
    </row>
    <row r="1102" spans="1:37">
      <c r="A1102" s="86" t="s">
        <v>1403</v>
      </c>
      <c r="B1102" s="44">
        <v>786</v>
      </c>
      <c r="C1102" s="44">
        <v>29942921</v>
      </c>
      <c r="D1102" s="86" t="s">
        <v>206</v>
      </c>
      <c r="E1102" s="86" t="s">
        <v>207</v>
      </c>
      <c r="F1102" s="44">
        <v>20</v>
      </c>
      <c r="G1102" s="44">
        <v>9980031</v>
      </c>
      <c r="H1102" s="46">
        <v>0.99</v>
      </c>
      <c r="I1102" s="21">
        <v>59.463330821729485</v>
      </c>
      <c r="J1102" s="86" t="s">
        <v>104</v>
      </c>
      <c r="K1102" s="66">
        <v>0.13700000000000001</v>
      </c>
      <c r="L1102" s="45">
        <v>1714</v>
      </c>
      <c r="M1102" s="82">
        <v>44720</v>
      </c>
      <c r="N1102" s="44">
        <v>91274</v>
      </c>
      <c r="O1102" s="36">
        <f t="shared" si="205"/>
        <v>5427456.0574225374</v>
      </c>
      <c r="P1102" s="36">
        <f t="shared" si="206"/>
        <v>6171018</v>
      </c>
      <c r="Q1102" s="44">
        <v>86496</v>
      </c>
      <c r="R1102" s="30">
        <v>91274</v>
      </c>
      <c r="S1102" s="30">
        <f t="shared" si="207"/>
        <v>4778</v>
      </c>
      <c r="T1102" s="36">
        <f t="shared" si="208"/>
        <v>5847978</v>
      </c>
      <c r="U1102" s="30">
        <f t="shared" si="209"/>
        <v>323040</v>
      </c>
      <c r="V1102" s="44">
        <v>68</v>
      </c>
      <c r="W1102" s="33">
        <f t="shared" si="210"/>
        <v>44788</v>
      </c>
      <c r="X1102" s="43" t="str">
        <f t="shared" ca="1" si="215"/>
        <v>Bill Process</v>
      </c>
      <c r="Y1102" s="37">
        <f t="shared" ca="1" si="211"/>
        <v>-1403</v>
      </c>
      <c r="Z1102" s="44">
        <v>6882</v>
      </c>
      <c r="AA1102" s="44">
        <f t="shared" ca="1" si="212"/>
        <v>1403</v>
      </c>
      <c r="AB1102" s="48">
        <v>0</v>
      </c>
      <c r="AC1102" s="67">
        <f t="shared" si="213"/>
        <v>0.94765212437276769</v>
      </c>
      <c r="AD1102" s="52">
        <f t="shared" ca="1" si="204"/>
        <v>1403</v>
      </c>
      <c r="AE1102" s="83"/>
      <c r="AF1102" s="74">
        <v>0</v>
      </c>
      <c r="AG1102" s="75">
        <v>0</v>
      </c>
      <c r="AH1102" s="76">
        <v>46203</v>
      </c>
      <c r="AI1102" s="77">
        <v>46285</v>
      </c>
      <c r="AJ1102" s="50">
        <f t="shared" si="214"/>
        <v>-82</v>
      </c>
      <c r="AK1102" s="48" t="s">
        <v>60</v>
      </c>
    </row>
    <row r="1103" spans="1:37">
      <c r="A1103" s="86" t="s">
        <v>1404</v>
      </c>
      <c r="B1103" s="44">
        <v>756</v>
      </c>
      <c r="C1103" s="44">
        <v>76043027</v>
      </c>
      <c r="D1103" s="86" t="s">
        <v>339</v>
      </c>
      <c r="E1103" s="86" t="s">
        <v>58</v>
      </c>
      <c r="F1103" s="44">
        <v>23</v>
      </c>
      <c r="G1103" s="44">
        <v>7259098</v>
      </c>
      <c r="H1103" s="46">
        <v>0.91</v>
      </c>
      <c r="I1103" s="21">
        <v>69.463274313238955</v>
      </c>
      <c r="J1103" s="86" t="s">
        <v>184</v>
      </c>
      <c r="K1103" s="66">
        <v>0.10299999999999999</v>
      </c>
      <c r="L1103" s="45">
        <v>7837</v>
      </c>
      <c r="M1103" s="82">
        <v>44004</v>
      </c>
      <c r="N1103" s="44">
        <v>59941</v>
      </c>
      <c r="O1103" s="36">
        <f t="shared" si="205"/>
        <v>4163698.1256098561</v>
      </c>
      <c r="P1103" s="36">
        <f t="shared" si="206"/>
        <v>4592559</v>
      </c>
      <c r="Q1103" s="44">
        <v>15109</v>
      </c>
      <c r="R1103" s="30">
        <v>59941</v>
      </c>
      <c r="S1103" s="30">
        <f t="shared" si="207"/>
        <v>44832</v>
      </c>
      <c r="T1103" s="36">
        <f t="shared" si="208"/>
        <v>1157621</v>
      </c>
      <c r="U1103" s="30">
        <f t="shared" si="209"/>
        <v>3434938</v>
      </c>
      <c r="V1103" s="44">
        <v>137</v>
      </c>
      <c r="W1103" s="33">
        <f t="shared" si="210"/>
        <v>44141</v>
      </c>
      <c r="X1103" s="43" t="str">
        <f t="shared" ca="1" si="215"/>
        <v>Bill Process</v>
      </c>
      <c r="Y1103" s="37">
        <f t="shared" ca="1" si="211"/>
        <v>-2050</v>
      </c>
      <c r="Z1103" s="44">
        <v>6767</v>
      </c>
      <c r="AA1103" s="44">
        <f t="shared" ca="1" si="212"/>
        <v>2050</v>
      </c>
      <c r="AB1103" s="48">
        <v>4</v>
      </c>
      <c r="AC1103" s="67">
        <f t="shared" si="213"/>
        <v>0.25206453012128593</v>
      </c>
      <c r="AD1103" s="52">
        <f t="shared" ca="1" si="204"/>
        <v>2046</v>
      </c>
      <c r="AE1103" s="83"/>
      <c r="AF1103" s="74">
        <v>0</v>
      </c>
      <c r="AG1103" s="75">
        <v>0</v>
      </c>
      <c r="AH1103" s="76">
        <v>46119</v>
      </c>
      <c r="AI1103" s="77">
        <v>46270</v>
      </c>
      <c r="AJ1103" s="50">
        <f t="shared" si="214"/>
        <v>-151</v>
      </c>
      <c r="AK1103" s="48" t="s">
        <v>60</v>
      </c>
    </row>
    <row r="1104" spans="1:37">
      <c r="A1104" s="86" t="s">
        <v>1405</v>
      </c>
      <c r="B1104" s="44">
        <v>562</v>
      </c>
      <c r="C1104" s="44">
        <v>70110925</v>
      </c>
      <c r="D1104" s="86" t="s">
        <v>163</v>
      </c>
      <c r="E1104" s="86" t="s">
        <v>83</v>
      </c>
      <c r="F1104" s="44">
        <v>27</v>
      </c>
      <c r="G1104" s="44">
        <v>1548360</v>
      </c>
      <c r="H1104" s="46">
        <v>0.79</v>
      </c>
      <c r="I1104" s="21">
        <v>77.249667751243194</v>
      </c>
      <c r="J1104" s="86" t="s">
        <v>59</v>
      </c>
      <c r="K1104" s="66">
        <v>0.105</v>
      </c>
      <c r="L1104" s="45">
        <v>4895</v>
      </c>
      <c r="M1104" s="82">
        <v>45449</v>
      </c>
      <c r="N1104" s="44">
        <v>10532</v>
      </c>
      <c r="O1104" s="36">
        <f t="shared" si="205"/>
        <v>813593.5007560933</v>
      </c>
      <c r="P1104" s="36">
        <f t="shared" si="206"/>
        <v>899021</v>
      </c>
      <c r="Q1104" s="44">
        <v>5420</v>
      </c>
      <c r="R1104" s="30">
        <v>10532</v>
      </c>
      <c r="S1104" s="30">
        <f t="shared" si="207"/>
        <v>5112</v>
      </c>
      <c r="T1104" s="36">
        <f t="shared" si="208"/>
        <v>462656</v>
      </c>
      <c r="U1104" s="30">
        <f t="shared" si="209"/>
        <v>436365</v>
      </c>
      <c r="V1104" s="44">
        <v>89</v>
      </c>
      <c r="W1104" s="33">
        <f t="shared" si="210"/>
        <v>45538</v>
      </c>
      <c r="X1104" s="43" t="str">
        <f t="shared" ca="1" si="215"/>
        <v>Bill Process</v>
      </c>
      <c r="Y1104" s="37">
        <f t="shared" ca="1" si="211"/>
        <v>-653</v>
      </c>
      <c r="Z1104" s="44">
        <v>9152</v>
      </c>
      <c r="AA1104" s="44">
        <f t="shared" ca="1" si="212"/>
        <v>653</v>
      </c>
      <c r="AB1104" s="48">
        <v>0</v>
      </c>
      <c r="AC1104" s="67">
        <f t="shared" si="213"/>
        <v>0.5146221040638056</v>
      </c>
      <c r="AD1104" s="52">
        <f t="shared" ca="1" si="204"/>
        <v>653</v>
      </c>
      <c r="AE1104" s="83"/>
      <c r="AF1104" s="74">
        <v>0</v>
      </c>
      <c r="AG1104" s="75">
        <v>0</v>
      </c>
      <c r="AH1104" s="76">
        <v>46322</v>
      </c>
      <c r="AI1104" s="77">
        <v>46425</v>
      </c>
      <c r="AJ1104" s="50">
        <f t="shared" si="214"/>
        <v>-103</v>
      </c>
      <c r="AK1104" s="48" t="s">
        <v>60</v>
      </c>
    </row>
    <row r="1105" spans="1:37">
      <c r="A1105" s="86" t="s">
        <v>1406</v>
      </c>
      <c r="B1105" s="44">
        <v>494</v>
      </c>
      <c r="C1105" s="44">
        <v>17557630</v>
      </c>
      <c r="D1105" s="86" t="s">
        <v>229</v>
      </c>
      <c r="E1105" s="86" t="s">
        <v>125</v>
      </c>
      <c r="F1105" s="44">
        <v>23</v>
      </c>
      <c r="G1105" s="44">
        <v>9591295</v>
      </c>
      <c r="H1105" s="46">
        <v>0.82</v>
      </c>
      <c r="I1105" s="21">
        <v>94.200053843150513</v>
      </c>
      <c r="J1105" s="86" t="s">
        <v>101</v>
      </c>
      <c r="K1105" s="66">
        <v>0.14399999999999999</v>
      </c>
      <c r="L1105" s="45">
        <v>5292</v>
      </c>
      <c r="M1105" s="82">
        <v>44520</v>
      </c>
      <c r="N1105" s="44">
        <v>22244</v>
      </c>
      <c r="O1105" s="36">
        <f t="shared" si="205"/>
        <v>2095385.9976870401</v>
      </c>
      <c r="P1105" s="36">
        <f t="shared" si="206"/>
        <v>2397122</v>
      </c>
      <c r="Q1105" s="44">
        <v>19512</v>
      </c>
      <c r="R1105" s="30">
        <v>22244</v>
      </c>
      <c r="S1105" s="30">
        <f t="shared" si="207"/>
        <v>2732</v>
      </c>
      <c r="T1105" s="36">
        <f t="shared" si="208"/>
        <v>2102708</v>
      </c>
      <c r="U1105" s="30">
        <f t="shared" si="209"/>
        <v>294414</v>
      </c>
      <c r="V1105" s="44">
        <v>172</v>
      </c>
      <c r="W1105" s="33">
        <f t="shared" si="210"/>
        <v>44692</v>
      </c>
      <c r="X1105" s="43" t="str">
        <f t="shared" ca="1" si="215"/>
        <v>Bill Process</v>
      </c>
      <c r="Y1105" s="37">
        <f t="shared" ca="1" si="211"/>
        <v>-1499</v>
      </c>
      <c r="Z1105" s="44">
        <v>5576</v>
      </c>
      <c r="AA1105" s="44">
        <f t="shared" ca="1" si="212"/>
        <v>1499</v>
      </c>
      <c r="AB1105" s="48">
        <v>9</v>
      </c>
      <c r="AC1105" s="67">
        <f t="shared" si="213"/>
        <v>0.87718036324402082</v>
      </c>
      <c r="AD1105" s="52">
        <f t="shared" ca="1" si="204"/>
        <v>1490</v>
      </c>
      <c r="AE1105" s="83"/>
      <c r="AF1105" s="74">
        <v>0</v>
      </c>
      <c r="AG1105" s="75">
        <v>0</v>
      </c>
      <c r="AH1105" s="76">
        <v>46016</v>
      </c>
      <c r="AI1105" s="77">
        <v>46202</v>
      </c>
      <c r="AJ1105" s="50">
        <f t="shared" si="214"/>
        <v>-186</v>
      </c>
      <c r="AK1105" s="48" t="s">
        <v>47</v>
      </c>
    </row>
    <row r="1106" spans="1:37">
      <c r="A1106" s="86" t="s">
        <v>1407</v>
      </c>
      <c r="B1106" s="44">
        <v>258</v>
      </c>
      <c r="C1106" s="44">
        <v>60997430</v>
      </c>
      <c r="D1106" s="86" t="s">
        <v>229</v>
      </c>
      <c r="E1106" s="86" t="s">
        <v>125</v>
      </c>
      <c r="F1106" s="44">
        <v>47</v>
      </c>
      <c r="G1106" s="44">
        <v>6206724</v>
      </c>
      <c r="H1106" s="46">
        <v>0.76</v>
      </c>
      <c r="I1106" s="21">
        <v>60.551999021842178</v>
      </c>
      <c r="J1106" s="86" t="s">
        <v>187</v>
      </c>
      <c r="K1106" s="66">
        <v>0.122</v>
      </c>
      <c r="L1106" s="45">
        <v>4886</v>
      </c>
      <c r="M1106" s="82">
        <v>44098</v>
      </c>
      <c r="N1106" s="44">
        <v>32321</v>
      </c>
      <c r="O1106" s="36">
        <f t="shared" si="205"/>
        <v>1957101.1603849609</v>
      </c>
      <c r="P1106" s="36">
        <f t="shared" si="206"/>
        <v>2195868</v>
      </c>
      <c r="Q1106" s="44">
        <v>5276</v>
      </c>
      <c r="R1106" s="30">
        <v>32321</v>
      </c>
      <c r="S1106" s="30">
        <f t="shared" si="207"/>
        <v>27045</v>
      </c>
      <c r="T1106" s="36">
        <f t="shared" si="208"/>
        <v>358448</v>
      </c>
      <c r="U1106" s="30">
        <f t="shared" si="209"/>
        <v>1837420</v>
      </c>
      <c r="V1106" s="44">
        <v>96</v>
      </c>
      <c r="W1106" s="33">
        <f t="shared" si="210"/>
        <v>44194</v>
      </c>
      <c r="X1106" s="43" t="str">
        <f t="shared" ca="1" si="215"/>
        <v>Bill Process</v>
      </c>
      <c r="Y1106" s="37">
        <f t="shared" ca="1" si="211"/>
        <v>-1997</v>
      </c>
      <c r="Z1106" s="44">
        <v>4367</v>
      </c>
      <c r="AA1106" s="44">
        <f t="shared" ca="1" si="212"/>
        <v>1997</v>
      </c>
      <c r="AB1106" s="48">
        <v>0</v>
      </c>
      <c r="AC1106" s="67">
        <f t="shared" si="213"/>
        <v>0.16323752359147303</v>
      </c>
      <c r="AD1106" s="52">
        <f t="shared" ref="AD1106:AD1169" ca="1" si="216">+AA1106-AB1106</f>
        <v>1997</v>
      </c>
      <c r="AE1106" s="83"/>
      <c r="AF1106" s="74">
        <v>0</v>
      </c>
      <c r="AG1106" s="75">
        <v>0</v>
      </c>
      <c r="AH1106" s="76">
        <v>46246</v>
      </c>
      <c r="AI1106" s="77">
        <v>46356</v>
      </c>
      <c r="AJ1106" s="50">
        <f t="shared" si="214"/>
        <v>-110</v>
      </c>
      <c r="AK1106" s="48" t="s">
        <v>47</v>
      </c>
    </row>
    <row r="1107" spans="1:37">
      <c r="A1107" s="86" t="s">
        <v>1408</v>
      </c>
      <c r="B1107" s="44">
        <v>426</v>
      </c>
      <c r="C1107" s="44">
        <v>65788177</v>
      </c>
      <c r="D1107" s="86" t="s">
        <v>278</v>
      </c>
      <c r="E1107" s="86" t="s">
        <v>75</v>
      </c>
      <c r="F1107" s="44">
        <v>31</v>
      </c>
      <c r="G1107" s="44">
        <v>4647536</v>
      </c>
      <c r="H1107" s="46">
        <v>1</v>
      </c>
      <c r="I1107" s="21">
        <v>98.931114851252246</v>
      </c>
      <c r="J1107" s="86" t="s">
        <v>51</v>
      </c>
      <c r="K1107" s="66">
        <v>0.125</v>
      </c>
      <c r="L1107" s="45">
        <v>9373</v>
      </c>
      <c r="M1107" s="82">
        <v>44987</v>
      </c>
      <c r="N1107" s="44">
        <v>13280</v>
      </c>
      <c r="O1107" s="36">
        <f t="shared" si="205"/>
        <v>1313805.2052246297</v>
      </c>
      <c r="P1107" s="36">
        <f t="shared" si="206"/>
        <v>1478031</v>
      </c>
      <c r="Q1107" s="44">
        <v>9936</v>
      </c>
      <c r="R1107" s="30">
        <v>13280</v>
      </c>
      <c r="S1107" s="30">
        <f t="shared" si="207"/>
        <v>3344</v>
      </c>
      <c r="T1107" s="36">
        <f t="shared" si="208"/>
        <v>1105852</v>
      </c>
      <c r="U1107" s="30">
        <f t="shared" si="209"/>
        <v>372179</v>
      </c>
      <c r="V1107" s="44">
        <v>152</v>
      </c>
      <c r="W1107" s="33">
        <f t="shared" si="210"/>
        <v>45139</v>
      </c>
      <c r="X1107" s="43" t="str">
        <f t="shared" ca="1" si="215"/>
        <v>Bill Process</v>
      </c>
      <c r="Y1107" s="37">
        <f t="shared" ca="1" si="211"/>
        <v>-1052</v>
      </c>
      <c r="Z1107" s="44">
        <v>9065</v>
      </c>
      <c r="AA1107" s="44">
        <f t="shared" ca="1" si="212"/>
        <v>1052</v>
      </c>
      <c r="AB1107" s="48">
        <v>3</v>
      </c>
      <c r="AC1107" s="67">
        <f t="shared" si="213"/>
        <v>0.74819277108433735</v>
      </c>
      <c r="AD1107" s="52">
        <f t="shared" ca="1" si="216"/>
        <v>1049</v>
      </c>
      <c r="AE1107" s="83"/>
      <c r="AF1107" s="74">
        <v>0</v>
      </c>
      <c r="AG1107" s="75">
        <v>0</v>
      </c>
      <c r="AH1107" s="76">
        <v>45655</v>
      </c>
      <c r="AI1107" s="77">
        <v>45821</v>
      </c>
      <c r="AJ1107" s="50">
        <f t="shared" si="214"/>
        <v>-166</v>
      </c>
      <c r="AK1107" s="48" t="s">
        <v>47</v>
      </c>
    </row>
    <row r="1108" spans="1:37">
      <c r="A1108" s="86" t="s">
        <v>1409</v>
      </c>
      <c r="B1108" s="44">
        <v>948</v>
      </c>
      <c r="C1108" s="44">
        <v>76035023</v>
      </c>
      <c r="D1108" s="86" t="s">
        <v>136</v>
      </c>
      <c r="E1108" s="86" t="s">
        <v>54</v>
      </c>
      <c r="F1108" s="44">
        <v>32</v>
      </c>
      <c r="G1108" s="44">
        <v>5751155</v>
      </c>
      <c r="H1108" s="46">
        <v>0.77</v>
      </c>
      <c r="I1108" s="21">
        <v>69.619569335268508</v>
      </c>
      <c r="J1108" s="86" t="s">
        <v>232</v>
      </c>
      <c r="K1108" s="66">
        <v>0.14099999999999999</v>
      </c>
      <c r="L1108" s="45">
        <v>8040</v>
      </c>
      <c r="M1108" s="82">
        <v>45847</v>
      </c>
      <c r="N1108" s="44">
        <v>99851</v>
      </c>
      <c r="O1108" s="36">
        <f t="shared" si="205"/>
        <v>6951583.617695896</v>
      </c>
      <c r="P1108" s="36">
        <f t="shared" si="206"/>
        <v>7931757</v>
      </c>
      <c r="Q1108" s="44">
        <v>96244</v>
      </c>
      <c r="R1108" s="30">
        <v>99851</v>
      </c>
      <c r="S1108" s="30">
        <f t="shared" si="207"/>
        <v>3607</v>
      </c>
      <c r="T1108" s="36">
        <f t="shared" si="208"/>
        <v>7645232</v>
      </c>
      <c r="U1108" s="30">
        <f t="shared" si="209"/>
        <v>286525</v>
      </c>
      <c r="V1108" s="44">
        <v>124</v>
      </c>
      <c r="W1108" s="33">
        <f t="shared" si="210"/>
        <v>45971</v>
      </c>
      <c r="X1108" s="43" t="str">
        <f t="shared" ca="1" si="215"/>
        <v>Bill Process</v>
      </c>
      <c r="Y1108" s="37">
        <f t="shared" ca="1" si="211"/>
        <v>-220</v>
      </c>
      <c r="Z1108" s="44">
        <v>1907</v>
      </c>
      <c r="AA1108" s="44">
        <f t="shared" ca="1" si="212"/>
        <v>220</v>
      </c>
      <c r="AB1108" s="48">
        <v>2</v>
      </c>
      <c r="AC1108" s="67">
        <f t="shared" si="213"/>
        <v>0.96387617550149718</v>
      </c>
      <c r="AD1108" s="52">
        <f t="shared" ca="1" si="216"/>
        <v>218</v>
      </c>
      <c r="AE1108" s="83"/>
      <c r="AF1108" s="74">
        <v>0</v>
      </c>
      <c r="AG1108" s="75">
        <v>0</v>
      </c>
      <c r="AH1108" s="76">
        <v>45658</v>
      </c>
      <c r="AI1108" s="77">
        <v>45796</v>
      </c>
      <c r="AJ1108" s="50">
        <f t="shared" si="214"/>
        <v>-138</v>
      </c>
      <c r="AK1108" s="48" t="s">
        <v>60</v>
      </c>
    </row>
    <row r="1109" spans="1:37">
      <c r="A1109" s="86" t="s">
        <v>1410</v>
      </c>
      <c r="B1109" s="44">
        <v>397</v>
      </c>
      <c r="C1109" s="44">
        <v>13497162</v>
      </c>
      <c r="D1109" s="86" t="s">
        <v>334</v>
      </c>
      <c r="E1109" s="86" t="s">
        <v>107</v>
      </c>
      <c r="F1109" s="44">
        <v>44</v>
      </c>
      <c r="G1109" s="44">
        <v>2264379</v>
      </c>
      <c r="H1109" s="46">
        <v>0.94</v>
      </c>
      <c r="I1109" s="21">
        <v>54.214917890047275</v>
      </c>
      <c r="J1109" s="86" t="s">
        <v>315</v>
      </c>
      <c r="K1109" s="66">
        <v>0.108</v>
      </c>
      <c r="L1109" s="45">
        <v>1901</v>
      </c>
      <c r="M1109" s="82">
        <v>44739</v>
      </c>
      <c r="N1109" s="44">
        <v>27645</v>
      </c>
      <c r="O1109" s="36">
        <f t="shared" si="205"/>
        <v>1498771.405070357</v>
      </c>
      <c r="P1109" s="36">
        <f t="shared" si="206"/>
        <v>1660639</v>
      </c>
      <c r="Q1109" s="44">
        <v>21628</v>
      </c>
      <c r="R1109" s="30">
        <v>27645</v>
      </c>
      <c r="S1109" s="30">
        <f t="shared" si="207"/>
        <v>6017</v>
      </c>
      <c r="T1109" s="36">
        <f t="shared" si="208"/>
        <v>1299197</v>
      </c>
      <c r="U1109" s="30">
        <f t="shared" si="209"/>
        <v>361442</v>
      </c>
      <c r="V1109" s="44">
        <v>59</v>
      </c>
      <c r="W1109" s="33">
        <f t="shared" si="210"/>
        <v>44798</v>
      </c>
      <c r="X1109" s="43" t="str">
        <f t="shared" ca="1" si="215"/>
        <v>Bill Process</v>
      </c>
      <c r="Y1109" s="37">
        <f t="shared" ca="1" si="211"/>
        <v>-1393</v>
      </c>
      <c r="Z1109" s="44">
        <v>1323</v>
      </c>
      <c r="AA1109" s="44">
        <f t="shared" ca="1" si="212"/>
        <v>1393</v>
      </c>
      <c r="AB1109" s="48">
        <v>9</v>
      </c>
      <c r="AC1109" s="67">
        <f t="shared" si="213"/>
        <v>0.78234762163139804</v>
      </c>
      <c r="AD1109" s="52">
        <f t="shared" ca="1" si="216"/>
        <v>1384</v>
      </c>
      <c r="AE1109" s="83"/>
      <c r="AF1109" s="74">
        <v>0</v>
      </c>
      <c r="AG1109" s="75">
        <v>0</v>
      </c>
      <c r="AH1109" s="76">
        <v>45827</v>
      </c>
      <c r="AI1109" s="77">
        <v>45900</v>
      </c>
      <c r="AJ1109" s="50">
        <f t="shared" si="214"/>
        <v>-73</v>
      </c>
      <c r="AK1109" s="48" t="s">
        <v>47</v>
      </c>
    </row>
    <row r="1110" spans="1:37">
      <c r="A1110" s="86" t="s">
        <v>1411</v>
      </c>
      <c r="B1110" s="44">
        <v>322</v>
      </c>
      <c r="C1110" s="44">
        <v>66271268</v>
      </c>
      <c r="D1110" s="86" t="s">
        <v>78</v>
      </c>
      <c r="E1110" s="86" t="s">
        <v>79</v>
      </c>
      <c r="F1110" s="44">
        <v>29</v>
      </c>
      <c r="G1110" s="44">
        <v>1957369</v>
      </c>
      <c r="H1110" s="46">
        <v>0.85</v>
      </c>
      <c r="I1110" s="21">
        <v>63.105294531295726</v>
      </c>
      <c r="J1110" s="86" t="s">
        <v>80</v>
      </c>
      <c r="K1110" s="66">
        <v>0.14000000000000001</v>
      </c>
      <c r="L1110" s="45">
        <v>1395</v>
      </c>
      <c r="M1110" s="82">
        <v>44389</v>
      </c>
      <c r="N1110" s="44">
        <v>43884</v>
      </c>
      <c r="O1110" s="36">
        <f t="shared" si="205"/>
        <v>2769312.7452113815</v>
      </c>
      <c r="P1110" s="36">
        <f t="shared" si="206"/>
        <v>3157017</v>
      </c>
      <c r="Q1110" s="44">
        <v>17150</v>
      </c>
      <c r="R1110" s="30">
        <v>43884</v>
      </c>
      <c r="S1110" s="30">
        <f t="shared" si="207"/>
        <v>26734</v>
      </c>
      <c r="T1110" s="36">
        <f t="shared" si="208"/>
        <v>1233772</v>
      </c>
      <c r="U1110" s="30">
        <f t="shared" si="209"/>
        <v>1923245</v>
      </c>
      <c r="V1110" s="44">
        <v>104</v>
      </c>
      <c r="W1110" s="33">
        <f t="shared" si="210"/>
        <v>44493</v>
      </c>
      <c r="X1110" s="43" t="str">
        <f t="shared" ca="1" si="215"/>
        <v>Bill Process</v>
      </c>
      <c r="Y1110" s="37">
        <f t="shared" ca="1" si="211"/>
        <v>-1698</v>
      </c>
      <c r="Z1110" s="44">
        <v>4449</v>
      </c>
      <c r="AA1110" s="44">
        <f t="shared" ca="1" si="212"/>
        <v>1698</v>
      </c>
      <c r="AB1110" s="48">
        <v>0</v>
      </c>
      <c r="AC1110" s="67">
        <f t="shared" si="213"/>
        <v>0.39080302615987605</v>
      </c>
      <c r="AD1110" s="52">
        <f t="shared" ca="1" si="216"/>
        <v>1698</v>
      </c>
      <c r="AE1110" s="83"/>
      <c r="AF1110" s="74">
        <v>0</v>
      </c>
      <c r="AG1110" s="75">
        <v>0</v>
      </c>
      <c r="AH1110" s="76">
        <v>46214</v>
      </c>
      <c r="AI1110" s="77">
        <v>46332</v>
      </c>
      <c r="AJ1110" s="50">
        <f t="shared" si="214"/>
        <v>-118</v>
      </c>
      <c r="AK1110" s="48" t="s">
        <v>47</v>
      </c>
    </row>
    <row r="1111" spans="1:37">
      <c r="A1111" s="86" t="s">
        <v>1412</v>
      </c>
      <c r="B1111" s="44">
        <v>124</v>
      </c>
      <c r="C1111" s="44">
        <v>45386511</v>
      </c>
      <c r="D1111" s="86" t="s">
        <v>361</v>
      </c>
      <c r="E1111" s="86" t="s">
        <v>107</v>
      </c>
      <c r="F1111" s="44">
        <v>25</v>
      </c>
      <c r="G1111" s="44">
        <v>4937733</v>
      </c>
      <c r="H1111" s="46">
        <v>0.92</v>
      </c>
      <c r="I1111" s="21">
        <v>96.201584363794822</v>
      </c>
      <c r="J1111" s="86" t="s">
        <v>230</v>
      </c>
      <c r="K1111" s="66">
        <v>0.128</v>
      </c>
      <c r="L1111" s="45">
        <v>4629</v>
      </c>
      <c r="M1111" s="82">
        <v>45595</v>
      </c>
      <c r="N1111" s="44">
        <v>41812</v>
      </c>
      <c r="O1111" s="36">
        <f t="shared" si="205"/>
        <v>4022380.645418989</v>
      </c>
      <c r="P1111" s="36">
        <f t="shared" si="206"/>
        <v>4537245</v>
      </c>
      <c r="Q1111" s="44">
        <v>35243</v>
      </c>
      <c r="R1111" s="30">
        <v>41812</v>
      </c>
      <c r="S1111" s="30">
        <f t="shared" si="207"/>
        <v>6569</v>
      </c>
      <c r="T1111" s="36">
        <f t="shared" si="208"/>
        <v>3824408</v>
      </c>
      <c r="U1111" s="30">
        <f t="shared" si="209"/>
        <v>712837</v>
      </c>
      <c r="V1111" s="44">
        <v>101</v>
      </c>
      <c r="W1111" s="33">
        <f t="shared" si="210"/>
        <v>45696</v>
      </c>
      <c r="X1111" s="43" t="str">
        <f t="shared" ca="1" si="215"/>
        <v>Bill Process</v>
      </c>
      <c r="Y1111" s="37">
        <f t="shared" ca="1" si="211"/>
        <v>-495</v>
      </c>
      <c r="Z1111" s="44">
        <v>3796</v>
      </c>
      <c r="AA1111" s="44">
        <f t="shared" ca="1" si="212"/>
        <v>495</v>
      </c>
      <c r="AB1111" s="48">
        <v>3</v>
      </c>
      <c r="AC1111" s="67">
        <f t="shared" si="213"/>
        <v>0.84289199272936</v>
      </c>
      <c r="AD1111" s="52">
        <f t="shared" ca="1" si="216"/>
        <v>492</v>
      </c>
      <c r="AE1111" s="83"/>
      <c r="AF1111" s="74">
        <v>0</v>
      </c>
      <c r="AG1111" s="75">
        <v>0</v>
      </c>
      <c r="AH1111" s="76">
        <v>45743</v>
      </c>
      <c r="AI1111" s="77">
        <v>45858</v>
      </c>
      <c r="AJ1111" s="50">
        <f t="shared" si="214"/>
        <v>-115</v>
      </c>
      <c r="AK1111" s="48" t="s">
        <v>47</v>
      </c>
    </row>
    <row r="1112" spans="1:37">
      <c r="A1112" s="86" t="s">
        <v>1413</v>
      </c>
      <c r="B1112" s="44">
        <v>450</v>
      </c>
      <c r="C1112" s="44">
        <v>47273949</v>
      </c>
      <c r="D1112" s="86" t="s">
        <v>246</v>
      </c>
      <c r="E1112" s="86" t="s">
        <v>50</v>
      </c>
      <c r="F1112" s="44">
        <v>32</v>
      </c>
      <c r="G1112" s="44">
        <v>8106687</v>
      </c>
      <c r="H1112" s="46">
        <v>0.85</v>
      </c>
      <c r="I1112" s="21">
        <v>75.723087996867704</v>
      </c>
      <c r="J1112" s="86" t="s">
        <v>232</v>
      </c>
      <c r="K1112" s="66">
        <v>0.11899999999999999</v>
      </c>
      <c r="L1112" s="45">
        <v>9515</v>
      </c>
      <c r="M1112" s="82">
        <v>44453</v>
      </c>
      <c r="N1112" s="44">
        <v>69231</v>
      </c>
      <c r="O1112" s="36">
        <f t="shared" si="205"/>
        <v>5242385.1051111482</v>
      </c>
      <c r="P1112" s="36">
        <f t="shared" si="206"/>
        <v>5866229</v>
      </c>
      <c r="Q1112" s="44">
        <v>31462</v>
      </c>
      <c r="R1112" s="30">
        <v>69231</v>
      </c>
      <c r="S1112" s="30">
        <f t="shared" si="207"/>
        <v>37769</v>
      </c>
      <c r="T1112" s="36">
        <f t="shared" si="208"/>
        <v>2665905</v>
      </c>
      <c r="U1112" s="30">
        <f t="shared" si="209"/>
        <v>3200324</v>
      </c>
      <c r="V1112" s="44">
        <v>128</v>
      </c>
      <c r="W1112" s="33">
        <f t="shared" si="210"/>
        <v>44581</v>
      </c>
      <c r="X1112" s="43" t="str">
        <f t="shared" ca="1" si="215"/>
        <v>Bill Process</v>
      </c>
      <c r="Y1112" s="37">
        <f t="shared" ca="1" si="211"/>
        <v>-1610</v>
      </c>
      <c r="Z1112" s="44">
        <v>6585</v>
      </c>
      <c r="AA1112" s="44">
        <f t="shared" ca="1" si="212"/>
        <v>1610</v>
      </c>
      <c r="AB1112" s="48">
        <v>5</v>
      </c>
      <c r="AC1112" s="67">
        <f t="shared" si="213"/>
        <v>0.45444959627912351</v>
      </c>
      <c r="AD1112" s="52">
        <f t="shared" ca="1" si="216"/>
        <v>1605</v>
      </c>
      <c r="AE1112" s="83"/>
      <c r="AF1112" s="74">
        <v>0</v>
      </c>
      <c r="AG1112" s="75">
        <v>0</v>
      </c>
      <c r="AH1112" s="76">
        <v>45829</v>
      </c>
      <c r="AI1112" s="77">
        <v>45971</v>
      </c>
      <c r="AJ1112" s="50">
        <f t="shared" si="214"/>
        <v>-142</v>
      </c>
      <c r="AK1112" s="48" t="s">
        <v>60</v>
      </c>
    </row>
    <row r="1113" spans="1:37">
      <c r="A1113" s="86" t="s">
        <v>1414</v>
      </c>
      <c r="B1113" s="44">
        <v>205</v>
      </c>
      <c r="C1113" s="44">
        <v>75611828</v>
      </c>
      <c r="D1113" s="86" t="s">
        <v>82</v>
      </c>
      <c r="E1113" s="86" t="s">
        <v>83</v>
      </c>
      <c r="F1113" s="44">
        <v>16</v>
      </c>
      <c r="G1113" s="44">
        <v>3555607</v>
      </c>
      <c r="H1113" s="46">
        <v>0.94</v>
      </c>
      <c r="I1113" s="21">
        <v>91.904535119599288</v>
      </c>
      <c r="J1113" s="86" t="s">
        <v>55</v>
      </c>
      <c r="K1113" s="66">
        <v>0.123</v>
      </c>
      <c r="L1113" s="45">
        <v>2286</v>
      </c>
      <c r="M1113" s="82">
        <v>45380</v>
      </c>
      <c r="N1113" s="44">
        <v>67444</v>
      </c>
      <c r="O1113" s="36">
        <f t="shared" si="205"/>
        <v>6198409.4666062547</v>
      </c>
      <c r="P1113" s="36">
        <f t="shared" si="206"/>
        <v>6960814</v>
      </c>
      <c r="Q1113" s="44">
        <v>66682</v>
      </c>
      <c r="R1113" s="30">
        <v>67444</v>
      </c>
      <c r="S1113" s="30">
        <f t="shared" si="207"/>
        <v>762</v>
      </c>
      <c r="T1113" s="36">
        <f t="shared" si="208"/>
        <v>6882169</v>
      </c>
      <c r="U1113" s="30">
        <f t="shared" si="209"/>
        <v>78645</v>
      </c>
      <c r="V1113" s="44">
        <v>141</v>
      </c>
      <c r="W1113" s="33">
        <f t="shared" si="210"/>
        <v>45521</v>
      </c>
      <c r="X1113" s="43" t="str">
        <f t="shared" ca="1" si="215"/>
        <v>Bill Process</v>
      </c>
      <c r="Y1113" s="37">
        <f t="shared" ca="1" si="211"/>
        <v>-670</v>
      </c>
      <c r="Z1113" s="44">
        <v>8266</v>
      </c>
      <c r="AA1113" s="44">
        <f t="shared" ca="1" si="212"/>
        <v>670</v>
      </c>
      <c r="AB1113" s="48">
        <v>9</v>
      </c>
      <c r="AC1113" s="67">
        <f t="shared" si="213"/>
        <v>0.98870173773797521</v>
      </c>
      <c r="AD1113" s="52">
        <f t="shared" ca="1" si="216"/>
        <v>661</v>
      </c>
      <c r="AE1113" s="83"/>
      <c r="AF1113" s="74">
        <v>0</v>
      </c>
      <c r="AG1113" s="75">
        <v>0</v>
      </c>
      <c r="AH1113" s="76">
        <v>45758</v>
      </c>
      <c r="AI1113" s="77">
        <v>45913</v>
      </c>
      <c r="AJ1113" s="50">
        <f t="shared" si="214"/>
        <v>-155</v>
      </c>
      <c r="AK1113" s="48" t="s">
        <v>47</v>
      </c>
    </row>
    <row r="1114" spans="1:37">
      <c r="A1114" s="86" t="s">
        <v>1415</v>
      </c>
      <c r="B1114" s="44">
        <v>251</v>
      </c>
      <c r="C1114" s="44">
        <v>15927496</v>
      </c>
      <c r="D1114" s="86" t="s">
        <v>180</v>
      </c>
      <c r="E1114" s="86" t="s">
        <v>93</v>
      </c>
      <c r="F1114" s="44">
        <v>15</v>
      </c>
      <c r="G1114" s="44">
        <v>1120359</v>
      </c>
      <c r="H1114" s="46">
        <v>0.96</v>
      </c>
      <c r="I1114" s="21">
        <v>82.74844716487506</v>
      </c>
      <c r="J1114" s="86" t="s">
        <v>159</v>
      </c>
      <c r="K1114" s="66">
        <v>0.123</v>
      </c>
      <c r="L1114" s="45">
        <v>2910</v>
      </c>
      <c r="M1114" s="82">
        <v>44587</v>
      </c>
      <c r="N1114" s="44">
        <v>61152</v>
      </c>
      <c r="O1114" s="36">
        <f t="shared" si="205"/>
        <v>5060233.0410264395</v>
      </c>
      <c r="P1114" s="36">
        <f t="shared" si="206"/>
        <v>5682642</v>
      </c>
      <c r="Q1114" s="44">
        <v>23442</v>
      </c>
      <c r="R1114" s="30">
        <v>61152</v>
      </c>
      <c r="S1114" s="30">
        <f t="shared" si="207"/>
        <v>37710</v>
      </c>
      <c r="T1114" s="36">
        <f t="shared" si="208"/>
        <v>2178383</v>
      </c>
      <c r="U1114" s="30">
        <f t="shared" si="209"/>
        <v>3504259</v>
      </c>
      <c r="V1114" s="44">
        <v>117</v>
      </c>
      <c r="W1114" s="33">
        <f t="shared" si="210"/>
        <v>44704</v>
      </c>
      <c r="X1114" s="43" t="str">
        <f t="shared" ca="1" si="215"/>
        <v>Bill Process</v>
      </c>
      <c r="Y1114" s="37">
        <f t="shared" ca="1" si="211"/>
        <v>-1487</v>
      </c>
      <c r="Z1114" s="44">
        <v>6637</v>
      </c>
      <c r="AA1114" s="44">
        <f t="shared" ca="1" si="212"/>
        <v>1487</v>
      </c>
      <c r="AB1114" s="48">
        <v>0</v>
      </c>
      <c r="AC1114" s="67">
        <f t="shared" si="213"/>
        <v>0.38333987441130296</v>
      </c>
      <c r="AD1114" s="52">
        <f t="shared" ca="1" si="216"/>
        <v>1487</v>
      </c>
      <c r="AE1114" s="83"/>
      <c r="AF1114" s="74">
        <v>0</v>
      </c>
      <c r="AG1114" s="75">
        <v>0</v>
      </c>
      <c r="AH1114" s="76">
        <v>46235</v>
      </c>
      <c r="AI1114" s="77">
        <v>46366</v>
      </c>
      <c r="AJ1114" s="50">
        <f t="shared" si="214"/>
        <v>-131</v>
      </c>
      <c r="AK1114" s="48" t="s">
        <v>47</v>
      </c>
    </row>
    <row r="1115" spans="1:37">
      <c r="A1115" s="86" t="s">
        <v>1416</v>
      </c>
      <c r="B1115" s="44">
        <v>726</v>
      </c>
      <c r="C1115" s="44">
        <v>22671104</v>
      </c>
      <c r="D1115" s="86" t="s">
        <v>529</v>
      </c>
      <c r="E1115" s="86" t="s">
        <v>211</v>
      </c>
      <c r="F1115" s="44">
        <v>43</v>
      </c>
      <c r="G1115" s="44">
        <v>4500142</v>
      </c>
      <c r="H1115" s="46">
        <v>0.82</v>
      </c>
      <c r="I1115" s="21">
        <v>79.353347344903796</v>
      </c>
      <c r="J1115" s="86" t="s">
        <v>272</v>
      </c>
      <c r="K1115" s="66">
        <v>0.129</v>
      </c>
      <c r="L1115" s="45">
        <v>7605</v>
      </c>
      <c r="M1115" s="82">
        <v>44705</v>
      </c>
      <c r="N1115" s="44">
        <v>82250</v>
      </c>
      <c r="O1115" s="36">
        <f t="shared" si="205"/>
        <v>6526812.8191183368</v>
      </c>
      <c r="P1115" s="36">
        <f t="shared" si="206"/>
        <v>7368772</v>
      </c>
      <c r="Q1115" s="44">
        <v>49544</v>
      </c>
      <c r="R1115" s="30">
        <v>82250</v>
      </c>
      <c r="S1115" s="30">
        <f t="shared" si="207"/>
        <v>32706</v>
      </c>
      <c r="T1115" s="36">
        <f t="shared" si="208"/>
        <v>4438643</v>
      </c>
      <c r="U1115" s="30">
        <f t="shared" si="209"/>
        <v>2930129</v>
      </c>
      <c r="V1115" s="44">
        <v>193</v>
      </c>
      <c r="W1115" s="33">
        <f t="shared" si="210"/>
        <v>44898</v>
      </c>
      <c r="X1115" s="43" t="str">
        <f t="shared" ca="1" si="215"/>
        <v>Bill Process</v>
      </c>
      <c r="Y1115" s="37">
        <f t="shared" ca="1" si="211"/>
        <v>-1293</v>
      </c>
      <c r="Z1115" s="44">
        <v>7404</v>
      </c>
      <c r="AA1115" s="44">
        <f t="shared" ca="1" si="212"/>
        <v>1293</v>
      </c>
      <c r="AB1115" s="48">
        <v>4</v>
      </c>
      <c r="AC1115" s="67">
        <f t="shared" si="213"/>
        <v>0.60235866261398174</v>
      </c>
      <c r="AD1115" s="52">
        <f t="shared" ca="1" si="216"/>
        <v>1289</v>
      </c>
      <c r="AE1115" s="83"/>
      <c r="AF1115" s="74">
        <v>0</v>
      </c>
      <c r="AG1115" s="75">
        <v>0</v>
      </c>
      <c r="AH1115" s="76">
        <v>46105</v>
      </c>
      <c r="AI1115" s="77">
        <v>46312</v>
      </c>
      <c r="AJ1115" s="50">
        <f t="shared" si="214"/>
        <v>-207</v>
      </c>
      <c r="AK1115" s="48" t="s">
        <v>47</v>
      </c>
    </row>
    <row r="1116" spans="1:37">
      <c r="A1116" s="86" t="s">
        <v>1417</v>
      </c>
      <c r="B1116" s="44">
        <v>739</v>
      </c>
      <c r="C1116" s="44">
        <v>80637425</v>
      </c>
      <c r="D1116" s="86" t="s">
        <v>175</v>
      </c>
      <c r="E1116" s="86" t="s">
        <v>50</v>
      </c>
      <c r="F1116" s="44">
        <v>44</v>
      </c>
      <c r="G1116" s="44">
        <v>8632422</v>
      </c>
      <c r="H1116" s="46">
        <v>0.9</v>
      </c>
      <c r="I1116" s="21">
        <v>72.846606674282626</v>
      </c>
      <c r="J1116" s="86" t="s">
        <v>265</v>
      </c>
      <c r="K1116" s="66">
        <v>0.11799999999999999</v>
      </c>
      <c r="L1116" s="45">
        <v>7411</v>
      </c>
      <c r="M1116" s="82">
        <v>45177</v>
      </c>
      <c r="N1116" s="44">
        <v>30901</v>
      </c>
      <c r="O1116" s="36">
        <f t="shared" si="205"/>
        <v>2251032.9928420074</v>
      </c>
      <c r="P1116" s="36">
        <f t="shared" si="206"/>
        <v>2516655</v>
      </c>
      <c r="Q1116" s="44">
        <v>28761</v>
      </c>
      <c r="R1116" s="30">
        <v>30901</v>
      </c>
      <c r="S1116" s="30">
        <f t="shared" si="207"/>
        <v>2140</v>
      </c>
      <c r="T1116" s="36">
        <f t="shared" si="208"/>
        <v>2342368</v>
      </c>
      <c r="U1116" s="30">
        <f t="shared" si="209"/>
        <v>174287</v>
      </c>
      <c r="V1116" s="44">
        <v>112</v>
      </c>
      <c r="W1116" s="33">
        <f t="shared" si="210"/>
        <v>45289</v>
      </c>
      <c r="X1116" s="43" t="str">
        <f t="shared" ca="1" si="215"/>
        <v>Bill Process</v>
      </c>
      <c r="Y1116" s="37">
        <f t="shared" ca="1" si="211"/>
        <v>-902</v>
      </c>
      <c r="Z1116" s="44">
        <v>6549</v>
      </c>
      <c r="AA1116" s="44">
        <f t="shared" ca="1" si="212"/>
        <v>902</v>
      </c>
      <c r="AB1116" s="48">
        <v>9</v>
      </c>
      <c r="AC1116" s="67">
        <f t="shared" si="213"/>
        <v>0.93074657778065439</v>
      </c>
      <c r="AD1116" s="52">
        <f t="shared" ca="1" si="216"/>
        <v>893</v>
      </c>
      <c r="AE1116" s="83"/>
      <c r="AF1116" s="74">
        <v>0</v>
      </c>
      <c r="AG1116" s="75">
        <v>0</v>
      </c>
      <c r="AH1116" s="76">
        <v>46001</v>
      </c>
      <c r="AI1116" s="77">
        <v>46127</v>
      </c>
      <c r="AJ1116" s="50">
        <f t="shared" si="214"/>
        <v>-126</v>
      </c>
      <c r="AK1116" s="48" t="s">
        <v>47</v>
      </c>
    </row>
    <row r="1117" spans="1:37">
      <c r="A1117" s="86" t="s">
        <v>1418</v>
      </c>
      <c r="B1117" s="44">
        <v>749</v>
      </c>
      <c r="C1117" s="44">
        <v>41002532</v>
      </c>
      <c r="D1117" s="86" t="s">
        <v>155</v>
      </c>
      <c r="E1117" s="86" t="s">
        <v>50</v>
      </c>
      <c r="F1117" s="44">
        <v>25</v>
      </c>
      <c r="G1117" s="44">
        <v>6210727</v>
      </c>
      <c r="H1117" s="46">
        <v>0.85</v>
      </c>
      <c r="I1117" s="21">
        <v>92.673767851662234</v>
      </c>
      <c r="J1117" s="86" t="s">
        <v>181</v>
      </c>
      <c r="K1117" s="66">
        <v>0.121</v>
      </c>
      <c r="L1117" s="45">
        <v>5473</v>
      </c>
      <c r="M1117" s="82">
        <v>44316</v>
      </c>
      <c r="N1117" s="44">
        <v>43276</v>
      </c>
      <c r="O1117" s="36">
        <f t="shared" si="205"/>
        <v>4010549.977548535</v>
      </c>
      <c r="P1117" s="36">
        <f t="shared" si="206"/>
        <v>4495827</v>
      </c>
      <c r="Q1117" s="44">
        <v>9389</v>
      </c>
      <c r="R1117" s="30">
        <v>43276</v>
      </c>
      <c r="S1117" s="30">
        <f t="shared" si="207"/>
        <v>33887</v>
      </c>
      <c r="T1117" s="36">
        <f t="shared" si="208"/>
        <v>975398</v>
      </c>
      <c r="U1117" s="30">
        <f t="shared" si="209"/>
        <v>3520429</v>
      </c>
      <c r="V1117" s="44">
        <v>162</v>
      </c>
      <c r="W1117" s="33">
        <f t="shared" si="210"/>
        <v>44478</v>
      </c>
      <c r="X1117" s="43" t="str">
        <f t="shared" ca="1" si="215"/>
        <v>Bill Process</v>
      </c>
      <c r="Y1117" s="37">
        <f t="shared" ca="1" si="211"/>
        <v>-1713</v>
      </c>
      <c r="Z1117" s="44">
        <v>5726</v>
      </c>
      <c r="AA1117" s="44">
        <f t="shared" ca="1" si="212"/>
        <v>1713</v>
      </c>
      <c r="AB1117" s="48">
        <v>2</v>
      </c>
      <c r="AC1117" s="67">
        <f t="shared" si="213"/>
        <v>0.2169562806174323</v>
      </c>
      <c r="AD1117" s="52">
        <f t="shared" ca="1" si="216"/>
        <v>1711</v>
      </c>
      <c r="AE1117" s="83"/>
      <c r="AF1117" s="74">
        <v>0</v>
      </c>
      <c r="AG1117" s="75">
        <v>0</v>
      </c>
      <c r="AH1117" s="76">
        <v>45928</v>
      </c>
      <c r="AI1117" s="77">
        <v>46104</v>
      </c>
      <c r="AJ1117" s="50">
        <f t="shared" si="214"/>
        <v>-176</v>
      </c>
      <c r="AK1117" s="48" t="s">
        <v>47</v>
      </c>
    </row>
    <row r="1118" spans="1:37">
      <c r="A1118" s="86" t="s">
        <v>1419</v>
      </c>
      <c r="B1118" s="44">
        <v>324</v>
      </c>
      <c r="C1118" s="44">
        <v>12298807</v>
      </c>
      <c r="D1118" s="86" t="s">
        <v>365</v>
      </c>
      <c r="E1118" s="86" t="s">
        <v>211</v>
      </c>
      <c r="F1118" s="44">
        <v>21</v>
      </c>
      <c r="G1118" s="44">
        <v>3699041</v>
      </c>
      <c r="H1118" s="46">
        <v>0.77</v>
      </c>
      <c r="I1118" s="21">
        <v>66.058090308438807</v>
      </c>
      <c r="J1118" s="86" t="s">
        <v>236</v>
      </c>
      <c r="K1118" s="66">
        <v>0.11899999999999999</v>
      </c>
      <c r="L1118" s="45">
        <v>8894</v>
      </c>
      <c r="M1118" s="82">
        <v>44448</v>
      </c>
      <c r="N1118" s="44">
        <v>54302</v>
      </c>
      <c r="O1118" s="36">
        <f t="shared" si="205"/>
        <v>3587086.4199288441</v>
      </c>
      <c r="P1118" s="36">
        <f t="shared" si="206"/>
        <v>4013950</v>
      </c>
      <c r="Q1118" s="44">
        <v>14850</v>
      </c>
      <c r="R1118" s="30">
        <v>54302</v>
      </c>
      <c r="S1118" s="30">
        <f t="shared" si="207"/>
        <v>39452</v>
      </c>
      <c r="T1118" s="36">
        <f t="shared" si="208"/>
        <v>1097697</v>
      </c>
      <c r="U1118" s="30">
        <f t="shared" si="209"/>
        <v>2916253</v>
      </c>
      <c r="V1118" s="44">
        <v>182</v>
      </c>
      <c r="W1118" s="33">
        <f t="shared" si="210"/>
        <v>44630</v>
      </c>
      <c r="X1118" s="43" t="str">
        <f t="shared" ca="1" si="215"/>
        <v>Bill Process</v>
      </c>
      <c r="Y1118" s="37">
        <f t="shared" ca="1" si="211"/>
        <v>-1561</v>
      </c>
      <c r="Z1118" s="44">
        <v>1518</v>
      </c>
      <c r="AA1118" s="44">
        <f t="shared" ca="1" si="212"/>
        <v>1561</v>
      </c>
      <c r="AB1118" s="48">
        <v>0</v>
      </c>
      <c r="AC1118" s="67">
        <f t="shared" si="213"/>
        <v>0.27347059040182681</v>
      </c>
      <c r="AD1118" s="52">
        <f t="shared" ca="1" si="216"/>
        <v>1561</v>
      </c>
      <c r="AE1118" s="83"/>
      <c r="AF1118" s="74">
        <v>0</v>
      </c>
      <c r="AG1118" s="75">
        <v>0</v>
      </c>
      <c r="AH1118" s="76">
        <v>46205</v>
      </c>
      <c r="AI1118" s="77">
        <v>46401</v>
      </c>
      <c r="AJ1118" s="50">
        <f t="shared" si="214"/>
        <v>-196</v>
      </c>
      <c r="AK1118" s="48" t="s">
        <v>47</v>
      </c>
    </row>
    <row r="1119" spans="1:37">
      <c r="A1119" s="86" t="s">
        <v>1420</v>
      </c>
      <c r="B1119" s="44">
        <v>532</v>
      </c>
      <c r="C1119" s="44">
        <v>37463518</v>
      </c>
      <c r="D1119" s="86" t="s">
        <v>950</v>
      </c>
      <c r="E1119" s="86" t="s">
        <v>63</v>
      </c>
      <c r="F1119" s="44">
        <v>25</v>
      </c>
      <c r="G1119" s="44">
        <v>3663936</v>
      </c>
      <c r="H1119" s="46">
        <v>0.96</v>
      </c>
      <c r="I1119" s="21">
        <v>91.619747217879151</v>
      </c>
      <c r="J1119" s="86" t="s">
        <v>137</v>
      </c>
      <c r="K1119" s="66">
        <v>0.14399999999999999</v>
      </c>
      <c r="L1119" s="45">
        <v>5600</v>
      </c>
      <c r="M1119" s="82">
        <v>45712</v>
      </c>
      <c r="N1119" s="44">
        <v>71986</v>
      </c>
      <c r="O1119" s="36">
        <f t="shared" si="205"/>
        <v>6595339.1232262487</v>
      </c>
      <c r="P1119" s="36">
        <f t="shared" si="206"/>
        <v>7545068</v>
      </c>
      <c r="Q1119" s="44">
        <v>34797</v>
      </c>
      <c r="R1119" s="30">
        <v>71986</v>
      </c>
      <c r="S1119" s="30">
        <f t="shared" si="207"/>
        <v>37189</v>
      </c>
      <c r="T1119" s="36">
        <f t="shared" si="208"/>
        <v>3647178</v>
      </c>
      <c r="U1119" s="30">
        <f t="shared" si="209"/>
        <v>3897890</v>
      </c>
      <c r="V1119" s="44">
        <v>89</v>
      </c>
      <c r="W1119" s="33">
        <f t="shared" si="210"/>
        <v>45801</v>
      </c>
      <c r="X1119" s="43" t="str">
        <f t="shared" ca="1" si="215"/>
        <v>Bill Process</v>
      </c>
      <c r="Y1119" s="37">
        <f t="shared" ca="1" si="211"/>
        <v>-390</v>
      </c>
      <c r="Z1119" s="44">
        <v>4458</v>
      </c>
      <c r="AA1119" s="44">
        <f t="shared" ca="1" si="212"/>
        <v>390</v>
      </c>
      <c r="AB1119" s="48">
        <v>2</v>
      </c>
      <c r="AC1119" s="67">
        <f t="shared" si="213"/>
        <v>0.48338565832245156</v>
      </c>
      <c r="AD1119" s="52">
        <f t="shared" ca="1" si="216"/>
        <v>388</v>
      </c>
      <c r="AE1119" s="83"/>
      <c r="AF1119" s="74">
        <v>0</v>
      </c>
      <c r="AG1119" s="75">
        <v>0</v>
      </c>
      <c r="AH1119" s="76">
        <v>45963</v>
      </c>
      <c r="AI1119" s="77">
        <v>46066</v>
      </c>
      <c r="AJ1119" s="50">
        <f t="shared" si="214"/>
        <v>-103</v>
      </c>
      <c r="AK1119" s="48" t="s">
        <v>60</v>
      </c>
    </row>
    <row r="1120" spans="1:37">
      <c r="A1120" s="86" t="s">
        <v>1421</v>
      </c>
      <c r="B1120" s="44">
        <v>206</v>
      </c>
      <c r="C1120" s="44">
        <v>10077048</v>
      </c>
      <c r="D1120" s="86" t="s">
        <v>111</v>
      </c>
      <c r="E1120" s="86" t="s">
        <v>79</v>
      </c>
      <c r="F1120" s="44">
        <v>30</v>
      </c>
      <c r="G1120" s="44">
        <v>3787216</v>
      </c>
      <c r="H1120" s="46">
        <v>0.89</v>
      </c>
      <c r="I1120" s="21">
        <v>84.451436465666944</v>
      </c>
      <c r="J1120" s="86" t="s">
        <v>90</v>
      </c>
      <c r="K1120" s="66">
        <v>0.13200000000000001</v>
      </c>
      <c r="L1120" s="45">
        <v>8619</v>
      </c>
      <c r="M1120" s="82">
        <v>45840</v>
      </c>
      <c r="N1120" s="44">
        <v>61467</v>
      </c>
      <c r="O1120" s="36">
        <f t="shared" si="205"/>
        <v>5190976.4452351499</v>
      </c>
      <c r="P1120" s="36">
        <f t="shared" si="206"/>
        <v>5876185</v>
      </c>
      <c r="Q1120" s="44">
        <v>51783</v>
      </c>
      <c r="R1120" s="30">
        <v>61467</v>
      </c>
      <c r="S1120" s="30">
        <f t="shared" si="207"/>
        <v>9684</v>
      </c>
      <c r="T1120" s="36">
        <f t="shared" si="208"/>
        <v>4950404</v>
      </c>
      <c r="U1120" s="30">
        <f t="shared" si="209"/>
        <v>925781</v>
      </c>
      <c r="V1120" s="44">
        <v>77</v>
      </c>
      <c r="W1120" s="33">
        <f t="shared" si="210"/>
        <v>45917</v>
      </c>
      <c r="X1120" s="43" t="str">
        <f t="shared" ca="1" si="215"/>
        <v>Bill Process</v>
      </c>
      <c r="Y1120" s="37">
        <f t="shared" ca="1" si="211"/>
        <v>-274</v>
      </c>
      <c r="Z1120" s="44">
        <v>5909</v>
      </c>
      <c r="AA1120" s="44">
        <f t="shared" ca="1" si="212"/>
        <v>274</v>
      </c>
      <c r="AB1120" s="48">
        <v>1</v>
      </c>
      <c r="AC1120" s="67">
        <f t="shared" si="213"/>
        <v>0.84245204744008984</v>
      </c>
      <c r="AD1120" s="52">
        <f t="shared" ca="1" si="216"/>
        <v>273</v>
      </c>
      <c r="AE1120" s="83"/>
      <c r="AF1120" s="74">
        <v>0</v>
      </c>
      <c r="AG1120" s="75">
        <v>0</v>
      </c>
      <c r="AH1120" s="76">
        <v>45931</v>
      </c>
      <c r="AI1120" s="77">
        <v>46022</v>
      </c>
      <c r="AJ1120" s="50">
        <f t="shared" si="214"/>
        <v>-91</v>
      </c>
      <c r="AK1120" s="48" t="s">
        <v>47</v>
      </c>
    </row>
    <row r="1121" spans="1:37">
      <c r="A1121" s="86" t="s">
        <v>1422</v>
      </c>
      <c r="B1121" s="44">
        <v>125</v>
      </c>
      <c r="C1121" s="44">
        <v>96565056</v>
      </c>
      <c r="D1121" s="86" t="s">
        <v>592</v>
      </c>
      <c r="E1121" s="86" t="s">
        <v>79</v>
      </c>
      <c r="F1121" s="44">
        <v>17</v>
      </c>
      <c r="G1121" s="44">
        <v>8678165</v>
      </c>
      <c r="H1121" s="46">
        <v>0.98</v>
      </c>
      <c r="I1121" s="21">
        <v>54.209601156309674</v>
      </c>
      <c r="J1121" s="86" t="s">
        <v>166</v>
      </c>
      <c r="K1121" s="66">
        <v>0.114</v>
      </c>
      <c r="L1121" s="45">
        <v>4685</v>
      </c>
      <c r="M1121" s="82">
        <v>45304</v>
      </c>
      <c r="N1121" s="44">
        <v>61847</v>
      </c>
      <c r="O1121" s="36">
        <f t="shared" si="205"/>
        <v>3352701.2027142844</v>
      </c>
      <c r="P1121" s="36">
        <f t="shared" si="206"/>
        <v>3734909</v>
      </c>
      <c r="Q1121" s="44">
        <v>40065</v>
      </c>
      <c r="R1121" s="30">
        <v>61847</v>
      </c>
      <c r="S1121" s="30">
        <f t="shared" si="207"/>
        <v>21782</v>
      </c>
      <c r="T1121" s="36">
        <f t="shared" si="208"/>
        <v>2419505</v>
      </c>
      <c r="U1121" s="30">
        <f t="shared" si="209"/>
        <v>1315404</v>
      </c>
      <c r="V1121" s="44">
        <v>132</v>
      </c>
      <c r="W1121" s="33">
        <f t="shared" si="210"/>
        <v>45436</v>
      </c>
      <c r="X1121" s="43" t="str">
        <f t="shared" ca="1" si="215"/>
        <v>Bill Process</v>
      </c>
      <c r="Y1121" s="37">
        <f t="shared" ca="1" si="211"/>
        <v>-755</v>
      </c>
      <c r="Z1121" s="44">
        <v>6847</v>
      </c>
      <c r="AA1121" s="44">
        <f t="shared" ca="1" si="212"/>
        <v>755</v>
      </c>
      <c r="AB1121" s="48">
        <v>8</v>
      </c>
      <c r="AC1121" s="67">
        <f t="shared" si="213"/>
        <v>0.64780830113020837</v>
      </c>
      <c r="AD1121" s="52">
        <f t="shared" ca="1" si="216"/>
        <v>747</v>
      </c>
      <c r="AE1121" s="83"/>
      <c r="AF1121" s="74">
        <v>0</v>
      </c>
      <c r="AG1121" s="75">
        <v>0</v>
      </c>
      <c r="AH1121" s="76">
        <v>45958</v>
      </c>
      <c r="AI1121" s="77">
        <v>46104</v>
      </c>
      <c r="AJ1121" s="50">
        <f t="shared" si="214"/>
        <v>-146</v>
      </c>
      <c r="AK1121" s="48" t="s">
        <v>47</v>
      </c>
    </row>
    <row r="1122" spans="1:37">
      <c r="A1122" s="86" t="s">
        <v>1423</v>
      </c>
      <c r="B1122" s="44">
        <v>310</v>
      </c>
      <c r="C1122" s="44">
        <v>38635936</v>
      </c>
      <c r="D1122" s="86" t="s">
        <v>158</v>
      </c>
      <c r="E1122" s="86" t="s">
        <v>83</v>
      </c>
      <c r="F1122" s="44">
        <v>38</v>
      </c>
      <c r="G1122" s="44">
        <v>613806</v>
      </c>
      <c r="H1122" s="46">
        <v>0.96</v>
      </c>
      <c r="I1122" s="21">
        <v>55.362494157657437</v>
      </c>
      <c r="J1122" s="86" t="s">
        <v>94</v>
      </c>
      <c r="K1122" s="66">
        <v>0.13500000000000001</v>
      </c>
      <c r="L1122" s="45">
        <v>7754</v>
      </c>
      <c r="M1122" s="82">
        <v>44978</v>
      </c>
      <c r="N1122" s="44">
        <v>18879</v>
      </c>
      <c r="O1122" s="36">
        <f t="shared" si="205"/>
        <v>1045188.5272024148</v>
      </c>
      <c r="P1122" s="36">
        <f t="shared" si="206"/>
        <v>1186289</v>
      </c>
      <c r="Q1122" s="44">
        <v>17192</v>
      </c>
      <c r="R1122" s="30">
        <v>18879</v>
      </c>
      <c r="S1122" s="30">
        <f t="shared" si="207"/>
        <v>1687</v>
      </c>
      <c r="T1122" s="36">
        <f t="shared" si="208"/>
        <v>1080284</v>
      </c>
      <c r="U1122" s="30">
        <f t="shared" si="209"/>
        <v>106005</v>
      </c>
      <c r="V1122" s="44">
        <v>172</v>
      </c>
      <c r="W1122" s="33">
        <f t="shared" si="210"/>
        <v>45150</v>
      </c>
      <c r="X1122" s="43" t="str">
        <f t="shared" ca="1" si="215"/>
        <v>Bill Process</v>
      </c>
      <c r="Y1122" s="37">
        <f t="shared" ca="1" si="211"/>
        <v>-1041</v>
      </c>
      <c r="Z1122" s="44">
        <v>8856</v>
      </c>
      <c r="AA1122" s="44">
        <f t="shared" ca="1" si="212"/>
        <v>1041</v>
      </c>
      <c r="AB1122" s="48">
        <v>7</v>
      </c>
      <c r="AC1122" s="67">
        <f t="shared" si="213"/>
        <v>0.91064145346681502</v>
      </c>
      <c r="AD1122" s="52">
        <f t="shared" ca="1" si="216"/>
        <v>1034</v>
      </c>
      <c r="AE1122" s="83"/>
      <c r="AF1122" s="74">
        <v>0</v>
      </c>
      <c r="AG1122" s="75">
        <v>0</v>
      </c>
      <c r="AH1122" s="76">
        <v>45880</v>
      </c>
      <c r="AI1122" s="77">
        <v>46066</v>
      </c>
      <c r="AJ1122" s="50">
        <f t="shared" si="214"/>
        <v>-186</v>
      </c>
      <c r="AK1122" s="48" t="s">
        <v>60</v>
      </c>
    </row>
    <row r="1123" spans="1:37">
      <c r="A1123" s="86" t="s">
        <v>1424</v>
      </c>
      <c r="B1123" s="44">
        <v>943</v>
      </c>
      <c r="C1123" s="44">
        <v>39234156</v>
      </c>
      <c r="D1123" s="86" t="s">
        <v>291</v>
      </c>
      <c r="E1123" s="86" t="s">
        <v>58</v>
      </c>
      <c r="F1123" s="44">
        <v>12</v>
      </c>
      <c r="G1123" s="44">
        <v>8980595</v>
      </c>
      <c r="H1123" s="46">
        <v>0.87</v>
      </c>
      <c r="I1123" s="21">
        <v>59.036591489272126</v>
      </c>
      <c r="J1123" s="86" t="s">
        <v>202</v>
      </c>
      <c r="K1123" s="66">
        <v>0.104</v>
      </c>
      <c r="L1123" s="45">
        <v>3014</v>
      </c>
      <c r="M1123" s="82">
        <v>45829</v>
      </c>
      <c r="N1123" s="44">
        <v>31820</v>
      </c>
      <c r="O1123" s="36">
        <f t="shared" si="205"/>
        <v>1878544.3411886392</v>
      </c>
      <c r="P1123" s="36">
        <f t="shared" si="206"/>
        <v>2073913</v>
      </c>
      <c r="Q1123" s="44">
        <v>15530</v>
      </c>
      <c r="R1123" s="30">
        <v>31820</v>
      </c>
      <c r="S1123" s="30">
        <f t="shared" si="207"/>
        <v>16290</v>
      </c>
      <c r="T1123" s="36">
        <f t="shared" si="208"/>
        <v>1012189</v>
      </c>
      <c r="U1123" s="30">
        <f t="shared" si="209"/>
        <v>1061724</v>
      </c>
      <c r="V1123" s="44">
        <v>152</v>
      </c>
      <c r="W1123" s="33">
        <f t="shared" si="210"/>
        <v>45981</v>
      </c>
      <c r="X1123" s="43" t="str">
        <f t="shared" ca="1" si="215"/>
        <v>Bill Process</v>
      </c>
      <c r="Y1123" s="37">
        <f t="shared" ca="1" si="211"/>
        <v>-210</v>
      </c>
      <c r="Z1123" s="44">
        <v>7404</v>
      </c>
      <c r="AA1123" s="44">
        <f t="shared" ca="1" si="212"/>
        <v>210</v>
      </c>
      <c r="AB1123" s="48">
        <v>0</v>
      </c>
      <c r="AC1123" s="67">
        <f t="shared" si="213"/>
        <v>0.4880578252671276</v>
      </c>
      <c r="AD1123" s="52">
        <f t="shared" ca="1" si="216"/>
        <v>210</v>
      </c>
      <c r="AE1123" s="83"/>
      <c r="AF1123" s="74">
        <v>0</v>
      </c>
      <c r="AG1123" s="75">
        <v>0</v>
      </c>
      <c r="AH1123" s="76">
        <v>46243</v>
      </c>
      <c r="AI1123" s="77">
        <v>46409</v>
      </c>
      <c r="AJ1123" s="50">
        <f t="shared" si="214"/>
        <v>-166</v>
      </c>
      <c r="AK1123" s="48" t="s">
        <v>60</v>
      </c>
    </row>
    <row r="1124" spans="1:37">
      <c r="A1124" s="86" t="s">
        <v>1425</v>
      </c>
      <c r="B1124" s="44">
        <v>662</v>
      </c>
      <c r="C1124" s="44">
        <v>86381523</v>
      </c>
      <c r="D1124" s="86" t="s">
        <v>280</v>
      </c>
      <c r="E1124" s="86" t="s">
        <v>147</v>
      </c>
      <c r="F1124" s="44">
        <v>49</v>
      </c>
      <c r="G1124" s="44">
        <v>9023375</v>
      </c>
      <c r="H1124" s="46">
        <v>0.81</v>
      </c>
      <c r="I1124" s="21">
        <v>77.316959472557699</v>
      </c>
      <c r="J1124" s="86" t="s">
        <v>159</v>
      </c>
      <c r="K1124" s="66">
        <v>0.11</v>
      </c>
      <c r="L1124" s="45">
        <v>8053</v>
      </c>
      <c r="M1124" s="82">
        <v>44023</v>
      </c>
      <c r="N1124" s="44">
        <v>16662</v>
      </c>
      <c r="O1124" s="36">
        <f t="shared" si="205"/>
        <v>1288255.1787317563</v>
      </c>
      <c r="P1124" s="36">
        <f t="shared" si="206"/>
        <v>1429963</v>
      </c>
      <c r="Q1124" s="44">
        <v>4601</v>
      </c>
      <c r="R1124" s="30">
        <v>16662</v>
      </c>
      <c r="S1124" s="30">
        <f t="shared" si="207"/>
        <v>12061</v>
      </c>
      <c r="T1124" s="36">
        <f t="shared" si="208"/>
        <v>394866</v>
      </c>
      <c r="U1124" s="30">
        <f t="shared" si="209"/>
        <v>1035097</v>
      </c>
      <c r="V1124" s="44">
        <v>66</v>
      </c>
      <c r="W1124" s="33">
        <f t="shared" si="210"/>
        <v>44089</v>
      </c>
      <c r="X1124" s="43" t="str">
        <f t="shared" ca="1" si="215"/>
        <v>Bill Process</v>
      </c>
      <c r="Y1124" s="37">
        <f t="shared" ca="1" si="211"/>
        <v>-2102</v>
      </c>
      <c r="Z1124" s="44">
        <v>2955</v>
      </c>
      <c r="AA1124" s="44">
        <f t="shared" ca="1" si="212"/>
        <v>2102</v>
      </c>
      <c r="AB1124" s="48">
        <v>4</v>
      </c>
      <c r="AC1124" s="67">
        <f t="shared" si="213"/>
        <v>0.27613731844916578</v>
      </c>
      <c r="AD1124" s="52">
        <f t="shared" ca="1" si="216"/>
        <v>2098</v>
      </c>
      <c r="AE1124" s="83"/>
      <c r="AF1124" s="74">
        <v>0</v>
      </c>
      <c r="AG1124" s="75">
        <v>0</v>
      </c>
      <c r="AH1124" s="76">
        <v>45851</v>
      </c>
      <c r="AI1124" s="77">
        <v>45931</v>
      </c>
      <c r="AJ1124" s="50">
        <f t="shared" si="214"/>
        <v>-80</v>
      </c>
      <c r="AK1124" s="48" t="s">
        <v>47</v>
      </c>
    </row>
    <row r="1125" spans="1:37">
      <c r="A1125" s="86" t="s">
        <v>1426</v>
      </c>
      <c r="B1125" s="44">
        <v>509</v>
      </c>
      <c r="C1125" s="44">
        <v>44290020</v>
      </c>
      <c r="D1125" s="86" t="s">
        <v>661</v>
      </c>
      <c r="E1125" s="86" t="s">
        <v>125</v>
      </c>
      <c r="F1125" s="44">
        <v>17</v>
      </c>
      <c r="G1125" s="44">
        <v>5769004</v>
      </c>
      <c r="H1125" s="46">
        <v>0.86</v>
      </c>
      <c r="I1125" s="21">
        <v>80.353449112968505</v>
      </c>
      <c r="J1125" s="86" t="s">
        <v>98</v>
      </c>
      <c r="K1125" s="66">
        <v>0.14899999999999999</v>
      </c>
      <c r="L1125" s="45">
        <v>3358</v>
      </c>
      <c r="M1125" s="82">
        <v>44571</v>
      </c>
      <c r="N1125" s="44">
        <v>75255</v>
      </c>
      <c r="O1125" s="36">
        <f t="shared" si="205"/>
        <v>6046998.8129964452</v>
      </c>
      <c r="P1125" s="36">
        <f t="shared" si="206"/>
        <v>6948002</v>
      </c>
      <c r="Q1125" s="44">
        <v>71897</v>
      </c>
      <c r="R1125" s="30">
        <v>75255</v>
      </c>
      <c r="S1125" s="30">
        <f t="shared" si="207"/>
        <v>3358</v>
      </c>
      <c r="T1125" s="36">
        <f t="shared" si="208"/>
        <v>6637971</v>
      </c>
      <c r="U1125" s="30">
        <f t="shared" si="209"/>
        <v>310031</v>
      </c>
      <c r="V1125" s="44">
        <v>114</v>
      </c>
      <c r="W1125" s="33">
        <f t="shared" si="210"/>
        <v>44685</v>
      </c>
      <c r="X1125" s="43" t="str">
        <f t="shared" ca="1" si="215"/>
        <v>Bill Process</v>
      </c>
      <c r="Y1125" s="37">
        <f t="shared" ca="1" si="211"/>
        <v>-1506</v>
      </c>
      <c r="Z1125" s="44">
        <v>4374</v>
      </c>
      <c r="AA1125" s="44">
        <f t="shared" ca="1" si="212"/>
        <v>1506</v>
      </c>
      <c r="AB1125" s="48">
        <v>5</v>
      </c>
      <c r="AC1125" s="67">
        <f t="shared" si="213"/>
        <v>0.95537838017407484</v>
      </c>
      <c r="AD1125" s="52">
        <f t="shared" ca="1" si="216"/>
        <v>1501</v>
      </c>
      <c r="AE1125" s="83"/>
      <c r="AF1125" s="74">
        <v>0</v>
      </c>
      <c r="AG1125" s="75">
        <v>0</v>
      </c>
      <c r="AH1125" s="76">
        <v>45993</v>
      </c>
      <c r="AI1125" s="77">
        <v>46121</v>
      </c>
      <c r="AJ1125" s="50">
        <f t="shared" si="214"/>
        <v>-128</v>
      </c>
      <c r="AK1125" s="48" t="s">
        <v>47</v>
      </c>
    </row>
    <row r="1126" spans="1:37">
      <c r="A1126" s="86" t="s">
        <v>1427</v>
      </c>
      <c r="B1126" s="44">
        <v>393</v>
      </c>
      <c r="C1126" s="44">
        <v>73714071</v>
      </c>
      <c r="D1126" s="86" t="s">
        <v>324</v>
      </c>
      <c r="E1126" s="86" t="s">
        <v>125</v>
      </c>
      <c r="F1126" s="44">
        <v>33</v>
      </c>
      <c r="G1126" s="44">
        <v>3928825</v>
      </c>
      <c r="H1126" s="46">
        <v>0.91</v>
      </c>
      <c r="I1126" s="21">
        <v>69.93552022285742</v>
      </c>
      <c r="J1126" s="86" t="s">
        <v>104</v>
      </c>
      <c r="K1126" s="66">
        <v>0.13300000000000001</v>
      </c>
      <c r="L1126" s="45">
        <v>7800</v>
      </c>
      <c r="M1126" s="82">
        <v>44011</v>
      </c>
      <c r="N1126" s="44">
        <v>63453</v>
      </c>
      <c r="O1126" s="36">
        <f t="shared" si="205"/>
        <v>4437618.5647009723</v>
      </c>
      <c r="P1126" s="36">
        <f t="shared" si="206"/>
        <v>5027822</v>
      </c>
      <c r="Q1126" s="44">
        <v>2361</v>
      </c>
      <c r="R1126" s="30">
        <v>63453</v>
      </c>
      <c r="S1126" s="30">
        <f t="shared" si="207"/>
        <v>61092</v>
      </c>
      <c r="T1126" s="36">
        <f t="shared" si="208"/>
        <v>187078</v>
      </c>
      <c r="U1126" s="30">
        <f t="shared" si="209"/>
        <v>4840744</v>
      </c>
      <c r="V1126" s="44">
        <v>121</v>
      </c>
      <c r="W1126" s="33">
        <f t="shared" si="210"/>
        <v>44132</v>
      </c>
      <c r="X1126" s="43" t="str">
        <f t="shared" ca="1" si="215"/>
        <v>Bill Process</v>
      </c>
      <c r="Y1126" s="37">
        <f t="shared" ca="1" si="211"/>
        <v>-2059</v>
      </c>
      <c r="Z1126" s="44">
        <v>4650</v>
      </c>
      <c r="AA1126" s="44">
        <f t="shared" ca="1" si="212"/>
        <v>2059</v>
      </c>
      <c r="AB1126" s="48">
        <v>4</v>
      </c>
      <c r="AC1126" s="67">
        <f t="shared" si="213"/>
        <v>3.7208642617370336E-2</v>
      </c>
      <c r="AD1126" s="52">
        <f t="shared" ca="1" si="216"/>
        <v>2055</v>
      </c>
      <c r="AE1126" s="83"/>
      <c r="AF1126" s="74">
        <v>0</v>
      </c>
      <c r="AG1126" s="75">
        <v>0</v>
      </c>
      <c r="AH1126" s="76">
        <v>45936</v>
      </c>
      <c r="AI1126" s="77">
        <v>46071</v>
      </c>
      <c r="AJ1126" s="50">
        <f t="shared" si="214"/>
        <v>-135</v>
      </c>
      <c r="AK1126" s="48" t="s">
        <v>60</v>
      </c>
    </row>
    <row r="1127" spans="1:37">
      <c r="A1127" s="86" t="s">
        <v>1428</v>
      </c>
      <c r="B1127" s="44">
        <v>743</v>
      </c>
      <c r="C1127" s="44">
        <v>22070939</v>
      </c>
      <c r="D1127" s="86" t="s">
        <v>78</v>
      </c>
      <c r="E1127" s="86" t="s">
        <v>79</v>
      </c>
      <c r="F1127" s="44">
        <v>20</v>
      </c>
      <c r="G1127" s="44">
        <v>564366</v>
      </c>
      <c r="H1127" s="46">
        <v>0.94</v>
      </c>
      <c r="I1127" s="21">
        <v>87.541602925855827</v>
      </c>
      <c r="J1127" s="86" t="s">
        <v>126</v>
      </c>
      <c r="K1127" s="66">
        <v>0.10199999999999999</v>
      </c>
      <c r="L1127" s="45">
        <v>6692</v>
      </c>
      <c r="M1127" s="82">
        <v>45219</v>
      </c>
      <c r="N1127" s="44">
        <v>14743</v>
      </c>
      <c r="O1127" s="36">
        <f t="shared" si="205"/>
        <v>1290625.8519358924</v>
      </c>
      <c r="P1127" s="36">
        <f t="shared" si="206"/>
        <v>1422270</v>
      </c>
      <c r="Q1127" s="44">
        <v>80</v>
      </c>
      <c r="R1127" s="30">
        <v>14743</v>
      </c>
      <c r="S1127" s="30">
        <f t="shared" si="207"/>
        <v>14663</v>
      </c>
      <c r="T1127" s="36">
        <f t="shared" si="208"/>
        <v>7718</v>
      </c>
      <c r="U1127" s="30">
        <f t="shared" si="209"/>
        <v>1414552</v>
      </c>
      <c r="V1127" s="44">
        <v>186</v>
      </c>
      <c r="W1127" s="33">
        <f t="shared" si="210"/>
        <v>45405</v>
      </c>
      <c r="X1127" s="43" t="str">
        <f t="shared" ca="1" si="215"/>
        <v>Bill Process</v>
      </c>
      <c r="Y1127" s="37">
        <f t="shared" ca="1" si="211"/>
        <v>-786</v>
      </c>
      <c r="Z1127" s="44">
        <v>8462</v>
      </c>
      <c r="AA1127" s="44">
        <f t="shared" ca="1" si="212"/>
        <v>786</v>
      </c>
      <c r="AB1127" s="48">
        <v>7</v>
      </c>
      <c r="AC1127" s="67">
        <f t="shared" si="213"/>
        <v>5.4263040086820861E-3</v>
      </c>
      <c r="AD1127" s="52">
        <f t="shared" ca="1" si="216"/>
        <v>779</v>
      </c>
      <c r="AE1127" s="83"/>
      <c r="AF1127" s="74">
        <v>0</v>
      </c>
      <c r="AG1127" s="75">
        <v>0</v>
      </c>
      <c r="AH1127" s="76">
        <v>46050</v>
      </c>
      <c r="AI1127" s="77">
        <v>46250</v>
      </c>
      <c r="AJ1127" s="50">
        <f t="shared" si="214"/>
        <v>-200</v>
      </c>
      <c r="AK1127" s="48" t="s">
        <v>47</v>
      </c>
    </row>
    <row r="1128" spans="1:37">
      <c r="A1128" s="86" t="s">
        <v>1429</v>
      </c>
      <c r="B1128" s="44">
        <v>885</v>
      </c>
      <c r="C1128" s="44">
        <v>92480390</v>
      </c>
      <c r="D1128" s="86" t="s">
        <v>89</v>
      </c>
      <c r="E1128" s="86" t="s">
        <v>71</v>
      </c>
      <c r="F1128" s="44">
        <v>8</v>
      </c>
      <c r="G1128" s="44">
        <v>7581661</v>
      </c>
      <c r="H1128" s="46">
        <v>0.85</v>
      </c>
      <c r="I1128" s="21">
        <v>75.802577167802838</v>
      </c>
      <c r="J1128" s="86" t="s">
        <v>306</v>
      </c>
      <c r="K1128" s="66">
        <v>0.11899999999999999</v>
      </c>
      <c r="L1128" s="45">
        <v>2601</v>
      </c>
      <c r="M1128" s="82">
        <v>45794</v>
      </c>
      <c r="N1128" s="44">
        <v>27646</v>
      </c>
      <c r="O1128" s="36">
        <f t="shared" si="205"/>
        <v>2095638.0483810774</v>
      </c>
      <c r="P1128" s="36">
        <f t="shared" si="206"/>
        <v>2345019</v>
      </c>
      <c r="Q1128" s="44">
        <v>6311</v>
      </c>
      <c r="R1128" s="30">
        <v>27646</v>
      </c>
      <c r="S1128" s="30">
        <f t="shared" si="207"/>
        <v>21335</v>
      </c>
      <c r="T1128" s="36">
        <f t="shared" si="208"/>
        <v>535318</v>
      </c>
      <c r="U1128" s="30">
        <f t="shared" si="209"/>
        <v>1809701</v>
      </c>
      <c r="V1128" s="44">
        <v>162</v>
      </c>
      <c r="W1128" s="33">
        <f t="shared" si="210"/>
        <v>45956</v>
      </c>
      <c r="X1128" s="43" t="str">
        <f t="shared" ca="1" si="215"/>
        <v>Bill Process</v>
      </c>
      <c r="Y1128" s="37">
        <f t="shared" ca="1" si="211"/>
        <v>-235</v>
      </c>
      <c r="Z1128" s="44">
        <v>4649</v>
      </c>
      <c r="AA1128" s="44">
        <f t="shared" ca="1" si="212"/>
        <v>235</v>
      </c>
      <c r="AB1128" s="48">
        <v>0</v>
      </c>
      <c r="AC1128" s="67">
        <f t="shared" si="213"/>
        <v>0.228278955364248</v>
      </c>
      <c r="AD1128" s="52">
        <f t="shared" ca="1" si="216"/>
        <v>235</v>
      </c>
      <c r="AE1128" s="83"/>
      <c r="AF1128" s="74">
        <v>0</v>
      </c>
      <c r="AG1128" s="75">
        <v>0</v>
      </c>
      <c r="AH1128" s="76">
        <v>46237</v>
      </c>
      <c r="AI1128" s="77">
        <v>46413</v>
      </c>
      <c r="AJ1128" s="50">
        <f t="shared" si="214"/>
        <v>-176</v>
      </c>
      <c r="AK1128" s="48" t="s">
        <v>60</v>
      </c>
    </row>
    <row r="1129" spans="1:37">
      <c r="A1129" s="86" t="s">
        <v>1430</v>
      </c>
      <c r="B1129" s="44">
        <v>311</v>
      </c>
      <c r="C1129" s="44">
        <v>75129293</v>
      </c>
      <c r="D1129" s="86" t="s">
        <v>49</v>
      </c>
      <c r="E1129" s="86" t="s">
        <v>50</v>
      </c>
      <c r="F1129" s="44">
        <v>17</v>
      </c>
      <c r="G1129" s="44">
        <v>5187720</v>
      </c>
      <c r="H1129" s="46">
        <v>0.98</v>
      </c>
      <c r="I1129" s="21">
        <v>91.465659731902562</v>
      </c>
      <c r="J1129" s="86" t="s">
        <v>159</v>
      </c>
      <c r="K1129" s="66">
        <v>0.128</v>
      </c>
      <c r="L1129" s="45">
        <v>9043</v>
      </c>
      <c r="M1129" s="82">
        <v>44645</v>
      </c>
      <c r="N1129" s="44">
        <v>14240</v>
      </c>
      <c r="O1129" s="36">
        <f t="shared" si="205"/>
        <v>1302470.9945822924</v>
      </c>
      <c r="P1129" s="36">
        <f t="shared" si="206"/>
        <v>1469187</v>
      </c>
      <c r="Q1129" s="44">
        <v>4621</v>
      </c>
      <c r="R1129" s="30">
        <v>14240</v>
      </c>
      <c r="S1129" s="30">
        <f t="shared" si="207"/>
        <v>9619</v>
      </c>
      <c r="T1129" s="36">
        <f t="shared" si="208"/>
        <v>476764</v>
      </c>
      <c r="U1129" s="30">
        <f t="shared" si="209"/>
        <v>992423</v>
      </c>
      <c r="V1129" s="44">
        <v>157</v>
      </c>
      <c r="W1129" s="33">
        <f t="shared" si="210"/>
        <v>44802</v>
      </c>
      <c r="X1129" s="43" t="str">
        <f t="shared" ca="1" si="215"/>
        <v>Bill Process</v>
      </c>
      <c r="Y1129" s="37">
        <f t="shared" ca="1" si="211"/>
        <v>-1389</v>
      </c>
      <c r="Z1129" s="44">
        <v>8413</v>
      </c>
      <c r="AA1129" s="44">
        <f t="shared" ca="1" si="212"/>
        <v>1389</v>
      </c>
      <c r="AB1129" s="48">
        <v>7</v>
      </c>
      <c r="AC1129" s="67">
        <f t="shared" si="213"/>
        <v>0.32450842696629212</v>
      </c>
      <c r="AD1129" s="52">
        <f t="shared" ca="1" si="216"/>
        <v>1382</v>
      </c>
      <c r="AE1129" s="83"/>
      <c r="AF1129" s="74">
        <v>0</v>
      </c>
      <c r="AG1129" s="75">
        <v>0</v>
      </c>
      <c r="AH1129" s="76">
        <v>45644</v>
      </c>
      <c r="AI1129" s="77">
        <v>45815</v>
      </c>
      <c r="AJ1129" s="50">
        <f t="shared" si="214"/>
        <v>-171</v>
      </c>
      <c r="AK1129" s="48" t="s">
        <v>47</v>
      </c>
    </row>
    <row r="1130" spans="1:37">
      <c r="A1130" s="86" t="s">
        <v>1431</v>
      </c>
      <c r="B1130" s="44">
        <v>812</v>
      </c>
      <c r="C1130" s="44">
        <v>60904523</v>
      </c>
      <c r="D1130" s="86" t="s">
        <v>673</v>
      </c>
      <c r="E1130" s="86" t="s">
        <v>97</v>
      </c>
      <c r="F1130" s="44">
        <v>30</v>
      </c>
      <c r="G1130" s="44">
        <v>5042017</v>
      </c>
      <c r="H1130" s="46">
        <v>0.96</v>
      </c>
      <c r="I1130" s="21">
        <v>84.695919748629876</v>
      </c>
      <c r="J1130" s="86" t="s">
        <v>242</v>
      </c>
      <c r="K1130" s="66">
        <v>0.128</v>
      </c>
      <c r="L1130" s="45">
        <v>6638</v>
      </c>
      <c r="M1130" s="82">
        <v>45514</v>
      </c>
      <c r="N1130" s="44">
        <v>67128</v>
      </c>
      <c r="O1130" s="36">
        <f t="shared" si="205"/>
        <v>5685467.700886026</v>
      </c>
      <c r="P1130" s="36">
        <f t="shared" si="206"/>
        <v>6413208</v>
      </c>
      <c r="Q1130" s="44">
        <v>28949</v>
      </c>
      <c r="R1130" s="30">
        <v>67128</v>
      </c>
      <c r="S1130" s="30">
        <f t="shared" si="207"/>
        <v>38179</v>
      </c>
      <c r="T1130" s="36">
        <f t="shared" si="208"/>
        <v>2765701</v>
      </c>
      <c r="U1130" s="30">
        <f t="shared" si="209"/>
        <v>3647507</v>
      </c>
      <c r="V1130" s="44">
        <v>130</v>
      </c>
      <c r="W1130" s="33">
        <f t="shared" si="210"/>
        <v>45644</v>
      </c>
      <c r="X1130" s="43" t="str">
        <f t="shared" ca="1" si="215"/>
        <v>Bill Process</v>
      </c>
      <c r="Y1130" s="37">
        <f t="shared" ca="1" si="211"/>
        <v>-547</v>
      </c>
      <c r="Z1130" s="44">
        <v>2503</v>
      </c>
      <c r="AA1130" s="44">
        <f t="shared" ca="1" si="212"/>
        <v>547</v>
      </c>
      <c r="AB1130" s="48">
        <v>0</v>
      </c>
      <c r="AC1130" s="67">
        <f t="shared" si="213"/>
        <v>0.431250744845668</v>
      </c>
      <c r="AD1130" s="52">
        <f t="shared" ca="1" si="216"/>
        <v>547</v>
      </c>
      <c r="AE1130" s="83"/>
      <c r="AF1130" s="74">
        <v>0</v>
      </c>
      <c r="AG1130" s="75">
        <v>0</v>
      </c>
      <c r="AH1130" s="76">
        <v>46203</v>
      </c>
      <c r="AI1130" s="77">
        <v>46347</v>
      </c>
      <c r="AJ1130" s="50">
        <f t="shared" si="214"/>
        <v>-144</v>
      </c>
      <c r="AK1130" s="48" t="s">
        <v>47</v>
      </c>
    </row>
    <row r="1131" spans="1:37">
      <c r="A1131" s="86" t="s">
        <v>1432</v>
      </c>
      <c r="B1131" s="44">
        <v>843</v>
      </c>
      <c r="C1131" s="44">
        <v>56096627</v>
      </c>
      <c r="D1131" s="86" t="s">
        <v>82</v>
      </c>
      <c r="E1131" s="86" t="s">
        <v>83</v>
      </c>
      <c r="F1131" s="44">
        <v>8</v>
      </c>
      <c r="G1131" s="44">
        <v>5711205</v>
      </c>
      <c r="H1131" s="46">
        <v>0.9</v>
      </c>
      <c r="I1131" s="21">
        <v>78.832263737401604</v>
      </c>
      <c r="J1131" s="86" t="s">
        <v>51</v>
      </c>
      <c r="K1131" s="66">
        <v>0.124</v>
      </c>
      <c r="L1131" s="45">
        <v>8421</v>
      </c>
      <c r="M1131" s="82">
        <v>45699</v>
      </c>
      <c r="N1131" s="44">
        <v>94646</v>
      </c>
      <c r="O1131" s="36">
        <f t="shared" si="205"/>
        <v>7461158.4336901121</v>
      </c>
      <c r="P1131" s="36">
        <f t="shared" si="206"/>
        <v>8386342</v>
      </c>
      <c r="Q1131" s="44">
        <v>68000</v>
      </c>
      <c r="R1131" s="30">
        <v>94646</v>
      </c>
      <c r="S1131" s="30">
        <f t="shared" si="207"/>
        <v>26646</v>
      </c>
      <c r="T1131" s="36">
        <f t="shared" si="208"/>
        <v>6025308</v>
      </c>
      <c r="U1131" s="30">
        <f t="shared" si="209"/>
        <v>2361034</v>
      </c>
      <c r="V1131" s="44">
        <v>57</v>
      </c>
      <c r="W1131" s="33">
        <f t="shared" si="210"/>
        <v>45756</v>
      </c>
      <c r="X1131" s="43" t="str">
        <f t="shared" ca="1" si="215"/>
        <v>Bill Process</v>
      </c>
      <c r="Y1131" s="37">
        <f t="shared" ca="1" si="211"/>
        <v>-435</v>
      </c>
      <c r="Z1131" s="44">
        <v>8737</v>
      </c>
      <c r="AA1131" s="44">
        <f t="shared" ca="1" si="212"/>
        <v>435</v>
      </c>
      <c r="AB1131" s="48">
        <v>3</v>
      </c>
      <c r="AC1131" s="67">
        <f t="shared" si="213"/>
        <v>0.71846670752065589</v>
      </c>
      <c r="AD1131" s="52">
        <f t="shared" ca="1" si="216"/>
        <v>432</v>
      </c>
      <c r="AE1131" s="83"/>
      <c r="AF1131" s="74">
        <v>0</v>
      </c>
      <c r="AG1131" s="75">
        <v>0</v>
      </c>
      <c r="AH1131" s="76">
        <v>45939</v>
      </c>
      <c r="AI1131" s="77">
        <v>46010</v>
      </c>
      <c r="AJ1131" s="50">
        <f t="shared" si="214"/>
        <v>-71</v>
      </c>
      <c r="AK1131" s="48" t="s">
        <v>47</v>
      </c>
    </row>
    <row r="1132" spans="1:37">
      <c r="A1132" s="86" t="s">
        <v>1433</v>
      </c>
      <c r="B1132" s="44">
        <v>788</v>
      </c>
      <c r="C1132" s="44">
        <v>74033303</v>
      </c>
      <c r="D1132" s="86" t="s">
        <v>442</v>
      </c>
      <c r="E1132" s="86" t="s">
        <v>58</v>
      </c>
      <c r="F1132" s="44">
        <v>50</v>
      </c>
      <c r="G1132" s="44">
        <v>2200785</v>
      </c>
      <c r="H1132" s="46">
        <v>0.85</v>
      </c>
      <c r="I1132" s="21">
        <v>79.71277803179774</v>
      </c>
      <c r="J1132" s="86" t="s">
        <v>126</v>
      </c>
      <c r="K1132" s="66">
        <v>0.124</v>
      </c>
      <c r="L1132" s="45">
        <v>7196</v>
      </c>
      <c r="M1132" s="82">
        <v>44149</v>
      </c>
      <c r="N1132" s="44">
        <v>59537</v>
      </c>
      <c r="O1132" s="36">
        <f t="shared" si="205"/>
        <v>4745859.6656791419</v>
      </c>
      <c r="P1132" s="36">
        <f t="shared" si="206"/>
        <v>5334346</v>
      </c>
      <c r="Q1132" s="44">
        <v>57814</v>
      </c>
      <c r="R1132" s="30">
        <v>59537</v>
      </c>
      <c r="S1132" s="30">
        <f t="shared" si="207"/>
        <v>1723</v>
      </c>
      <c r="T1132" s="36">
        <f t="shared" si="208"/>
        <v>5179970</v>
      </c>
      <c r="U1132" s="30">
        <f t="shared" si="209"/>
        <v>154376</v>
      </c>
      <c r="V1132" s="44">
        <v>54</v>
      </c>
      <c r="W1132" s="33">
        <f t="shared" si="210"/>
        <v>44203</v>
      </c>
      <c r="X1132" s="43" t="str">
        <f t="shared" ca="1" si="215"/>
        <v>Bill Process</v>
      </c>
      <c r="Y1132" s="37">
        <f t="shared" ca="1" si="211"/>
        <v>-1988</v>
      </c>
      <c r="Z1132" s="44">
        <v>2290</v>
      </c>
      <c r="AA1132" s="44">
        <f t="shared" ca="1" si="212"/>
        <v>1988</v>
      </c>
      <c r="AB1132" s="48">
        <v>0</v>
      </c>
      <c r="AC1132" s="67">
        <f t="shared" si="213"/>
        <v>0.9710600131010968</v>
      </c>
      <c r="AD1132" s="52">
        <f t="shared" ca="1" si="216"/>
        <v>1988</v>
      </c>
      <c r="AE1132" s="83"/>
      <c r="AF1132" s="74">
        <v>0</v>
      </c>
      <c r="AG1132" s="75">
        <v>0</v>
      </c>
      <c r="AH1132" s="76">
        <v>46236</v>
      </c>
      <c r="AI1132" s="77">
        <v>46304</v>
      </c>
      <c r="AJ1132" s="50">
        <f t="shared" si="214"/>
        <v>-68</v>
      </c>
      <c r="AK1132" s="48" t="s">
        <v>47</v>
      </c>
    </row>
    <row r="1133" spans="1:37">
      <c r="A1133" s="86" t="s">
        <v>1434</v>
      </c>
      <c r="B1133" s="44">
        <v>885</v>
      </c>
      <c r="C1133" s="44">
        <v>30325304</v>
      </c>
      <c r="D1133" s="86" t="s">
        <v>186</v>
      </c>
      <c r="E1133" s="86" t="s">
        <v>83</v>
      </c>
      <c r="F1133" s="44">
        <v>39</v>
      </c>
      <c r="G1133" s="44">
        <v>1443929</v>
      </c>
      <c r="H1133" s="46">
        <v>0.81</v>
      </c>
      <c r="I1133" s="21">
        <v>77.020527094370067</v>
      </c>
      <c r="J1133" s="86" t="s">
        <v>352</v>
      </c>
      <c r="K1133" s="66">
        <v>0.107</v>
      </c>
      <c r="L1133" s="45">
        <v>8030</v>
      </c>
      <c r="M1133" s="82">
        <v>45339</v>
      </c>
      <c r="N1133" s="44">
        <v>19570</v>
      </c>
      <c r="O1133" s="36">
        <f t="shared" si="205"/>
        <v>1507291.7152368221</v>
      </c>
      <c r="P1133" s="36">
        <f t="shared" si="206"/>
        <v>1668572</v>
      </c>
      <c r="Q1133" s="44">
        <v>18226</v>
      </c>
      <c r="R1133" s="30">
        <v>19570</v>
      </c>
      <c r="S1133" s="30">
        <f t="shared" si="207"/>
        <v>1344</v>
      </c>
      <c r="T1133" s="36">
        <f t="shared" si="208"/>
        <v>1553980</v>
      </c>
      <c r="U1133" s="30">
        <f t="shared" si="209"/>
        <v>114592</v>
      </c>
      <c r="V1133" s="44">
        <v>61</v>
      </c>
      <c r="W1133" s="33">
        <f t="shared" si="210"/>
        <v>45400</v>
      </c>
      <c r="X1133" s="43" t="str">
        <f t="shared" ca="1" si="215"/>
        <v>Bill Process</v>
      </c>
      <c r="Y1133" s="37">
        <f t="shared" ca="1" si="211"/>
        <v>-791</v>
      </c>
      <c r="Z1133" s="44">
        <v>7530</v>
      </c>
      <c r="AA1133" s="44">
        <f t="shared" ca="1" si="212"/>
        <v>791</v>
      </c>
      <c r="AB1133" s="48">
        <v>0</v>
      </c>
      <c r="AC1133" s="67">
        <f t="shared" si="213"/>
        <v>0.9313234542667348</v>
      </c>
      <c r="AD1133" s="52">
        <f t="shared" ca="1" si="216"/>
        <v>791</v>
      </c>
      <c r="AE1133" s="83"/>
      <c r="AF1133" s="74">
        <v>0</v>
      </c>
      <c r="AG1133" s="75">
        <v>0</v>
      </c>
      <c r="AH1133" s="76">
        <v>46195</v>
      </c>
      <c r="AI1133" s="77">
        <v>46270</v>
      </c>
      <c r="AJ1133" s="50">
        <f t="shared" si="214"/>
        <v>-75</v>
      </c>
      <c r="AK1133" s="48" t="s">
        <v>47</v>
      </c>
    </row>
    <row r="1134" spans="1:37">
      <c r="A1134" s="86" t="s">
        <v>1435</v>
      </c>
      <c r="B1134" s="44">
        <v>192</v>
      </c>
      <c r="C1134" s="44">
        <v>97902632</v>
      </c>
      <c r="D1134" s="86" t="s">
        <v>623</v>
      </c>
      <c r="E1134" s="86" t="s">
        <v>211</v>
      </c>
      <c r="F1134" s="44">
        <v>17</v>
      </c>
      <c r="G1134" s="44">
        <v>688457</v>
      </c>
      <c r="H1134" s="46">
        <v>0.91</v>
      </c>
      <c r="I1134" s="21">
        <v>64.867818461419844</v>
      </c>
      <c r="J1134" s="86" t="s">
        <v>51</v>
      </c>
      <c r="K1134" s="66">
        <v>0.11799999999999999</v>
      </c>
      <c r="L1134" s="45">
        <v>3348</v>
      </c>
      <c r="M1134" s="82">
        <v>45273</v>
      </c>
      <c r="N1134" s="44">
        <v>97663</v>
      </c>
      <c r="O1134" s="36">
        <f t="shared" si="205"/>
        <v>6335185.7543976465</v>
      </c>
      <c r="P1134" s="36">
        <f t="shared" si="206"/>
        <v>7082738</v>
      </c>
      <c r="Q1134" s="44">
        <v>67878</v>
      </c>
      <c r="R1134" s="30">
        <v>97663</v>
      </c>
      <c r="S1134" s="30">
        <f t="shared" si="207"/>
        <v>29785</v>
      </c>
      <c r="T1134" s="36">
        <f t="shared" si="208"/>
        <v>4922663</v>
      </c>
      <c r="U1134" s="30">
        <f t="shared" si="209"/>
        <v>2160075</v>
      </c>
      <c r="V1134" s="44">
        <v>92</v>
      </c>
      <c r="W1134" s="33">
        <f t="shared" si="210"/>
        <v>45365</v>
      </c>
      <c r="X1134" s="43" t="str">
        <f t="shared" ca="1" si="215"/>
        <v>Bill Process</v>
      </c>
      <c r="Y1134" s="37">
        <f t="shared" ca="1" si="211"/>
        <v>-826</v>
      </c>
      <c r="Z1134" s="44">
        <v>3522</v>
      </c>
      <c r="AA1134" s="44">
        <f t="shared" ca="1" si="212"/>
        <v>826</v>
      </c>
      <c r="AB1134" s="48">
        <v>1</v>
      </c>
      <c r="AC1134" s="67">
        <f t="shared" si="213"/>
        <v>0.69502268003235612</v>
      </c>
      <c r="AD1134" s="52">
        <f t="shared" ca="1" si="216"/>
        <v>825</v>
      </c>
      <c r="AE1134" s="83"/>
      <c r="AF1134" s="74">
        <v>0</v>
      </c>
      <c r="AG1134" s="75">
        <v>0</v>
      </c>
      <c r="AH1134" s="76">
        <v>45982</v>
      </c>
      <c r="AI1134" s="77">
        <v>46088</v>
      </c>
      <c r="AJ1134" s="50">
        <f t="shared" si="214"/>
        <v>-106</v>
      </c>
      <c r="AK1134" s="48" t="s">
        <v>47</v>
      </c>
    </row>
    <row r="1135" spans="1:37">
      <c r="A1135" s="86" t="s">
        <v>1436</v>
      </c>
      <c r="B1135" s="44">
        <v>301</v>
      </c>
      <c r="C1135" s="44">
        <v>64698334</v>
      </c>
      <c r="D1135" s="86" t="s">
        <v>282</v>
      </c>
      <c r="E1135" s="86" t="s">
        <v>50</v>
      </c>
      <c r="F1135" s="44">
        <v>32</v>
      </c>
      <c r="G1135" s="44">
        <v>9188376</v>
      </c>
      <c r="H1135" s="46">
        <v>0.78</v>
      </c>
      <c r="I1135" s="21">
        <v>59.067790304230115</v>
      </c>
      <c r="J1135" s="86" t="s">
        <v>232</v>
      </c>
      <c r="K1135" s="66">
        <v>0.10100000000000001</v>
      </c>
      <c r="L1135" s="45">
        <v>9719</v>
      </c>
      <c r="M1135" s="82">
        <v>45079</v>
      </c>
      <c r="N1135" s="44">
        <v>89336</v>
      </c>
      <c r="O1135" s="36">
        <f t="shared" si="205"/>
        <v>5276880.1146187019</v>
      </c>
      <c r="P1135" s="36">
        <f t="shared" si="206"/>
        <v>5809845</v>
      </c>
      <c r="Q1135" s="44">
        <v>86226</v>
      </c>
      <c r="R1135" s="30">
        <v>89336</v>
      </c>
      <c r="S1135" s="30">
        <f t="shared" si="207"/>
        <v>3110</v>
      </c>
      <c r="T1135" s="36">
        <f t="shared" si="208"/>
        <v>5607590</v>
      </c>
      <c r="U1135" s="30">
        <f t="shared" si="209"/>
        <v>202255</v>
      </c>
      <c r="V1135" s="44">
        <v>147</v>
      </c>
      <c r="W1135" s="33">
        <f t="shared" si="210"/>
        <v>45226</v>
      </c>
      <c r="X1135" s="43" t="str">
        <f t="shared" ca="1" si="215"/>
        <v>Bill Process</v>
      </c>
      <c r="Y1135" s="37">
        <f t="shared" ca="1" si="211"/>
        <v>-965</v>
      </c>
      <c r="Z1135" s="44">
        <v>1355</v>
      </c>
      <c r="AA1135" s="44">
        <f t="shared" ca="1" si="212"/>
        <v>965</v>
      </c>
      <c r="AB1135" s="48">
        <v>2</v>
      </c>
      <c r="AC1135" s="67">
        <f t="shared" si="213"/>
        <v>0.96518760634010925</v>
      </c>
      <c r="AD1135" s="52">
        <f t="shared" ca="1" si="216"/>
        <v>963</v>
      </c>
      <c r="AE1135" s="83"/>
      <c r="AF1135" s="74">
        <v>0</v>
      </c>
      <c r="AG1135" s="75">
        <v>0</v>
      </c>
      <c r="AH1135" s="76">
        <v>46066</v>
      </c>
      <c r="AI1135" s="77">
        <v>46227</v>
      </c>
      <c r="AJ1135" s="50">
        <f t="shared" si="214"/>
        <v>-161</v>
      </c>
      <c r="AK1135" s="48" t="s">
        <v>60</v>
      </c>
    </row>
    <row r="1136" spans="1:37">
      <c r="A1136" s="86" t="s">
        <v>1437</v>
      </c>
      <c r="B1136" s="44">
        <v>312</v>
      </c>
      <c r="C1136" s="44">
        <v>91050466</v>
      </c>
      <c r="D1136" s="86" t="s">
        <v>264</v>
      </c>
      <c r="E1136" s="86" t="s">
        <v>97</v>
      </c>
      <c r="F1136" s="44">
        <v>32</v>
      </c>
      <c r="G1136" s="44">
        <v>1433445</v>
      </c>
      <c r="H1136" s="46">
        <v>0.97</v>
      </c>
      <c r="I1136" s="21">
        <v>98.39469347064157</v>
      </c>
      <c r="J1136" s="86" t="s">
        <v>84</v>
      </c>
      <c r="K1136" s="66">
        <v>0.121</v>
      </c>
      <c r="L1136" s="45">
        <v>5773</v>
      </c>
      <c r="M1136" s="82">
        <v>44482</v>
      </c>
      <c r="N1136" s="44">
        <v>75965</v>
      </c>
      <c r="O1136" s="36">
        <f t="shared" si="205"/>
        <v>7474552.8894972866</v>
      </c>
      <c r="P1136" s="36">
        <f t="shared" si="206"/>
        <v>8378974</v>
      </c>
      <c r="Q1136" s="44">
        <v>13884</v>
      </c>
      <c r="R1136" s="30">
        <v>75965</v>
      </c>
      <c r="S1136" s="30">
        <f t="shared" si="207"/>
        <v>62081</v>
      </c>
      <c r="T1136" s="36">
        <f t="shared" si="208"/>
        <v>1531411</v>
      </c>
      <c r="U1136" s="30">
        <f t="shared" si="209"/>
        <v>6847563</v>
      </c>
      <c r="V1136" s="44">
        <v>60</v>
      </c>
      <c r="W1136" s="33">
        <f t="shared" si="210"/>
        <v>44542</v>
      </c>
      <c r="X1136" s="43" t="str">
        <f t="shared" ca="1" si="215"/>
        <v>Bill Process</v>
      </c>
      <c r="Y1136" s="37">
        <f t="shared" ca="1" si="211"/>
        <v>-1649</v>
      </c>
      <c r="Z1136" s="44">
        <v>9522</v>
      </c>
      <c r="AA1136" s="44">
        <f t="shared" ca="1" si="212"/>
        <v>1649</v>
      </c>
      <c r="AB1136" s="48">
        <v>0</v>
      </c>
      <c r="AC1136" s="67">
        <f t="shared" si="213"/>
        <v>0.18276838017508062</v>
      </c>
      <c r="AD1136" s="52">
        <f t="shared" ca="1" si="216"/>
        <v>1649</v>
      </c>
      <c r="AE1136" s="83"/>
      <c r="AF1136" s="74">
        <v>0</v>
      </c>
      <c r="AG1136" s="75">
        <v>0</v>
      </c>
      <c r="AH1136" s="76">
        <v>46235</v>
      </c>
      <c r="AI1136" s="77">
        <v>46309</v>
      </c>
      <c r="AJ1136" s="50">
        <f t="shared" si="214"/>
        <v>-74</v>
      </c>
      <c r="AK1136" s="48" t="s">
        <v>60</v>
      </c>
    </row>
    <row r="1137" spans="1:37">
      <c r="A1137" s="86" t="s">
        <v>1438</v>
      </c>
      <c r="B1137" s="44">
        <v>317</v>
      </c>
      <c r="C1137" s="44">
        <v>84959084</v>
      </c>
      <c r="D1137" s="86" t="s">
        <v>278</v>
      </c>
      <c r="E1137" s="86" t="s">
        <v>75</v>
      </c>
      <c r="F1137" s="44">
        <v>36</v>
      </c>
      <c r="G1137" s="44">
        <v>8374351</v>
      </c>
      <c r="H1137" s="46">
        <v>0.83</v>
      </c>
      <c r="I1137" s="21">
        <v>92.885704533867525</v>
      </c>
      <c r="J1137" s="86" t="s">
        <v>194</v>
      </c>
      <c r="K1137" s="66">
        <v>0.13300000000000001</v>
      </c>
      <c r="L1137" s="45">
        <v>3205</v>
      </c>
      <c r="M1137" s="82">
        <v>44350</v>
      </c>
      <c r="N1137" s="44">
        <v>97392</v>
      </c>
      <c r="O1137" s="36">
        <f t="shared" si="205"/>
        <v>9046324.5359624252</v>
      </c>
      <c r="P1137" s="36">
        <f t="shared" si="206"/>
        <v>10249486</v>
      </c>
      <c r="Q1137" s="44">
        <v>28222</v>
      </c>
      <c r="R1137" s="30">
        <v>97392</v>
      </c>
      <c r="S1137" s="30">
        <f t="shared" si="207"/>
        <v>69170</v>
      </c>
      <c r="T1137" s="36">
        <f t="shared" si="208"/>
        <v>2970069</v>
      </c>
      <c r="U1137" s="30">
        <f t="shared" si="209"/>
        <v>7279417</v>
      </c>
      <c r="V1137" s="44">
        <v>74</v>
      </c>
      <c r="W1137" s="33">
        <f t="shared" si="210"/>
        <v>44424</v>
      </c>
      <c r="X1137" s="43" t="str">
        <f t="shared" ca="1" si="215"/>
        <v>Bill Process</v>
      </c>
      <c r="Y1137" s="37">
        <f t="shared" ca="1" si="211"/>
        <v>-1767</v>
      </c>
      <c r="Z1137" s="44">
        <v>7501</v>
      </c>
      <c r="AA1137" s="44">
        <f t="shared" ca="1" si="212"/>
        <v>1767</v>
      </c>
      <c r="AB1137" s="48">
        <v>9</v>
      </c>
      <c r="AC1137" s="67">
        <f t="shared" si="213"/>
        <v>0.28977739444718253</v>
      </c>
      <c r="AD1137" s="52">
        <f t="shared" ca="1" si="216"/>
        <v>1758</v>
      </c>
      <c r="AE1137" s="83"/>
      <c r="AF1137" s="74">
        <v>0</v>
      </c>
      <c r="AG1137" s="75">
        <v>0</v>
      </c>
      <c r="AH1137" s="76">
        <v>45921</v>
      </c>
      <c r="AI1137" s="77">
        <v>46009</v>
      </c>
      <c r="AJ1137" s="50">
        <f t="shared" si="214"/>
        <v>-88</v>
      </c>
      <c r="AK1137" s="48" t="s">
        <v>47</v>
      </c>
    </row>
    <row r="1138" spans="1:37">
      <c r="A1138" s="86" t="s">
        <v>1439</v>
      </c>
      <c r="B1138" s="44">
        <v>441</v>
      </c>
      <c r="C1138" s="44">
        <v>27142872</v>
      </c>
      <c r="D1138" s="86" t="s">
        <v>295</v>
      </c>
      <c r="E1138" s="86" t="s">
        <v>63</v>
      </c>
      <c r="F1138" s="44">
        <v>9</v>
      </c>
      <c r="G1138" s="44">
        <v>2269989</v>
      </c>
      <c r="H1138" s="46">
        <v>0.75</v>
      </c>
      <c r="I1138" s="21">
        <v>92.72038835214785</v>
      </c>
      <c r="J1138" s="86" t="s">
        <v>112</v>
      </c>
      <c r="K1138" s="66">
        <v>0.13900000000000001</v>
      </c>
      <c r="L1138" s="45">
        <v>4630</v>
      </c>
      <c r="M1138" s="82">
        <v>45156</v>
      </c>
      <c r="N1138" s="44">
        <v>39925</v>
      </c>
      <c r="O1138" s="36">
        <f t="shared" si="205"/>
        <v>3701861.5049595027</v>
      </c>
      <c r="P1138" s="36">
        <f t="shared" si="206"/>
        <v>4216420</v>
      </c>
      <c r="Q1138" s="44">
        <v>17365</v>
      </c>
      <c r="R1138" s="30">
        <v>39925</v>
      </c>
      <c r="S1138" s="30">
        <f t="shared" si="207"/>
        <v>22560</v>
      </c>
      <c r="T1138" s="36">
        <f t="shared" si="208"/>
        <v>1833892</v>
      </c>
      <c r="U1138" s="30">
        <f t="shared" si="209"/>
        <v>2382528</v>
      </c>
      <c r="V1138" s="44">
        <v>193</v>
      </c>
      <c r="W1138" s="33">
        <f t="shared" si="210"/>
        <v>45349</v>
      </c>
      <c r="X1138" s="43" t="str">
        <f t="shared" ca="1" si="215"/>
        <v>Bill Process</v>
      </c>
      <c r="Y1138" s="37">
        <f t="shared" ca="1" si="211"/>
        <v>-842</v>
      </c>
      <c r="Z1138" s="44">
        <v>5321</v>
      </c>
      <c r="AA1138" s="44">
        <f t="shared" ca="1" si="212"/>
        <v>842</v>
      </c>
      <c r="AB1138" s="48">
        <v>8</v>
      </c>
      <c r="AC1138" s="67">
        <f t="shared" si="213"/>
        <v>0.43494051346274265</v>
      </c>
      <c r="AD1138" s="52">
        <f t="shared" ca="1" si="216"/>
        <v>834</v>
      </c>
      <c r="AE1138" s="83"/>
      <c r="AF1138" s="74">
        <v>0</v>
      </c>
      <c r="AG1138" s="75">
        <v>0</v>
      </c>
      <c r="AH1138" s="76">
        <v>45934</v>
      </c>
      <c r="AI1138" s="77">
        <v>46141</v>
      </c>
      <c r="AJ1138" s="50">
        <f t="shared" si="214"/>
        <v>-207</v>
      </c>
      <c r="AK1138" s="48" t="s">
        <v>47</v>
      </c>
    </row>
    <row r="1139" spans="1:37">
      <c r="A1139" s="86" t="s">
        <v>1440</v>
      </c>
      <c r="B1139" s="44">
        <v>123</v>
      </c>
      <c r="C1139" s="44">
        <v>92999381</v>
      </c>
      <c r="D1139" s="86" t="s">
        <v>489</v>
      </c>
      <c r="E1139" s="86" t="s">
        <v>63</v>
      </c>
      <c r="F1139" s="44">
        <v>27</v>
      </c>
      <c r="G1139" s="44">
        <v>5139191</v>
      </c>
      <c r="H1139" s="46">
        <v>0.97</v>
      </c>
      <c r="I1139" s="21">
        <v>81.122120375776561</v>
      </c>
      <c r="J1139" s="86" t="s">
        <v>101</v>
      </c>
      <c r="K1139" s="66">
        <v>0.13400000000000001</v>
      </c>
      <c r="L1139" s="45">
        <v>5528</v>
      </c>
      <c r="M1139" s="82">
        <v>44096</v>
      </c>
      <c r="N1139" s="44">
        <v>19309</v>
      </c>
      <c r="O1139" s="36">
        <f t="shared" si="205"/>
        <v>1566387.0223358697</v>
      </c>
      <c r="P1139" s="36">
        <f t="shared" si="206"/>
        <v>1776283</v>
      </c>
      <c r="Q1139" s="44">
        <v>16364</v>
      </c>
      <c r="R1139" s="30">
        <v>19309</v>
      </c>
      <c r="S1139" s="30">
        <f t="shared" si="207"/>
        <v>2945</v>
      </c>
      <c r="T1139" s="36">
        <f t="shared" si="208"/>
        <v>1505365</v>
      </c>
      <c r="U1139" s="30">
        <f t="shared" si="209"/>
        <v>270918</v>
      </c>
      <c r="V1139" s="44">
        <v>80</v>
      </c>
      <c r="W1139" s="33">
        <f t="shared" si="210"/>
        <v>44176</v>
      </c>
      <c r="X1139" s="43" t="str">
        <f t="shared" ca="1" si="215"/>
        <v>Bill Process</v>
      </c>
      <c r="Y1139" s="37">
        <f t="shared" ca="1" si="211"/>
        <v>-2015</v>
      </c>
      <c r="Z1139" s="44">
        <v>6383</v>
      </c>
      <c r="AA1139" s="44">
        <f t="shared" ca="1" si="212"/>
        <v>2015</v>
      </c>
      <c r="AB1139" s="48">
        <v>0</v>
      </c>
      <c r="AC1139" s="67">
        <f t="shared" si="213"/>
        <v>0.84748044953130663</v>
      </c>
      <c r="AD1139" s="52">
        <f t="shared" ca="1" si="216"/>
        <v>2015</v>
      </c>
      <c r="AE1139" s="83"/>
      <c r="AF1139" s="74">
        <v>0</v>
      </c>
      <c r="AG1139" s="75">
        <v>0</v>
      </c>
      <c r="AH1139" s="76">
        <v>46365</v>
      </c>
      <c r="AI1139" s="77">
        <v>46459</v>
      </c>
      <c r="AJ1139" s="50">
        <f t="shared" si="214"/>
        <v>-94</v>
      </c>
      <c r="AK1139" s="48" t="s">
        <v>47</v>
      </c>
    </row>
    <row r="1140" spans="1:37">
      <c r="A1140" s="86" t="s">
        <v>1441</v>
      </c>
      <c r="B1140" s="44">
        <v>345</v>
      </c>
      <c r="C1140" s="44">
        <v>89183995</v>
      </c>
      <c r="D1140" s="86" t="s">
        <v>269</v>
      </c>
      <c r="E1140" s="86" t="s">
        <v>97</v>
      </c>
      <c r="F1140" s="44">
        <v>12</v>
      </c>
      <c r="G1140" s="44">
        <v>1738541</v>
      </c>
      <c r="H1140" s="46">
        <v>0.76</v>
      </c>
      <c r="I1140" s="21">
        <v>70.768057550981709</v>
      </c>
      <c r="J1140" s="86" t="s">
        <v>236</v>
      </c>
      <c r="K1140" s="66">
        <v>0.13800000000000001</v>
      </c>
      <c r="L1140" s="45">
        <v>9426</v>
      </c>
      <c r="M1140" s="82">
        <v>45073</v>
      </c>
      <c r="N1140" s="44">
        <v>92405</v>
      </c>
      <c r="O1140" s="36">
        <f t="shared" si="205"/>
        <v>6539322.3579984652</v>
      </c>
      <c r="P1140" s="36">
        <f t="shared" si="206"/>
        <v>7441749</v>
      </c>
      <c r="Q1140" s="44">
        <v>54393</v>
      </c>
      <c r="R1140" s="30">
        <v>92405</v>
      </c>
      <c r="S1140" s="30">
        <f t="shared" si="207"/>
        <v>38012</v>
      </c>
      <c r="T1140" s="36">
        <f t="shared" si="208"/>
        <v>4380489</v>
      </c>
      <c r="U1140" s="30">
        <f t="shared" si="209"/>
        <v>3061260</v>
      </c>
      <c r="V1140" s="44">
        <v>196</v>
      </c>
      <c r="W1140" s="33">
        <f t="shared" si="210"/>
        <v>45269</v>
      </c>
      <c r="X1140" s="43" t="str">
        <f t="shared" ca="1" si="215"/>
        <v>Bill Process</v>
      </c>
      <c r="Y1140" s="37">
        <f t="shared" ca="1" si="211"/>
        <v>-922</v>
      </c>
      <c r="Z1140" s="44">
        <v>1667</v>
      </c>
      <c r="AA1140" s="44">
        <f t="shared" ca="1" si="212"/>
        <v>922</v>
      </c>
      <c r="AB1140" s="48">
        <v>2</v>
      </c>
      <c r="AC1140" s="67">
        <f t="shared" si="213"/>
        <v>0.5886369785184784</v>
      </c>
      <c r="AD1140" s="52">
        <f t="shared" ca="1" si="216"/>
        <v>920</v>
      </c>
      <c r="AE1140" s="83"/>
      <c r="AF1140" s="74">
        <v>0</v>
      </c>
      <c r="AG1140" s="75">
        <v>0</v>
      </c>
      <c r="AH1140" s="76">
        <v>45929</v>
      </c>
      <c r="AI1140" s="77">
        <v>46139</v>
      </c>
      <c r="AJ1140" s="50">
        <f t="shared" si="214"/>
        <v>-210</v>
      </c>
      <c r="AK1140" s="48" t="s">
        <v>47</v>
      </c>
    </row>
    <row r="1141" spans="1:37">
      <c r="A1141" s="86" t="s">
        <v>1442</v>
      </c>
      <c r="B1141" s="44">
        <v>937</v>
      </c>
      <c r="C1141" s="44">
        <v>66398573</v>
      </c>
      <c r="D1141" s="86" t="s">
        <v>466</v>
      </c>
      <c r="E1141" s="86" t="s">
        <v>147</v>
      </c>
      <c r="F1141" s="44">
        <v>19</v>
      </c>
      <c r="G1141" s="44">
        <v>2808022</v>
      </c>
      <c r="H1141" s="46">
        <v>0.75</v>
      </c>
      <c r="I1141" s="21">
        <v>54.299941858572893</v>
      </c>
      <c r="J1141" s="86" t="s">
        <v>104</v>
      </c>
      <c r="K1141" s="66">
        <v>0.11899999999999999</v>
      </c>
      <c r="L1141" s="45">
        <v>4508</v>
      </c>
      <c r="M1141" s="82">
        <v>45003</v>
      </c>
      <c r="N1141" s="44">
        <v>94305</v>
      </c>
      <c r="O1141" s="36">
        <f t="shared" si="205"/>
        <v>5120756.0169727169</v>
      </c>
      <c r="P1141" s="36">
        <f t="shared" si="206"/>
        <v>5730126</v>
      </c>
      <c r="Q1141" s="44">
        <v>11753</v>
      </c>
      <c r="R1141" s="30">
        <v>94305</v>
      </c>
      <c r="S1141" s="30">
        <f t="shared" si="207"/>
        <v>82552</v>
      </c>
      <c r="T1141" s="36">
        <f t="shared" si="208"/>
        <v>714131</v>
      </c>
      <c r="U1141" s="30">
        <f t="shared" si="209"/>
        <v>5015995</v>
      </c>
      <c r="V1141" s="44">
        <v>163</v>
      </c>
      <c r="W1141" s="33">
        <f t="shared" si="210"/>
        <v>45166</v>
      </c>
      <c r="X1141" s="43" t="str">
        <f t="shared" ca="1" si="215"/>
        <v>Bill Process</v>
      </c>
      <c r="Y1141" s="37">
        <f t="shared" ca="1" si="211"/>
        <v>-1025</v>
      </c>
      <c r="Z1141" s="44">
        <v>5655</v>
      </c>
      <c r="AA1141" s="44">
        <f t="shared" ca="1" si="212"/>
        <v>1025</v>
      </c>
      <c r="AB1141" s="48">
        <v>4</v>
      </c>
      <c r="AC1141" s="67">
        <f t="shared" si="213"/>
        <v>0.12462753830655851</v>
      </c>
      <c r="AD1141" s="52">
        <f t="shared" ca="1" si="216"/>
        <v>1021</v>
      </c>
      <c r="AE1141" s="83"/>
      <c r="AF1141" s="74">
        <v>0</v>
      </c>
      <c r="AG1141" s="75">
        <v>0</v>
      </c>
      <c r="AH1141" s="76">
        <v>45983</v>
      </c>
      <c r="AI1141" s="77">
        <v>46160</v>
      </c>
      <c r="AJ1141" s="50">
        <f t="shared" si="214"/>
        <v>-177</v>
      </c>
      <c r="AK1141" s="48" t="s">
        <v>60</v>
      </c>
    </row>
    <row r="1142" spans="1:37">
      <c r="A1142" s="86" t="s">
        <v>1443</v>
      </c>
      <c r="B1142" s="44">
        <v>154</v>
      </c>
      <c r="C1142" s="44">
        <v>81065731</v>
      </c>
      <c r="D1142" s="86" t="s">
        <v>485</v>
      </c>
      <c r="E1142" s="86" t="s">
        <v>207</v>
      </c>
      <c r="F1142" s="44">
        <v>47</v>
      </c>
      <c r="G1142" s="44">
        <v>1287810</v>
      </c>
      <c r="H1142" s="46">
        <v>0.77</v>
      </c>
      <c r="I1142" s="21">
        <v>52.091792313049368</v>
      </c>
      <c r="J1142" s="86" t="s">
        <v>159</v>
      </c>
      <c r="K1142" s="66">
        <v>0.11600000000000001</v>
      </c>
      <c r="L1142" s="45">
        <v>8464</v>
      </c>
      <c r="M1142" s="82">
        <v>45556</v>
      </c>
      <c r="N1142" s="44">
        <v>34131</v>
      </c>
      <c r="O1142" s="36">
        <f t="shared" si="205"/>
        <v>1777944.9634366881</v>
      </c>
      <c r="P1142" s="36">
        <f t="shared" si="206"/>
        <v>1984187</v>
      </c>
      <c r="Q1142" s="44">
        <v>26744</v>
      </c>
      <c r="R1142" s="30">
        <v>34131</v>
      </c>
      <c r="S1142" s="30">
        <f t="shared" si="207"/>
        <v>7387</v>
      </c>
      <c r="T1142" s="36">
        <f t="shared" si="208"/>
        <v>1554747</v>
      </c>
      <c r="U1142" s="30">
        <f t="shared" si="209"/>
        <v>429440</v>
      </c>
      <c r="V1142" s="44">
        <v>110</v>
      </c>
      <c r="W1142" s="33">
        <f t="shared" si="210"/>
        <v>45666</v>
      </c>
      <c r="X1142" s="43" t="str">
        <f t="shared" ca="1" si="215"/>
        <v>Bill Process</v>
      </c>
      <c r="Y1142" s="37">
        <f t="shared" ca="1" si="211"/>
        <v>-525</v>
      </c>
      <c r="Z1142" s="44">
        <v>2112</v>
      </c>
      <c r="AA1142" s="44">
        <f t="shared" ca="1" si="212"/>
        <v>525</v>
      </c>
      <c r="AB1142" s="48">
        <v>4</v>
      </c>
      <c r="AC1142" s="67">
        <f t="shared" si="213"/>
        <v>0.78356918930004982</v>
      </c>
      <c r="AD1142" s="52">
        <f t="shared" ca="1" si="216"/>
        <v>521</v>
      </c>
      <c r="AE1142" s="83"/>
      <c r="AF1142" s="74">
        <v>0</v>
      </c>
      <c r="AG1142" s="75">
        <v>0</v>
      </c>
      <c r="AH1142" s="76">
        <v>45987</v>
      </c>
      <c r="AI1142" s="77">
        <v>46111</v>
      </c>
      <c r="AJ1142" s="50">
        <f t="shared" si="214"/>
        <v>-124</v>
      </c>
      <c r="AK1142" s="48" t="s">
        <v>47</v>
      </c>
    </row>
    <row r="1143" spans="1:37">
      <c r="A1143" s="86" t="s">
        <v>1444</v>
      </c>
      <c r="B1143" s="44">
        <v>165</v>
      </c>
      <c r="C1143" s="44">
        <v>48099243</v>
      </c>
      <c r="D1143" s="86" t="s">
        <v>442</v>
      </c>
      <c r="E1143" s="86" t="s">
        <v>58</v>
      </c>
      <c r="F1143" s="44">
        <v>10</v>
      </c>
      <c r="G1143" s="44">
        <v>9576379</v>
      </c>
      <c r="H1143" s="46">
        <v>0.97</v>
      </c>
      <c r="I1143" s="21">
        <v>58.377670213477671</v>
      </c>
      <c r="J1143" s="86" t="s">
        <v>94</v>
      </c>
      <c r="K1143" s="66">
        <v>0.14499999999999999</v>
      </c>
      <c r="L1143" s="45">
        <v>7676</v>
      </c>
      <c r="M1143" s="82">
        <v>44913</v>
      </c>
      <c r="N1143" s="44">
        <v>83769</v>
      </c>
      <c r="O1143" s="36">
        <f t="shared" si="205"/>
        <v>4890239.056112811</v>
      </c>
      <c r="P1143" s="36">
        <f t="shared" si="206"/>
        <v>5599324</v>
      </c>
      <c r="Q1143" s="44">
        <v>29425</v>
      </c>
      <c r="R1143" s="30">
        <v>83769</v>
      </c>
      <c r="S1143" s="30">
        <f t="shared" si="207"/>
        <v>54344</v>
      </c>
      <c r="T1143" s="36">
        <f t="shared" si="208"/>
        <v>1966839</v>
      </c>
      <c r="U1143" s="30">
        <f t="shared" si="209"/>
        <v>3632485</v>
      </c>
      <c r="V1143" s="44">
        <v>72</v>
      </c>
      <c r="W1143" s="33">
        <f t="shared" si="210"/>
        <v>44985</v>
      </c>
      <c r="X1143" s="43" t="str">
        <f t="shared" ca="1" si="215"/>
        <v>Bill Process</v>
      </c>
      <c r="Y1143" s="37">
        <f t="shared" ca="1" si="211"/>
        <v>-1206</v>
      </c>
      <c r="Z1143" s="44">
        <v>4448</v>
      </c>
      <c r="AA1143" s="44">
        <f t="shared" ca="1" si="212"/>
        <v>1206</v>
      </c>
      <c r="AB1143" s="48">
        <v>1</v>
      </c>
      <c r="AC1143" s="67">
        <f t="shared" si="213"/>
        <v>0.3512635939309291</v>
      </c>
      <c r="AD1143" s="52">
        <f t="shared" ca="1" si="216"/>
        <v>1205</v>
      </c>
      <c r="AE1143" s="83"/>
      <c r="AF1143" s="74">
        <v>0</v>
      </c>
      <c r="AG1143" s="75">
        <v>0</v>
      </c>
      <c r="AH1143" s="76">
        <v>45701</v>
      </c>
      <c r="AI1143" s="77">
        <v>45787</v>
      </c>
      <c r="AJ1143" s="50">
        <f t="shared" si="214"/>
        <v>-86</v>
      </c>
      <c r="AK1143" s="48" t="s">
        <v>60</v>
      </c>
    </row>
    <row r="1144" spans="1:37">
      <c r="A1144" s="86" t="s">
        <v>1445</v>
      </c>
      <c r="B1144" s="44">
        <v>392</v>
      </c>
      <c r="C1144" s="44">
        <v>32665664</v>
      </c>
      <c r="D1144" s="86" t="s">
        <v>482</v>
      </c>
      <c r="E1144" s="86" t="s">
        <v>67</v>
      </c>
      <c r="F1144" s="44">
        <v>50</v>
      </c>
      <c r="G1144" s="44">
        <v>460263</v>
      </c>
      <c r="H1144" s="46">
        <v>0.97</v>
      </c>
      <c r="I1144" s="21">
        <v>52.774732057538188</v>
      </c>
      <c r="J1144" s="86" t="s">
        <v>129</v>
      </c>
      <c r="K1144" s="66">
        <v>0.14599999999999999</v>
      </c>
      <c r="L1144" s="45">
        <v>3895</v>
      </c>
      <c r="M1144" s="82">
        <v>44620</v>
      </c>
      <c r="N1144" s="44">
        <v>48781</v>
      </c>
      <c r="O1144" s="36">
        <f t="shared" si="205"/>
        <v>2574404.2044987702</v>
      </c>
      <c r="P1144" s="36">
        <f t="shared" si="206"/>
        <v>2950267</v>
      </c>
      <c r="Q1144" s="44">
        <v>3982</v>
      </c>
      <c r="R1144" s="30">
        <v>48781</v>
      </c>
      <c r="S1144" s="30">
        <f t="shared" si="207"/>
        <v>44799</v>
      </c>
      <c r="T1144" s="36">
        <f t="shared" si="208"/>
        <v>240831</v>
      </c>
      <c r="U1144" s="30">
        <f t="shared" si="209"/>
        <v>2709436</v>
      </c>
      <c r="V1144" s="44">
        <v>63</v>
      </c>
      <c r="W1144" s="33">
        <f t="shared" si="210"/>
        <v>44683</v>
      </c>
      <c r="X1144" s="43" t="str">
        <f t="shared" ca="1" si="215"/>
        <v>Bill Process</v>
      </c>
      <c r="Y1144" s="37">
        <f t="shared" ca="1" si="211"/>
        <v>-1508</v>
      </c>
      <c r="Z1144" s="44">
        <v>1684</v>
      </c>
      <c r="AA1144" s="44">
        <f t="shared" ca="1" si="212"/>
        <v>1508</v>
      </c>
      <c r="AB1144" s="48">
        <v>1</v>
      </c>
      <c r="AC1144" s="67">
        <f t="shared" si="213"/>
        <v>8.1630142883499721E-2</v>
      </c>
      <c r="AD1144" s="52">
        <f t="shared" ca="1" si="216"/>
        <v>1507</v>
      </c>
      <c r="AE1144" s="83"/>
      <c r="AF1144" s="74">
        <v>0</v>
      </c>
      <c r="AG1144" s="75">
        <v>0</v>
      </c>
      <c r="AH1144" s="76">
        <v>45747</v>
      </c>
      <c r="AI1144" s="77">
        <v>45824</v>
      </c>
      <c r="AJ1144" s="50">
        <f t="shared" si="214"/>
        <v>-77</v>
      </c>
      <c r="AK1144" s="48" t="s">
        <v>60</v>
      </c>
    </row>
    <row r="1145" spans="1:37">
      <c r="A1145" s="86" t="s">
        <v>1446</v>
      </c>
      <c r="B1145" s="44">
        <v>291</v>
      </c>
      <c r="C1145" s="44">
        <v>15516978</v>
      </c>
      <c r="D1145" s="86" t="s">
        <v>78</v>
      </c>
      <c r="E1145" s="86" t="s">
        <v>79</v>
      </c>
      <c r="F1145" s="44">
        <v>23</v>
      </c>
      <c r="G1145" s="44">
        <v>9566012</v>
      </c>
      <c r="H1145" s="46">
        <v>0.78</v>
      </c>
      <c r="I1145" s="21">
        <v>97.386737547401196</v>
      </c>
      <c r="J1145" s="86" t="s">
        <v>129</v>
      </c>
      <c r="K1145" s="66">
        <v>0.105</v>
      </c>
      <c r="L1145" s="45">
        <v>6624</v>
      </c>
      <c r="M1145" s="82">
        <v>44528</v>
      </c>
      <c r="N1145" s="44">
        <v>41073</v>
      </c>
      <c r="O1145" s="36">
        <f t="shared" si="205"/>
        <v>3999965.4712844095</v>
      </c>
      <c r="P1145" s="36">
        <f t="shared" si="206"/>
        <v>4419962</v>
      </c>
      <c r="Q1145" s="44">
        <v>29363</v>
      </c>
      <c r="R1145" s="30">
        <v>41073</v>
      </c>
      <c r="S1145" s="30">
        <f t="shared" si="207"/>
        <v>11710</v>
      </c>
      <c r="T1145" s="36">
        <f t="shared" si="208"/>
        <v>3159821</v>
      </c>
      <c r="U1145" s="30">
        <f t="shared" si="209"/>
        <v>1260141</v>
      </c>
      <c r="V1145" s="44">
        <v>96</v>
      </c>
      <c r="W1145" s="33">
        <f t="shared" si="210"/>
        <v>44624</v>
      </c>
      <c r="X1145" s="43" t="str">
        <f t="shared" ca="1" si="215"/>
        <v>Bill Process</v>
      </c>
      <c r="Y1145" s="37">
        <f t="shared" ca="1" si="211"/>
        <v>-1567</v>
      </c>
      <c r="Z1145" s="44">
        <v>8083</v>
      </c>
      <c r="AA1145" s="44">
        <f t="shared" ca="1" si="212"/>
        <v>1567</v>
      </c>
      <c r="AB1145" s="48">
        <v>8</v>
      </c>
      <c r="AC1145" s="67">
        <f t="shared" si="213"/>
        <v>0.71489786477734762</v>
      </c>
      <c r="AD1145" s="52">
        <f t="shared" ca="1" si="216"/>
        <v>1559</v>
      </c>
      <c r="AE1145" s="83"/>
      <c r="AF1145" s="74">
        <v>0</v>
      </c>
      <c r="AG1145" s="75">
        <v>0</v>
      </c>
      <c r="AH1145" s="76">
        <v>45832</v>
      </c>
      <c r="AI1145" s="77">
        <v>45942</v>
      </c>
      <c r="AJ1145" s="50">
        <f t="shared" si="214"/>
        <v>-110</v>
      </c>
      <c r="AK1145" s="48" t="s">
        <v>60</v>
      </c>
    </row>
    <row r="1146" spans="1:37">
      <c r="A1146" s="86" t="s">
        <v>1447</v>
      </c>
      <c r="B1146" s="44">
        <v>454</v>
      </c>
      <c r="C1146" s="44">
        <v>42466809</v>
      </c>
      <c r="D1146" s="86" t="s">
        <v>66</v>
      </c>
      <c r="E1146" s="86" t="s">
        <v>67</v>
      </c>
      <c r="F1146" s="44">
        <v>46</v>
      </c>
      <c r="G1146" s="44">
        <v>9728069</v>
      </c>
      <c r="H1146" s="46">
        <v>0.93</v>
      </c>
      <c r="I1146" s="21">
        <v>98.822294104222181</v>
      </c>
      <c r="J1146" s="86" t="s">
        <v>176</v>
      </c>
      <c r="K1146" s="66">
        <v>0.12</v>
      </c>
      <c r="L1146" s="45">
        <v>6007</v>
      </c>
      <c r="M1146" s="82">
        <v>45384</v>
      </c>
      <c r="N1146" s="44">
        <v>84793</v>
      </c>
      <c r="O1146" s="36">
        <f t="shared" si="205"/>
        <v>8379438.7839793116</v>
      </c>
      <c r="P1146" s="36">
        <f t="shared" si="206"/>
        <v>9384971</v>
      </c>
      <c r="Q1146" s="44">
        <v>65827</v>
      </c>
      <c r="R1146" s="30">
        <v>84793</v>
      </c>
      <c r="S1146" s="30">
        <f t="shared" si="207"/>
        <v>18966</v>
      </c>
      <c r="T1146" s="36">
        <f t="shared" si="208"/>
        <v>7285796</v>
      </c>
      <c r="U1146" s="30">
        <f t="shared" si="209"/>
        <v>2099175</v>
      </c>
      <c r="V1146" s="44">
        <v>110</v>
      </c>
      <c r="W1146" s="33">
        <f t="shared" si="210"/>
        <v>45494</v>
      </c>
      <c r="X1146" s="43" t="str">
        <f t="shared" ca="1" si="215"/>
        <v>Bill Process</v>
      </c>
      <c r="Y1146" s="37">
        <f t="shared" ca="1" si="211"/>
        <v>-697</v>
      </c>
      <c r="Z1146" s="44">
        <v>1926</v>
      </c>
      <c r="AA1146" s="44">
        <f t="shared" ca="1" si="212"/>
        <v>697</v>
      </c>
      <c r="AB1146" s="48">
        <v>1</v>
      </c>
      <c r="AC1146" s="67">
        <f t="shared" si="213"/>
        <v>0.77632587595674174</v>
      </c>
      <c r="AD1146" s="52">
        <f t="shared" ca="1" si="216"/>
        <v>696</v>
      </c>
      <c r="AE1146" s="83"/>
      <c r="AF1146" s="74">
        <v>0</v>
      </c>
      <c r="AG1146" s="75">
        <v>0</v>
      </c>
      <c r="AH1146" s="76">
        <v>45675</v>
      </c>
      <c r="AI1146" s="77">
        <v>45799</v>
      </c>
      <c r="AJ1146" s="50">
        <f t="shared" si="214"/>
        <v>-124</v>
      </c>
      <c r="AK1146" s="48" t="s">
        <v>60</v>
      </c>
    </row>
    <row r="1147" spans="1:37">
      <c r="A1147" s="86" t="s">
        <v>1448</v>
      </c>
      <c r="B1147" s="44">
        <v>917</v>
      </c>
      <c r="C1147" s="44">
        <v>49775718</v>
      </c>
      <c r="D1147" s="86" t="s">
        <v>299</v>
      </c>
      <c r="E1147" s="86" t="s">
        <v>83</v>
      </c>
      <c r="F1147" s="44">
        <v>19</v>
      </c>
      <c r="G1147" s="44">
        <v>4044366</v>
      </c>
      <c r="H1147" s="46">
        <v>0.89</v>
      </c>
      <c r="I1147" s="21">
        <v>97.5504404043145</v>
      </c>
      <c r="J1147" s="86" t="s">
        <v>84</v>
      </c>
      <c r="K1147" s="66">
        <v>0.13300000000000001</v>
      </c>
      <c r="L1147" s="45">
        <v>3498</v>
      </c>
      <c r="M1147" s="82">
        <v>44853</v>
      </c>
      <c r="N1147" s="44">
        <v>42953</v>
      </c>
      <c r="O1147" s="36">
        <f t="shared" si="205"/>
        <v>4190084.0666865208</v>
      </c>
      <c r="P1147" s="36">
        <f t="shared" si="206"/>
        <v>4747365</v>
      </c>
      <c r="Q1147" s="44">
        <v>26548</v>
      </c>
      <c r="R1147" s="30">
        <v>42953</v>
      </c>
      <c r="S1147" s="30">
        <f t="shared" si="207"/>
        <v>16405</v>
      </c>
      <c r="T1147" s="36">
        <f t="shared" si="208"/>
        <v>2934208</v>
      </c>
      <c r="U1147" s="30">
        <f t="shared" si="209"/>
        <v>1813157</v>
      </c>
      <c r="V1147" s="44">
        <v>79</v>
      </c>
      <c r="W1147" s="33">
        <f t="shared" si="210"/>
        <v>44932</v>
      </c>
      <c r="X1147" s="43" t="str">
        <f t="shared" ca="1" si="215"/>
        <v>Bill Process</v>
      </c>
      <c r="Y1147" s="37">
        <f t="shared" ca="1" si="211"/>
        <v>-1259</v>
      </c>
      <c r="Z1147" s="44">
        <v>1884</v>
      </c>
      <c r="AA1147" s="44">
        <f t="shared" ca="1" si="212"/>
        <v>1259</v>
      </c>
      <c r="AB1147" s="48">
        <v>9</v>
      </c>
      <c r="AC1147" s="67">
        <f t="shared" si="213"/>
        <v>0.61807091472074127</v>
      </c>
      <c r="AD1147" s="52">
        <f t="shared" ca="1" si="216"/>
        <v>1250</v>
      </c>
      <c r="AE1147" s="83"/>
      <c r="AF1147" s="74">
        <v>0</v>
      </c>
      <c r="AG1147" s="75">
        <v>0</v>
      </c>
      <c r="AH1147" s="76">
        <v>46022</v>
      </c>
      <c r="AI1147" s="77">
        <v>46115</v>
      </c>
      <c r="AJ1147" s="50">
        <f t="shared" si="214"/>
        <v>-93</v>
      </c>
      <c r="AK1147" s="48" t="s">
        <v>60</v>
      </c>
    </row>
    <row r="1148" spans="1:37">
      <c r="A1148" s="86" t="s">
        <v>1449</v>
      </c>
      <c r="B1148" s="44">
        <v>276</v>
      </c>
      <c r="C1148" s="44">
        <v>21631702</v>
      </c>
      <c r="D1148" s="86" t="s">
        <v>421</v>
      </c>
      <c r="E1148" s="86" t="s">
        <v>67</v>
      </c>
      <c r="F1148" s="44">
        <v>8</v>
      </c>
      <c r="G1148" s="44">
        <v>3500808</v>
      </c>
      <c r="H1148" s="46">
        <v>0.99</v>
      </c>
      <c r="I1148" s="21">
        <v>58.14955031127316</v>
      </c>
      <c r="J1148" s="86" t="s">
        <v>221</v>
      </c>
      <c r="K1148" s="66">
        <v>0.10100000000000001</v>
      </c>
      <c r="L1148" s="45">
        <v>2680</v>
      </c>
      <c r="M1148" s="82">
        <v>44723</v>
      </c>
      <c r="N1148" s="44">
        <v>61502</v>
      </c>
      <c r="O1148" s="36">
        <f t="shared" si="205"/>
        <v>3576313.6432439219</v>
      </c>
      <c r="P1148" s="36">
        <f t="shared" si="206"/>
        <v>3937521</v>
      </c>
      <c r="Q1148" s="44">
        <v>55955</v>
      </c>
      <c r="R1148" s="30">
        <v>61502</v>
      </c>
      <c r="S1148" s="30">
        <f t="shared" si="207"/>
        <v>5547</v>
      </c>
      <c r="T1148" s="36">
        <f t="shared" si="208"/>
        <v>3582388</v>
      </c>
      <c r="U1148" s="30">
        <f t="shared" si="209"/>
        <v>355133</v>
      </c>
      <c r="V1148" s="44">
        <v>170</v>
      </c>
      <c r="W1148" s="33">
        <f t="shared" si="210"/>
        <v>44893</v>
      </c>
      <c r="X1148" s="43" t="str">
        <f t="shared" ca="1" si="215"/>
        <v>Bill Process</v>
      </c>
      <c r="Y1148" s="37">
        <f t="shared" ca="1" si="211"/>
        <v>-1298</v>
      </c>
      <c r="Z1148" s="44">
        <v>1681</v>
      </c>
      <c r="AA1148" s="44">
        <f t="shared" ca="1" si="212"/>
        <v>1298</v>
      </c>
      <c r="AB1148" s="48">
        <v>0</v>
      </c>
      <c r="AC1148" s="67">
        <f t="shared" si="213"/>
        <v>0.90980781112809339</v>
      </c>
      <c r="AD1148" s="52">
        <f t="shared" ca="1" si="216"/>
        <v>1298</v>
      </c>
      <c r="AE1148" s="83"/>
      <c r="AF1148" s="74">
        <v>0</v>
      </c>
      <c r="AG1148" s="75">
        <v>0</v>
      </c>
      <c r="AH1148" s="76">
        <v>46322</v>
      </c>
      <c r="AI1148" s="77">
        <v>46506</v>
      </c>
      <c r="AJ1148" s="50">
        <f t="shared" si="214"/>
        <v>-184</v>
      </c>
      <c r="AK1148" s="48" t="s">
        <v>60</v>
      </c>
    </row>
    <row r="1149" spans="1:37">
      <c r="A1149" s="86" t="s">
        <v>1450</v>
      </c>
      <c r="B1149" s="44">
        <v>262</v>
      </c>
      <c r="C1149" s="44">
        <v>87195453</v>
      </c>
      <c r="D1149" s="86" t="s">
        <v>389</v>
      </c>
      <c r="E1149" s="86" t="s">
        <v>79</v>
      </c>
      <c r="F1149" s="44">
        <v>10</v>
      </c>
      <c r="G1149" s="44">
        <v>9129272</v>
      </c>
      <c r="H1149" s="46">
        <v>0.89</v>
      </c>
      <c r="I1149" s="21">
        <v>83.899001789805681</v>
      </c>
      <c r="J1149" s="86" t="s">
        <v>80</v>
      </c>
      <c r="K1149" s="66">
        <v>0.128</v>
      </c>
      <c r="L1149" s="45">
        <v>6127</v>
      </c>
      <c r="M1149" s="82">
        <v>45156</v>
      </c>
      <c r="N1149" s="44">
        <v>84834</v>
      </c>
      <c r="O1149" s="36">
        <f t="shared" si="205"/>
        <v>7117487.9178363755</v>
      </c>
      <c r="P1149" s="36">
        <f t="shared" si="206"/>
        <v>8028526</v>
      </c>
      <c r="Q1149" s="44">
        <v>32752</v>
      </c>
      <c r="R1149" s="30">
        <v>84834</v>
      </c>
      <c r="S1149" s="30">
        <f t="shared" si="207"/>
        <v>52082</v>
      </c>
      <c r="T1149" s="36">
        <f t="shared" si="208"/>
        <v>3099586</v>
      </c>
      <c r="U1149" s="30">
        <f t="shared" si="209"/>
        <v>4928940</v>
      </c>
      <c r="V1149" s="44">
        <v>101</v>
      </c>
      <c r="W1149" s="33">
        <f t="shared" si="210"/>
        <v>45257</v>
      </c>
      <c r="X1149" s="43" t="str">
        <f t="shared" ca="1" si="215"/>
        <v>Bill Process</v>
      </c>
      <c r="Y1149" s="37">
        <f t="shared" ca="1" si="211"/>
        <v>-934</v>
      </c>
      <c r="Z1149" s="44">
        <v>3733</v>
      </c>
      <c r="AA1149" s="44">
        <f t="shared" ca="1" si="212"/>
        <v>934</v>
      </c>
      <c r="AB1149" s="48">
        <v>0</v>
      </c>
      <c r="AC1149" s="67">
        <f t="shared" si="213"/>
        <v>0.38607162222693731</v>
      </c>
      <c r="AD1149" s="52">
        <f t="shared" ca="1" si="216"/>
        <v>934</v>
      </c>
      <c r="AE1149" s="83"/>
      <c r="AF1149" s="74">
        <v>0</v>
      </c>
      <c r="AG1149" s="75">
        <v>0</v>
      </c>
      <c r="AH1149" s="76">
        <v>46196</v>
      </c>
      <c r="AI1149" s="77">
        <v>46311</v>
      </c>
      <c r="AJ1149" s="50">
        <f t="shared" si="214"/>
        <v>-115</v>
      </c>
      <c r="AK1149" s="48" t="s">
        <v>47</v>
      </c>
    </row>
    <row r="1150" spans="1:37">
      <c r="A1150" s="86" t="s">
        <v>1451</v>
      </c>
      <c r="B1150" s="44">
        <v>225</v>
      </c>
      <c r="C1150" s="44">
        <v>90625519</v>
      </c>
      <c r="D1150" s="86" t="s">
        <v>872</v>
      </c>
      <c r="E1150" s="86" t="s">
        <v>63</v>
      </c>
      <c r="F1150" s="44">
        <v>37</v>
      </c>
      <c r="G1150" s="44">
        <v>2654832</v>
      </c>
      <c r="H1150" s="46">
        <v>0.78</v>
      </c>
      <c r="I1150" s="21">
        <v>89.01403767762659</v>
      </c>
      <c r="J1150" s="86" t="s">
        <v>194</v>
      </c>
      <c r="K1150" s="66">
        <v>0.13100000000000001</v>
      </c>
      <c r="L1150" s="45">
        <v>9581</v>
      </c>
      <c r="M1150" s="82">
        <v>44449</v>
      </c>
      <c r="N1150" s="44">
        <v>16266</v>
      </c>
      <c r="O1150" s="36">
        <f t="shared" si="205"/>
        <v>1447902.336864274</v>
      </c>
      <c r="P1150" s="36">
        <f t="shared" si="206"/>
        <v>1637578</v>
      </c>
      <c r="Q1150" s="44">
        <v>11466</v>
      </c>
      <c r="R1150" s="30">
        <v>16266</v>
      </c>
      <c r="S1150" s="30">
        <f t="shared" si="207"/>
        <v>4800</v>
      </c>
      <c r="T1150" s="36">
        <f t="shared" si="208"/>
        <v>1154338</v>
      </c>
      <c r="U1150" s="30">
        <f t="shared" si="209"/>
        <v>483240</v>
      </c>
      <c r="V1150" s="44">
        <v>127</v>
      </c>
      <c r="W1150" s="33">
        <f t="shared" si="210"/>
        <v>44576</v>
      </c>
      <c r="X1150" s="43" t="str">
        <f t="shared" ca="1" si="215"/>
        <v>Bill Process</v>
      </c>
      <c r="Y1150" s="37">
        <f t="shared" ca="1" si="211"/>
        <v>-1615</v>
      </c>
      <c r="Z1150" s="44">
        <v>9900</v>
      </c>
      <c r="AA1150" s="44">
        <f t="shared" ca="1" si="212"/>
        <v>1615</v>
      </c>
      <c r="AB1150" s="48">
        <v>3</v>
      </c>
      <c r="AC1150" s="67">
        <f t="shared" si="213"/>
        <v>0.70490593876798224</v>
      </c>
      <c r="AD1150" s="52">
        <f t="shared" ca="1" si="216"/>
        <v>1612</v>
      </c>
      <c r="AE1150" s="83"/>
      <c r="AF1150" s="74">
        <v>0</v>
      </c>
      <c r="AG1150" s="75">
        <v>0</v>
      </c>
      <c r="AH1150" s="76">
        <v>45828</v>
      </c>
      <c r="AI1150" s="77">
        <v>45969</v>
      </c>
      <c r="AJ1150" s="50">
        <f t="shared" si="214"/>
        <v>-141</v>
      </c>
      <c r="AK1150" s="48" t="s">
        <v>47</v>
      </c>
    </row>
    <row r="1151" spans="1:37">
      <c r="A1151" s="86" t="s">
        <v>1452</v>
      </c>
      <c r="B1151" s="44">
        <v>941</v>
      </c>
      <c r="C1151" s="44">
        <v>12873232</v>
      </c>
      <c r="D1151" s="86" t="s">
        <v>139</v>
      </c>
      <c r="E1151" s="86" t="s">
        <v>67</v>
      </c>
      <c r="F1151" s="44">
        <v>37</v>
      </c>
      <c r="G1151" s="44">
        <v>1593313</v>
      </c>
      <c r="H1151" s="46">
        <v>0.76</v>
      </c>
      <c r="I1151" s="21">
        <v>58.449337230767526</v>
      </c>
      <c r="J1151" s="86" t="s">
        <v>230</v>
      </c>
      <c r="K1151" s="66">
        <v>0.125</v>
      </c>
      <c r="L1151" s="45">
        <v>6356</v>
      </c>
      <c r="M1151" s="82">
        <v>44117</v>
      </c>
      <c r="N1151" s="44">
        <v>32848</v>
      </c>
      <c r="O1151" s="36">
        <f t="shared" si="205"/>
        <v>1919943.8293562518</v>
      </c>
      <c r="P1151" s="36">
        <f t="shared" si="206"/>
        <v>2159937</v>
      </c>
      <c r="Q1151" s="44">
        <v>6143</v>
      </c>
      <c r="R1151" s="30">
        <v>32848</v>
      </c>
      <c r="S1151" s="30">
        <f t="shared" si="207"/>
        <v>26705</v>
      </c>
      <c r="T1151" s="36">
        <f t="shared" si="208"/>
        <v>403936</v>
      </c>
      <c r="U1151" s="30">
        <f t="shared" si="209"/>
        <v>1756001</v>
      </c>
      <c r="V1151" s="44">
        <v>160</v>
      </c>
      <c r="W1151" s="33">
        <f t="shared" si="210"/>
        <v>44277</v>
      </c>
      <c r="X1151" s="43" t="str">
        <f t="shared" ca="1" si="215"/>
        <v>Bill Process</v>
      </c>
      <c r="Y1151" s="37">
        <f t="shared" ca="1" si="211"/>
        <v>-1914</v>
      </c>
      <c r="Z1151" s="44">
        <v>6943</v>
      </c>
      <c r="AA1151" s="44">
        <f t="shared" ca="1" si="212"/>
        <v>1914</v>
      </c>
      <c r="AB1151" s="48">
        <v>8</v>
      </c>
      <c r="AC1151" s="67">
        <f t="shared" si="213"/>
        <v>0.1870129079396006</v>
      </c>
      <c r="AD1151" s="52">
        <f t="shared" ca="1" si="216"/>
        <v>1906</v>
      </c>
      <c r="AE1151" s="83"/>
      <c r="AF1151" s="74">
        <v>0</v>
      </c>
      <c r="AG1151" s="75">
        <v>0</v>
      </c>
      <c r="AH1151" s="76">
        <v>45847</v>
      </c>
      <c r="AI1151" s="77">
        <v>46021</v>
      </c>
      <c r="AJ1151" s="50">
        <f t="shared" si="214"/>
        <v>-174</v>
      </c>
      <c r="AK1151" s="48" t="s">
        <v>47</v>
      </c>
    </row>
    <row r="1152" spans="1:37">
      <c r="A1152" s="86" t="s">
        <v>1453</v>
      </c>
      <c r="B1152" s="44">
        <v>855</v>
      </c>
      <c r="C1152" s="44">
        <v>83226860</v>
      </c>
      <c r="D1152" s="86" t="s">
        <v>612</v>
      </c>
      <c r="E1152" s="86" t="s">
        <v>71</v>
      </c>
      <c r="F1152" s="44">
        <v>42</v>
      </c>
      <c r="G1152" s="44">
        <v>7244573</v>
      </c>
      <c r="H1152" s="46">
        <v>0.89</v>
      </c>
      <c r="I1152" s="21">
        <v>56.023600419538155</v>
      </c>
      <c r="J1152" s="86" t="s">
        <v>315</v>
      </c>
      <c r="K1152" s="66">
        <v>0.13300000000000001</v>
      </c>
      <c r="L1152" s="45">
        <v>8405</v>
      </c>
      <c r="M1152" s="82">
        <v>44964</v>
      </c>
      <c r="N1152" s="44">
        <v>93687</v>
      </c>
      <c r="O1152" s="36">
        <f t="shared" si="205"/>
        <v>5248683.0525052715</v>
      </c>
      <c r="P1152" s="36">
        <f t="shared" si="206"/>
        <v>5946758</v>
      </c>
      <c r="Q1152" s="44">
        <v>68654</v>
      </c>
      <c r="R1152" s="30">
        <v>93687</v>
      </c>
      <c r="S1152" s="30">
        <f t="shared" si="207"/>
        <v>25033</v>
      </c>
      <c r="T1152" s="36">
        <f t="shared" si="208"/>
        <v>4357795</v>
      </c>
      <c r="U1152" s="30">
        <f t="shared" si="209"/>
        <v>1588963</v>
      </c>
      <c r="V1152" s="44">
        <v>62</v>
      </c>
      <c r="W1152" s="33">
        <f t="shared" si="210"/>
        <v>45026</v>
      </c>
      <c r="X1152" s="43" t="str">
        <f t="shared" ca="1" si="215"/>
        <v>Bill Process</v>
      </c>
      <c r="Y1152" s="37">
        <f t="shared" ca="1" si="211"/>
        <v>-1165</v>
      </c>
      <c r="Z1152" s="44">
        <v>4442</v>
      </c>
      <c r="AA1152" s="44">
        <f t="shared" ca="1" si="212"/>
        <v>1165</v>
      </c>
      <c r="AB1152" s="48">
        <v>3</v>
      </c>
      <c r="AC1152" s="67">
        <f t="shared" si="213"/>
        <v>0.73280177612689057</v>
      </c>
      <c r="AD1152" s="52">
        <f t="shared" ca="1" si="216"/>
        <v>1162</v>
      </c>
      <c r="AE1152" s="83"/>
      <c r="AF1152" s="74">
        <v>0</v>
      </c>
      <c r="AG1152" s="75">
        <v>0</v>
      </c>
      <c r="AH1152" s="76">
        <v>45993</v>
      </c>
      <c r="AI1152" s="77">
        <v>46069</v>
      </c>
      <c r="AJ1152" s="50">
        <f t="shared" si="214"/>
        <v>-76</v>
      </c>
      <c r="AK1152" s="48" t="s">
        <v>47</v>
      </c>
    </row>
    <row r="1153" spans="1:37">
      <c r="A1153" s="86" t="s">
        <v>1454</v>
      </c>
      <c r="B1153" s="44">
        <v>245</v>
      </c>
      <c r="C1153" s="44">
        <v>93974874</v>
      </c>
      <c r="D1153" s="86" t="s">
        <v>229</v>
      </c>
      <c r="E1153" s="86" t="s">
        <v>125</v>
      </c>
      <c r="F1153" s="44">
        <v>19</v>
      </c>
      <c r="G1153" s="44">
        <v>5298440</v>
      </c>
      <c r="H1153" s="46">
        <v>0.75</v>
      </c>
      <c r="I1153" s="21">
        <v>84.111262235153831</v>
      </c>
      <c r="J1153" s="86" t="s">
        <v>197</v>
      </c>
      <c r="K1153" s="66">
        <v>0.11</v>
      </c>
      <c r="L1153" s="45">
        <v>1145</v>
      </c>
      <c r="M1153" s="82">
        <v>45741</v>
      </c>
      <c r="N1153" s="44">
        <v>70565</v>
      </c>
      <c r="O1153" s="36">
        <f t="shared" si="205"/>
        <v>5935311.2196236299</v>
      </c>
      <c r="P1153" s="36">
        <f t="shared" si="206"/>
        <v>6588195</v>
      </c>
      <c r="Q1153" s="44">
        <v>34943</v>
      </c>
      <c r="R1153" s="30">
        <v>70565</v>
      </c>
      <c r="S1153" s="30">
        <f t="shared" si="207"/>
        <v>35622</v>
      </c>
      <c r="T1153" s="36">
        <f t="shared" si="208"/>
        <v>3262401</v>
      </c>
      <c r="U1153" s="30">
        <f t="shared" si="209"/>
        <v>3325794</v>
      </c>
      <c r="V1153" s="44">
        <v>113</v>
      </c>
      <c r="W1153" s="33">
        <f t="shared" si="210"/>
        <v>45854</v>
      </c>
      <c r="X1153" s="43" t="str">
        <f t="shared" ca="1" si="215"/>
        <v>Bill Process</v>
      </c>
      <c r="Y1153" s="37">
        <f t="shared" ca="1" si="211"/>
        <v>-337</v>
      </c>
      <c r="Z1153" s="44">
        <v>6722</v>
      </c>
      <c r="AA1153" s="44">
        <f t="shared" ca="1" si="212"/>
        <v>337</v>
      </c>
      <c r="AB1153" s="48">
        <v>0</v>
      </c>
      <c r="AC1153" s="67">
        <f t="shared" si="213"/>
        <v>0.49518883299085947</v>
      </c>
      <c r="AD1153" s="52">
        <f t="shared" ca="1" si="216"/>
        <v>337</v>
      </c>
      <c r="AE1153" s="83"/>
      <c r="AF1153" s="74">
        <v>0</v>
      </c>
      <c r="AG1153" s="75">
        <v>0</v>
      </c>
      <c r="AH1153" s="76">
        <v>46210</v>
      </c>
      <c r="AI1153" s="77">
        <v>46337</v>
      </c>
      <c r="AJ1153" s="50">
        <f t="shared" si="214"/>
        <v>-127</v>
      </c>
      <c r="AK1153" s="48" t="s">
        <v>47</v>
      </c>
    </row>
    <row r="1154" spans="1:37">
      <c r="A1154" s="86" t="s">
        <v>1455</v>
      </c>
      <c r="B1154" s="44">
        <v>849</v>
      </c>
      <c r="C1154" s="44">
        <v>67782391</v>
      </c>
      <c r="D1154" s="86" t="s">
        <v>469</v>
      </c>
      <c r="E1154" s="86" t="s">
        <v>58</v>
      </c>
      <c r="F1154" s="44">
        <v>30</v>
      </c>
      <c r="G1154" s="44">
        <v>7205476</v>
      </c>
      <c r="H1154" s="46">
        <v>0.9</v>
      </c>
      <c r="I1154" s="21">
        <v>89.612224535212903</v>
      </c>
      <c r="J1154" s="86" t="s">
        <v>190</v>
      </c>
      <c r="K1154" s="66">
        <v>0.115</v>
      </c>
      <c r="L1154" s="45">
        <v>5519</v>
      </c>
      <c r="M1154" s="82">
        <v>45626</v>
      </c>
      <c r="N1154" s="44">
        <v>50297</v>
      </c>
      <c r="O1154" s="36">
        <f t="shared" si="205"/>
        <v>4507226.057447603</v>
      </c>
      <c r="P1154" s="36">
        <f t="shared" si="206"/>
        <v>5025557</v>
      </c>
      <c r="Q1154" s="44">
        <v>20072</v>
      </c>
      <c r="R1154" s="30">
        <v>50297</v>
      </c>
      <c r="S1154" s="30">
        <f t="shared" si="207"/>
        <v>30225</v>
      </c>
      <c r="T1154" s="36">
        <f t="shared" si="208"/>
        <v>2005547</v>
      </c>
      <c r="U1154" s="30">
        <f t="shared" si="209"/>
        <v>3020010</v>
      </c>
      <c r="V1154" s="44">
        <v>140</v>
      </c>
      <c r="W1154" s="33">
        <f t="shared" si="210"/>
        <v>45766</v>
      </c>
      <c r="X1154" s="43" t="str">
        <f t="shared" ca="1" si="215"/>
        <v>Bill Process</v>
      </c>
      <c r="Y1154" s="37">
        <f t="shared" ca="1" si="211"/>
        <v>-425</v>
      </c>
      <c r="Z1154" s="44">
        <v>1627</v>
      </c>
      <c r="AA1154" s="44">
        <f t="shared" ca="1" si="212"/>
        <v>425</v>
      </c>
      <c r="AB1154" s="48">
        <v>9</v>
      </c>
      <c r="AC1154" s="67">
        <f t="shared" si="213"/>
        <v>0.39906952700956322</v>
      </c>
      <c r="AD1154" s="52">
        <f t="shared" ca="1" si="216"/>
        <v>416</v>
      </c>
      <c r="AE1154" s="83"/>
      <c r="AF1154" s="74">
        <v>0</v>
      </c>
      <c r="AG1154" s="75">
        <v>0</v>
      </c>
      <c r="AH1154" s="76">
        <v>45844</v>
      </c>
      <c r="AI1154" s="77">
        <v>45998</v>
      </c>
      <c r="AJ1154" s="50">
        <f t="shared" si="214"/>
        <v>-154</v>
      </c>
      <c r="AK1154" s="48" t="s">
        <v>47</v>
      </c>
    </row>
    <row r="1155" spans="1:37">
      <c r="A1155" s="86" t="s">
        <v>1456</v>
      </c>
      <c r="B1155" s="44">
        <v>690</v>
      </c>
      <c r="C1155" s="44">
        <v>55704253</v>
      </c>
      <c r="D1155" s="86" t="s">
        <v>449</v>
      </c>
      <c r="E1155" s="86" t="s">
        <v>125</v>
      </c>
      <c r="F1155" s="44">
        <v>22</v>
      </c>
      <c r="G1155" s="44">
        <v>7984775</v>
      </c>
      <c r="H1155" s="46">
        <v>0.75</v>
      </c>
      <c r="I1155" s="21">
        <v>63.519763979637247</v>
      </c>
      <c r="J1155" s="86" t="s">
        <v>87</v>
      </c>
      <c r="K1155" s="66">
        <v>0.108</v>
      </c>
      <c r="L1155" s="45">
        <v>7798</v>
      </c>
      <c r="M1155" s="82">
        <v>45185</v>
      </c>
      <c r="N1155" s="44">
        <v>84153</v>
      </c>
      <c r="O1155" s="36">
        <f t="shared" ref="O1155:O1218" si="217">I1155*N1155</f>
        <v>5345378.6981784133</v>
      </c>
      <c r="P1155" s="36">
        <f t="shared" ref="P1155:P1218" si="218">ROUND((SUM(I1155*K1155+I1155)*N1155),0)</f>
        <v>5922680</v>
      </c>
      <c r="Q1155" s="44">
        <v>48033</v>
      </c>
      <c r="R1155" s="30">
        <v>84153</v>
      </c>
      <c r="S1155" s="30">
        <f t="shared" ref="S1155:S1218" si="219">+N1155-Q1155</f>
        <v>36120</v>
      </c>
      <c r="T1155" s="36">
        <f t="shared" ref="T1155:T1218" si="220">ROUND((SUM(I1155*K1155+I1155)*Q1155),0)</f>
        <v>3380558</v>
      </c>
      <c r="U1155" s="30">
        <f t="shared" ref="U1155:U1218" si="221">+P1155-T1155</f>
        <v>2542122</v>
      </c>
      <c r="V1155" s="44">
        <v>95</v>
      </c>
      <c r="W1155" s="33">
        <f t="shared" ref="W1155:W1218" si="222">V1155+M1155</f>
        <v>45280</v>
      </c>
      <c r="X1155" s="43" t="str">
        <f t="shared" ca="1" si="215"/>
        <v>Bill Process</v>
      </c>
      <c r="Y1155" s="37">
        <f t="shared" ref="Y1155:Y1218" ca="1" si="223">+W1155-TODAY()</f>
        <v>-911</v>
      </c>
      <c r="Z1155" s="44">
        <v>8625</v>
      </c>
      <c r="AA1155" s="44">
        <f t="shared" ref="AA1155:AA1218" ca="1" si="224">IF(W1155&lt;TODAY(),TODAY()-W1155,0)</f>
        <v>911</v>
      </c>
      <c r="AB1155" s="48">
        <v>4</v>
      </c>
      <c r="AC1155" s="67">
        <f t="shared" ref="AC1155:AC1218" si="225">+Q1155/N1155</f>
        <v>0.57078179031050591</v>
      </c>
      <c r="AD1155" s="52">
        <f t="shared" ca="1" si="216"/>
        <v>907</v>
      </c>
      <c r="AE1155" s="83"/>
      <c r="AF1155" s="74">
        <v>0</v>
      </c>
      <c r="AG1155" s="75">
        <v>0</v>
      </c>
      <c r="AH1155" s="76">
        <v>45942</v>
      </c>
      <c r="AI1155" s="77">
        <v>46051</v>
      </c>
      <c r="AJ1155" s="50">
        <f t="shared" ref="AJ1155:AJ1218" si="226">AH1155-AI1155</f>
        <v>-109</v>
      </c>
      <c r="AK1155" s="48" t="s">
        <v>60</v>
      </c>
    </row>
    <row r="1156" spans="1:37">
      <c r="A1156" s="86" t="s">
        <v>1457</v>
      </c>
      <c r="B1156" s="44">
        <v>336</v>
      </c>
      <c r="C1156" s="44">
        <v>68242795</v>
      </c>
      <c r="D1156" s="86" t="s">
        <v>869</v>
      </c>
      <c r="E1156" s="86" t="s">
        <v>107</v>
      </c>
      <c r="F1156" s="44">
        <v>30</v>
      </c>
      <c r="G1156" s="44">
        <v>2038639</v>
      </c>
      <c r="H1156" s="46">
        <v>0.91</v>
      </c>
      <c r="I1156" s="21">
        <v>57.593847157808796</v>
      </c>
      <c r="J1156" s="86" t="s">
        <v>276</v>
      </c>
      <c r="K1156" s="66">
        <v>0.112</v>
      </c>
      <c r="L1156" s="45">
        <v>2997</v>
      </c>
      <c r="M1156" s="82">
        <v>44075</v>
      </c>
      <c r="N1156" s="44">
        <v>71738</v>
      </c>
      <c r="O1156" s="36">
        <f t="shared" si="217"/>
        <v>4131667.4074068875</v>
      </c>
      <c r="P1156" s="36">
        <f t="shared" si="218"/>
        <v>4594414</v>
      </c>
      <c r="Q1156" s="44">
        <v>55969</v>
      </c>
      <c r="R1156" s="30">
        <v>71738</v>
      </c>
      <c r="S1156" s="30">
        <f t="shared" si="219"/>
        <v>15769</v>
      </c>
      <c r="T1156" s="36">
        <f t="shared" si="220"/>
        <v>3584499</v>
      </c>
      <c r="U1156" s="30">
        <f t="shared" si="221"/>
        <v>1009915</v>
      </c>
      <c r="V1156" s="44">
        <v>92</v>
      </c>
      <c r="W1156" s="33">
        <f t="shared" si="222"/>
        <v>44167</v>
      </c>
      <c r="X1156" s="43" t="str">
        <f t="shared" ref="X1156:X1219" ca="1" si="227">IF(Q1156=0,"Bill Submit",IF(Q1156&lt;N1156,"Bill Process",IF(W1156&gt;=TODAY(),"L D 0%",IF(W1156+V1156/4&gt;=TODAY(),"L D 2.5%",IF(W1156+V1156/2&gt;=TODAY(),"L D 5.0%",IF(W1156+V1156*3/4&gt;=TODAY(),"L D 7.5%",IF(W1156+V1156&gt;=TODAY(),"L D 10%","P O Closed")))))))</f>
        <v>Bill Process</v>
      </c>
      <c r="Y1156" s="37">
        <f t="shared" ca="1" si="223"/>
        <v>-2024</v>
      </c>
      <c r="Z1156" s="44">
        <v>9746</v>
      </c>
      <c r="AA1156" s="44">
        <f t="shared" ca="1" si="224"/>
        <v>2024</v>
      </c>
      <c r="AB1156" s="48">
        <v>7</v>
      </c>
      <c r="AC1156" s="67">
        <f t="shared" si="225"/>
        <v>0.7801862332376146</v>
      </c>
      <c r="AD1156" s="52">
        <f t="shared" ca="1" si="216"/>
        <v>2017</v>
      </c>
      <c r="AE1156" s="83"/>
      <c r="AF1156" s="74">
        <v>0</v>
      </c>
      <c r="AG1156" s="75">
        <v>0</v>
      </c>
      <c r="AH1156" s="76">
        <v>46012</v>
      </c>
      <c r="AI1156" s="77">
        <v>46118</v>
      </c>
      <c r="AJ1156" s="50">
        <f t="shared" si="226"/>
        <v>-106</v>
      </c>
      <c r="AK1156" s="48" t="s">
        <v>47</v>
      </c>
    </row>
    <row r="1157" spans="1:37">
      <c r="A1157" s="86" t="s">
        <v>1458</v>
      </c>
      <c r="B1157" s="44">
        <v>762</v>
      </c>
      <c r="C1157" s="44">
        <v>58753738</v>
      </c>
      <c r="D1157" s="86" t="s">
        <v>1283</v>
      </c>
      <c r="E1157" s="86" t="s">
        <v>63</v>
      </c>
      <c r="F1157" s="44">
        <v>49</v>
      </c>
      <c r="G1157" s="44">
        <v>263869</v>
      </c>
      <c r="H1157" s="46">
        <v>0.88</v>
      </c>
      <c r="I1157" s="21">
        <v>62.094355334408377</v>
      </c>
      <c r="J1157" s="86" t="s">
        <v>101</v>
      </c>
      <c r="K1157" s="66">
        <v>0.11600000000000001</v>
      </c>
      <c r="L1157" s="45">
        <v>5451</v>
      </c>
      <c r="M1157" s="82">
        <v>44778</v>
      </c>
      <c r="N1157" s="44">
        <v>63274</v>
      </c>
      <c r="O1157" s="36">
        <f t="shared" si="217"/>
        <v>3928958.2394293556</v>
      </c>
      <c r="P1157" s="36">
        <f t="shared" si="218"/>
        <v>4384717</v>
      </c>
      <c r="Q1157" s="44">
        <v>13215</v>
      </c>
      <c r="R1157" s="30">
        <v>63274</v>
      </c>
      <c r="S1157" s="30">
        <f t="shared" si="219"/>
        <v>50059</v>
      </c>
      <c r="T1157" s="36">
        <f t="shared" si="220"/>
        <v>915764</v>
      </c>
      <c r="U1157" s="30">
        <f t="shared" si="221"/>
        <v>3468953</v>
      </c>
      <c r="V1157" s="44">
        <v>174</v>
      </c>
      <c r="W1157" s="33">
        <f t="shared" si="222"/>
        <v>44952</v>
      </c>
      <c r="X1157" s="43" t="str">
        <f t="shared" ca="1" si="227"/>
        <v>Bill Process</v>
      </c>
      <c r="Y1157" s="37">
        <f t="shared" ca="1" si="223"/>
        <v>-1239</v>
      </c>
      <c r="Z1157" s="44">
        <v>7126</v>
      </c>
      <c r="AA1157" s="44">
        <f t="shared" ca="1" si="224"/>
        <v>1239</v>
      </c>
      <c r="AB1157" s="48">
        <v>6</v>
      </c>
      <c r="AC1157" s="67">
        <f t="shared" si="225"/>
        <v>0.20885355754338275</v>
      </c>
      <c r="AD1157" s="52">
        <f t="shared" ca="1" si="216"/>
        <v>1233</v>
      </c>
      <c r="AE1157" s="83"/>
      <c r="AF1157" s="74">
        <v>0</v>
      </c>
      <c r="AG1157" s="75">
        <v>0</v>
      </c>
      <c r="AH1157" s="76">
        <v>46057</v>
      </c>
      <c r="AI1157" s="77">
        <v>46245</v>
      </c>
      <c r="AJ1157" s="50">
        <f t="shared" si="226"/>
        <v>-188</v>
      </c>
      <c r="AK1157" s="48" t="s">
        <v>47</v>
      </c>
    </row>
    <row r="1158" spans="1:37">
      <c r="A1158" s="86" t="s">
        <v>1459</v>
      </c>
      <c r="B1158" s="44">
        <v>536</v>
      </c>
      <c r="C1158" s="44">
        <v>65822436</v>
      </c>
      <c r="D1158" s="86" t="s">
        <v>302</v>
      </c>
      <c r="E1158" s="86" t="s">
        <v>58</v>
      </c>
      <c r="F1158" s="44">
        <v>43</v>
      </c>
      <c r="G1158" s="44">
        <v>1632611</v>
      </c>
      <c r="H1158" s="46">
        <v>0.8</v>
      </c>
      <c r="I1158" s="21">
        <v>85.14290316642294</v>
      </c>
      <c r="J1158" s="86" t="s">
        <v>181</v>
      </c>
      <c r="K1158" s="66">
        <v>0.13300000000000001</v>
      </c>
      <c r="L1158" s="45">
        <v>5812</v>
      </c>
      <c r="M1158" s="82">
        <v>45086</v>
      </c>
      <c r="N1158" s="44">
        <v>62005</v>
      </c>
      <c r="O1158" s="36">
        <f t="shared" si="217"/>
        <v>5279285.7108340543</v>
      </c>
      <c r="P1158" s="36">
        <f t="shared" si="218"/>
        <v>5981431</v>
      </c>
      <c r="Q1158" s="44">
        <v>21034</v>
      </c>
      <c r="R1158" s="30">
        <v>62005</v>
      </c>
      <c r="S1158" s="30">
        <f t="shared" si="219"/>
        <v>40971</v>
      </c>
      <c r="T1158" s="36">
        <f t="shared" si="220"/>
        <v>2029085</v>
      </c>
      <c r="U1158" s="30">
        <f t="shared" si="221"/>
        <v>3952346</v>
      </c>
      <c r="V1158" s="44">
        <v>109</v>
      </c>
      <c r="W1158" s="33">
        <f t="shared" si="222"/>
        <v>45195</v>
      </c>
      <c r="X1158" s="43" t="str">
        <f t="shared" ca="1" si="227"/>
        <v>Bill Process</v>
      </c>
      <c r="Y1158" s="37">
        <f t="shared" ca="1" si="223"/>
        <v>-996</v>
      </c>
      <c r="Z1158" s="44">
        <v>3268</v>
      </c>
      <c r="AA1158" s="44">
        <f t="shared" ca="1" si="224"/>
        <v>996</v>
      </c>
      <c r="AB1158" s="48">
        <v>6</v>
      </c>
      <c r="AC1158" s="67">
        <f t="shared" si="225"/>
        <v>0.33923070720103216</v>
      </c>
      <c r="AD1158" s="52">
        <f t="shared" ca="1" si="216"/>
        <v>990</v>
      </c>
      <c r="AE1158" s="83"/>
      <c r="AF1158" s="74">
        <v>0</v>
      </c>
      <c r="AG1158" s="75">
        <v>0</v>
      </c>
      <c r="AH1158" s="76">
        <v>45651</v>
      </c>
      <c r="AI1158" s="77">
        <v>45774</v>
      </c>
      <c r="AJ1158" s="50">
        <f t="shared" si="226"/>
        <v>-123</v>
      </c>
      <c r="AK1158" s="48" t="s">
        <v>47</v>
      </c>
    </row>
    <row r="1159" spans="1:37">
      <c r="A1159" s="86" t="s">
        <v>1460</v>
      </c>
      <c r="B1159" s="44">
        <v>264</v>
      </c>
      <c r="C1159" s="44">
        <v>81247879</v>
      </c>
      <c r="D1159" s="86" t="s">
        <v>151</v>
      </c>
      <c r="E1159" s="86" t="s">
        <v>97</v>
      </c>
      <c r="F1159" s="44">
        <v>19</v>
      </c>
      <c r="G1159" s="44">
        <v>4328515</v>
      </c>
      <c r="H1159" s="46">
        <v>0.9</v>
      </c>
      <c r="I1159" s="21">
        <v>85.341979773319565</v>
      </c>
      <c r="J1159" s="86" t="s">
        <v>55</v>
      </c>
      <c r="K1159" s="66">
        <v>0.13200000000000001</v>
      </c>
      <c r="L1159" s="45">
        <v>2939</v>
      </c>
      <c r="M1159" s="82">
        <v>44175</v>
      </c>
      <c r="N1159" s="44">
        <v>24673</v>
      </c>
      <c r="O1159" s="36">
        <f t="shared" si="217"/>
        <v>2105642.6669471138</v>
      </c>
      <c r="P1159" s="36">
        <f t="shared" si="218"/>
        <v>2383587</v>
      </c>
      <c r="Q1159" s="44">
        <v>12931</v>
      </c>
      <c r="R1159" s="30">
        <v>24673</v>
      </c>
      <c r="S1159" s="30">
        <f t="shared" si="219"/>
        <v>11742</v>
      </c>
      <c r="T1159" s="36">
        <f t="shared" si="220"/>
        <v>1249227</v>
      </c>
      <c r="U1159" s="30">
        <f t="shared" si="221"/>
        <v>1134360</v>
      </c>
      <c r="V1159" s="44">
        <v>188</v>
      </c>
      <c r="W1159" s="33">
        <f t="shared" si="222"/>
        <v>44363</v>
      </c>
      <c r="X1159" s="43" t="str">
        <f t="shared" ca="1" si="227"/>
        <v>Bill Process</v>
      </c>
      <c r="Y1159" s="37">
        <f t="shared" ca="1" si="223"/>
        <v>-1828</v>
      </c>
      <c r="Z1159" s="44">
        <v>2260</v>
      </c>
      <c r="AA1159" s="44">
        <f t="shared" ca="1" si="224"/>
        <v>1828</v>
      </c>
      <c r="AB1159" s="48">
        <v>0</v>
      </c>
      <c r="AC1159" s="67">
        <f t="shared" si="225"/>
        <v>0.52409516475499529</v>
      </c>
      <c r="AD1159" s="52">
        <f t="shared" ca="1" si="216"/>
        <v>1828</v>
      </c>
      <c r="AE1159" s="83"/>
      <c r="AF1159" s="74">
        <v>0</v>
      </c>
      <c r="AG1159" s="75">
        <v>0</v>
      </c>
      <c r="AH1159" s="76">
        <v>46195</v>
      </c>
      <c r="AI1159" s="77">
        <v>46397</v>
      </c>
      <c r="AJ1159" s="50">
        <f t="shared" si="226"/>
        <v>-202</v>
      </c>
      <c r="AK1159" s="48" t="s">
        <v>47</v>
      </c>
    </row>
    <row r="1160" spans="1:37">
      <c r="A1160" s="86" t="s">
        <v>1461</v>
      </c>
      <c r="B1160" s="44">
        <v>123</v>
      </c>
      <c r="C1160" s="44">
        <v>42144289</v>
      </c>
      <c r="D1160" s="86" t="s">
        <v>201</v>
      </c>
      <c r="E1160" s="86" t="s">
        <v>83</v>
      </c>
      <c r="F1160" s="44">
        <v>21</v>
      </c>
      <c r="G1160" s="44">
        <v>9588280</v>
      </c>
      <c r="H1160" s="46">
        <v>0.79</v>
      </c>
      <c r="I1160" s="21">
        <v>86.660619035279851</v>
      </c>
      <c r="J1160" s="86" t="s">
        <v>208</v>
      </c>
      <c r="K1160" s="66">
        <v>0.115</v>
      </c>
      <c r="L1160" s="45">
        <v>7643</v>
      </c>
      <c r="M1160" s="82">
        <v>45295</v>
      </c>
      <c r="N1160" s="44">
        <v>19726</v>
      </c>
      <c r="O1160" s="36">
        <f t="shared" si="217"/>
        <v>1709467.3710899304</v>
      </c>
      <c r="P1160" s="36">
        <f t="shared" si="218"/>
        <v>1906056</v>
      </c>
      <c r="Q1160" s="44">
        <v>11358</v>
      </c>
      <c r="R1160" s="30">
        <v>19726</v>
      </c>
      <c r="S1160" s="30">
        <f t="shared" si="219"/>
        <v>8368</v>
      </c>
      <c r="T1160" s="36">
        <f t="shared" si="220"/>
        <v>1097485</v>
      </c>
      <c r="U1160" s="30">
        <f t="shared" si="221"/>
        <v>808571</v>
      </c>
      <c r="V1160" s="44">
        <v>149</v>
      </c>
      <c r="W1160" s="33">
        <f t="shared" si="222"/>
        <v>45444</v>
      </c>
      <c r="X1160" s="43" t="str">
        <f t="shared" ca="1" si="227"/>
        <v>Bill Process</v>
      </c>
      <c r="Y1160" s="37">
        <f t="shared" ca="1" si="223"/>
        <v>-747</v>
      </c>
      <c r="Z1160" s="44">
        <v>6121</v>
      </c>
      <c r="AA1160" s="44">
        <f t="shared" ca="1" si="224"/>
        <v>747</v>
      </c>
      <c r="AB1160" s="48">
        <v>1</v>
      </c>
      <c r="AC1160" s="67">
        <f t="shared" si="225"/>
        <v>0.57578829970597178</v>
      </c>
      <c r="AD1160" s="52">
        <f t="shared" ca="1" si="216"/>
        <v>746</v>
      </c>
      <c r="AE1160" s="83"/>
      <c r="AF1160" s="74">
        <v>0</v>
      </c>
      <c r="AG1160" s="75">
        <v>0</v>
      </c>
      <c r="AH1160" s="76">
        <v>46023</v>
      </c>
      <c r="AI1160" s="77">
        <v>46186</v>
      </c>
      <c r="AJ1160" s="50">
        <f t="shared" si="226"/>
        <v>-163</v>
      </c>
      <c r="AK1160" s="48" t="s">
        <v>47</v>
      </c>
    </row>
    <row r="1161" spans="1:37">
      <c r="A1161" s="86" t="s">
        <v>1462</v>
      </c>
      <c r="B1161" s="44">
        <v>897</v>
      </c>
      <c r="C1161" s="44">
        <v>75925839</v>
      </c>
      <c r="D1161" s="86" t="s">
        <v>311</v>
      </c>
      <c r="E1161" s="86" t="s">
        <v>54</v>
      </c>
      <c r="F1161" s="44">
        <v>31</v>
      </c>
      <c r="G1161" s="44">
        <v>7570392</v>
      </c>
      <c r="H1161" s="46">
        <v>0.77</v>
      </c>
      <c r="I1161" s="21">
        <v>66.574991293091017</v>
      </c>
      <c r="J1161" s="86" t="s">
        <v>156</v>
      </c>
      <c r="K1161" s="66">
        <v>0.126</v>
      </c>
      <c r="L1161" s="45">
        <v>6845</v>
      </c>
      <c r="M1161" s="82">
        <v>45193</v>
      </c>
      <c r="N1161" s="44">
        <v>68090</v>
      </c>
      <c r="O1161" s="36">
        <f t="shared" si="217"/>
        <v>4533091.1571465675</v>
      </c>
      <c r="P1161" s="36">
        <f t="shared" si="218"/>
        <v>5104261</v>
      </c>
      <c r="Q1161" s="44">
        <v>26088</v>
      </c>
      <c r="R1161" s="30">
        <v>68090</v>
      </c>
      <c r="S1161" s="30">
        <f t="shared" si="219"/>
        <v>42002</v>
      </c>
      <c r="T1161" s="36">
        <f t="shared" si="220"/>
        <v>1955646</v>
      </c>
      <c r="U1161" s="30">
        <f t="shared" si="221"/>
        <v>3148615</v>
      </c>
      <c r="V1161" s="44">
        <v>135</v>
      </c>
      <c r="W1161" s="33">
        <f t="shared" si="222"/>
        <v>45328</v>
      </c>
      <c r="X1161" s="43" t="str">
        <f t="shared" ca="1" si="227"/>
        <v>Bill Process</v>
      </c>
      <c r="Y1161" s="37">
        <f t="shared" ca="1" si="223"/>
        <v>-863</v>
      </c>
      <c r="Z1161" s="44">
        <v>8976</v>
      </c>
      <c r="AA1161" s="44">
        <f t="shared" ca="1" si="224"/>
        <v>863</v>
      </c>
      <c r="AB1161" s="48">
        <v>6</v>
      </c>
      <c r="AC1161" s="67">
        <f t="shared" si="225"/>
        <v>0.38313996181524451</v>
      </c>
      <c r="AD1161" s="52">
        <f t="shared" ca="1" si="216"/>
        <v>857</v>
      </c>
      <c r="AE1161" s="83"/>
      <c r="AF1161" s="74">
        <v>0</v>
      </c>
      <c r="AG1161" s="75">
        <v>0</v>
      </c>
      <c r="AH1161" s="76">
        <v>45865</v>
      </c>
      <c r="AI1161" s="77">
        <v>46014</v>
      </c>
      <c r="AJ1161" s="50">
        <f t="shared" si="226"/>
        <v>-149</v>
      </c>
      <c r="AK1161" s="48" t="s">
        <v>60</v>
      </c>
    </row>
    <row r="1162" spans="1:37">
      <c r="A1162" s="86" t="s">
        <v>1463</v>
      </c>
      <c r="B1162" s="44">
        <v>295</v>
      </c>
      <c r="C1162" s="44">
        <v>70875138</v>
      </c>
      <c r="D1162" s="86" t="s">
        <v>872</v>
      </c>
      <c r="E1162" s="86" t="s">
        <v>63</v>
      </c>
      <c r="F1162" s="44">
        <v>22</v>
      </c>
      <c r="G1162" s="44">
        <v>3095803</v>
      </c>
      <c r="H1162" s="46">
        <v>0.89</v>
      </c>
      <c r="I1162" s="21">
        <v>67.863946531068606</v>
      </c>
      <c r="J1162" s="86" t="s">
        <v>159</v>
      </c>
      <c r="K1162" s="66">
        <v>0.14299999999999999</v>
      </c>
      <c r="L1162" s="45">
        <v>2213</v>
      </c>
      <c r="M1162" s="82">
        <v>44028</v>
      </c>
      <c r="N1162" s="44">
        <v>94588</v>
      </c>
      <c r="O1162" s="36">
        <f t="shared" si="217"/>
        <v>6419114.9744807174</v>
      </c>
      <c r="P1162" s="36">
        <f t="shared" si="218"/>
        <v>7337048</v>
      </c>
      <c r="Q1162" s="44">
        <v>83634</v>
      </c>
      <c r="R1162" s="30">
        <v>94588</v>
      </c>
      <c r="S1162" s="30">
        <f t="shared" si="219"/>
        <v>10954</v>
      </c>
      <c r="T1162" s="36">
        <f t="shared" si="220"/>
        <v>6487363</v>
      </c>
      <c r="U1162" s="30">
        <f t="shared" si="221"/>
        <v>849685</v>
      </c>
      <c r="V1162" s="44">
        <v>73</v>
      </c>
      <c r="W1162" s="33">
        <f t="shared" si="222"/>
        <v>44101</v>
      </c>
      <c r="X1162" s="43" t="str">
        <f t="shared" ca="1" si="227"/>
        <v>Bill Process</v>
      </c>
      <c r="Y1162" s="37">
        <f t="shared" ca="1" si="223"/>
        <v>-2090</v>
      </c>
      <c r="Z1162" s="44">
        <v>4386</v>
      </c>
      <c r="AA1162" s="44">
        <f t="shared" ca="1" si="224"/>
        <v>2090</v>
      </c>
      <c r="AB1162" s="48">
        <v>4</v>
      </c>
      <c r="AC1162" s="67">
        <f t="shared" si="225"/>
        <v>0.88419249799128852</v>
      </c>
      <c r="AD1162" s="52">
        <f t="shared" ca="1" si="216"/>
        <v>2086</v>
      </c>
      <c r="AE1162" s="83"/>
      <c r="AF1162" s="74">
        <v>0</v>
      </c>
      <c r="AG1162" s="75">
        <v>0</v>
      </c>
      <c r="AH1162" s="76">
        <v>45677</v>
      </c>
      <c r="AI1162" s="77">
        <v>45764</v>
      </c>
      <c r="AJ1162" s="50">
        <f t="shared" si="226"/>
        <v>-87</v>
      </c>
      <c r="AK1162" s="48" t="s">
        <v>47</v>
      </c>
    </row>
    <row r="1163" spans="1:37">
      <c r="A1163" s="86" t="s">
        <v>1464</v>
      </c>
      <c r="B1163" s="44">
        <v>809</v>
      </c>
      <c r="C1163" s="44">
        <v>36528501</v>
      </c>
      <c r="D1163" s="86" t="s">
        <v>673</v>
      </c>
      <c r="E1163" s="86" t="s">
        <v>97</v>
      </c>
      <c r="F1163" s="44">
        <v>13</v>
      </c>
      <c r="G1163" s="44">
        <v>4078916</v>
      </c>
      <c r="H1163" s="46">
        <v>0.78</v>
      </c>
      <c r="I1163" s="21">
        <v>56.85683110432737</v>
      </c>
      <c r="J1163" s="86" t="s">
        <v>272</v>
      </c>
      <c r="K1163" s="66">
        <v>0.11700000000000001</v>
      </c>
      <c r="L1163" s="45">
        <v>9829</v>
      </c>
      <c r="M1163" s="82">
        <v>44943</v>
      </c>
      <c r="N1163" s="44">
        <v>64309</v>
      </c>
      <c r="O1163" s="36">
        <f t="shared" si="217"/>
        <v>3656405.9514881889</v>
      </c>
      <c r="P1163" s="36">
        <f t="shared" si="218"/>
        <v>4084205</v>
      </c>
      <c r="Q1163" s="44">
        <v>31882</v>
      </c>
      <c r="R1163" s="30">
        <v>64309</v>
      </c>
      <c r="S1163" s="30">
        <f t="shared" si="219"/>
        <v>32427</v>
      </c>
      <c r="T1163" s="36">
        <f t="shared" si="220"/>
        <v>2024796</v>
      </c>
      <c r="U1163" s="30">
        <f t="shared" si="221"/>
        <v>2059409</v>
      </c>
      <c r="V1163" s="44">
        <v>74</v>
      </c>
      <c r="W1163" s="33">
        <f t="shared" si="222"/>
        <v>45017</v>
      </c>
      <c r="X1163" s="43" t="str">
        <f t="shared" ca="1" si="227"/>
        <v>Bill Process</v>
      </c>
      <c r="Y1163" s="37">
        <f t="shared" ca="1" si="223"/>
        <v>-1174</v>
      </c>
      <c r="Z1163" s="44">
        <v>8280</v>
      </c>
      <c r="AA1163" s="44">
        <f t="shared" ca="1" si="224"/>
        <v>1174</v>
      </c>
      <c r="AB1163" s="48">
        <v>0</v>
      </c>
      <c r="AC1163" s="67">
        <f t="shared" si="225"/>
        <v>0.49576264597490244</v>
      </c>
      <c r="AD1163" s="52">
        <f t="shared" ca="1" si="216"/>
        <v>1174</v>
      </c>
      <c r="AE1163" s="83"/>
      <c r="AF1163" s="74">
        <v>0</v>
      </c>
      <c r="AG1163" s="75">
        <v>0</v>
      </c>
      <c r="AH1163" s="76">
        <v>46361</v>
      </c>
      <c r="AI1163" s="77">
        <v>46449</v>
      </c>
      <c r="AJ1163" s="50">
        <f t="shared" si="226"/>
        <v>-88</v>
      </c>
      <c r="AK1163" s="48" t="s">
        <v>47</v>
      </c>
    </row>
    <row r="1164" spans="1:37">
      <c r="A1164" s="86" t="s">
        <v>1465</v>
      </c>
      <c r="B1164" s="44">
        <v>261</v>
      </c>
      <c r="C1164" s="44">
        <v>24497506</v>
      </c>
      <c r="D1164" s="86" t="s">
        <v>339</v>
      </c>
      <c r="E1164" s="86" t="s">
        <v>58</v>
      </c>
      <c r="F1164" s="44">
        <v>10</v>
      </c>
      <c r="G1164" s="44">
        <v>5521780</v>
      </c>
      <c r="H1164" s="46">
        <v>0.88</v>
      </c>
      <c r="I1164" s="21">
        <v>64.710966290474502</v>
      </c>
      <c r="J1164" s="86" t="s">
        <v>55</v>
      </c>
      <c r="K1164" s="66">
        <v>0.14399999999999999</v>
      </c>
      <c r="L1164" s="45">
        <v>5995</v>
      </c>
      <c r="M1164" s="82">
        <v>44221</v>
      </c>
      <c r="N1164" s="44">
        <v>67131</v>
      </c>
      <c r="O1164" s="36">
        <f t="shared" si="217"/>
        <v>4344111.8780458439</v>
      </c>
      <c r="P1164" s="36">
        <f t="shared" si="218"/>
        <v>4969664</v>
      </c>
      <c r="Q1164" s="44">
        <v>53113</v>
      </c>
      <c r="R1164" s="30">
        <v>67131</v>
      </c>
      <c r="S1164" s="30">
        <f t="shared" si="219"/>
        <v>14018</v>
      </c>
      <c r="T1164" s="36">
        <f t="shared" si="220"/>
        <v>3931921</v>
      </c>
      <c r="U1164" s="30">
        <f t="shared" si="221"/>
        <v>1037743</v>
      </c>
      <c r="V1164" s="44">
        <v>110</v>
      </c>
      <c r="W1164" s="33">
        <f t="shared" si="222"/>
        <v>44331</v>
      </c>
      <c r="X1164" s="43" t="str">
        <f t="shared" ca="1" si="227"/>
        <v>Bill Process</v>
      </c>
      <c r="Y1164" s="37">
        <f t="shared" ca="1" si="223"/>
        <v>-1860</v>
      </c>
      <c r="Z1164" s="44">
        <v>2565</v>
      </c>
      <c r="AA1164" s="44">
        <f t="shared" ca="1" si="224"/>
        <v>1860</v>
      </c>
      <c r="AB1164" s="48">
        <v>4</v>
      </c>
      <c r="AC1164" s="67">
        <f t="shared" si="225"/>
        <v>0.79118440064947637</v>
      </c>
      <c r="AD1164" s="52">
        <f t="shared" ca="1" si="216"/>
        <v>1856</v>
      </c>
      <c r="AE1164" s="83"/>
      <c r="AF1164" s="74">
        <v>0</v>
      </c>
      <c r="AG1164" s="75">
        <v>0</v>
      </c>
      <c r="AH1164" s="76">
        <v>45928</v>
      </c>
      <c r="AI1164" s="77">
        <v>46052</v>
      </c>
      <c r="AJ1164" s="50">
        <f t="shared" si="226"/>
        <v>-124</v>
      </c>
      <c r="AK1164" s="48" t="s">
        <v>47</v>
      </c>
    </row>
    <row r="1165" spans="1:37">
      <c r="A1165" s="86" t="s">
        <v>1466</v>
      </c>
      <c r="B1165" s="44">
        <v>644</v>
      </c>
      <c r="C1165" s="44">
        <v>68882943</v>
      </c>
      <c r="D1165" s="86" t="s">
        <v>121</v>
      </c>
      <c r="E1165" s="86" t="s">
        <v>93</v>
      </c>
      <c r="F1165" s="44">
        <v>24</v>
      </c>
      <c r="G1165" s="44">
        <v>9684551</v>
      </c>
      <c r="H1165" s="46">
        <v>0.84</v>
      </c>
      <c r="I1165" s="21">
        <v>66.933667098200772</v>
      </c>
      <c r="J1165" s="86" t="s">
        <v>98</v>
      </c>
      <c r="K1165" s="66">
        <v>0.128</v>
      </c>
      <c r="L1165" s="45">
        <v>1459</v>
      </c>
      <c r="M1165" s="82">
        <v>45816</v>
      </c>
      <c r="N1165" s="44">
        <v>54297</v>
      </c>
      <c r="O1165" s="36">
        <f t="shared" si="217"/>
        <v>3634297.3224310074</v>
      </c>
      <c r="P1165" s="36">
        <f t="shared" si="218"/>
        <v>4099487</v>
      </c>
      <c r="Q1165" s="44">
        <v>44806</v>
      </c>
      <c r="R1165" s="30">
        <v>54297</v>
      </c>
      <c r="S1165" s="30">
        <f t="shared" si="219"/>
        <v>9491</v>
      </c>
      <c r="T1165" s="36">
        <f t="shared" si="220"/>
        <v>3382906</v>
      </c>
      <c r="U1165" s="30">
        <f t="shared" si="221"/>
        <v>716581</v>
      </c>
      <c r="V1165" s="44">
        <v>105</v>
      </c>
      <c r="W1165" s="33">
        <f t="shared" si="222"/>
        <v>45921</v>
      </c>
      <c r="X1165" s="43" t="str">
        <f t="shared" ca="1" si="227"/>
        <v>Bill Process</v>
      </c>
      <c r="Y1165" s="37">
        <f t="shared" ca="1" si="223"/>
        <v>-270</v>
      </c>
      <c r="Z1165" s="44">
        <v>1027</v>
      </c>
      <c r="AA1165" s="44">
        <f t="shared" ca="1" si="224"/>
        <v>270</v>
      </c>
      <c r="AB1165" s="48">
        <v>5</v>
      </c>
      <c r="AC1165" s="67">
        <f t="shared" si="225"/>
        <v>0.82520212903106982</v>
      </c>
      <c r="AD1165" s="52">
        <f t="shared" ca="1" si="216"/>
        <v>265</v>
      </c>
      <c r="AE1165" s="83"/>
      <c r="AF1165" s="74">
        <v>0</v>
      </c>
      <c r="AG1165" s="75">
        <v>0</v>
      </c>
      <c r="AH1165" s="76">
        <v>45832</v>
      </c>
      <c r="AI1165" s="77">
        <v>45951</v>
      </c>
      <c r="AJ1165" s="50">
        <f t="shared" si="226"/>
        <v>-119</v>
      </c>
      <c r="AK1165" s="48" t="s">
        <v>47</v>
      </c>
    </row>
    <row r="1166" spans="1:37">
      <c r="A1166" s="86" t="s">
        <v>1467</v>
      </c>
      <c r="B1166" s="44">
        <v>747</v>
      </c>
      <c r="C1166" s="44">
        <v>25521253</v>
      </c>
      <c r="D1166" s="86" t="s">
        <v>74</v>
      </c>
      <c r="E1166" s="86" t="s">
        <v>75</v>
      </c>
      <c r="F1166" s="44">
        <v>36</v>
      </c>
      <c r="G1166" s="44">
        <v>7643374</v>
      </c>
      <c r="H1166" s="46">
        <v>0.99</v>
      </c>
      <c r="I1166" s="21">
        <v>95.398818408513051</v>
      </c>
      <c r="J1166" s="86" t="s">
        <v>242</v>
      </c>
      <c r="K1166" s="66">
        <v>0.124</v>
      </c>
      <c r="L1166" s="45">
        <v>5613</v>
      </c>
      <c r="M1166" s="82">
        <v>45816</v>
      </c>
      <c r="N1166" s="44">
        <v>88071</v>
      </c>
      <c r="O1166" s="36">
        <f t="shared" si="217"/>
        <v>8401869.3360561524</v>
      </c>
      <c r="P1166" s="36">
        <f t="shared" si="218"/>
        <v>9443701</v>
      </c>
      <c r="Q1166" s="44">
        <v>74443</v>
      </c>
      <c r="R1166" s="30">
        <v>88071</v>
      </c>
      <c r="S1166" s="30">
        <f t="shared" si="219"/>
        <v>13628</v>
      </c>
      <c r="T1166" s="36">
        <f t="shared" si="220"/>
        <v>7982394</v>
      </c>
      <c r="U1166" s="30">
        <f t="shared" si="221"/>
        <v>1461307</v>
      </c>
      <c r="V1166" s="44">
        <v>200</v>
      </c>
      <c r="W1166" s="33">
        <f t="shared" si="222"/>
        <v>46016</v>
      </c>
      <c r="X1166" s="43" t="str">
        <f t="shared" ca="1" si="227"/>
        <v>Bill Process</v>
      </c>
      <c r="Y1166" s="37">
        <f t="shared" ca="1" si="223"/>
        <v>-175</v>
      </c>
      <c r="Z1166" s="44">
        <v>8289</v>
      </c>
      <c r="AA1166" s="44">
        <f t="shared" ca="1" si="224"/>
        <v>175</v>
      </c>
      <c r="AB1166" s="48">
        <v>4</v>
      </c>
      <c r="AC1166" s="67">
        <f t="shared" si="225"/>
        <v>0.84526120970580554</v>
      </c>
      <c r="AD1166" s="52">
        <f t="shared" ca="1" si="216"/>
        <v>171</v>
      </c>
      <c r="AE1166" s="83"/>
      <c r="AF1166" s="74">
        <v>0</v>
      </c>
      <c r="AG1166" s="75">
        <v>0</v>
      </c>
      <c r="AH1166" s="76">
        <v>46115</v>
      </c>
      <c r="AI1166" s="77">
        <v>46329</v>
      </c>
      <c r="AJ1166" s="50">
        <f t="shared" si="226"/>
        <v>-214</v>
      </c>
      <c r="AK1166" s="48" t="s">
        <v>47</v>
      </c>
    </row>
    <row r="1167" spans="1:37">
      <c r="A1167" s="86" t="s">
        <v>1468</v>
      </c>
      <c r="B1167" s="44">
        <v>201</v>
      </c>
      <c r="C1167" s="44">
        <v>36189151</v>
      </c>
      <c r="D1167" s="86" t="s">
        <v>136</v>
      </c>
      <c r="E1167" s="86" t="s">
        <v>54</v>
      </c>
      <c r="F1167" s="44">
        <v>45</v>
      </c>
      <c r="G1167" s="44">
        <v>8629464</v>
      </c>
      <c r="H1167" s="46">
        <v>0.78</v>
      </c>
      <c r="I1167" s="21">
        <v>51.144742065552265</v>
      </c>
      <c r="J1167" s="86" t="s">
        <v>98</v>
      </c>
      <c r="K1167" s="66">
        <v>0.14499999999999999</v>
      </c>
      <c r="L1167" s="45">
        <v>1250</v>
      </c>
      <c r="M1167" s="82">
        <v>44203</v>
      </c>
      <c r="N1167" s="44">
        <v>38106</v>
      </c>
      <c r="O1167" s="36">
        <f t="shared" si="217"/>
        <v>1948921.5411499345</v>
      </c>
      <c r="P1167" s="36">
        <f t="shared" si="218"/>
        <v>2231515</v>
      </c>
      <c r="Q1167" s="44">
        <v>9990</v>
      </c>
      <c r="R1167" s="30">
        <v>38106</v>
      </c>
      <c r="S1167" s="30">
        <f t="shared" si="219"/>
        <v>28116</v>
      </c>
      <c r="T1167" s="36">
        <f t="shared" si="220"/>
        <v>585022</v>
      </c>
      <c r="U1167" s="30">
        <f t="shared" si="221"/>
        <v>1646493</v>
      </c>
      <c r="V1167" s="44">
        <v>98</v>
      </c>
      <c r="W1167" s="33">
        <f t="shared" si="222"/>
        <v>44301</v>
      </c>
      <c r="X1167" s="43" t="str">
        <f t="shared" ca="1" si="227"/>
        <v>Bill Process</v>
      </c>
      <c r="Y1167" s="37">
        <f t="shared" ca="1" si="223"/>
        <v>-1890</v>
      </c>
      <c r="Z1167" s="44">
        <v>6945</v>
      </c>
      <c r="AA1167" s="44">
        <f t="shared" ca="1" si="224"/>
        <v>1890</v>
      </c>
      <c r="AB1167" s="48">
        <v>0</v>
      </c>
      <c r="AC1167" s="67">
        <f t="shared" si="225"/>
        <v>0.26216343882853094</v>
      </c>
      <c r="AD1167" s="52">
        <f t="shared" ca="1" si="216"/>
        <v>1890</v>
      </c>
      <c r="AE1167" s="83"/>
      <c r="AF1167" s="74">
        <v>0</v>
      </c>
      <c r="AG1167" s="75">
        <v>0</v>
      </c>
      <c r="AH1167" s="76">
        <v>46193</v>
      </c>
      <c r="AI1167" s="77">
        <v>46305</v>
      </c>
      <c r="AJ1167" s="50">
        <f t="shared" si="226"/>
        <v>-112</v>
      </c>
      <c r="AK1167" s="48" t="s">
        <v>47</v>
      </c>
    </row>
    <row r="1168" spans="1:37">
      <c r="A1168" s="86" t="s">
        <v>1469</v>
      </c>
      <c r="B1168" s="44">
        <v>394</v>
      </c>
      <c r="C1168" s="44">
        <v>88607552</v>
      </c>
      <c r="D1168" s="86" t="s">
        <v>434</v>
      </c>
      <c r="E1168" s="86" t="s">
        <v>107</v>
      </c>
      <c r="F1168" s="44">
        <v>20</v>
      </c>
      <c r="G1168" s="44">
        <v>3130219</v>
      </c>
      <c r="H1168" s="46">
        <v>0.98</v>
      </c>
      <c r="I1168" s="21">
        <v>58.531941151823361</v>
      </c>
      <c r="J1168" s="86" t="s">
        <v>98</v>
      </c>
      <c r="K1168" s="66">
        <v>0.14000000000000001</v>
      </c>
      <c r="L1168" s="45">
        <v>7380</v>
      </c>
      <c r="M1168" s="82">
        <v>44642</v>
      </c>
      <c r="N1168" s="44">
        <v>65739</v>
      </c>
      <c r="O1168" s="36">
        <f t="shared" si="217"/>
        <v>3847831.2793797161</v>
      </c>
      <c r="P1168" s="36">
        <f t="shared" si="218"/>
        <v>4386528</v>
      </c>
      <c r="Q1168" s="44">
        <v>51994</v>
      </c>
      <c r="R1168" s="30">
        <v>65739</v>
      </c>
      <c r="S1168" s="30">
        <f t="shared" si="219"/>
        <v>13745</v>
      </c>
      <c r="T1168" s="36">
        <f t="shared" si="220"/>
        <v>3469373</v>
      </c>
      <c r="U1168" s="30">
        <f t="shared" si="221"/>
        <v>917155</v>
      </c>
      <c r="V1168" s="44">
        <v>59</v>
      </c>
      <c r="W1168" s="33">
        <f t="shared" si="222"/>
        <v>44701</v>
      </c>
      <c r="X1168" s="43" t="str">
        <f t="shared" ca="1" si="227"/>
        <v>Bill Process</v>
      </c>
      <c r="Y1168" s="37">
        <f t="shared" ca="1" si="223"/>
        <v>-1490</v>
      </c>
      <c r="Z1168" s="44">
        <v>1083</v>
      </c>
      <c r="AA1168" s="44">
        <f t="shared" ca="1" si="224"/>
        <v>1490</v>
      </c>
      <c r="AB1168" s="48">
        <v>6</v>
      </c>
      <c r="AC1168" s="67">
        <f t="shared" si="225"/>
        <v>0.79091559044098636</v>
      </c>
      <c r="AD1168" s="52">
        <f t="shared" ca="1" si="216"/>
        <v>1484</v>
      </c>
      <c r="AE1168" s="83"/>
      <c r="AF1168" s="74">
        <v>0</v>
      </c>
      <c r="AG1168" s="75">
        <v>0</v>
      </c>
      <c r="AH1168" s="76">
        <v>45971</v>
      </c>
      <c r="AI1168" s="77">
        <v>46044</v>
      </c>
      <c r="AJ1168" s="50">
        <f t="shared" si="226"/>
        <v>-73</v>
      </c>
      <c r="AK1168" s="48" t="s">
        <v>47</v>
      </c>
    </row>
    <row r="1169" spans="1:37">
      <c r="A1169" s="86" t="s">
        <v>1470</v>
      </c>
      <c r="B1169" s="44">
        <v>162</v>
      </c>
      <c r="C1169" s="44">
        <v>79973380</v>
      </c>
      <c r="D1169" s="86" t="s">
        <v>754</v>
      </c>
      <c r="E1169" s="86" t="s">
        <v>147</v>
      </c>
      <c r="F1169" s="44">
        <v>24</v>
      </c>
      <c r="G1169" s="44">
        <v>4003262</v>
      </c>
      <c r="H1169" s="46">
        <v>0.84</v>
      </c>
      <c r="I1169" s="21">
        <v>95.098254434285963</v>
      </c>
      <c r="J1169" s="86" t="s">
        <v>156</v>
      </c>
      <c r="K1169" s="66">
        <v>0.111</v>
      </c>
      <c r="L1169" s="45">
        <v>7298</v>
      </c>
      <c r="M1169" s="82">
        <v>45606</v>
      </c>
      <c r="N1169" s="44">
        <v>37392</v>
      </c>
      <c r="O1169" s="36">
        <f t="shared" si="217"/>
        <v>3555913.9298068206</v>
      </c>
      <c r="P1169" s="36">
        <f t="shared" si="218"/>
        <v>3950620</v>
      </c>
      <c r="Q1169" s="44">
        <v>21314</v>
      </c>
      <c r="R1169" s="30">
        <v>37392</v>
      </c>
      <c r="S1169" s="30">
        <f t="shared" si="219"/>
        <v>16078</v>
      </c>
      <c r="T1169" s="36">
        <f t="shared" si="220"/>
        <v>2251913</v>
      </c>
      <c r="U1169" s="30">
        <f t="shared" si="221"/>
        <v>1698707</v>
      </c>
      <c r="V1169" s="44">
        <v>88</v>
      </c>
      <c r="W1169" s="33">
        <f t="shared" si="222"/>
        <v>45694</v>
      </c>
      <c r="X1169" s="43" t="str">
        <f t="shared" ca="1" si="227"/>
        <v>Bill Process</v>
      </c>
      <c r="Y1169" s="37">
        <f t="shared" ca="1" si="223"/>
        <v>-497</v>
      </c>
      <c r="Z1169" s="44">
        <v>4584</v>
      </c>
      <c r="AA1169" s="44">
        <f t="shared" ca="1" si="224"/>
        <v>497</v>
      </c>
      <c r="AB1169" s="48">
        <v>3</v>
      </c>
      <c r="AC1169" s="67">
        <f t="shared" si="225"/>
        <v>0.5700149764655541</v>
      </c>
      <c r="AD1169" s="52">
        <f t="shared" ca="1" si="216"/>
        <v>494</v>
      </c>
      <c r="AE1169" s="83"/>
      <c r="AF1169" s="74">
        <v>0</v>
      </c>
      <c r="AG1169" s="75">
        <v>0</v>
      </c>
      <c r="AH1169" s="76">
        <v>45926</v>
      </c>
      <c r="AI1169" s="77">
        <v>46028</v>
      </c>
      <c r="AJ1169" s="50">
        <f t="shared" si="226"/>
        <v>-102</v>
      </c>
      <c r="AK1169" s="48" t="s">
        <v>60</v>
      </c>
    </row>
    <row r="1170" spans="1:37">
      <c r="A1170" s="86" t="s">
        <v>1471</v>
      </c>
      <c r="B1170" s="44">
        <v>949</v>
      </c>
      <c r="C1170" s="44">
        <v>79553740</v>
      </c>
      <c r="D1170" s="86" t="s">
        <v>536</v>
      </c>
      <c r="E1170" s="86" t="s">
        <v>93</v>
      </c>
      <c r="F1170" s="44">
        <v>31</v>
      </c>
      <c r="G1170" s="44">
        <v>6229216</v>
      </c>
      <c r="H1170" s="46">
        <v>0.75</v>
      </c>
      <c r="I1170" s="21">
        <v>64.235943728997782</v>
      </c>
      <c r="J1170" s="86" t="s">
        <v>197</v>
      </c>
      <c r="K1170" s="66">
        <v>0.10299999999999999</v>
      </c>
      <c r="L1170" s="45">
        <v>6897</v>
      </c>
      <c r="M1170" s="82">
        <v>45175</v>
      </c>
      <c r="N1170" s="44">
        <v>20412</v>
      </c>
      <c r="O1170" s="36">
        <f t="shared" si="217"/>
        <v>1311184.0833963028</v>
      </c>
      <c r="P1170" s="36">
        <f t="shared" si="218"/>
        <v>1446236</v>
      </c>
      <c r="Q1170" s="44">
        <v>8860</v>
      </c>
      <c r="R1170" s="30">
        <v>20412</v>
      </c>
      <c r="S1170" s="30">
        <f t="shared" si="219"/>
        <v>11552</v>
      </c>
      <c r="T1170" s="36">
        <f t="shared" si="220"/>
        <v>627751</v>
      </c>
      <c r="U1170" s="30">
        <f t="shared" si="221"/>
        <v>818485</v>
      </c>
      <c r="V1170" s="44">
        <v>193</v>
      </c>
      <c r="W1170" s="33">
        <f t="shared" si="222"/>
        <v>45368</v>
      </c>
      <c r="X1170" s="43" t="str">
        <f t="shared" ca="1" si="227"/>
        <v>Bill Process</v>
      </c>
      <c r="Y1170" s="37">
        <f t="shared" ca="1" si="223"/>
        <v>-823</v>
      </c>
      <c r="Z1170" s="44">
        <v>1309</v>
      </c>
      <c r="AA1170" s="44">
        <f t="shared" ca="1" si="224"/>
        <v>823</v>
      </c>
      <c r="AB1170" s="48">
        <v>0</v>
      </c>
      <c r="AC1170" s="67">
        <f t="shared" si="225"/>
        <v>0.43405839702136001</v>
      </c>
      <c r="AD1170" s="52">
        <f t="shared" ref="AD1170:AD1233" ca="1" si="228">+AA1170-AB1170</f>
        <v>823</v>
      </c>
      <c r="AE1170" s="83"/>
      <c r="AF1170" s="74">
        <v>0</v>
      </c>
      <c r="AG1170" s="75">
        <v>0</v>
      </c>
      <c r="AH1170" s="76">
        <v>46297</v>
      </c>
      <c r="AI1170" s="77">
        <v>46504</v>
      </c>
      <c r="AJ1170" s="50">
        <f t="shared" si="226"/>
        <v>-207</v>
      </c>
      <c r="AK1170" s="48" t="s">
        <v>47</v>
      </c>
    </row>
    <row r="1171" spans="1:37">
      <c r="A1171" s="86" t="s">
        <v>1472</v>
      </c>
      <c r="B1171" s="44">
        <v>311</v>
      </c>
      <c r="C1171" s="44">
        <v>56859515</v>
      </c>
      <c r="D1171" s="86" t="s">
        <v>511</v>
      </c>
      <c r="E1171" s="86" t="s">
        <v>79</v>
      </c>
      <c r="F1171" s="44">
        <v>45</v>
      </c>
      <c r="G1171" s="44">
        <v>7729397</v>
      </c>
      <c r="H1171" s="46">
        <v>0.85</v>
      </c>
      <c r="I1171" s="21">
        <v>97.413759626916402</v>
      </c>
      <c r="J1171" s="86" t="s">
        <v>94</v>
      </c>
      <c r="K1171" s="66">
        <v>0.105</v>
      </c>
      <c r="L1171" s="45">
        <v>8720</v>
      </c>
      <c r="M1171" s="82">
        <v>45169</v>
      </c>
      <c r="N1171" s="44">
        <v>79416</v>
      </c>
      <c r="O1171" s="36">
        <f t="shared" si="217"/>
        <v>7736211.1345311934</v>
      </c>
      <c r="P1171" s="36">
        <f t="shared" si="218"/>
        <v>8548513</v>
      </c>
      <c r="Q1171" s="44">
        <v>19813</v>
      </c>
      <c r="R1171" s="30">
        <v>79416</v>
      </c>
      <c r="S1171" s="30">
        <f t="shared" si="219"/>
        <v>59603</v>
      </c>
      <c r="T1171" s="36">
        <f t="shared" si="220"/>
        <v>2132715</v>
      </c>
      <c r="U1171" s="30">
        <f t="shared" si="221"/>
        <v>6415798</v>
      </c>
      <c r="V1171" s="44">
        <v>129</v>
      </c>
      <c r="W1171" s="33">
        <f t="shared" si="222"/>
        <v>45298</v>
      </c>
      <c r="X1171" s="43" t="str">
        <f t="shared" ca="1" si="227"/>
        <v>Bill Process</v>
      </c>
      <c r="Y1171" s="37">
        <f t="shared" ca="1" si="223"/>
        <v>-893</v>
      </c>
      <c r="Z1171" s="44">
        <v>1857</v>
      </c>
      <c r="AA1171" s="44">
        <f t="shared" ca="1" si="224"/>
        <v>893</v>
      </c>
      <c r="AB1171" s="48">
        <v>5</v>
      </c>
      <c r="AC1171" s="67">
        <f t="shared" si="225"/>
        <v>0.24948373123803769</v>
      </c>
      <c r="AD1171" s="52">
        <f t="shared" ca="1" si="228"/>
        <v>888</v>
      </c>
      <c r="AE1171" s="83"/>
      <c r="AF1171" s="74">
        <v>0</v>
      </c>
      <c r="AG1171" s="75">
        <v>0</v>
      </c>
      <c r="AH1171" s="76">
        <v>46110</v>
      </c>
      <c r="AI1171" s="77">
        <v>46253</v>
      </c>
      <c r="AJ1171" s="50">
        <f t="shared" si="226"/>
        <v>-143</v>
      </c>
      <c r="AK1171" s="48" t="s">
        <v>60</v>
      </c>
    </row>
    <row r="1172" spans="1:37">
      <c r="A1172" s="86" t="s">
        <v>1473</v>
      </c>
      <c r="B1172" s="44">
        <v>526</v>
      </c>
      <c r="C1172" s="44">
        <v>26982420</v>
      </c>
      <c r="D1172" s="86" t="s">
        <v>869</v>
      </c>
      <c r="E1172" s="86" t="s">
        <v>107</v>
      </c>
      <c r="F1172" s="44">
        <v>11</v>
      </c>
      <c r="G1172" s="44">
        <v>2643167</v>
      </c>
      <c r="H1172" s="46">
        <v>0.89</v>
      </c>
      <c r="I1172" s="21">
        <v>64.265917613441474</v>
      </c>
      <c r="J1172" s="86" t="s">
        <v>521</v>
      </c>
      <c r="K1172" s="66">
        <v>0.125</v>
      </c>
      <c r="L1172" s="45">
        <v>9344</v>
      </c>
      <c r="M1172" s="82">
        <v>44931</v>
      </c>
      <c r="N1172" s="44">
        <v>16024</v>
      </c>
      <c r="O1172" s="36">
        <f t="shared" si="217"/>
        <v>1029797.0638377862</v>
      </c>
      <c r="P1172" s="36">
        <f t="shared" si="218"/>
        <v>1158522</v>
      </c>
      <c r="Q1172" s="44">
        <v>4978</v>
      </c>
      <c r="R1172" s="30">
        <v>16024</v>
      </c>
      <c r="S1172" s="30">
        <f t="shared" si="219"/>
        <v>11046</v>
      </c>
      <c r="T1172" s="36">
        <f t="shared" si="220"/>
        <v>359905</v>
      </c>
      <c r="U1172" s="30">
        <f t="shared" si="221"/>
        <v>798617</v>
      </c>
      <c r="V1172" s="44">
        <v>200</v>
      </c>
      <c r="W1172" s="33">
        <f t="shared" si="222"/>
        <v>45131</v>
      </c>
      <c r="X1172" s="43" t="str">
        <f t="shared" ca="1" si="227"/>
        <v>Bill Process</v>
      </c>
      <c r="Y1172" s="37">
        <f t="shared" ca="1" si="223"/>
        <v>-1060</v>
      </c>
      <c r="Z1172" s="44">
        <v>8682</v>
      </c>
      <c r="AA1172" s="44">
        <f t="shared" ca="1" si="224"/>
        <v>1060</v>
      </c>
      <c r="AB1172" s="48">
        <v>0</v>
      </c>
      <c r="AC1172" s="67">
        <f t="shared" si="225"/>
        <v>0.31065901148277586</v>
      </c>
      <c r="AD1172" s="52">
        <f t="shared" ca="1" si="228"/>
        <v>1060</v>
      </c>
      <c r="AE1172" s="83"/>
      <c r="AF1172" s="74">
        <v>0</v>
      </c>
      <c r="AG1172" s="75">
        <v>0</v>
      </c>
      <c r="AH1172" s="76">
        <v>46237</v>
      </c>
      <c r="AI1172" s="77">
        <v>46451</v>
      </c>
      <c r="AJ1172" s="50">
        <f t="shared" si="226"/>
        <v>-214</v>
      </c>
      <c r="AK1172" s="48" t="s">
        <v>60</v>
      </c>
    </row>
    <row r="1173" spans="1:37">
      <c r="A1173" s="86" t="s">
        <v>1474</v>
      </c>
      <c r="B1173" s="44">
        <v>924</v>
      </c>
      <c r="C1173" s="44">
        <v>15008821</v>
      </c>
      <c r="D1173" s="86" t="s">
        <v>458</v>
      </c>
      <c r="E1173" s="86" t="s">
        <v>97</v>
      </c>
      <c r="F1173" s="44">
        <v>24</v>
      </c>
      <c r="G1173" s="44">
        <v>6435404</v>
      </c>
      <c r="H1173" s="46">
        <v>0.94</v>
      </c>
      <c r="I1173" s="21">
        <v>60.378165134850221</v>
      </c>
      <c r="J1173" s="86" t="s">
        <v>176</v>
      </c>
      <c r="K1173" s="66">
        <v>0.13400000000000001</v>
      </c>
      <c r="L1173" s="45">
        <v>6559</v>
      </c>
      <c r="M1173" s="82">
        <v>45358</v>
      </c>
      <c r="N1173" s="44">
        <v>41519</v>
      </c>
      <c r="O1173" s="36">
        <f t="shared" si="217"/>
        <v>2506841.0382338464</v>
      </c>
      <c r="P1173" s="36">
        <f t="shared" si="218"/>
        <v>2842758</v>
      </c>
      <c r="Q1173" s="44">
        <v>37779</v>
      </c>
      <c r="R1173" s="30">
        <v>41519</v>
      </c>
      <c r="S1173" s="30">
        <f t="shared" si="219"/>
        <v>3740</v>
      </c>
      <c r="T1173" s="36">
        <f t="shared" si="220"/>
        <v>2586684</v>
      </c>
      <c r="U1173" s="30">
        <f t="shared" si="221"/>
        <v>256074</v>
      </c>
      <c r="V1173" s="44">
        <v>178</v>
      </c>
      <c r="W1173" s="33">
        <f t="shared" si="222"/>
        <v>45536</v>
      </c>
      <c r="X1173" s="43" t="str">
        <f t="shared" ca="1" si="227"/>
        <v>Bill Process</v>
      </c>
      <c r="Y1173" s="37">
        <f t="shared" ca="1" si="223"/>
        <v>-655</v>
      </c>
      <c r="Z1173" s="44">
        <v>8867</v>
      </c>
      <c r="AA1173" s="44">
        <f t="shared" ca="1" si="224"/>
        <v>655</v>
      </c>
      <c r="AB1173" s="48">
        <v>3</v>
      </c>
      <c r="AC1173" s="67">
        <f t="shared" si="225"/>
        <v>0.9099207591705003</v>
      </c>
      <c r="AD1173" s="52">
        <f t="shared" ca="1" si="228"/>
        <v>652</v>
      </c>
      <c r="AE1173" s="83"/>
      <c r="AF1173" s="74">
        <v>0</v>
      </c>
      <c r="AG1173" s="75">
        <v>0</v>
      </c>
      <c r="AH1173" s="76">
        <v>45874</v>
      </c>
      <c r="AI1173" s="77">
        <v>46066</v>
      </c>
      <c r="AJ1173" s="50">
        <f t="shared" si="226"/>
        <v>-192</v>
      </c>
      <c r="AK1173" s="48" t="s">
        <v>60</v>
      </c>
    </row>
    <row r="1174" spans="1:37">
      <c r="A1174" s="86" t="s">
        <v>1475</v>
      </c>
      <c r="B1174" s="44">
        <v>881</v>
      </c>
      <c r="C1174" s="44">
        <v>57785675</v>
      </c>
      <c r="D1174" s="86" t="s">
        <v>189</v>
      </c>
      <c r="E1174" s="86" t="s">
        <v>93</v>
      </c>
      <c r="F1174" s="44">
        <v>24</v>
      </c>
      <c r="G1174" s="44">
        <v>8713696</v>
      </c>
      <c r="H1174" s="46">
        <v>0.8</v>
      </c>
      <c r="I1174" s="21">
        <v>70.708808352994623</v>
      </c>
      <c r="J1174" s="86" t="s">
        <v>90</v>
      </c>
      <c r="K1174" s="66">
        <v>0.14399999999999999</v>
      </c>
      <c r="L1174" s="45">
        <v>4093</v>
      </c>
      <c r="M1174" s="82">
        <v>45534</v>
      </c>
      <c r="N1174" s="44">
        <v>34909</v>
      </c>
      <c r="O1174" s="36">
        <f t="shared" si="217"/>
        <v>2468373.7907946892</v>
      </c>
      <c r="P1174" s="36">
        <f t="shared" si="218"/>
        <v>2823820</v>
      </c>
      <c r="Q1174" s="44">
        <v>1902</v>
      </c>
      <c r="R1174" s="30">
        <v>34909</v>
      </c>
      <c r="S1174" s="30">
        <f t="shared" si="219"/>
        <v>33007</v>
      </c>
      <c r="T1174" s="36">
        <f t="shared" si="220"/>
        <v>153854</v>
      </c>
      <c r="U1174" s="30">
        <f t="shared" si="221"/>
        <v>2669966</v>
      </c>
      <c r="V1174" s="44">
        <v>102</v>
      </c>
      <c r="W1174" s="33">
        <f t="shared" si="222"/>
        <v>45636</v>
      </c>
      <c r="X1174" s="43" t="str">
        <f t="shared" ca="1" si="227"/>
        <v>Bill Process</v>
      </c>
      <c r="Y1174" s="37">
        <f t="shared" ca="1" si="223"/>
        <v>-555</v>
      </c>
      <c r="Z1174" s="44">
        <v>5057</v>
      </c>
      <c r="AA1174" s="44">
        <f t="shared" ca="1" si="224"/>
        <v>555</v>
      </c>
      <c r="AB1174" s="48">
        <v>8</v>
      </c>
      <c r="AC1174" s="67">
        <f t="shared" si="225"/>
        <v>5.4484516886762729E-2</v>
      </c>
      <c r="AD1174" s="52">
        <f t="shared" ca="1" si="228"/>
        <v>547</v>
      </c>
      <c r="AE1174" s="83"/>
      <c r="AF1174" s="74">
        <v>0</v>
      </c>
      <c r="AG1174" s="75">
        <v>0</v>
      </c>
      <c r="AH1174" s="76">
        <v>46053</v>
      </c>
      <c r="AI1174" s="77">
        <v>46169</v>
      </c>
      <c r="AJ1174" s="50">
        <f t="shared" si="226"/>
        <v>-116</v>
      </c>
      <c r="AK1174" s="48" t="s">
        <v>47</v>
      </c>
    </row>
    <row r="1175" spans="1:37">
      <c r="A1175" s="86" t="s">
        <v>1476</v>
      </c>
      <c r="B1175" s="44">
        <v>337</v>
      </c>
      <c r="C1175" s="44">
        <v>88485906</v>
      </c>
      <c r="D1175" s="86" t="s">
        <v>136</v>
      </c>
      <c r="E1175" s="86" t="s">
        <v>54</v>
      </c>
      <c r="F1175" s="44">
        <v>43</v>
      </c>
      <c r="G1175" s="44">
        <v>6005550</v>
      </c>
      <c r="H1175" s="46">
        <v>0.8</v>
      </c>
      <c r="I1175" s="21">
        <v>74.19888937530375</v>
      </c>
      <c r="J1175" s="86" t="s">
        <v>202</v>
      </c>
      <c r="K1175" s="66">
        <v>0.121</v>
      </c>
      <c r="L1175" s="45">
        <v>5393</v>
      </c>
      <c r="M1175" s="82">
        <v>44568</v>
      </c>
      <c r="N1175" s="44">
        <v>26772</v>
      </c>
      <c r="O1175" s="36">
        <f t="shared" si="217"/>
        <v>1986452.666355632</v>
      </c>
      <c r="P1175" s="36">
        <f t="shared" si="218"/>
        <v>2226813</v>
      </c>
      <c r="Q1175" s="44">
        <v>720</v>
      </c>
      <c r="R1175" s="30">
        <v>26772</v>
      </c>
      <c r="S1175" s="30">
        <f t="shared" si="219"/>
        <v>26052</v>
      </c>
      <c r="T1175" s="36">
        <f t="shared" si="220"/>
        <v>59887</v>
      </c>
      <c r="U1175" s="30">
        <f t="shared" si="221"/>
        <v>2166926</v>
      </c>
      <c r="V1175" s="44">
        <v>108</v>
      </c>
      <c r="W1175" s="33">
        <f t="shared" si="222"/>
        <v>44676</v>
      </c>
      <c r="X1175" s="43" t="str">
        <f t="shared" ca="1" si="227"/>
        <v>Bill Process</v>
      </c>
      <c r="Y1175" s="37">
        <f t="shared" ca="1" si="223"/>
        <v>-1515</v>
      </c>
      <c r="Z1175" s="44">
        <v>6966</v>
      </c>
      <c r="AA1175" s="44">
        <f t="shared" ca="1" si="224"/>
        <v>1515</v>
      </c>
      <c r="AB1175" s="48">
        <v>0</v>
      </c>
      <c r="AC1175" s="67">
        <f t="shared" si="225"/>
        <v>2.6893769610040339E-2</v>
      </c>
      <c r="AD1175" s="52">
        <f t="shared" ca="1" si="228"/>
        <v>1515</v>
      </c>
      <c r="AE1175" s="83"/>
      <c r="AF1175" s="74">
        <v>0</v>
      </c>
      <c r="AG1175" s="75">
        <v>0</v>
      </c>
      <c r="AH1175" s="76">
        <v>46308</v>
      </c>
      <c r="AI1175" s="77">
        <v>46430</v>
      </c>
      <c r="AJ1175" s="50">
        <f t="shared" si="226"/>
        <v>-122</v>
      </c>
      <c r="AK1175" s="48" t="s">
        <v>60</v>
      </c>
    </row>
    <row r="1176" spans="1:37">
      <c r="A1176" s="86" t="s">
        <v>1477</v>
      </c>
      <c r="B1176" s="44">
        <v>220</v>
      </c>
      <c r="C1176" s="44">
        <v>53577775</v>
      </c>
      <c r="D1176" s="86" t="s">
        <v>469</v>
      </c>
      <c r="E1176" s="86" t="s">
        <v>58</v>
      </c>
      <c r="F1176" s="44">
        <v>19</v>
      </c>
      <c r="G1176" s="44">
        <v>6266113</v>
      </c>
      <c r="H1176" s="46">
        <v>0.82</v>
      </c>
      <c r="I1176" s="21">
        <v>85.811054421803078</v>
      </c>
      <c r="J1176" s="86" t="s">
        <v>208</v>
      </c>
      <c r="K1176" s="66">
        <v>0.14599999999999999</v>
      </c>
      <c r="L1176" s="45">
        <v>1652</v>
      </c>
      <c r="M1176" s="82">
        <v>45576</v>
      </c>
      <c r="N1176" s="44">
        <v>92174</v>
      </c>
      <c r="O1176" s="36">
        <f t="shared" si="217"/>
        <v>7909548.1302752765</v>
      </c>
      <c r="P1176" s="36">
        <f t="shared" si="218"/>
        <v>9064342</v>
      </c>
      <c r="Q1176" s="44">
        <v>35940</v>
      </c>
      <c r="R1176" s="30">
        <v>92174</v>
      </c>
      <c r="S1176" s="30">
        <f t="shared" si="219"/>
        <v>56234</v>
      </c>
      <c r="T1176" s="36">
        <f t="shared" si="220"/>
        <v>3534320</v>
      </c>
      <c r="U1176" s="30">
        <f t="shared" si="221"/>
        <v>5530022</v>
      </c>
      <c r="V1176" s="44">
        <v>80</v>
      </c>
      <c r="W1176" s="33">
        <f t="shared" si="222"/>
        <v>45656</v>
      </c>
      <c r="X1176" s="43" t="str">
        <f t="shared" ca="1" si="227"/>
        <v>Bill Process</v>
      </c>
      <c r="Y1176" s="37">
        <f t="shared" ca="1" si="223"/>
        <v>-535</v>
      </c>
      <c r="Z1176" s="44">
        <v>3236</v>
      </c>
      <c r="AA1176" s="44">
        <f t="shared" ca="1" si="224"/>
        <v>535</v>
      </c>
      <c r="AB1176" s="48">
        <v>5</v>
      </c>
      <c r="AC1176" s="67">
        <f t="shared" si="225"/>
        <v>0.38991472649554104</v>
      </c>
      <c r="AD1176" s="52">
        <f t="shared" ca="1" si="228"/>
        <v>530</v>
      </c>
      <c r="AE1176" s="83"/>
      <c r="AF1176" s="74">
        <v>0</v>
      </c>
      <c r="AG1176" s="75">
        <v>0</v>
      </c>
      <c r="AH1176" s="76">
        <v>45986</v>
      </c>
      <c r="AI1176" s="77">
        <v>46080</v>
      </c>
      <c r="AJ1176" s="50">
        <f t="shared" si="226"/>
        <v>-94</v>
      </c>
      <c r="AK1176" s="48" t="s">
        <v>47</v>
      </c>
    </row>
    <row r="1177" spans="1:37">
      <c r="A1177" s="86" t="s">
        <v>1478</v>
      </c>
      <c r="B1177" s="44">
        <v>387</v>
      </c>
      <c r="C1177" s="44">
        <v>15129542</v>
      </c>
      <c r="D1177" s="86" t="s">
        <v>165</v>
      </c>
      <c r="E1177" s="86" t="s">
        <v>63</v>
      </c>
      <c r="F1177" s="44">
        <v>34</v>
      </c>
      <c r="G1177" s="44">
        <v>1507461</v>
      </c>
      <c r="H1177" s="46">
        <v>0.96</v>
      </c>
      <c r="I1177" s="21">
        <v>52.665940207364955</v>
      </c>
      <c r="J1177" s="86" t="s">
        <v>98</v>
      </c>
      <c r="K1177" s="66">
        <v>0.10199999999999999</v>
      </c>
      <c r="L1177" s="45">
        <v>8213</v>
      </c>
      <c r="M1177" s="82">
        <v>45939</v>
      </c>
      <c r="N1177" s="44">
        <v>38412</v>
      </c>
      <c r="O1177" s="36">
        <f t="shared" si="217"/>
        <v>2023004.0952453027</v>
      </c>
      <c r="P1177" s="36">
        <f t="shared" si="218"/>
        <v>2229351</v>
      </c>
      <c r="Q1177" s="44">
        <v>22956</v>
      </c>
      <c r="R1177" s="30">
        <v>38412</v>
      </c>
      <c r="S1177" s="30">
        <f t="shared" si="219"/>
        <v>15456</v>
      </c>
      <c r="T1177" s="36">
        <f t="shared" si="220"/>
        <v>1332317</v>
      </c>
      <c r="U1177" s="30">
        <f t="shared" si="221"/>
        <v>897034</v>
      </c>
      <c r="V1177" s="44">
        <v>107</v>
      </c>
      <c r="W1177" s="33">
        <f t="shared" si="222"/>
        <v>46046</v>
      </c>
      <c r="X1177" s="43" t="str">
        <f t="shared" ca="1" si="227"/>
        <v>Bill Process</v>
      </c>
      <c r="Y1177" s="37">
        <f t="shared" ca="1" si="223"/>
        <v>-145</v>
      </c>
      <c r="Z1177" s="44">
        <v>3388</v>
      </c>
      <c r="AA1177" s="44">
        <f t="shared" ca="1" si="224"/>
        <v>145</v>
      </c>
      <c r="AB1177" s="48">
        <v>5</v>
      </c>
      <c r="AC1177" s="67">
        <f t="shared" si="225"/>
        <v>0.59762574195563889</v>
      </c>
      <c r="AD1177" s="52">
        <f t="shared" ca="1" si="228"/>
        <v>140</v>
      </c>
      <c r="AE1177" s="83"/>
      <c r="AF1177" s="74">
        <v>0</v>
      </c>
      <c r="AG1177" s="75">
        <v>0</v>
      </c>
      <c r="AH1177" s="76">
        <v>46021</v>
      </c>
      <c r="AI1177" s="77">
        <v>46142</v>
      </c>
      <c r="AJ1177" s="50">
        <f t="shared" si="226"/>
        <v>-121</v>
      </c>
      <c r="AK1177" s="48" t="s">
        <v>47</v>
      </c>
    </row>
    <row r="1178" spans="1:37">
      <c r="A1178" s="86" t="s">
        <v>1479</v>
      </c>
      <c r="B1178" s="44">
        <v>774</v>
      </c>
      <c r="C1178" s="44">
        <v>37041220</v>
      </c>
      <c r="D1178" s="86" t="s">
        <v>754</v>
      </c>
      <c r="E1178" s="86" t="s">
        <v>147</v>
      </c>
      <c r="F1178" s="44">
        <v>19</v>
      </c>
      <c r="G1178" s="44">
        <v>9853361</v>
      </c>
      <c r="H1178" s="46">
        <v>0.98</v>
      </c>
      <c r="I1178" s="21">
        <v>74.616701008700232</v>
      </c>
      <c r="J1178" s="86" t="s">
        <v>242</v>
      </c>
      <c r="K1178" s="66">
        <v>0.10299999999999999</v>
      </c>
      <c r="L1178" s="45">
        <v>1202</v>
      </c>
      <c r="M1178" s="82">
        <v>44748</v>
      </c>
      <c r="N1178" s="44">
        <v>15752</v>
      </c>
      <c r="O1178" s="36">
        <f t="shared" si="217"/>
        <v>1175362.2742890459</v>
      </c>
      <c r="P1178" s="36">
        <f t="shared" si="218"/>
        <v>1296425</v>
      </c>
      <c r="Q1178" s="44">
        <v>12690</v>
      </c>
      <c r="R1178" s="30">
        <v>15752</v>
      </c>
      <c r="S1178" s="30">
        <f t="shared" si="219"/>
        <v>3062</v>
      </c>
      <c r="T1178" s="36">
        <f t="shared" si="220"/>
        <v>1044415</v>
      </c>
      <c r="U1178" s="30">
        <f t="shared" si="221"/>
        <v>252010</v>
      </c>
      <c r="V1178" s="44">
        <v>82</v>
      </c>
      <c r="W1178" s="33">
        <f t="shared" si="222"/>
        <v>44830</v>
      </c>
      <c r="X1178" s="43" t="str">
        <f t="shared" ca="1" si="227"/>
        <v>Bill Process</v>
      </c>
      <c r="Y1178" s="37">
        <f t="shared" ca="1" si="223"/>
        <v>-1361</v>
      </c>
      <c r="Z1178" s="44">
        <v>4735</v>
      </c>
      <c r="AA1178" s="44">
        <f t="shared" ca="1" si="224"/>
        <v>1361</v>
      </c>
      <c r="AB1178" s="48">
        <v>6</v>
      </c>
      <c r="AC1178" s="67">
        <f t="shared" si="225"/>
        <v>0.80561198577958359</v>
      </c>
      <c r="AD1178" s="52">
        <f t="shared" ca="1" si="228"/>
        <v>1355</v>
      </c>
      <c r="AE1178" s="83"/>
      <c r="AF1178" s="74">
        <v>0</v>
      </c>
      <c r="AG1178" s="75">
        <v>0</v>
      </c>
      <c r="AH1178" s="76">
        <v>45845</v>
      </c>
      <c r="AI1178" s="77">
        <v>45941</v>
      </c>
      <c r="AJ1178" s="50">
        <f t="shared" si="226"/>
        <v>-96</v>
      </c>
      <c r="AK1178" s="48" t="s">
        <v>47</v>
      </c>
    </row>
    <row r="1179" spans="1:37">
      <c r="A1179" s="86" t="s">
        <v>1480</v>
      </c>
      <c r="B1179" s="44">
        <v>363</v>
      </c>
      <c r="C1179" s="44">
        <v>54939761</v>
      </c>
      <c r="D1179" s="86" t="s">
        <v>372</v>
      </c>
      <c r="E1179" s="86" t="s">
        <v>54</v>
      </c>
      <c r="F1179" s="44">
        <v>44</v>
      </c>
      <c r="G1179" s="44">
        <v>2625004</v>
      </c>
      <c r="H1179" s="46">
        <v>0.91</v>
      </c>
      <c r="I1179" s="21">
        <v>92.793684343847943</v>
      </c>
      <c r="J1179" s="86" t="s">
        <v>144</v>
      </c>
      <c r="K1179" s="66">
        <v>0.14199999999999999</v>
      </c>
      <c r="L1179" s="45">
        <v>7040</v>
      </c>
      <c r="M1179" s="82">
        <v>45260</v>
      </c>
      <c r="N1179" s="44">
        <v>10031</v>
      </c>
      <c r="O1179" s="36">
        <f t="shared" si="217"/>
        <v>930813.44765313866</v>
      </c>
      <c r="P1179" s="36">
        <f t="shared" si="218"/>
        <v>1062989</v>
      </c>
      <c r="Q1179" s="44">
        <v>8955</v>
      </c>
      <c r="R1179" s="30">
        <v>10031</v>
      </c>
      <c r="S1179" s="30">
        <f t="shared" si="219"/>
        <v>1076</v>
      </c>
      <c r="T1179" s="36">
        <f t="shared" si="220"/>
        <v>948965</v>
      </c>
      <c r="U1179" s="30">
        <f t="shared" si="221"/>
        <v>114024</v>
      </c>
      <c r="V1179" s="44">
        <v>68</v>
      </c>
      <c r="W1179" s="33">
        <f t="shared" si="222"/>
        <v>45328</v>
      </c>
      <c r="X1179" s="43" t="str">
        <f t="shared" ca="1" si="227"/>
        <v>Bill Process</v>
      </c>
      <c r="Y1179" s="37">
        <f t="shared" ca="1" si="223"/>
        <v>-863</v>
      </c>
      <c r="Z1179" s="44">
        <v>2014</v>
      </c>
      <c r="AA1179" s="44">
        <f t="shared" ca="1" si="224"/>
        <v>863</v>
      </c>
      <c r="AB1179" s="48">
        <v>0</v>
      </c>
      <c r="AC1179" s="67">
        <f t="shared" si="225"/>
        <v>0.89273252915960521</v>
      </c>
      <c r="AD1179" s="52">
        <f t="shared" ca="1" si="228"/>
        <v>863</v>
      </c>
      <c r="AE1179" s="83"/>
      <c r="AF1179" s="74">
        <v>0</v>
      </c>
      <c r="AG1179" s="75">
        <v>0</v>
      </c>
      <c r="AH1179" s="76">
        <v>46214</v>
      </c>
      <c r="AI1179" s="77">
        <v>46296</v>
      </c>
      <c r="AJ1179" s="50">
        <f t="shared" si="226"/>
        <v>-82</v>
      </c>
      <c r="AK1179" s="48" t="s">
        <v>47</v>
      </c>
    </row>
    <row r="1180" spans="1:37">
      <c r="A1180" s="86" t="s">
        <v>1481</v>
      </c>
      <c r="B1180" s="44">
        <v>183</v>
      </c>
      <c r="C1180" s="44">
        <v>40013458</v>
      </c>
      <c r="D1180" s="86" t="s">
        <v>259</v>
      </c>
      <c r="E1180" s="86" t="s">
        <v>63</v>
      </c>
      <c r="F1180" s="44">
        <v>41</v>
      </c>
      <c r="G1180" s="44">
        <v>8643498</v>
      </c>
      <c r="H1180" s="46">
        <v>0.89</v>
      </c>
      <c r="I1180" s="21">
        <v>84.227606434878723</v>
      </c>
      <c r="J1180" s="86" t="s">
        <v>242</v>
      </c>
      <c r="K1180" s="66">
        <v>0.126</v>
      </c>
      <c r="L1180" s="45">
        <v>4732</v>
      </c>
      <c r="M1180" s="82">
        <v>44537</v>
      </c>
      <c r="N1180" s="44">
        <v>64835</v>
      </c>
      <c r="O1180" s="36">
        <f t="shared" si="217"/>
        <v>5460896.8632053621</v>
      </c>
      <c r="P1180" s="36">
        <f t="shared" si="218"/>
        <v>6148970</v>
      </c>
      <c r="Q1180" s="44">
        <v>7998</v>
      </c>
      <c r="R1180" s="30">
        <v>64835</v>
      </c>
      <c r="S1180" s="30">
        <f t="shared" si="219"/>
        <v>56837</v>
      </c>
      <c r="T1180" s="36">
        <f t="shared" si="220"/>
        <v>758533</v>
      </c>
      <c r="U1180" s="30">
        <f t="shared" si="221"/>
        <v>5390437</v>
      </c>
      <c r="V1180" s="44">
        <v>88</v>
      </c>
      <c r="W1180" s="33">
        <f t="shared" si="222"/>
        <v>44625</v>
      </c>
      <c r="X1180" s="43" t="str">
        <f t="shared" ca="1" si="227"/>
        <v>Bill Process</v>
      </c>
      <c r="Y1180" s="37">
        <f t="shared" ca="1" si="223"/>
        <v>-1566</v>
      </c>
      <c r="Z1180" s="44">
        <v>2219</v>
      </c>
      <c r="AA1180" s="44">
        <f t="shared" ca="1" si="224"/>
        <v>1566</v>
      </c>
      <c r="AB1180" s="48">
        <v>0</v>
      </c>
      <c r="AC1180" s="67">
        <f t="shared" si="225"/>
        <v>0.123359296676178</v>
      </c>
      <c r="AD1180" s="52">
        <f t="shared" ca="1" si="228"/>
        <v>1566</v>
      </c>
      <c r="AE1180" s="83"/>
      <c r="AF1180" s="74">
        <v>0</v>
      </c>
      <c r="AG1180" s="75">
        <v>0</v>
      </c>
      <c r="AH1180" s="76">
        <v>46209</v>
      </c>
      <c r="AI1180" s="77">
        <v>46311</v>
      </c>
      <c r="AJ1180" s="50">
        <f t="shared" si="226"/>
        <v>-102</v>
      </c>
      <c r="AK1180" s="48" t="s">
        <v>47</v>
      </c>
    </row>
    <row r="1181" spans="1:37">
      <c r="A1181" s="86" t="s">
        <v>1482</v>
      </c>
      <c r="B1181" s="44">
        <v>283</v>
      </c>
      <c r="C1181" s="44">
        <v>87362606</v>
      </c>
      <c r="D1181" s="86" t="s">
        <v>920</v>
      </c>
      <c r="E1181" s="86" t="s">
        <v>75</v>
      </c>
      <c r="F1181" s="44">
        <v>33</v>
      </c>
      <c r="G1181" s="44">
        <v>5194111</v>
      </c>
      <c r="H1181" s="46">
        <v>0.98</v>
      </c>
      <c r="I1181" s="21">
        <v>91.597871461610566</v>
      </c>
      <c r="J1181" s="86" t="s">
        <v>156</v>
      </c>
      <c r="K1181" s="66">
        <v>0.14099999999999999</v>
      </c>
      <c r="L1181" s="45">
        <v>2832</v>
      </c>
      <c r="M1181" s="82">
        <v>44970</v>
      </c>
      <c r="N1181" s="44">
        <v>13110</v>
      </c>
      <c r="O1181" s="36">
        <f t="shared" si="217"/>
        <v>1200848.0948617146</v>
      </c>
      <c r="P1181" s="36">
        <f t="shared" si="218"/>
        <v>1370168</v>
      </c>
      <c r="Q1181" s="44">
        <v>6765</v>
      </c>
      <c r="R1181" s="30">
        <v>13110</v>
      </c>
      <c r="S1181" s="30">
        <f t="shared" si="219"/>
        <v>6345</v>
      </c>
      <c r="T1181" s="36">
        <f t="shared" si="220"/>
        <v>707032</v>
      </c>
      <c r="U1181" s="30">
        <f t="shared" si="221"/>
        <v>663136</v>
      </c>
      <c r="V1181" s="44">
        <v>80</v>
      </c>
      <c r="W1181" s="33">
        <f t="shared" si="222"/>
        <v>45050</v>
      </c>
      <c r="X1181" s="43" t="str">
        <f t="shared" ca="1" si="227"/>
        <v>Bill Process</v>
      </c>
      <c r="Y1181" s="37">
        <f t="shared" ca="1" si="223"/>
        <v>-1141</v>
      </c>
      <c r="Z1181" s="44">
        <v>1185</v>
      </c>
      <c r="AA1181" s="44">
        <f t="shared" ca="1" si="224"/>
        <v>1141</v>
      </c>
      <c r="AB1181" s="48">
        <v>0</v>
      </c>
      <c r="AC1181" s="67">
        <f t="shared" si="225"/>
        <v>0.51601830663615555</v>
      </c>
      <c r="AD1181" s="52">
        <f t="shared" ca="1" si="228"/>
        <v>1141</v>
      </c>
      <c r="AE1181" s="83"/>
      <c r="AF1181" s="74">
        <v>0</v>
      </c>
      <c r="AG1181" s="75">
        <v>0</v>
      </c>
      <c r="AH1181" s="76">
        <v>46365</v>
      </c>
      <c r="AI1181" s="77">
        <v>46459</v>
      </c>
      <c r="AJ1181" s="50">
        <f t="shared" si="226"/>
        <v>-94</v>
      </c>
      <c r="AK1181" s="48" t="s">
        <v>60</v>
      </c>
    </row>
    <row r="1182" spans="1:37">
      <c r="A1182" s="86" t="s">
        <v>1483</v>
      </c>
      <c r="B1182" s="44">
        <v>842</v>
      </c>
      <c r="C1182" s="44">
        <v>30124185</v>
      </c>
      <c r="D1182" s="86" t="s">
        <v>183</v>
      </c>
      <c r="E1182" s="86" t="s">
        <v>93</v>
      </c>
      <c r="F1182" s="44">
        <v>33</v>
      </c>
      <c r="G1182" s="44">
        <v>4329556</v>
      </c>
      <c r="H1182" s="46">
        <v>0.9</v>
      </c>
      <c r="I1182" s="21">
        <v>54.935314465829009</v>
      </c>
      <c r="J1182" s="86" t="s">
        <v>377</v>
      </c>
      <c r="K1182" s="66">
        <v>0.10199999999999999</v>
      </c>
      <c r="L1182" s="45">
        <v>8279</v>
      </c>
      <c r="M1182" s="82">
        <v>44205</v>
      </c>
      <c r="N1182" s="44">
        <v>69092</v>
      </c>
      <c r="O1182" s="36">
        <f t="shared" si="217"/>
        <v>3795590.747073058</v>
      </c>
      <c r="P1182" s="36">
        <f t="shared" si="218"/>
        <v>4182741</v>
      </c>
      <c r="Q1182" s="44">
        <v>63511</v>
      </c>
      <c r="R1182" s="30">
        <v>69092</v>
      </c>
      <c r="S1182" s="30">
        <f t="shared" si="219"/>
        <v>5581</v>
      </c>
      <c r="T1182" s="36">
        <f t="shared" si="220"/>
        <v>3844874</v>
      </c>
      <c r="U1182" s="30">
        <f t="shared" si="221"/>
        <v>337867</v>
      </c>
      <c r="V1182" s="44">
        <v>173</v>
      </c>
      <c r="W1182" s="33">
        <f t="shared" si="222"/>
        <v>44378</v>
      </c>
      <c r="X1182" s="43" t="str">
        <f t="shared" ca="1" si="227"/>
        <v>Bill Process</v>
      </c>
      <c r="Y1182" s="37">
        <f t="shared" ca="1" si="223"/>
        <v>-1813</v>
      </c>
      <c r="Z1182" s="44">
        <v>8640</v>
      </c>
      <c r="AA1182" s="44">
        <f t="shared" ca="1" si="224"/>
        <v>1813</v>
      </c>
      <c r="AB1182" s="48">
        <v>5</v>
      </c>
      <c r="AC1182" s="67">
        <f t="shared" si="225"/>
        <v>0.91922364383720256</v>
      </c>
      <c r="AD1182" s="52">
        <f t="shared" ca="1" si="228"/>
        <v>1808</v>
      </c>
      <c r="AE1182" s="83"/>
      <c r="AF1182" s="74">
        <v>0</v>
      </c>
      <c r="AG1182" s="75">
        <v>0</v>
      </c>
      <c r="AH1182" s="76">
        <v>46056</v>
      </c>
      <c r="AI1182" s="77">
        <v>46243</v>
      </c>
      <c r="AJ1182" s="50">
        <f t="shared" si="226"/>
        <v>-187</v>
      </c>
      <c r="AK1182" s="48" t="s">
        <v>47</v>
      </c>
    </row>
    <row r="1183" spans="1:37">
      <c r="A1183" s="86" t="s">
        <v>1484</v>
      </c>
      <c r="B1183" s="44">
        <v>843</v>
      </c>
      <c r="C1183" s="44">
        <v>54467939</v>
      </c>
      <c r="D1183" s="86" t="s">
        <v>49</v>
      </c>
      <c r="E1183" s="86" t="s">
        <v>50</v>
      </c>
      <c r="F1183" s="44">
        <v>13</v>
      </c>
      <c r="G1183" s="44">
        <v>6237249</v>
      </c>
      <c r="H1183" s="46">
        <v>0.77</v>
      </c>
      <c r="I1183" s="21">
        <v>95.59485803943619</v>
      </c>
      <c r="J1183" s="86" t="s">
        <v>352</v>
      </c>
      <c r="K1183" s="66">
        <v>0.121</v>
      </c>
      <c r="L1183" s="45">
        <v>2811</v>
      </c>
      <c r="M1183" s="82">
        <v>45243</v>
      </c>
      <c r="N1183" s="44">
        <v>72287</v>
      </c>
      <c r="O1183" s="36">
        <f t="shared" si="217"/>
        <v>6910265.5030967239</v>
      </c>
      <c r="P1183" s="36">
        <f t="shared" si="218"/>
        <v>7746408</v>
      </c>
      <c r="Q1183" s="44">
        <v>68018</v>
      </c>
      <c r="R1183" s="30">
        <v>72287</v>
      </c>
      <c r="S1183" s="30">
        <f t="shared" si="219"/>
        <v>4269</v>
      </c>
      <c r="T1183" s="36">
        <f t="shared" si="220"/>
        <v>7288934</v>
      </c>
      <c r="U1183" s="30">
        <f t="shared" si="221"/>
        <v>457474</v>
      </c>
      <c r="V1183" s="44">
        <v>55</v>
      </c>
      <c r="W1183" s="33">
        <f t="shared" si="222"/>
        <v>45298</v>
      </c>
      <c r="X1183" s="43" t="str">
        <f t="shared" ca="1" si="227"/>
        <v>Bill Process</v>
      </c>
      <c r="Y1183" s="37">
        <f t="shared" ca="1" si="223"/>
        <v>-893</v>
      </c>
      <c r="Z1183" s="44">
        <v>2167</v>
      </c>
      <c r="AA1183" s="44">
        <f t="shared" ca="1" si="224"/>
        <v>893</v>
      </c>
      <c r="AB1183" s="48">
        <v>1</v>
      </c>
      <c r="AC1183" s="67">
        <f t="shared" si="225"/>
        <v>0.94094373815485499</v>
      </c>
      <c r="AD1183" s="52">
        <f t="shared" ca="1" si="228"/>
        <v>892</v>
      </c>
      <c r="AE1183" s="83"/>
      <c r="AF1183" s="74">
        <v>0</v>
      </c>
      <c r="AG1183" s="75">
        <v>0</v>
      </c>
      <c r="AH1183" s="76">
        <v>45682</v>
      </c>
      <c r="AI1183" s="77">
        <v>45751</v>
      </c>
      <c r="AJ1183" s="50">
        <f t="shared" si="226"/>
        <v>-69</v>
      </c>
      <c r="AK1183" s="48" t="s">
        <v>47</v>
      </c>
    </row>
    <row r="1184" spans="1:37">
      <c r="A1184" s="86" t="s">
        <v>1485</v>
      </c>
      <c r="B1184" s="44">
        <v>213</v>
      </c>
      <c r="C1184" s="44">
        <v>20855624</v>
      </c>
      <c r="D1184" s="86" t="s">
        <v>117</v>
      </c>
      <c r="E1184" s="86" t="s">
        <v>63</v>
      </c>
      <c r="F1184" s="44">
        <v>27</v>
      </c>
      <c r="G1184" s="44">
        <v>9848670</v>
      </c>
      <c r="H1184" s="46">
        <v>0.76</v>
      </c>
      <c r="I1184" s="21">
        <v>98.279497381107007</v>
      </c>
      <c r="J1184" s="86" t="s">
        <v>129</v>
      </c>
      <c r="K1184" s="66">
        <v>0.10100000000000001</v>
      </c>
      <c r="L1184" s="45">
        <v>6986</v>
      </c>
      <c r="M1184" s="82">
        <v>44674</v>
      </c>
      <c r="N1184" s="44">
        <v>10495</v>
      </c>
      <c r="O1184" s="36">
        <f t="shared" si="217"/>
        <v>1031443.325014718</v>
      </c>
      <c r="P1184" s="36">
        <f t="shared" si="218"/>
        <v>1135619</v>
      </c>
      <c r="Q1184" s="44">
        <v>5127</v>
      </c>
      <c r="R1184" s="30">
        <v>10495</v>
      </c>
      <c r="S1184" s="30">
        <f t="shared" si="219"/>
        <v>5368</v>
      </c>
      <c r="T1184" s="36">
        <f t="shared" si="220"/>
        <v>554771</v>
      </c>
      <c r="U1184" s="30">
        <f t="shared" si="221"/>
        <v>580848</v>
      </c>
      <c r="V1184" s="44">
        <v>143</v>
      </c>
      <c r="W1184" s="33">
        <f t="shared" si="222"/>
        <v>44817</v>
      </c>
      <c r="X1184" s="43" t="str">
        <f t="shared" ca="1" si="227"/>
        <v>Bill Process</v>
      </c>
      <c r="Y1184" s="37">
        <f t="shared" ca="1" si="223"/>
        <v>-1374</v>
      </c>
      <c r="Z1184" s="44">
        <v>6590</v>
      </c>
      <c r="AA1184" s="44">
        <f t="shared" ca="1" si="224"/>
        <v>1374</v>
      </c>
      <c r="AB1184" s="48">
        <v>5</v>
      </c>
      <c r="AC1184" s="67">
        <f t="shared" si="225"/>
        <v>0.48851834206765127</v>
      </c>
      <c r="AD1184" s="52">
        <f t="shared" ca="1" si="228"/>
        <v>1369</v>
      </c>
      <c r="AE1184" s="83"/>
      <c r="AF1184" s="74">
        <v>0</v>
      </c>
      <c r="AG1184" s="75">
        <v>0</v>
      </c>
      <c r="AH1184" s="76">
        <v>45831</v>
      </c>
      <c r="AI1184" s="77">
        <v>45988</v>
      </c>
      <c r="AJ1184" s="50">
        <f t="shared" si="226"/>
        <v>-157</v>
      </c>
      <c r="AK1184" s="48" t="s">
        <v>60</v>
      </c>
    </row>
    <row r="1185" spans="1:37">
      <c r="A1185" s="86" t="s">
        <v>1486</v>
      </c>
      <c r="B1185" s="44">
        <v>999</v>
      </c>
      <c r="C1185" s="44">
        <v>40571486</v>
      </c>
      <c r="D1185" s="86" t="s">
        <v>92</v>
      </c>
      <c r="E1185" s="86" t="s">
        <v>93</v>
      </c>
      <c r="F1185" s="44">
        <v>47</v>
      </c>
      <c r="G1185" s="44">
        <v>4076523</v>
      </c>
      <c r="H1185" s="46">
        <v>0.84</v>
      </c>
      <c r="I1185" s="21">
        <v>68.954060695451275</v>
      </c>
      <c r="J1185" s="86" t="s">
        <v>230</v>
      </c>
      <c r="K1185" s="66">
        <v>0.11</v>
      </c>
      <c r="L1185" s="45">
        <v>2359</v>
      </c>
      <c r="M1185" s="82">
        <v>45468</v>
      </c>
      <c r="N1185" s="44">
        <v>44225</v>
      </c>
      <c r="O1185" s="36">
        <f t="shared" si="217"/>
        <v>3049493.3342563328</v>
      </c>
      <c r="P1185" s="36">
        <f t="shared" si="218"/>
        <v>3384938</v>
      </c>
      <c r="Q1185" s="44">
        <v>6177</v>
      </c>
      <c r="R1185" s="30">
        <v>44225</v>
      </c>
      <c r="S1185" s="30">
        <f t="shared" si="219"/>
        <v>38048</v>
      </c>
      <c r="T1185" s="36">
        <f t="shared" si="220"/>
        <v>472781</v>
      </c>
      <c r="U1185" s="30">
        <f t="shared" si="221"/>
        <v>2912157</v>
      </c>
      <c r="V1185" s="44">
        <v>170</v>
      </c>
      <c r="W1185" s="33">
        <f t="shared" si="222"/>
        <v>45638</v>
      </c>
      <c r="X1185" s="43" t="str">
        <f t="shared" ca="1" si="227"/>
        <v>Bill Process</v>
      </c>
      <c r="Y1185" s="37">
        <f t="shared" ca="1" si="223"/>
        <v>-553</v>
      </c>
      <c r="Z1185" s="44">
        <v>1244</v>
      </c>
      <c r="AA1185" s="44">
        <f t="shared" ca="1" si="224"/>
        <v>553</v>
      </c>
      <c r="AB1185" s="48">
        <v>0</v>
      </c>
      <c r="AC1185" s="67">
        <f t="shared" si="225"/>
        <v>0.13967213114754098</v>
      </c>
      <c r="AD1185" s="52">
        <f t="shared" ca="1" si="228"/>
        <v>553</v>
      </c>
      <c r="AE1185" s="83"/>
      <c r="AF1185" s="74">
        <v>0</v>
      </c>
      <c r="AG1185" s="75">
        <v>0</v>
      </c>
      <c r="AH1185" s="76">
        <v>46210</v>
      </c>
      <c r="AI1185" s="77">
        <v>46394</v>
      </c>
      <c r="AJ1185" s="50">
        <f t="shared" si="226"/>
        <v>-184</v>
      </c>
      <c r="AK1185" s="48" t="s">
        <v>47</v>
      </c>
    </row>
    <row r="1186" spans="1:37">
      <c r="A1186" s="86" t="s">
        <v>1487</v>
      </c>
      <c r="B1186" s="44">
        <v>623</v>
      </c>
      <c r="C1186" s="44">
        <v>66755219</v>
      </c>
      <c r="D1186" s="86" t="s">
        <v>189</v>
      </c>
      <c r="E1186" s="86" t="s">
        <v>93</v>
      </c>
      <c r="F1186" s="44">
        <v>30</v>
      </c>
      <c r="G1186" s="44">
        <v>7661398</v>
      </c>
      <c r="H1186" s="46">
        <v>0.83</v>
      </c>
      <c r="I1186" s="21">
        <v>87.173990083381739</v>
      </c>
      <c r="J1186" s="86" t="s">
        <v>173</v>
      </c>
      <c r="K1186" s="66">
        <v>0.123</v>
      </c>
      <c r="L1186" s="45">
        <v>5574</v>
      </c>
      <c r="M1186" s="82">
        <v>45585</v>
      </c>
      <c r="N1186" s="44">
        <v>16688</v>
      </c>
      <c r="O1186" s="36">
        <f t="shared" si="217"/>
        <v>1454759.5465114745</v>
      </c>
      <c r="P1186" s="36">
        <f t="shared" si="218"/>
        <v>1633695</v>
      </c>
      <c r="Q1186" s="44">
        <v>13810</v>
      </c>
      <c r="R1186" s="30">
        <v>16688</v>
      </c>
      <c r="S1186" s="30">
        <f t="shared" si="219"/>
        <v>2878</v>
      </c>
      <c r="T1186" s="36">
        <f t="shared" si="220"/>
        <v>1351949</v>
      </c>
      <c r="U1186" s="30">
        <f t="shared" si="221"/>
        <v>281746</v>
      </c>
      <c r="V1186" s="44">
        <v>132</v>
      </c>
      <c r="W1186" s="33">
        <f t="shared" si="222"/>
        <v>45717</v>
      </c>
      <c r="X1186" s="43" t="str">
        <f t="shared" ca="1" si="227"/>
        <v>Bill Process</v>
      </c>
      <c r="Y1186" s="37">
        <f t="shared" ca="1" si="223"/>
        <v>-474</v>
      </c>
      <c r="Z1186" s="44">
        <v>4368</v>
      </c>
      <c r="AA1186" s="44">
        <f t="shared" ca="1" si="224"/>
        <v>474</v>
      </c>
      <c r="AB1186" s="48">
        <v>4</v>
      </c>
      <c r="AC1186" s="67">
        <f t="shared" si="225"/>
        <v>0.82754074784276122</v>
      </c>
      <c r="AD1186" s="52">
        <f t="shared" ca="1" si="228"/>
        <v>470</v>
      </c>
      <c r="AE1186" s="83"/>
      <c r="AF1186" s="74">
        <v>0</v>
      </c>
      <c r="AG1186" s="75">
        <v>0</v>
      </c>
      <c r="AH1186" s="76">
        <v>45987</v>
      </c>
      <c r="AI1186" s="77">
        <v>46133</v>
      </c>
      <c r="AJ1186" s="50">
        <f t="shared" si="226"/>
        <v>-146</v>
      </c>
      <c r="AK1186" s="48" t="s">
        <v>47</v>
      </c>
    </row>
    <row r="1187" spans="1:37">
      <c r="A1187" s="86" t="s">
        <v>1488</v>
      </c>
      <c r="B1187" s="44">
        <v>350</v>
      </c>
      <c r="C1187" s="44">
        <v>46053590</v>
      </c>
      <c r="D1187" s="86" t="s">
        <v>282</v>
      </c>
      <c r="E1187" s="86" t="s">
        <v>50</v>
      </c>
      <c r="F1187" s="44">
        <v>40</v>
      </c>
      <c r="G1187" s="44">
        <v>9496846</v>
      </c>
      <c r="H1187" s="46">
        <v>0.92</v>
      </c>
      <c r="I1187" s="21">
        <v>54.315407088014169</v>
      </c>
      <c r="J1187" s="86" t="s">
        <v>84</v>
      </c>
      <c r="K1187" s="66">
        <v>0.14499999999999999</v>
      </c>
      <c r="L1187" s="45">
        <v>7926</v>
      </c>
      <c r="M1187" s="82">
        <v>45886</v>
      </c>
      <c r="N1187" s="44">
        <v>95901</v>
      </c>
      <c r="O1187" s="36">
        <f t="shared" si="217"/>
        <v>5208901.8551476467</v>
      </c>
      <c r="P1187" s="36">
        <f t="shared" si="218"/>
        <v>5964193</v>
      </c>
      <c r="Q1187" s="44">
        <v>39397</v>
      </c>
      <c r="R1187" s="30">
        <v>95901</v>
      </c>
      <c r="S1187" s="30">
        <f t="shared" si="219"/>
        <v>56504</v>
      </c>
      <c r="T1187" s="36">
        <f t="shared" si="220"/>
        <v>2450144</v>
      </c>
      <c r="U1187" s="30">
        <f t="shared" si="221"/>
        <v>3514049</v>
      </c>
      <c r="V1187" s="44">
        <v>188</v>
      </c>
      <c r="W1187" s="33">
        <f t="shared" si="222"/>
        <v>46074</v>
      </c>
      <c r="X1187" s="43" t="str">
        <f t="shared" ca="1" si="227"/>
        <v>Bill Process</v>
      </c>
      <c r="Y1187" s="37">
        <f t="shared" ca="1" si="223"/>
        <v>-117</v>
      </c>
      <c r="Z1187" s="44">
        <v>2718</v>
      </c>
      <c r="AA1187" s="44">
        <f t="shared" ca="1" si="224"/>
        <v>117</v>
      </c>
      <c r="AB1187" s="48">
        <v>6</v>
      </c>
      <c r="AC1187" s="67">
        <f t="shared" si="225"/>
        <v>0.4108090635134149</v>
      </c>
      <c r="AD1187" s="52">
        <f t="shared" ca="1" si="228"/>
        <v>111</v>
      </c>
      <c r="AE1187" s="83"/>
      <c r="AF1187" s="74">
        <v>0</v>
      </c>
      <c r="AG1187" s="75">
        <v>0</v>
      </c>
      <c r="AH1187" s="76">
        <v>45649</v>
      </c>
      <c r="AI1187" s="77">
        <v>45851</v>
      </c>
      <c r="AJ1187" s="50">
        <f t="shared" si="226"/>
        <v>-202</v>
      </c>
      <c r="AK1187" s="48" t="s">
        <v>60</v>
      </c>
    </row>
    <row r="1188" spans="1:37">
      <c r="A1188" s="86" t="s">
        <v>1489</v>
      </c>
      <c r="B1188" s="44">
        <v>233</v>
      </c>
      <c r="C1188" s="44">
        <v>62501336</v>
      </c>
      <c r="D1188" s="86" t="s">
        <v>161</v>
      </c>
      <c r="E1188" s="86" t="s">
        <v>71</v>
      </c>
      <c r="F1188" s="44">
        <v>37</v>
      </c>
      <c r="G1188" s="44">
        <v>8400902</v>
      </c>
      <c r="H1188" s="46">
        <v>0.82</v>
      </c>
      <c r="I1188" s="21">
        <v>92.355280301484669</v>
      </c>
      <c r="J1188" s="86" t="s">
        <v>239</v>
      </c>
      <c r="K1188" s="66">
        <v>0.128</v>
      </c>
      <c r="L1188" s="45">
        <v>2149</v>
      </c>
      <c r="M1188" s="82">
        <v>45208</v>
      </c>
      <c r="N1188" s="44">
        <v>20180</v>
      </c>
      <c r="O1188" s="36">
        <f t="shared" si="217"/>
        <v>1863729.5564839607</v>
      </c>
      <c r="P1188" s="36">
        <f t="shared" si="218"/>
        <v>2102287</v>
      </c>
      <c r="Q1188" s="44">
        <v>11666</v>
      </c>
      <c r="R1188" s="30">
        <v>20180</v>
      </c>
      <c r="S1188" s="30">
        <f t="shared" si="219"/>
        <v>8514</v>
      </c>
      <c r="T1188" s="36">
        <f t="shared" si="220"/>
        <v>1215326</v>
      </c>
      <c r="U1188" s="30">
        <f t="shared" si="221"/>
        <v>886961</v>
      </c>
      <c r="V1188" s="44">
        <v>161</v>
      </c>
      <c r="W1188" s="33">
        <f t="shared" si="222"/>
        <v>45369</v>
      </c>
      <c r="X1188" s="43" t="str">
        <f t="shared" ca="1" si="227"/>
        <v>Bill Process</v>
      </c>
      <c r="Y1188" s="37">
        <f t="shared" ca="1" si="223"/>
        <v>-822</v>
      </c>
      <c r="Z1188" s="44">
        <v>2140</v>
      </c>
      <c r="AA1188" s="44">
        <f t="shared" ca="1" si="224"/>
        <v>822</v>
      </c>
      <c r="AB1188" s="48">
        <v>4</v>
      </c>
      <c r="AC1188" s="67">
        <f t="shared" si="225"/>
        <v>0.57809712586719519</v>
      </c>
      <c r="AD1188" s="52">
        <f t="shared" ca="1" si="228"/>
        <v>818</v>
      </c>
      <c r="AE1188" s="83"/>
      <c r="AF1188" s="74">
        <v>0</v>
      </c>
      <c r="AG1188" s="75">
        <v>0</v>
      </c>
      <c r="AH1188" s="76">
        <v>46023</v>
      </c>
      <c r="AI1188" s="77">
        <v>46198</v>
      </c>
      <c r="AJ1188" s="50">
        <f t="shared" si="226"/>
        <v>-175</v>
      </c>
      <c r="AK1188" s="48" t="s">
        <v>47</v>
      </c>
    </row>
    <row r="1189" spans="1:37">
      <c r="A1189" s="86" t="s">
        <v>1490</v>
      </c>
      <c r="B1189" s="44">
        <v>297</v>
      </c>
      <c r="C1189" s="44">
        <v>54178947</v>
      </c>
      <c r="D1189" s="86" t="s">
        <v>602</v>
      </c>
      <c r="E1189" s="86" t="s">
        <v>125</v>
      </c>
      <c r="F1189" s="44">
        <v>34</v>
      </c>
      <c r="G1189" s="44">
        <v>8793852</v>
      </c>
      <c r="H1189" s="46">
        <v>0.83</v>
      </c>
      <c r="I1189" s="21">
        <v>53.967560007950766</v>
      </c>
      <c r="J1189" s="86" t="s">
        <v>272</v>
      </c>
      <c r="K1189" s="66">
        <v>0.13300000000000001</v>
      </c>
      <c r="L1189" s="45">
        <v>2476</v>
      </c>
      <c r="M1189" s="82">
        <v>44836</v>
      </c>
      <c r="N1189" s="44">
        <v>62339</v>
      </c>
      <c r="O1189" s="36">
        <f t="shared" si="217"/>
        <v>3364283.7233356428</v>
      </c>
      <c r="P1189" s="36">
        <f t="shared" si="218"/>
        <v>3811733</v>
      </c>
      <c r="Q1189" s="44">
        <v>29824</v>
      </c>
      <c r="R1189" s="30">
        <v>62339</v>
      </c>
      <c r="S1189" s="30">
        <f t="shared" si="219"/>
        <v>32515</v>
      </c>
      <c r="T1189" s="36">
        <f t="shared" si="220"/>
        <v>1823596</v>
      </c>
      <c r="U1189" s="30">
        <f t="shared" si="221"/>
        <v>1988137</v>
      </c>
      <c r="V1189" s="44">
        <v>167</v>
      </c>
      <c r="W1189" s="33">
        <f t="shared" si="222"/>
        <v>45003</v>
      </c>
      <c r="X1189" s="43" t="str">
        <f t="shared" ca="1" si="227"/>
        <v>Bill Process</v>
      </c>
      <c r="Y1189" s="37">
        <f t="shared" ca="1" si="223"/>
        <v>-1188</v>
      </c>
      <c r="Z1189" s="44">
        <v>3461</v>
      </c>
      <c r="AA1189" s="44">
        <f t="shared" ca="1" si="224"/>
        <v>1188</v>
      </c>
      <c r="AB1189" s="48">
        <v>0</v>
      </c>
      <c r="AC1189" s="67">
        <f t="shared" si="225"/>
        <v>0.47841640064806945</v>
      </c>
      <c r="AD1189" s="52">
        <f t="shared" ca="1" si="228"/>
        <v>1188</v>
      </c>
      <c r="AE1189" s="83"/>
      <c r="AF1189" s="74">
        <v>0</v>
      </c>
      <c r="AG1189" s="75">
        <v>0</v>
      </c>
      <c r="AH1189" s="76">
        <v>46361</v>
      </c>
      <c r="AI1189" s="77">
        <v>46542</v>
      </c>
      <c r="AJ1189" s="50">
        <f t="shared" si="226"/>
        <v>-181</v>
      </c>
      <c r="AK1189" s="48" t="s">
        <v>47</v>
      </c>
    </row>
    <row r="1190" spans="1:37">
      <c r="A1190" s="86" t="s">
        <v>1491</v>
      </c>
      <c r="B1190" s="44">
        <v>365</v>
      </c>
      <c r="C1190" s="44">
        <v>21076984</v>
      </c>
      <c r="D1190" s="86" t="s">
        <v>487</v>
      </c>
      <c r="E1190" s="86" t="s">
        <v>71</v>
      </c>
      <c r="F1190" s="44">
        <v>45</v>
      </c>
      <c r="G1190" s="44">
        <v>216381</v>
      </c>
      <c r="H1190" s="46">
        <v>0.76</v>
      </c>
      <c r="I1190" s="21">
        <v>78.222429908587287</v>
      </c>
      <c r="J1190" s="86" t="s">
        <v>115</v>
      </c>
      <c r="K1190" s="66">
        <v>0.11600000000000001</v>
      </c>
      <c r="L1190" s="45">
        <v>2846</v>
      </c>
      <c r="M1190" s="82">
        <v>44282</v>
      </c>
      <c r="N1190" s="44">
        <v>34662</v>
      </c>
      <c r="O1190" s="36">
        <f t="shared" si="217"/>
        <v>2711345.8654914526</v>
      </c>
      <c r="P1190" s="36">
        <f t="shared" si="218"/>
        <v>3025862</v>
      </c>
      <c r="Q1190" s="44">
        <v>27926</v>
      </c>
      <c r="R1190" s="30">
        <v>34662</v>
      </c>
      <c r="S1190" s="30">
        <f t="shared" si="219"/>
        <v>6736</v>
      </c>
      <c r="T1190" s="36">
        <f t="shared" si="220"/>
        <v>2437835</v>
      </c>
      <c r="U1190" s="30">
        <f t="shared" si="221"/>
        <v>588027</v>
      </c>
      <c r="V1190" s="44">
        <v>200</v>
      </c>
      <c r="W1190" s="33">
        <f t="shared" si="222"/>
        <v>44482</v>
      </c>
      <c r="X1190" s="43" t="str">
        <f t="shared" ca="1" si="227"/>
        <v>Bill Process</v>
      </c>
      <c r="Y1190" s="37">
        <f t="shared" ca="1" si="223"/>
        <v>-1709</v>
      </c>
      <c r="Z1190" s="44">
        <v>6623</v>
      </c>
      <c r="AA1190" s="44">
        <f t="shared" ca="1" si="224"/>
        <v>1709</v>
      </c>
      <c r="AB1190" s="48">
        <v>0</v>
      </c>
      <c r="AC1190" s="67">
        <f t="shared" si="225"/>
        <v>0.80566614736599163</v>
      </c>
      <c r="AD1190" s="52">
        <f t="shared" ca="1" si="228"/>
        <v>1709</v>
      </c>
      <c r="AE1190" s="83"/>
      <c r="AF1190" s="74">
        <v>0</v>
      </c>
      <c r="AG1190" s="75">
        <v>0</v>
      </c>
      <c r="AH1190" s="76">
        <v>46233</v>
      </c>
      <c r="AI1190" s="77">
        <v>46447</v>
      </c>
      <c r="AJ1190" s="50">
        <f t="shared" si="226"/>
        <v>-214</v>
      </c>
      <c r="AK1190" s="48" t="s">
        <v>60</v>
      </c>
    </row>
    <row r="1191" spans="1:37">
      <c r="A1191" s="86" t="s">
        <v>1492</v>
      </c>
      <c r="B1191" s="44">
        <v>126</v>
      </c>
      <c r="C1191" s="44">
        <v>17216495</v>
      </c>
      <c r="D1191" s="86" t="s">
        <v>193</v>
      </c>
      <c r="E1191" s="86" t="s">
        <v>54</v>
      </c>
      <c r="F1191" s="44">
        <v>31</v>
      </c>
      <c r="G1191" s="44">
        <v>3266928</v>
      </c>
      <c r="H1191" s="46">
        <v>0.98</v>
      </c>
      <c r="I1191" s="21">
        <v>90.220077381504922</v>
      </c>
      <c r="J1191" s="86" t="s">
        <v>187</v>
      </c>
      <c r="K1191" s="66">
        <v>0.13700000000000001</v>
      </c>
      <c r="L1191" s="45">
        <v>8014</v>
      </c>
      <c r="M1191" s="82">
        <v>45740</v>
      </c>
      <c r="N1191" s="44">
        <v>44176</v>
      </c>
      <c r="O1191" s="36">
        <f t="shared" si="217"/>
        <v>3985562.1384053612</v>
      </c>
      <c r="P1191" s="36">
        <f t="shared" si="218"/>
        <v>4531584</v>
      </c>
      <c r="Q1191" s="44">
        <v>28656</v>
      </c>
      <c r="R1191" s="30">
        <v>44176</v>
      </c>
      <c r="S1191" s="30">
        <f t="shared" si="219"/>
        <v>15520</v>
      </c>
      <c r="T1191" s="36">
        <f t="shared" si="220"/>
        <v>2939539</v>
      </c>
      <c r="U1191" s="30">
        <f t="shared" si="221"/>
        <v>1592045</v>
      </c>
      <c r="V1191" s="44">
        <v>88</v>
      </c>
      <c r="W1191" s="33">
        <f t="shared" si="222"/>
        <v>45828</v>
      </c>
      <c r="X1191" s="43" t="str">
        <f t="shared" ca="1" si="227"/>
        <v>Bill Process</v>
      </c>
      <c r="Y1191" s="37">
        <f t="shared" ca="1" si="223"/>
        <v>-363</v>
      </c>
      <c r="Z1191" s="44">
        <v>2587</v>
      </c>
      <c r="AA1191" s="44">
        <f t="shared" ca="1" si="224"/>
        <v>363</v>
      </c>
      <c r="AB1191" s="48">
        <v>5</v>
      </c>
      <c r="AC1191" s="67">
        <f t="shared" si="225"/>
        <v>0.64867801521187973</v>
      </c>
      <c r="AD1191" s="52">
        <f t="shared" ca="1" si="228"/>
        <v>358</v>
      </c>
      <c r="AE1191" s="83"/>
      <c r="AF1191" s="74">
        <v>0</v>
      </c>
      <c r="AG1191" s="75">
        <v>0</v>
      </c>
      <c r="AH1191" s="76">
        <v>45859</v>
      </c>
      <c r="AI1191" s="77">
        <v>45961</v>
      </c>
      <c r="AJ1191" s="50">
        <f t="shared" si="226"/>
        <v>-102</v>
      </c>
      <c r="AK1191" s="48" t="s">
        <v>47</v>
      </c>
    </row>
    <row r="1192" spans="1:37">
      <c r="A1192" s="86" t="s">
        <v>1493</v>
      </c>
      <c r="B1192" s="44">
        <v>747</v>
      </c>
      <c r="C1192" s="44">
        <v>19900814</v>
      </c>
      <c r="D1192" s="86" t="s">
        <v>439</v>
      </c>
      <c r="E1192" s="86" t="s">
        <v>63</v>
      </c>
      <c r="F1192" s="44">
        <v>29</v>
      </c>
      <c r="G1192" s="44">
        <v>3494275</v>
      </c>
      <c r="H1192" s="46">
        <v>0.83</v>
      </c>
      <c r="I1192" s="21">
        <v>87.441471662553624</v>
      </c>
      <c r="J1192" s="86" t="s">
        <v>122</v>
      </c>
      <c r="K1192" s="66">
        <v>0.14899999999999999</v>
      </c>
      <c r="L1192" s="45">
        <v>5950</v>
      </c>
      <c r="M1192" s="82">
        <v>44297</v>
      </c>
      <c r="N1192" s="44">
        <v>12357</v>
      </c>
      <c r="O1192" s="36">
        <f t="shared" si="217"/>
        <v>1080514.2653341752</v>
      </c>
      <c r="P1192" s="36">
        <f t="shared" si="218"/>
        <v>1241511</v>
      </c>
      <c r="Q1192" s="44">
        <v>2227</v>
      </c>
      <c r="R1192" s="30">
        <v>12357</v>
      </c>
      <c r="S1192" s="30">
        <f t="shared" si="219"/>
        <v>10130</v>
      </c>
      <c r="T1192" s="36">
        <f t="shared" si="220"/>
        <v>223747</v>
      </c>
      <c r="U1192" s="30">
        <f t="shared" si="221"/>
        <v>1017764</v>
      </c>
      <c r="V1192" s="44">
        <v>124</v>
      </c>
      <c r="W1192" s="33">
        <f t="shared" si="222"/>
        <v>44421</v>
      </c>
      <c r="X1192" s="43" t="str">
        <f t="shared" ca="1" si="227"/>
        <v>Bill Process</v>
      </c>
      <c r="Y1192" s="37">
        <f t="shared" ca="1" si="223"/>
        <v>-1770</v>
      </c>
      <c r="Z1192" s="44">
        <v>8612</v>
      </c>
      <c r="AA1192" s="44">
        <f t="shared" ca="1" si="224"/>
        <v>1770</v>
      </c>
      <c r="AB1192" s="48">
        <v>3</v>
      </c>
      <c r="AC1192" s="67">
        <f t="shared" si="225"/>
        <v>0.18022173666747593</v>
      </c>
      <c r="AD1192" s="52">
        <f t="shared" ca="1" si="228"/>
        <v>1767</v>
      </c>
      <c r="AE1192" s="83"/>
      <c r="AF1192" s="74">
        <v>0</v>
      </c>
      <c r="AG1192" s="75">
        <v>0</v>
      </c>
      <c r="AH1192" s="76">
        <v>45865</v>
      </c>
      <c r="AI1192" s="77">
        <v>46003</v>
      </c>
      <c r="AJ1192" s="50">
        <f t="shared" si="226"/>
        <v>-138</v>
      </c>
      <c r="AK1192" s="48" t="s">
        <v>60</v>
      </c>
    </row>
    <row r="1193" spans="1:37">
      <c r="A1193" s="86" t="s">
        <v>1494</v>
      </c>
      <c r="B1193" s="44">
        <v>154</v>
      </c>
      <c r="C1193" s="44">
        <v>22594097</v>
      </c>
      <c r="D1193" s="86" t="s">
        <v>564</v>
      </c>
      <c r="E1193" s="86" t="s">
        <v>97</v>
      </c>
      <c r="F1193" s="44">
        <v>41</v>
      </c>
      <c r="G1193" s="44">
        <v>1685562</v>
      </c>
      <c r="H1193" s="46">
        <v>0.86</v>
      </c>
      <c r="I1193" s="21">
        <v>50.872339470341615</v>
      </c>
      <c r="J1193" s="86" t="s">
        <v>122</v>
      </c>
      <c r="K1193" s="66">
        <v>0.14599999999999999</v>
      </c>
      <c r="L1193" s="45">
        <v>4973</v>
      </c>
      <c r="M1193" s="82">
        <v>44114</v>
      </c>
      <c r="N1193" s="44">
        <v>44426</v>
      </c>
      <c r="O1193" s="36">
        <f t="shared" si="217"/>
        <v>2260054.5533093964</v>
      </c>
      <c r="P1193" s="36">
        <f t="shared" si="218"/>
        <v>2590023</v>
      </c>
      <c r="Q1193" s="44">
        <v>38549</v>
      </c>
      <c r="R1193" s="30">
        <v>44426</v>
      </c>
      <c r="S1193" s="30">
        <f t="shared" si="219"/>
        <v>5877</v>
      </c>
      <c r="T1193" s="36">
        <f t="shared" si="220"/>
        <v>2247395</v>
      </c>
      <c r="U1193" s="30">
        <f t="shared" si="221"/>
        <v>342628</v>
      </c>
      <c r="V1193" s="44">
        <v>79</v>
      </c>
      <c r="W1193" s="33">
        <f t="shared" si="222"/>
        <v>44193</v>
      </c>
      <c r="X1193" s="43" t="str">
        <f t="shared" ca="1" si="227"/>
        <v>Bill Process</v>
      </c>
      <c r="Y1193" s="37">
        <f t="shared" ca="1" si="223"/>
        <v>-1998</v>
      </c>
      <c r="Z1193" s="44">
        <v>8209</v>
      </c>
      <c r="AA1193" s="44">
        <f t="shared" ca="1" si="224"/>
        <v>1998</v>
      </c>
      <c r="AB1193" s="48">
        <v>1</v>
      </c>
      <c r="AC1193" s="67">
        <f t="shared" si="225"/>
        <v>0.86771260072930267</v>
      </c>
      <c r="AD1193" s="52">
        <f t="shared" ca="1" si="228"/>
        <v>1997</v>
      </c>
      <c r="AE1193" s="83"/>
      <c r="AF1193" s="74">
        <v>0</v>
      </c>
      <c r="AG1193" s="75">
        <v>0</v>
      </c>
      <c r="AH1193" s="76">
        <v>45869</v>
      </c>
      <c r="AI1193" s="77">
        <v>45962</v>
      </c>
      <c r="AJ1193" s="50">
        <f t="shared" si="226"/>
        <v>-93</v>
      </c>
      <c r="AK1193" s="48" t="s">
        <v>60</v>
      </c>
    </row>
    <row r="1194" spans="1:37">
      <c r="A1194" s="86" t="s">
        <v>1495</v>
      </c>
      <c r="B1194" s="44">
        <v>259</v>
      </c>
      <c r="C1194" s="44">
        <v>70345051</v>
      </c>
      <c r="D1194" s="86" t="s">
        <v>131</v>
      </c>
      <c r="E1194" s="86" t="s">
        <v>75</v>
      </c>
      <c r="F1194" s="44">
        <v>17</v>
      </c>
      <c r="G1194" s="44">
        <v>8195043</v>
      </c>
      <c r="H1194" s="46">
        <v>0.96</v>
      </c>
      <c r="I1194" s="21">
        <v>54.288674572190374</v>
      </c>
      <c r="J1194" s="86" t="s">
        <v>101</v>
      </c>
      <c r="K1194" s="66">
        <v>0.12</v>
      </c>
      <c r="L1194" s="45">
        <v>8312</v>
      </c>
      <c r="M1194" s="82">
        <v>45768</v>
      </c>
      <c r="N1194" s="44">
        <v>10448</v>
      </c>
      <c r="O1194" s="36">
        <f t="shared" si="217"/>
        <v>567208.07193024503</v>
      </c>
      <c r="P1194" s="36">
        <f t="shared" si="218"/>
        <v>635273</v>
      </c>
      <c r="Q1194" s="44">
        <v>6527</v>
      </c>
      <c r="R1194" s="30">
        <v>10448</v>
      </c>
      <c r="S1194" s="30">
        <f t="shared" si="219"/>
        <v>3921</v>
      </c>
      <c r="T1194" s="36">
        <f t="shared" si="220"/>
        <v>396863</v>
      </c>
      <c r="U1194" s="30">
        <f t="shared" si="221"/>
        <v>238410</v>
      </c>
      <c r="V1194" s="44">
        <v>163</v>
      </c>
      <c r="W1194" s="33">
        <f t="shared" si="222"/>
        <v>45931</v>
      </c>
      <c r="X1194" s="43" t="str">
        <f t="shared" ca="1" si="227"/>
        <v>Bill Process</v>
      </c>
      <c r="Y1194" s="37">
        <f t="shared" ca="1" si="223"/>
        <v>-260</v>
      </c>
      <c r="Z1194" s="44">
        <v>6831</v>
      </c>
      <c r="AA1194" s="44">
        <f t="shared" ca="1" si="224"/>
        <v>260</v>
      </c>
      <c r="AB1194" s="48">
        <v>7</v>
      </c>
      <c r="AC1194" s="67">
        <f t="shared" si="225"/>
        <v>0.62471286370597245</v>
      </c>
      <c r="AD1194" s="52">
        <f t="shared" ca="1" si="228"/>
        <v>253</v>
      </c>
      <c r="AE1194" s="83"/>
      <c r="AF1194" s="74">
        <v>0</v>
      </c>
      <c r="AG1194" s="75">
        <v>0</v>
      </c>
      <c r="AH1194" s="76">
        <v>45659</v>
      </c>
      <c r="AI1194" s="77">
        <v>45836</v>
      </c>
      <c r="AJ1194" s="50">
        <f t="shared" si="226"/>
        <v>-177</v>
      </c>
      <c r="AK1194" s="48" t="s">
        <v>47</v>
      </c>
    </row>
    <row r="1195" spans="1:37">
      <c r="A1195" s="86" t="s">
        <v>1496</v>
      </c>
      <c r="B1195" s="44">
        <v>637</v>
      </c>
      <c r="C1195" s="44">
        <v>27585139</v>
      </c>
      <c r="D1195" s="86" t="s">
        <v>248</v>
      </c>
      <c r="E1195" s="86" t="s">
        <v>147</v>
      </c>
      <c r="F1195" s="44">
        <v>10</v>
      </c>
      <c r="G1195" s="44">
        <v>3672357</v>
      </c>
      <c r="H1195" s="46">
        <v>0.82</v>
      </c>
      <c r="I1195" s="21">
        <v>56.093119678778734</v>
      </c>
      <c r="J1195" s="86" t="s">
        <v>126</v>
      </c>
      <c r="K1195" s="66">
        <v>0.14899999999999999</v>
      </c>
      <c r="L1195" s="45">
        <v>1582</v>
      </c>
      <c r="M1195" s="82">
        <v>45944</v>
      </c>
      <c r="N1195" s="44">
        <v>38352</v>
      </c>
      <c r="O1195" s="36">
        <f t="shared" si="217"/>
        <v>2151283.3259205222</v>
      </c>
      <c r="P1195" s="36">
        <f t="shared" si="218"/>
        <v>2471825</v>
      </c>
      <c r="Q1195" s="44">
        <v>18775</v>
      </c>
      <c r="R1195" s="30">
        <v>38352</v>
      </c>
      <c r="S1195" s="30">
        <f t="shared" si="219"/>
        <v>19577</v>
      </c>
      <c r="T1195" s="36">
        <f t="shared" si="220"/>
        <v>1210067</v>
      </c>
      <c r="U1195" s="30">
        <f t="shared" si="221"/>
        <v>1261758</v>
      </c>
      <c r="V1195" s="44">
        <v>127</v>
      </c>
      <c r="W1195" s="33">
        <f t="shared" si="222"/>
        <v>46071</v>
      </c>
      <c r="X1195" s="43" t="str">
        <f t="shared" ca="1" si="227"/>
        <v>Bill Process</v>
      </c>
      <c r="Y1195" s="37">
        <f t="shared" ca="1" si="223"/>
        <v>-120</v>
      </c>
      <c r="Z1195" s="44">
        <v>9402</v>
      </c>
      <c r="AA1195" s="44">
        <f t="shared" ca="1" si="224"/>
        <v>120</v>
      </c>
      <c r="AB1195" s="48">
        <v>0</v>
      </c>
      <c r="AC1195" s="67">
        <f t="shared" si="225"/>
        <v>0.4895442219440968</v>
      </c>
      <c r="AD1195" s="52">
        <f t="shared" ca="1" si="228"/>
        <v>120</v>
      </c>
      <c r="AE1195" s="83"/>
      <c r="AF1195" s="74">
        <v>0</v>
      </c>
      <c r="AG1195" s="75">
        <v>0</v>
      </c>
      <c r="AH1195" s="76">
        <v>46295</v>
      </c>
      <c r="AI1195" s="77">
        <v>46436</v>
      </c>
      <c r="AJ1195" s="50">
        <f t="shared" si="226"/>
        <v>-141</v>
      </c>
      <c r="AK1195" s="48" t="s">
        <v>47</v>
      </c>
    </row>
    <row r="1196" spans="1:37">
      <c r="A1196" s="86" t="s">
        <v>1497</v>
      </c>
      <c r="B1196" s="44">
        <v>218</v>
      </c>
      <c r="C1196" s="44">
        <v>91138329</v>
      </c>
      <c r="D1196" s="86" t="s">
        <v>62</v>
      </c>
      <c r="E1196" s="86" t="s">
        <v>63</v>
      </c>
      <c r="F1196" s="44">
        <v>24</v>
      </c>
      <c r="G1196" s="44">
        <v>8401904</v>
      </c>
      <c r="H1196" s="46">
        <v>0.86</v>
      </c>
      <c r="I1196" s="21">
        <v>65.466595813206638</v>
      </c>
      <c r="J1196" s="86" t="s">
        <v>190</v>
      </c>
      <c r="K1196" s="66">
        <v>0.13300000000000001</v>
      </c>
      <c r="L1196" s="45">
        <v>2594</v>
      </c>
      <c r="M1196" s="82">
        <v>43914</v>
      </c>
      <c r="N1196" s="44">
        <v>29735</v>
      </c>
      <c r="O1196" s="36">
        <f t="shared" si="217"/>
        <v>1946649.2265056993</v>
      </c>
      <c r="P1196" s="36">
        <f t="shared" si="218"/>
        <v>2205554</v>
      </c>
      <c r="Q1196" s="44">
        <v>14571</v>
      </c>
      <c r="R1196" s="30">
        <v>29735</v>
      </c>
      <c r="S1196" s="30">
        <f t="shared" si="219"/>
        <v>15164</v>
      </c>
      <c r="T1196" s="36">
        <f t="shared" si="220"/>
        <v>1080784</v>
      </c>
      <c r="U1196" s="30">
        <f t="shared" si="221"/>
        <v>1124770</v>
      </c>
      <c r="V1196" s="44">
        <v>87</v>
      </c>
      <c r="W1196" s="33">
        <f t="shared" si="222"/>
        <v>44001</v>
      </c>
      <c r="X1196" s="43" t="str">
        <f t="shared" ca="1" si="227"/>
        <v>Bill Process</v>
      </c>
      <c r="Y1196" s="37">
        <f t="shared" ca="1" si="223"/>
        <v>-2190</v>
      </c>
      <c r="Z1196" s="44">
        <v>6041</v>
      </c>
      <c r="AA1196" s="44">
        <f t="shared" ca="1" si="224"/>
        <v>2190</v>
      </c>
      <c r="AB1196" s="48">
        <v>9</v>
      </c>
      <c r="AC1196" s="67">
        <f t="shared" si="225"/>
        <v>0.49002858584160081</v>
      </c>
      <c r="AD1196" s="52">
        <f t="shared" ca="1" si="228"/>
        <v>2181</v>
      </c>
      <c r="AE1196" s="83"/>
      <c r="AF1196" s="74">
        <v>0</v>
      </c>
      <c r="AG1196" s="75">
        <v>0</v>
      </c>
      <c r="AH1196" s="76">
        <v>46108</v>
      </c>
      <c r="AI1196" s="77">
        <v>46209</v>
      </c>
      <c r="AJ1196" s="50">
        <f t="shared" si="226"/>
        <v>-101</v>
      </c>
      <c r="AK1196" s="48" t="s">
        <v>47</v>
      </c>
    </row>
    <row r="1197" spans="1:37">
      <c r="A1197" s="86" t="s">
        <v>1498</v>
      </c>
      <c r="B1197" s="44">
        <v>682</v>
      </c>
      <c r="C1197" s="44">
        <v>29186243</v>
      </c>
      <c r="D1197" s="86" t="s">
        <v>564</v>
      </c>
      <c r="E1197" s="86" t="s">
        <v>97</v>
      </c>
      <c r="F1197" s="44">
        <v>37</v>
      </c>
      <c r="G1197" s="44">
        <v>1968912</v>
      </c>
      <c r="H1197" s="46">
        <v>0.79</v>
      </c>
      <c r="I1197" s="21">
        <v>81.245277258363927</v>
      </c>
      <c r="J1197" s="86" t="s">
        <v>521</v>
      </c>
      <c r="K1197" s="66">
        <v>0.13300000000000001</v>
      </c>
      <c r="L1197" s="45">
        <v>8624</v>
      </c>
      <c r="M1197" s="82">
        <v>45362</v>
      </c>
      <c r="N1197" s="44">
        <v>93297</v>
      </c>
      <c r="O1197" s="36">
        <f t="shared" si="217"/>
        <v>7579940.6323735798</v>
      </c>
      <c r="P1197" s="36">
        <f t="shared" si="218"/>
        <v>8588073</v>
      </c>
      <c r="Q1197" s="44">
        <v>28397</v>
      </c>
      <c r="R1197" s="30">
        <v>93297</v>
      </c>
      <c r="S1197" s="30">
        <f t="shared" si="219"/>
        <v>64900</v>
      </c>
      <c r="T1197" s="36">
        <f t="shared" si="220"/>
        <v>2613969</v>
      </c>
      <c r="U1197" s="30">
        <f t="shared" si="221"/>
        <v>5974104</v>
      </c>
      <c r="V1197" s="44">
        <v>91</v>
      </c>
      <c r="W1197" s="33">
        <f t="shared" si="222"/>
        <v>45453</v>
      </c>
      <c r="X1197" s="43" t="str">
        <f t="shared" ca="1" si="227"/>
        <v>Bill Process</v>
      </c>
      <c r="Y1197" s="37">
        <f t="shared" ca="1" si="223"/>
        <v>-738</v>
      </c>
      <c r="Z1197" s="44">
        <v>9416</v>
      </c>
      <c r="AA1197" s="44">
        <f t="shared" ca="1" si="224"/>
        <v>738</v>
      </c>
      <c r="AB1197" s="48">
        <v>9</v>
      </c>
      <c r="AC1197" s="67">
        <f t="shared" si="225"/>
        <v>0.30437205912301574</v>
      </c>
      <c r="AD1197" s="52">
        <f t="shared" ca="1" si="228"/>
        <v>729</v>
      </c>
      <c r="AE1197" s="83"/>
      <c r="AF1197" s="74">
        <v>0</v>
      </c>
      <c r="AG1197" s="75">
        <v>0</v>
      </c>
      <c r="AH1197" s="76">
        <v>45648</v>
      </c>
      <c r="AI1197" s="77">
        <v>45753</v>
      </c>
      <c r="AJ1197" s="50">
        <f t="shared" si="226"/>
        <v>-105</v>
      </c>
      <c r="AK1197" s="48" t="s">
        <v>60</v>
      </c>
    </row>
    <row r="1198" spans="1:37">
      <c r="A1198" s="86" t="s">
        <v>1499</v>
      </c>
      <c r="B1198" s="44">
        <v>511</v>
      </c>
      <c r="C1198" s="44">
        <v>57419040</v>
      </c>
      <c r="D1198" s="86" t="s">
        <v>501</v>
      </c>
      <c r="E1198" s="86" t="s">
        <v>79</v>
      </c>
      <c r="F1198" s="44">
        <v>45</v>
      </c>
      <c r="G1198" s="44">
        <v>5137295</v>
      </c>
      <c r="H1198" s="46">
        <v>0.84</v>
      </c>
      <c r="I1198" s="21">
        <v>73.623860641042356</v>
      </c>
      <c r="J1198" s="86" t="s">
        <v>208</v>
      </c>
      <c r="K1198" s="66">
        <v>0.13100000000000001</v>
      </c>
      <c r="L1198" s="45">
        <v>7723</v>
      </c>
      <c r="M1198" s="82">
        <v>44377</v>
      </c>
      <c r="N1198" s="44">
        <v>13328</v>
      </c>
      <c r="O1198" s="36">
        <f t="shared" si="217"/>
        <v>981258.81462381256</v>
      </c>
      <c r="P1198" s="36">
        <f t="shared" si="218"/>
        <v>1109804</v>
      </c>
      <c r="Q1198" s="44">
        <v>264</v>
      </c>
      <c r="R1198" s="30">
        <v>13328</v>
      </c>
      <c r="S1198" s="30">
        <f t="shared" si="219"/>
        <v>13064</v>
      </c>
      <c r="T1198" s="36">
        <f t="shared" si="220"/>
        <v>21983</v>
      </c>
      <c r="U1198" s="30">
        <f t="shared" si="221"/>
        <v>1087821</v>
      </c>
      <c r="V1198" s="44">
        <v>190</v>
      </c>
      <c r="W1198" s="33">
        <f t="shared" si="222"/>
        <v>44567</v>
      </c>
      <c r="X1198" s="43" t="str">
        <f t="shared" ca="1" si="227"/>
        <v>Bill Process</v>
      </c>
      <c r="Y1198" s="37">
        <f t="shared" ca="1" si="223"/>
        <v>-1624</v>
      </c>
      <c r="Z1198" s="44">
        <v>9035</v>
      </c>
      <c r="AA1198" s="44">
        <f t="shared" ca="1" si="224"/>
        <v>1624</v>
      </c>
      <c r="AB1198" s="48">
        <v>8</v>
      </c>
      <c r="AC1198" s="67">
        <f t="shared" si="225"/>
        <v>1.9807923169267706E-2</v>
      </c>
      <c r="AD1198" s="52">
        <f t="shared" ca="1" si="228"/>
        <v>1616</v>
      </c>
      <c r="AE1198" s="83"/>
      <c r="AF1198" s="74">
        <v>0</v>
      </c>
      <c r="AG1198" s="75">
        <v>0</v>
      </c>
      <c r="AH1198" s="76">
        <v>45670</v>
      </c>
      <c r="AI1198" s="77">
        <v>45874</v>
      </c>
      <c r="AJ1198" s="50">
        <f t="shared" si="226"/>
        <v>-204</v>
      </c>
      <c r="AK1198" s="48" t="s">
        <v>47</v>
      </c>
    </row>
    <row r="1199" spans="1:37">
      <c r="A1199" s="86" t="s">
        <v>1500</v>
      </c>
      <c r="B1199" s="44">
        <v>247</v>
      </c>
      <c r="C1199" s="44">
        <v>34345686</v>
      </c>
      <c r="D1199" s="86" t="s">
        <v>623</v>
      </c>
      <c r="E1199" s="86" t="s">
        <v>211</v>
      </c>
      <c r="F1199" s="44">
        <v>49</v>
      </c>
      <c r="G1199" s="44">
        <v>4702224</v>
      </c>
      <c r="H1199" s="46">
        <v>0.89</v>
      </c>
      <c r="I1199" s="21">
        <v>83.16605422032714</v>
      </c>
      <c r="J1199" s="86" t="s">
        <v>173</v>
      </c>
      <c r="K1199" s="66">
        <v>0.13200000000000001</v>
      </c>
      <c r="L1199" s="45">
        <v>3969</v>
      </c>
      <c r="M1199" s="82">
        <v>44901</v>
      </c>
      <c r="N1199" s="44">
        <v>58338</v>
      </c>
      <c r="O1199" s="36">
        <f t="shared" si="217"/>
        <v>4851741.271105445</v>
      </c>
      <c r="P1199" s="36">
        <f t="shared" si="218"/>
        <v>5492171</v>
      </c>
      <c r="Q1199" s="44">
        <v>22253</v>
      </c>
      <c r="R1199" s="30">
        <v>58338</v>
      </c>
      <c r="S1199" s="30">
        <f t="shared" si="219"/>
        <v>36085</v>
      </c>
      <c r="T1199" s="36">
        <f t="shared" si="220"/>
        <v>2094986</v>
      </c>
      <c r="U1199" s="30">
        <f t="shared" si="221"/>
        <v>3397185</v>
      </c>
      <c r="V1199" s="44">
        <v>84</v>
      </c>
      <c r="W1199" s="33">
        <f t="shared" si="222"/>
        <v>44985</v>
      </c>
      <c r="X1199" s="43" t="str">
        <f t="shared" ca="1" si="227"/>
        <v>Bill Process</v>
      </c>
      <c r="Y1199" s="37">
        <f t="shared" ca="1" si="223"/>
        <v>-1206</v>
      </c>
      <c r="Z1199" s="44">
        <v>1716</v>
      </c>
      <c r="AA1199" s="44">
        <f t="shared" ca="1" si="224"/>
        <v>1206</v>
      </c>
      <c r="AB1199" s="48">
        <v>5</v>
      </c>
      <c r="AC1199" s="67">
        <f t="shared" si="225"/>
        <v>0.38144948404127671</v>
      </c>
      <c r="AD1199" s="52">
        <f t="shared" ca="1" si="228"/>
        <v>1201</v>
      </c>
      <c r="AE1199" s="83"/>
      <c r="AF1199" s="74">
        <v>0</v>
      </c>
      <c r="AG1199" s="75">
        <v>0</v>
      </c>
      <c r="AH1199" s="76">
        <v>45952</v>
      </c>
      <c r="AI1199" s="77">
        <v>46050</v>
      </c>
      <c r="AJ1199" s="50">
        <f t="shared" si="226"/>
        <v>-98</v>
      </c>
      <c r="AK1199" s="48" t="s">
        <v>47</v>
      </c>
    </row>
    <row r="1200" spans="1:37">
      <c r="A1200" s="86" t="s">
        <v>1501</v>
      </c>
      <c r="B1200" s="44">
        <v>808</v>
      </c>
      <c r="C1200" s="44">
        <v>71542196</v>
      </c>
      <c r="D1200" s="86" t="s">
        <v>469</v>
      </c>
      <c r="E1200" s="86" t="s">
        <v>58</v>
      </c>
      <c r="F1200" s="44">
        <v>17</v>
      </c>
      <c r="G1200" s="44">
        <v>888413</v>
      </c>
      <c r="H1200" s="46">
        <v>0.96</v>
      </c>
      <c r="I1200" s="21">
        <v>50.084624659213077</v>
      </c>
      <c r="J1200" s="86" t="s">
        <v>76</v>
      </c>
      <c r="K1200" s="66">
        <v>0.114</v>
      </c>
      <c r="L1200" s="45">
        <v>9638</v>
      </c>
      <c r="M1200" s="82">
        <v>44109</v>
      </c>
      <c r="N1200" s="44">
        <v>60266</v>
      </c>
      <c r="O1200" s="36">
        <f t="shared" si="217"/>
        <v>3018399.9897121354</v>
      </c>
      <c r="P1200" s="36">
        <f t="shared" si="218"/>
        <v>3362498</v>
      </c>
      <c r="Q1200" s="44">
        <v>32649</v>
      </c>
      <c r="R1200" s="30">
        <v>60266</v>
      </c>
      <c r="S1200" s="30">
        <f t="shared" si="219"/>
        <v>27617</v>
      </c>
      <c r="T1200" s="36">
        <f t="shared" si="220"/>
        <v>1821627</v>
      </c>
      <c r="U1200" s="30">
        <f t="shared" si="221"/>
        <v>1540871</v>
      </c>
      <c r="V1200" s="44">
        <v>151</v>
      </c>
      <c r="W1200" s="33">
        <f t="shared" si="222"/>
        <v>44260</v>
      </c>
      <c r="X1200" s="43" t="str">
        <f t="shared" ca="1" si="227"/>
        <v>Bill Process</v>
      </c>
      <c r="Y1200" s="37">
        <f t="shared" ca="1" si="223"/>
        <v>-1931</v>
      </c>
      <c r="Z1200" s="44">
        <v>2344</v>
      </c>
      <c r="AA1200" s="44">
        <f t="shared" ca="1" si="224"/>
        <v>1931</v>
      </c>
      <c r="AB1200" s="48">
        <v>2</v>
      </c>
      <c r="AC1200" s="67">
        <f t="shared" si="225"/>
        <v>0.54174824942753796</v>
      </c>
      <c r="AD1200" s="52">
        <f t="shared" ca="1" si="228"/>
        <v>1929</v>
      </c>
      <c r="AE1200" s="83"/>
      <c r="AF1200" s="74">
        <v>0</v>
      </c>
      <c r="AG1200" s="75">
        <v>0</v>
      </c>
      <c r="AH1200" s="76">
        <v>45651</v>
      </c>
      <c r="AI1200" s="77">
        <v>45816</v>
      </c>
      <c r="AJ1200" s="50">
        <f t="shared" si="226"/>
        <v>-165</v>
      </c>
      <c r="AK1200" s="48" t="s">
        <v>47</v>
      </c>
    </row>
    <row r="1201" spans="1:37">
      <c r="A1201" s="86" t="s">
        <v>1502</v>
      </c>
      <c r="B1201" s="44">
        <v>405</v>
      </c>
      <c r="C1201" s="44">
        <v>43418701</v>
      </c>
      <c r="D1201" s="86" t="s">
        <v>673</v>
      </c>
      <c r="E1201" s="86" t="s">
        <v>97</v>
      </c>
      <c r="F1201" s="44">
        <v>11</v>
      </c>
      <c r="G1201" s="44">
        <v>2272914</v>
      </c>
      <c r="H1201" s="46">
        <v>0.83</v>
      </c>
      <c r="I1201" s="21">
        <v>76.594000812396416</v>
      </c>
      <c r="J1201" s="86" t="s">
        <v>230</v>
      </c>
      <c r="K1201" s="66">
        <v>0.11700000000000001</v>
      </c>
      <c r="L1201" s="45">
        <v>3514</v>
      </c>
      <c r="M1201" s="82">
        <v>45306</v>
      </c>
      <c r="N1201" s="44">
        <v>82554</v>
      </c>
      <c r="O1201" s="36">
        <f t="shared" si="217"/>
        <v>6323141.1430665739</v>
      </c>
      <c r="P1201" s="36">
        <f t="shared" si="218"/>
        <v>7062949</v>
      </c>
      <c r="Q1201" s="44">
        <v>23222</v>
      </c>
      <c r="R1201" s="30">
        <v>82554</v>
      </c>
      <c r="S1201" s="30">
        <f t="shared" si="219"/>
        <v>59332</v>
      </c>
      <c r="T1201" s="36">
        <f t="shared" si="220"/>
        <v>1986770</v>
      </c>
      <c r="U1201" s="30">
        <f t="shared" si="221"/>
        <v>5076179</v>
      </c>
      <c r="V1201" s="44">
        <v>176</v>
      </c>
      <c r="W1201" s="33">
        <f t="shared" si="222"/>
        <v>45482</v>
      </c>
      <c r="X1201" s="43" t="str">
        <f t="shared" ca="1" si="227"/>
        <v>Bill Process</v>
      </c>
      <c r="Y1201" s="37">
        <f t="shared" ca="1" si="223"/>
        <v>-709</v>
      </c>
      <c r="Z1201" s="44">
        <v>1268</v>
      </c>
      <c r="AA1201" s="44">
        <f t="shared" ca="1" si="224"/>
        <v>709</v>
      </c>
      <c r="AB1201" s="48">
        <v>7</v>
      </c>
      <c r="AC1201" s="67">
        <f t="shared" si="225"/>
        <v>0.28129466773263562</v>
      </c>
      <c r="AD1201" s="52">
        <f t="shared" ca="1" si="228"/>
        <v>702</v>
      </c>
      <c r="AE1201" s="83"/>
      <c r="AF1201" s="74">
        <v>0</v>
      </c>
      <c r="AG1201" s="75">
        <v>0</v>
      </c>
      <c r="AH1201" s="76">
        <v>45756</v>
      </c>
      <c r="AI1201" s="77">
        <v>45946</v>
      </c>
      <c r="AJ1201" s="50">
        <f t="shared" si="226"/>
        <v>-190</v>
      </c>
      <c r="AK1201" s="48" t="s">
        <v>47</v>
      </c>
    </row>
    <row r="1202" spans="1:37">
      <c r="A1202" s="86" t="s">
        <v>1503</v>
      </c>
      <c r="B1202" s="44">
        <v>596</v>
      </c>
      <c r="C1202" s="44">
        <v>43781657</v>
      </c>
      <c r="D1202" s="86" t="s">
        <v>78</v>
      </c>
      <c r="E1202" s="86" t="s">
        <v>79</v>
      </c>
      <c r="F1202" s="44">
        <v>18</v>
      </c>
      <c r="G1202" s="44">
        <v>8649021</v>
      </c>
      <c r="H1202" s="46">
        <v>0.94</v>
      </c>
      <c r="I1202" s="21">
        <v>82.847733976242523</v>
      </c>
      <c r="J1202" s="86" t="s">
        <v>276</v>
      </c>
      <c r="K1202" s="66">
        <v>0.115</v>
      </c>
      <c r="L1202" s="45">
        <v>8408</v>
      </c>
      <c r="M1202" s="82">
        <v>44362</v>
      </c>
      <c r="N1202" s="44">
        <v>50143</v>
      </c>
      <c r="O1202" s="36">
        <f t="shared" si="217"/>
        <v>4154233.9247707287</v>
      </c>
      <c r="P1202" s="36">
        <f t="shared" si="218"/>
        <v>4631971</v>
      </c>
      <c r="Q1202" s="44">
        <v>835</v>
      </c>
      <c r="R1202" s="30">
        <v>50143</v>
      </c>
      <c r="S1202" s="30">
        <f t="shared" si="219"/>
        <v>49308</v>
      </c>
      <c r="T1202" s="36">
        <f t="shared" si="220"/>
        <v>77133</v>
      </c>
      <c r="U1202" s="30">
        <f t="shared" si="221"/>
        <v>4554838</v>
      </c>
      <c r="V1202" s="44">
        <v>57</v>
      </c>
      <c r="W1202" s="33">
        <f t="shared" si="222"/>
        <v>44419</v>
      </c>
      <c r="X1202" s="43" t="str">
        <f t="shared" ca="1" si="227"/>
        <v>Bill Process</v>
      </c>
      <c r="Y1202" s="37">
        <f t="shared" ca="1" si="223"/>
        <v>-1772</v>
      </c>
      <c r="Z1202" s="44">
        <v>6009</v>
      </c>
      <c r="AA1202" s="44">
        <f t="shared" ca="1" si="224"/>
        <v>1772</v>
      </c>
      <c r="AB1202" s="48">
        <v>8</v>
      </c>
      <c r="AC1202" s="67">
        <f t="shared" si="225"/>
        <v>1.6652374209760085E-2</v>
      </c>
      <c r="AD1202" s="52">
        <f t="shared" ca="1" si="228"/>
        <v>1764</v>
      </c>
      <c r="AE1202" s="83"/>
      <c r="AF1202" s="74">
        <v>0</v>
      </c>
      <c r="AG1202" s="75">
        <v>0</v>
      </c>
      <c r="AH1202" s="76">
        <v>45972</v>
      </c>
      <c r="AI1202" s="77">
        <v>46043</v>
      </c>
      <c r="AJ1202" s="50">
        <f t="shared" si="226"/>
        <v>-71</v>
      </c>
      <c r="AK1202" s="48" t="s">
        <v>47</v>
      </c>
    </row>
    <row r="1203" spans="1:37">
      <c r="A1203" s="86" t="s">
        <v>1504</v>
      </c>
      <c r="B1203" s="44">
        <v>245</v>
      </c>
      <c r="C1203" s="44">
        <v>18996602</v>
      </c>
      <c r="D1203" s="86" t="s">
        <v>599</v>
      </c>
      <c r="E1203" s="86" t="s">
        <v>67</v>
      </c>
      <c r="F1203" s="44">
        <v>15</v>
      </c>
      <c r="G1203" s="44">
        <v>8809735</v>
      </c>
      <c r="H1203" s="46">
        <v>0.86</v>
      </c>
      <c r="I1203" s="21">
        <v>85.456717531700676</v>
      </c>
      <c r="J1203" s="86" t="s">
        <v>104</v>
      </c>
      <c r="K1203" s="66">
        <v>0.13600000000000001</v>
      </c>
      <c r="L1203" s="45">
        <v>8940</v>
      </c>
      <c r="M1203" s="82">
        <v>45612</v>
      </c>
      <c r="N1203" s="44">
        <v>97755</v>
      </c>
      <c r="O1203" s="36">
        <f t="shared" si="217"/>
        <v>8353821.4223113991</v>
      </c>
      <c r="P1203" s="36">
        <f t="shared" si="218"/>
        <v>9489941</v>
      </c>
      <c r="Q1203" s="44">
        <v>83899</v>
      </c>
      <c r="R1203" s="30">
        <v>97755</v>
      </c>
      <c r="S1203" s="30">
        <f t="shared" si="219"/>
        <v>13856</v>
      </c>
      <c r="T1203" s="36">
        <f t="shared" si="220"/>
        <v>8144817</v>
      </c>
      <c r="U1203" s="30">
        <f t="shared" si="221"/>
        <v>1345124</v>
      </c>
      <c r="V1203" s="44">
        <v>144</v>
      </c>
      <c r="W1203" s="33">
        <f t="shared" si="222"/>
        <v>45756</v>
      </c>
      <c r="X1203" s="43" t="str">
        <f t="shared" ca="1" si="227"/>
        <v>Bill Process</v>
      </c>
      <c r="Y1203" s="37">
        <f t="shared" ca="1" si="223"/>
        <v>-435</v>
      </c>
      <c r="Z1203" s="44">
        <v>3108</v>
      </c>
      <c r="AA1203" s="44">
        <f t="shared" ca="1" si="224"/>
        <v>435</v>
      </c>
      <c r="AB1203" s="48">
        <v>9</v>
      </c>
      <c r="AC1203" s="67">
        <f t="shared" si="225"/>
        <v>0.85825788962201421</v>
      </c>
      <c r="AD1203" s="52">
        <f t="shared" ca="1" si="228"/>
        <v>426</v>
      </c>
      <c r="AE1203" s="83"/>
      <c r="AF1203" s="74">
        <v>0</v>
      </c>
      <c r="AG1203" s="75">
        <v>0</v>
      </c>
      <c r="AH1203" s="76">
        <v>45973</v>
      </c>
      <c r="AI1203" s="77">
        <v>46131</v>
      </c>
      <c r="AJ1203" s="50">
        <f t="shared" si="226"/>
        <v>-158</v>
      </c>
      <c r="AK1203" s="48" t="s">
        <v>60</v>
      </c>
    </row>
    <row r="1204" spans="1:37">
      <c r="A1204" s="86" t="s">
        <v>1505</v>
      </c>
      <c r="B1204" s="44">
        <v>195</v>
      </c>
      <c r="C1204" s="44">
        <v>80331993</v>
      </c>
      <c r="D1204" s="86" t="s">
        <v>82</v>
      </c>
      <c r="E1204" s="86" t="s">
        <v>83</v>
      </c>
      <c r="F1204" s="44">
        <v>30</v>
      </c>
      <c r="G1204" s="44">
        <v>4722458</v>
      </c>
      <c r="H1204" s="46">
        <v>0.95</v>
      </c>
      <c r="I1204" s="21">
        <v>66.381149038199695</v>
      </c>
      <c r="J1204" s="86" t="s">
        <v>176</v>
      </c>
      <c r="K1204" s="66">
        <v>0.112</v>
      </c>
      <c r="L1204" s="45">
        <v>4061</v>
      </c>
      <c r="M1204" s="82">
        <v>44747</v>
      </c>
      <c r="N1204" s="44">
        <v>50153</v>
      </c>
      <c r="O1204" s="36">
        <f t="shared" si="217"/>
        <v>3329213.7677128292</v>
      </c>
      <c r="P1204" s="36">
        <f t="shared" si="218"/>
        <v>3702086</v>
      </c>
      <c r="Q1204" s="44">
        <v>40247</v>
      </c>
      <c r="R1204" s="30">
        <v>50153</v>
      </c>
      <c r="S1204" s="30">
        <f t="shared" si="219"/>
        <v>9906</v>
      </c>
      <c r="T1204" s="36">
        <f t="shared" si="220"/>
        <v>2970866</v>
      </c>
      <c r="U1204" s="30">
        <f t="shared" si="221"/>
        <v>731220</v>
      </c>
      <c r="V1204" s="44">
        <v>69</v>
      </c>
      <c r="W1204" s="33">
        <f t="shared" si="222"/>
        <v>44816</v>
      </c>
      <c r="X1204" s="43" t="str">
        <f t="shared" ca="1" si="227"/>
        <v>Bill Process</v>
      </c>
      <c r="Y1204" s="37">
        <f t="shared" ca="1" si="223"/>
        <v>-1375</v>
      </c>
      <c r="Z1204" s="44">
        <v>1912</v>
      </c>
      <c r="AA1204" s="44">
        <f t="shared" ca="1" si="224"/>
        <v>1375</v>
      </c>
      <c r="AB1204" s="48">
        <v>3</v>
      </c>
      <c r="AC1204" s="67">
        <f t="shared" si="225"/>
        <v>0.8024843977429067</v>
      </c>
      <c r="AD1204" s="52">
        <f t="shared" ca="1" si="228"/>
        <v>1372</v>
      </c>
      <c r="AE1204" s="83"/>
      <c r="AF1204" s="74">
        <v>0</v>
      </c>
      <c r="AG1204" s="75">
        <v>0</v>
      </c>
      <c r="AH1204" s="76">
        <v>45655</v>
      </c>
      <c r="AI1204" s="77">
        <v>45738</v>
      </c>
      <c r="AJ1204" s="50">
        <f t="shared" si="226"/>
        <v>-83</v>
      </c>
      <c r="AK1204" s="48" t="s">
        <v>60</v>
      </c>
    </row>
    <row r="1205" spans="1:37">
      <c r="A1205" s="86" t="s">
        <v>1506</v>
      </c>
      <c r="B1205" s="44">
        <v>464</v>
      </c>
      <c r="C1205" s="44">
        <v>36815346</v>
      </c>
      <c r="D1205" s="86" t="s">
        <v>206</v>
      </c>
      <c r="E1205" s="86" t="s">
        <v>207</v>
      </c>
      <c r="F1205" s="44">
        <v>47</v>
      </c>
      <c r="G1205" s="44">
        <v>333411</v>
      </c>
      <c r="H1205" s="46">
        <v>1</v>
      </c>
      <c r="I1205" s="21">
        <v>52.820362208292877</v>
      </c>
      <c r="J1205" s="86" t="s">
        <v>176</v>
      </c>
      <c r="K1205" s="66">
        <v>0.129</v>
      </c>
      <c r="L1205" s="45">
        <v>5117</v>
      </c>
      <c r="M1205" s="82">
        <v>44771</v>
      </c>
      <c r="N1205" s="44">
        <v>89529</v>
      </c>
      <c r="O1205" s="36">
        <f t="shared" si="217"/>
        <v>4728954.2081462527</v>
      </c>
      <c r="P1205" s="36">
        <f t="shared" si="218"/>
        <v>5338989</v>
      </c>
      <c r="Q1205" s="44">
        <v>80193</v>
      </c>
      <c r="R1205" s="30">
        <v>89529</v>
      </c>
      <c r="S1205" s="30">
        <f t="shared" si="219"/>
        <v>9336</v>
      </c>
      <c r="T1205" s="36">
        <f t="shared" si="220"/>
        <v>4782245</v>
      </c>
      <c r="U1205" s="30">
        <f t="shared" si="221"/>
        <v>556744</v>
      </c>
      <c r="V1205" s="44">
        <v>180</v>
      </c>
      <c r="W1205" s="33">
        <f t="shared" si="222"/>
        <v>44951</v>
      </c>
      <c r="X1205" s="43" t="str">
        <f t="shared" ca="1" si="227"/>
        <v>Bill Process</v>
      </c>
      <c r="Y1205" s="37">
        <f t="shared" ca="1" si="223"/>
        <v>-1240</v>
      </c>
      <c r="Z1205" s="44">
        <v>4806</v>
      </c>
      <c r="AA1205" s="44">
        <f t="shared" ca="1" si="224"/>
        <v>1240</v>
      </c>
      <c r="AB1205" s="48">
        <v>5</v>
      </c>
      <c r="AC1205" s="67">
        <f t="shared" si="225"/>
        <v>0.89572093958382204</v>
      </c>
      <c r="AD1205" s="52">
        <f t="shared" ca="1" si="228"/>
        <v>1235</v>
      </c>
      <c r="AE1205" s="83"/>
      <c r="AF1205" s="74">
        <v>0</v>
      </c>
      <c r="AG1205" s="75">
        <v>0</v>
      </c>
      <c r="AH1205" s="76">
        <v>45865</v>
      </c>
      <c r="AI1205" s="77">
        <v>46059</v>
      </c>
      <c r="AJ1205" s="50">
        <f t="shared" si="226"/>
        <v>-194</v>
      </c>
      <c r="AK1205" s="48" t="s">
        <v>60</v>
      </c>
    </row>
    <row r="1206" spans="1:37">
      <c r="A1206" s="86" t="s">
        <v>1507</v>
      </c>
      <c r="B1206" s="44">
        <v>945</v>
      </c>
      <c r="C1206" s="44">
        <v>65434275</v>
      </c>
      <c r="D1206" s="86" t="s">
        <v>869</v>
      </c>
      <c r="E1206" s="86" t="s">
        <v>107</v>
      </c>
      <c r="F1206" s="44">
        <v>34</v>
      </c>
      <c r="G1206" s="44">
        <v>4796932</v>
      </c>
      <c r="H1206" s="46">
        <v>0.87</v>
      </c>
      <c r="I1206" s="21">
        <v>52.763518312541621</v>
      </c>
      <c r="J1206" s="86" t="s">
        <v>94</v>
      </c>
      <c r="K1206" s="66">
        <v>0.128</v>
      </c>
      <c r="L1206" s="45">
        <v>4565</v>
      </c>
      <c r="M1206" s="82">
        <v>45937</v>
      </c>
      <c r="N1206" s="44">
        <v>21913</v>
      </c>
      <c r="O1206" s="36">
        <f t="shared" si="217"/>
        <v>1156206.9767827245</v>
      </c>
      <c r="P1206" s="36">
        <f t="shared" si="218"/>
        <v>1304201</v>
      </c>
      <c r="Q1206" s="44">
        <v>802</v>
      </c>
      <c r="R1206" s="30">
        <v>21913</v>
      </c>
      <c r="S1206" s="30">
        <f t="shared" si="219"/>
        <v>21111</v>
      </c>
      <c r="T1206" s="36">
        <f t="shared" si="220"/>
        <v>47733</v>
      </c>
      <c r="U1206" s="30">
        <f t="shared" si="221"/>
        <v>1256468</v>
      </c>
      <c r="V1206" s="44">
        <v>108</v>
      </c>
      <c r="W1206" s="33">
        <f t="shared" si="222"/>
        <v>46045</v>
      </c>
      <c r="X1206" s="43" t="str">
        <f t="shared" ca="1" si="227"/>
        <v>Bill Process</v>
      </c>
      <c r="Y1206" s="37">
        <f t="shared" ca="1" si="223"/>
        <v>-146</v>
      </c>
      <c r="Z1206" s="44">
        <v>9648</v>
      </c>
      <c r="AA1206" s="44">
        <f t="shared" ca="1" si="224"/>
        <v>146</v>
      </c>
      <c r="AB1206" s="48">
        <v>0</v>
      </c>
      <c r="AC1206" s="67">
        <f t="shared" si="225"/>
        <v>3.659927896682335E-2</v>
      </c>
      <c r="AD1206" s="52">
        <f t="shared" ca="1" si="228"/>
        <v>146</v>
      </c>
      <c r="AE1206" s="83"/>
      <c r="AF1206" s="74">
        <v>0</v>
      </c>
      <c r="AG1206" s="75">
        <v>0</v>
      </c>
      <c r="AH1206" s="76">
        <v>46194</v>
      </c>
      <c r="AI1206" s="77">
        <v>46316</v>
      </c>
      <c r="AJ1206" s="50">
        <f t="shared" si="226"/>
        <v>-122</v>
      </c>
      <c r="AK1206" s="48" t="s">
        <v>60</v>
      </c>
    </row>
    <row r="1207" spans="1:37">
      <c r="A1207" s="86" t="s">
        <v>1508</v>
      </c>
      <c r="B1207" s="44">
        <v>816</v>
      </c>
      <c r="C1207" s="44">
        <v>67437043</v>
      </c>
      <c r="D1207" s="86" t="s">
        <v>610</v>
      </c>
      <c r="E1207" s="86" t="s">
        <v>211</v>
      </c>
      <c r="F1207" s="44">
        <v>26</v>
      </c>
      <c r="G1207" s="44">
        <v>1401427</v>
      </c>
      <c r="H1207" s="46">
        <v>0.98</v>
      </c>
      <c r="I1207" s="21">
        <v>52.657060849636167</v>
      </c>
      <c r="J1207" s="86" t="s">
        <v>101</v>
      </c>
      <c r="K1207" s="66">
        <v>0.14899999999999999</v>
      </c>
      <c r="L1207" s="45">
        <v>2921</v>
      </c>
      <c r="M1207" s="82">
        <v>44089</v>
      </c>
      <c r="N1207" s="44">
        <v>66731</v>
      </c>
      <c r="O1207" s="36">
        <f t="shared" si="217"/>
        <v>3513858.3275570711</v>
      </c>
      <c r="P1207" s="36">
        <f t="shared" si="218"/>
        <v>4037423</v>
      </c>
      <c r="Q1207" s="44">
        <v>11673</v>
      </c>
      <c r="R1207" s="30">
        <v>66731</v>
      </c>
      <c r="S1207" s="30">
        <f t="shared" si="219"/>
        <v>55058</v>
      </c>
      <c r="T1207" s="36">
        <f t="shared" si="220"/>
        <v>706251</v>
      </c>
      <c r="U1207" s="30">
        <f t="shared" si="221"/>
        <v>3331172</v>
      </c>
      <c r="V1207" s="44">
        <v>99</v>
      </c>
      <c r="W1207" s="33">
        <f t="shared" si="222"/>
        <v>44188</v>
      </c>
      <c r="X1207" s="43" t="str">
        <f t="shared" ca="1" si="227"/>
        <v>Bill Process</v>
      </c>
      <c r="Y1207" s="37">
        <f t="shared" ca="1" si="223"/>
        <v>-2003</v>
      </c>
      <c r="Z1207" s="44">
        <v>5070</v>
      </c>
      <c r="AA1207" s="44">
        <f t="shared" ca="1" si="224"/>
        <v>2003</v>
      </c>
      <c r="AB1207" s="48">
        <v>0</v>
      </c>
      <c r="AC1207" s="67">
        <f t="shared" si="225"/>
        <v>0.17492619622064706</v>
      </c>
      <c r="AD1207" s="52">
        <f t="shared" ca="1" si="228"/>
        <v>2003</v>
      </c>
      <c r="AE1207" s="83"/>
      <c r="AF1207" s="74">
        <v>0</v>
      </c>
      <c r="AG1207" s="75">
        <v>0</v>
      </c>
      <c r="AH1207" s="76">
        <v>46295</v>
      </c>
      <c r="AI1207" s="77">
        <v>46408</v>
      </c>
      <c r="AJ1207" s="50">
        <f t="shared" si="226"/>
        <v>-113</v>
      </c>
      <c r="AK1207" s="48" t="s">
        <v>47</v>
      </c>
    </row>
    <row r="1208" spans="1:37">
      <c r="A1208" s="86" t="s">
        <v>1509</v>
      </c>
      <c r="B1208" s="44">
        <v>660</v>
      </c>
      <c r="C1208" s="44">
        <v>16070987</v>
      </c>
      <c r="D1208" s="86" t="s">
        <v>365</v>
      </c>
      <c r="E1208" s="86" t="s">
        <v>211</v>
      </c>
      <c r="F1208" s="44">
        <v>20</v>
      </c>
      <c r="G1208" s="44">
        <v>512233</v>
      </c>
      <c r="H1208" s="46">
        <v>0.82</v>
      </c>
      <c r="I1208" s="21">
        <v>56.373364446501256</v>
      </c>
      <c r="J1208" s="86" t="s">
        <v>80</v>
      </c>
      <c r="K1208" s="66">
        <v>0.108</v>
      </c>
      <c r="L1208" s="45">
        <v>1241</v>
      </c>
      <c r="M1208" s="82">
        <v>43900</v>
      </c>
      <c r="N1208" s="44">
        <v>66942</v>
      </c>
      <c r="O1208" s="36">
        <f t="shared" si="217"/>
        <v>3773745.7627776871</v>
      </c>
      <c r="P1208" s="36">
        <f t="shared" si="218"/>
        <v>4181310</v>
      </c>
      <c r="Q1208" s="44">
        <v>25199</v>
      </c>
      <c r="R1208" s="30">
        <v>66942</v>
      </c>
      <c r="S1208" s="30">
        <f t="shared" si="219"/>
        <v>41743</v>
      </c>
      <c r="T1208" s="36">
        <f t="shared" si="220"/>
        <v>1573972</v>
      </c>
      <c r="U1208" s="30">
        <f t="shared" si="221"/>
        <v>2607338</v>
      </c>
      <c r="V1208" s="44">
        <v>185</v>
      </c>
      <c r="W1208" s="33">
        <f t="shared" si="222"/>
        <v>44085</v>
      </c>
      <c r="X1208" s="43" t="str">
        <f t="shared" ca="1" si="227"/>
        <v>Bill Process</v>
      </c>
      <c r="Y1208" s="37">
        <f t="shared" ca="1" si="223"/>
        <v>-2106</v>
      </c>
      <c r="Z1208" s="44">
        <v>8719</v>
      </c>
      <c r="AA1208" s="44">
        <f t="shared" ca="1" si="224"/>
        <v>2106</v>
      </c>
      <c r="AB1208" s="48">
        <v>3</v>
      </c>
      <c r="AC1208" s="67">
        <f t="shared" si="225"/>
        <v>0.37643034268471215</v>
      </c>
      <c r="AD1208" s="52">
        <f t="shared" ca="1" si="228"/>
        <v>2103</v>
      </c>
      <c r="AE1208" s="83"/>
      <c r="AF1208" s="74">
        <v>0</v>
      </c>
      <c r="AG1208" s="75">
        <v>0</v>
      </c>
      <c r="AH1208" s="76">
        <v>46055</v>
      </c>
      <c r="AI1208" s="77">
        <v>46254</v>
      </c>
      <c r="AJ1208" s="50">
        <f t="shared" si="226"/>
        <v>-199</v>
      </c>
      <c r="AK1208" s="48" t="s">
        <v>47</v>
      </c>
    </row>
    <row r="1209" spans="1:37">
      <c r="A1209" s="86" t="s">
        <v>1510</v>
      </c>
      <c r="B1209" s="44">
        <v>518</v>
      </c>
      <c r="C1209" s="44">
        <v>31080385</v>
      </c>
      <c r="D1209" s="86" t="s">
        <v>224</v>
      </c>
      <c r="E1209" s="86" t="s">
        <v>71</v>
      </c>
      <c r="F1209" s="44">
        <v>22</v>
      </c>
      <c r="G1209" s="44">
        <v>8437773</v>
      </c>
      <c r="H1209" s="46">
        <v>0.92</v>
      </c>
      <c r="I1209" s="21">
        <v>89.978822566976888</v>
      </c>
      <c r="J1209" s="86" t="s">
        <v>239</v>
      </c>
      <c r="K1209" s="66">
        <v>0.127</v>
      </c>
      <c r="L1209" s="45">
        <v>7149</v>
      </c>
      <c r="M1209" s="82">
        <v>45804</v>
      </c>
      <c r="N1209" s="44">
        <v>30887</v>
      </c>
      <c r="O1209" s="36">
        <f t="shared" si="217"/>
        <v>2779175.8926262152</v>
      </c>
      <c r="P1209" s="36">
        <f t="shared" si="218"/>
        <v>3132131</v>
      </c>
      <c r="Q1209" s="44">
        <v>2446</v>
      </c>
      <c r="R1209" s="30">
        <v>30887</v>
      </c>
      <c r="S1209" s="30">
        <f t="shared" si="219"/>
        <v>28441</v>
      </c>
      <c r="T1209" s="36">
        <f t="shared" si="220"/>
        <v>248039</v>
      </c>
      <c r="U1209" s="30">
        <f t="shared" si="221"/>
        <v>2884092</v>
      </c>
      <c r="V1209" s="44">
        <v>191</v>
      </c>
      <c r="W1209" s="33">
        <f t="shared" si="222"/>
        <v>45995</v>
      </c>
      <c r="X1209" s="43" t="str">
        <f t="shared" ca="1" si="227"/>
        <v>Bill Process</v>
      </c>
      <c r="Y1209" s="37">
        <f t="shared" ca="1" si="223"/>
        <v>-196</v>
      </c>
      <c r="Z1209" s="44">
        <v>6065</v>
      </c>
      <c r="AA1209" s="44">
        <f t="shared" ca="1" si="224"/>
        <v>196</v>
      </c>
      <c r="AB1209" s="48">
        <v>4</v>
      </c>
      <c r="AC1209" s="67">
        <f t="shared" si="225"/>
        <v>7.9191893029429861E-2</v>
      </c>
      <c r="AD1209" s="52">
        <f t="shared" ca="1" si="228"/>
        <v>192</v>
      </c>
      <c r="AE1209" s="83"/>
      <c r="AF1209" s="74">
        <v>0</v>
      </c>
      <c r="AG1209" s="75">
        <v>0</v>
      </c>
      <c r="AH1209" s="76">
        <v>45840</v>
      </c>
      <c r="AI1209" s="77">
        <v>46045</v>
      </c>
      <c r="AJ1209" s="50">
        <f t="shared" si="226"/>
        <v>-205</v>
      </c>
      <c r="AK1209" s="48" t="s">
        <v>47</v>
      </c>
    </row>
    <row r="1210" spans="1:37">
      <c r="A1210" s="86" t="s">
        <v>1511</v>
      </c>
      <c r="B1210" s="44">
        <v>465</v>
      </c>
      <c r="C1210" s="44">
        <v>65767748</v>
      </c>
      <c r="D1210" s="86" t="s">
        <v>1127</v>
      </c>
      <c r="E1210" s="86" t="s">
        <v>125</v>
      </c>
      <c r="F1210" s="44">
        <v>9</v>
      </c>
      <c r="G1210" s="44">
        <v>357186</v>
      </c>
      <c r="H1210" s="46">
        <v>0.96</v>
      </c>
      <c r="I1210" s="21">
        <v>77.532067370704155</v>
      </c>
      <c r="J1210" s="86" t="s">
        <v>129</v>
      </c>
      <c r="K1210" s="66">
        <v>0.14399999999999999</v>
      </c>
      <c r="L1210" s="45">
        <v>3651</v>
      </c>
      <c r="M1210" s="82">
        <v>44126</v>
      </c>
      <c r="N1210" s="44">
        <v>91715</v>
      </c>
      <c r="O1210" s="36">
        <f t="shared" si="217"/>
        <v>7110853.5589041319</v>
      </c>
      <c r="P1210" s="36">
        <f t="shared" si="218"/>
        <v>8134816</v>
      </c>
      <c r="Q1210" s="44">
        <v>27956</v>
      </c>
      <c r="R1210" s="30">
        <v>91715</v>
      </c>
      <c r="S1210" s="30">
        <f t="shared" si="219"/>
        <v>63759</v>
      </c>
      <c r="T1210" s="36">
        <f t="shared" si="220"/>
        <v>2479605</v>
      </c>
      <c r="U1210" s="30">
        <f t="shared" si="221"/>
        <v>5655211</v>
      </c>
      <c r="V1210" s="44">
        <v>133</v>
      </c>
      <c r="W1210" s="33">
        <f t="shared" si="222"/>
        <v>44259</v>
      </c>
      <c r="X1210" s="43" t="str">
        <f t="shared" ca="1" si="227"/>
        <v>Bill Process</v>
      </c>
      <c r="Y1210" s="37">
        <f t="shared" ca="1" si="223"/>
        <v>-1932</v>
      </c>
      <c r="Z1210" s="44">
        <v>5044</v>
      </c>
      <c r="AA1210" s="44">
        <f t="shared" ca="1" si="224"/>
        <v>1932</v>
      </c>
      <c r="AB1210" s="48">
        <v>3</v>
      </c>
      <c r="AC1210" s="67">
        <f t="shared" si="225"/>
        <v>0.30481382543749658</v>
      </c>
      <c r="AD1210" s="52">
        <f t="shared" ca="1" si="228"/>
        <v>1929</v>
      </c>
      <c r="AE1210" s="83"/>
      <c r="AF1210" s="74">
        <v>0</v>
      </c>
      <c r="AG1210" s="75">
        <v>0</v>
      </c>
      <c r="AH1210" s="76">
        <v>45739</v>
      </c>
      <c r="AI1210" s="77">
        <v>45886</v>
      </c>
      <c r="AJ1210" s="50">
        <f t="shared" si="226"/>
        <v>-147</v>
      </c>
      <c r="AK1210" s="48" t="s">
        <v>60</v>
      </c>
    </row>
    <row r="1211" spans="1:37">
      <c r="A1211" s="86" t="s">
        <v>1512</v>
      </c>
      <c r="B1211" s="44">
        <v>331</v>
      </c>
      <c r="C1211" s="44">
        <v>78570983</v>
      </c>
      <c r="D1211" s="86" t="s">
        <v>161</v>
      </c>
      <c r="E1211" s="86" t="s">
        <v>71</v>
      </c>
      <c r="F1211" s="44">
        <v>28</v>
      </c>
      <c r="G1211" s="44">
        <v>7493629</v>
      </c>
      <c r="H1211" s="46">
        <v>0.89</v>
      </c>
      <c r="I1211" s="21">
        <v>77.619188909626516</v>
      </c>
      <c r="J1211" s="86" t="s">
        <v>122</v>
      </c>
      <c r="K1211" s="66">
        <v>0.13</v>
      </c>
      <c r="L1211" s="45">
        <v>2710</v>
      </c>
      <c r="M1211" s="82">
        <v>45498</v>
      </c>
      <c r="N1211" s="44">
        <v>79522</v>
      </c>
      <c r="O1211" s="36">
        <f t="shared" si="217"/>
        <v>6172433.1404713197</v>
      </c>
      <c r="P1211" s="36">
        <f t="shared" si="218"/>
        <v>6974849</v>
      </c>
      <c r="Q1211" s="44">
        <v>18147</v>
      </c>
      <c r="R1211" s="30">
        <v>79522</v>
      </c>
      <c r="S1211" s="30">
        <f t="shared" si="219"/>
        <v>61375</v>
      </c>
      <c r="T1211" s="36">
        <f t="shared" si="220"/>
        <v>1591668</v>
      </c>
      <c r="U1211" s="30">
        <f t="shared" si="221"/>
        <v>5383181</v>
      </c>
      <c r="V1211" s="44">
        <v>109</v>
      </c>
      <c r="W1211" s="33">
        <f t="shared" si="222"/>
        <v>45607</v>
      </c>
      <c r="X1211" s="43" t="str">
        <f t="shared" ca="1" si="227"/>
        <v>Bill Process</v>
      </c>
      <c r="Y1211" s="37">
        <f t="shared" ca="1" si="223"/>
        <v>-584</v>
      </c>
      <c r="Z1211" s="44">
        <v>8214</v>
      </c>
      <c r="AA1211" s="44">
        <f t="shared" ca="1" si="224"/>
        <v>584</v>
      </c>
      <c r="AB1211" s="48">
        <v>0</v>
      </c>
      <c r="AC1211" s="67">
        <f t="shared" si="225"/>
        <v>0.22820100098086063</v>
      </c>
      <c r="AD1211" s="52">
        <f t="shared" ca="1" si="228"/>
        <v>584</v>
      </c>
      <c r="AE1211" s="83"/>
      <c r="AF1211" s="74">
        <v>0</v>
      </c>
      <c r="AG1211" s="75">
        <v>0</v>
      </c>
      <c r="AH1211" s="76">
        <v>46352</v>
      </c>
      <c r="AI1211" s="77">
        <v>46475</v>
      </c>
      <c r="AJ1211" s="50">
        <f t="shared" si="226"/>
        <v>-123</v>
      </c>
      <c r="AK1211" s="48" t="s">
        <v>60</v>
      </c>
    </row>
    <row r="1212" spans="1:37">
      <c r="A1212" s="86" t="s">
        <v>1513</v>
      </c>
      <c r="B1212" s="44">
        <v>724</v>
      </c>
      <c r="C1212" s="44">
        <v>56509547</v>
      </c>
      <c r="D1212" s="86" t="s">
        <v>57</v>
      </c>
      <c r="E1212" s="86" t="s">
        <v>58</v>
      </c>
      <c r="F1212" s="44">
        <v>40</v>
      </c>
      <c r="G1212" s="44">
        <v>4161615</v>
      </c>
      <c r="H1212" s="46">
        <v>0.97</v>
      </c>
      <c r="I1212" s="21">
        <v>90.812263881652115</v>
      </c>
      <c r="J1212" s="86" t="s">
        <v>221</v>
      </c>
      <c r="K1212" s="66">
        <v>0.113</v>
      </c>
      <c r="L1212" s="45">
        <v>1090</v>
      </c>
      <c r="M1212" s="82">
        <v>44131</v>
      </c>
      <c r="N1212" s="44">
        <v>12714</v>
      </c>
      <c r="O1212" s="36">
        <f t="shared" si="217"/>
        <v>1154587.1229913251</v>
      </c>
      <c r="P1212" s="36">
        <f t="shared" si="218"/>
        <v>1285055</v>
      </c>
      <c r="Q1212" s="44">
        <v>12448</v>
      </c>
      <c r="R1212" s="30">
        <v>12714</v>
      </c>
      <c r="S1212" s="30">
        <f t="shared" si="219"/>
        <v>266</v>
      </c>
      <c r="T1212" s="36">
        <f t="shared" si="220"/>
        <v>1258170</v>
      </c>
      <c r="U1212" s="30">
        <f t="shared" si="221"/>
        <v>26885</v>
      </c>
      <c r="V1212" s="44">
        <v>75</v>
      </c>
      <c r="W1212" s="33">
        <f t="shared" si="222"/>
        <v>44206</v>
      </c>
      <c r="X1212" s="43" t="str">
        <f t="shared" ca="1" si="227"/>
        <v>Bill Process</v>
      </c>
      <c r="Y1212" s="37">
        <f t="shared" ca="1" si="223"/>
        <v>-1985</v>
      </c>
      <c r="Z1212" s="44">
        <v>4031</v>
      </c>
      <c r="AA1212" s="44">
        <f t="shared" ca="1" si="224"/>
        <v>1985</v>
      </c>
      <c r="AB1212" s="48">
        <v>8</v>
      </c>
      <c r="AC1212" s="67">
        <f t="shared" si="225"/>
        <v>0.9790781815321693</v>
      </c>
      <c r="AD1212" s="52">
        <f t="shared" ca="1" si="228"/>
        <v>1977</v>
      </c>
      <c r="AE1212" s="83"/>
      <c r="AF1212" s="74">
        <v>0</v>
      </c>
      <c r="AG1212" s="75">
        <v>0</v>
      </c>
      <c r="AH1212" s="76">
        <v>46058</v>
      </c>
      <c r="AI1212" s="77">
        <v>46147</v>
      </c>
      <c r="AJ1212" s="50">
        <f t="shared" si="226"/>
        <v>-89</v>
      </c>
      <c r="AK1212" s="48" t="s">
        <v>60</v>
      </c>
    </row>
    <row r="1213" spans="1:37">
      <c r="A1213" s="86" t="s">
        <v>1514</v>
      </c>
      <c r="B1213" s="44">
        <v>827</v>
      </c>
      <c r="C1213" s="44">
        <v>39117392</v>
      </c>
      <c r="D1213" s="86" t="s">
        <v>114</v>
      </c>
      <c r="E1213" s="86" t="s">
        <v>54</v>
      </c>
      <c r="F1213" s="44">
        <v>25</v>
      </c>
      <c r="G1213" s="44">
        <v>2873565</v>
      </c>
      <c r="H1213" s="46">
        <v>0.75</v>
      </c>
      <c r="I1213" s="21">
        <v>89.718997690179194</v>
      </c>
      <c r="J1213" s="86" t="s">
        <v>197</v>
      </c>
      <c r="K1213" s="66">
        <v>0.14099999999999999</v>
      </c>
      <c r="L1213" s="45">
        <v>8171</v>
      </c>
      <c r="M1213" s="82">
        <v>44484</v>
      </c>
      <c r="N1213" s="44">
        <v>67461</v>
      </c>
      <c r="O1213" s="36">
        <f t="shared" si="217"/>
        <v>6052533.3031771788</v>
      </c>
      <c r="P1213" s="36">
        <f t="shared" si="218"/>
        <v>6905940</v>
      </c>
      <c r="Q1213" s="44">
        <v>25405</v>
      </c>
      <c r="R1213" s="30">
        <v>67461</v>
      </c>
      <c r="S1213" s="30">
        <f t="shared" si="219"/>
        <v>42056</v>
      </c>
      <c r="T1213" s="36">
        <f t="shared" si="220"/>
        <v>2600694</v>
      </c>
      <c r="U1213" s="30">
        <f t="shared" si="221"/>
        <v>4305246</v>
      </c>
      <c r="V1213" s="44">
        <v>64</v>
      </c>
      <c r="W1213" s="33">
        <f t="shared" si="222"/>
        <v>44548</v>
      </c>
      <c r="X1213" s="43" t="str">
        <f t="shared" ca="1" si="227"/>
        <v>Bill Process</v>
      </c>
      <c r="Y1213" s="37">
        <f t="shared" ca="1" si="223"/>
        <v>-1643</v>
      </c>
      <c r="Z1213" s="44">
        <v>9979</v>
      </c>
      <c r="AA1213" s="44">
        <f t="shared" ca="1" si="224"/>
        <v>1643</v>
      </c>
      <c r="AB1213" s="48">
        <v>0</v>
      </c>
      <c r="AC1213" s="67">
        <f t="shared" si="225"/>
        <v>0.37658795452187188</v>
      </c>
      <c r="AD1213" s="52">
        <f t="shared" ca="1" si="228"/>
        <v>1643</v>
      </c>
      <c r="AE1213" s="83"/>
      <c r="AF1213" s="74">
        <v>0</v>
      </c>
      <c r="AG1213" s="75">
        <v>0</v>
      </c>
      <c r="AH1213" s="76">
        <v>46245</v>
      </c>
      <c r="AI1213" s="77">
        <v>46323</v>
      </c>
      <c r="AJ1213" s="50">
        <f t="shared" si="226"/>
        <v>-78</v>
      </c>
      <c r="AK1213" s="48" t="s">
        <v>47</v>
      </c>
    </row>
    <row r="1214" spans="1:37">
      <c r="A1214" s="86" t="s">
        <v>1515</v>
      </c>
      <c r="B1214" s="44">
        <v>291</v>
      </c>
      <c r="C1214" s="44">
        <v>31028838</v>
      </c>
      <c r="D1214" s="86" t="s">
        <v>149</v>
      </c>
      <c r="E1214" s="86" t="s">
        <v>75</v>
      </c>
      <c r="F1214" s="44">
        <v>24</v>
      </c>
      <c r="G1214" s="44">
        <v>983920</v>
      </c>
      <c r="H1214" s="46">
        <v>0.99</v>
      </c>
      <c r="I1214" s="21">
        <v>82.80477653617271</v>
      </c>
      <c r="J1214" s="86" t="s">
        <v>76</v>
      </c>
      <c r="K1214" s="66">
        <v>0.13500000000000001</v>
      </c>
      <c r="L1214" s="45">
        <v>6008</v>
      </c>
      <c r="M1214" s="82">
        <v>43951</v>
      </c>
      <c r="N1214" s="44">
        <v>69392</v>
      </c>
      <c r="O1214" s="36">
        <f t="shared" si="217"/>
        <v>5745989.0533980969</v>
      </c>
      <c r="P1214" s="36">
        <f t="shared" si="218"/>
        <v>6521698</v>
      </c>
      <c r="Q1214" s="44">
        <v>66006</v>
      </c>
      <c r="R1214" s="30">
        <v>69392</v>
      </c>
      <c r="S1214" s="30">
        <f t="shared" si="219"/>
        <v>3386</v>
      </c>
      <c r="T1214" s="36">
        <f t="shared" si="220"/>
        <v>6203470</v>
      </c>
      <c r="U1214" s="30">
        <f t="shared" si="221"/>
        <v>318228</v>
      </c>
      <c r="V1214" s="44">
        <v>142</v>
      </c>
      <c r="W1214" s="33">
        <f t="shared" si="222"/>
        <v>44093</v>
      </c>
      <c r="X1214" s="43" t="str">
        <f t="shared" ca="1" si="227"/>
        <v>Bill Process</v>
      </c>
      <c r="Y1214" s="37">
        <f t="shared" ca="1" si="223"/>
        <v>-2098</v>
      </c>
      <c r="Z1214" s="44">
        <v>7843</v>
      </c>
      <c r="AA1214" s="44">
        <f t="shared" ca="1" si="224"/>
        <v>2098</v>
      </c>
      <c r="AB1214" s="48">
        <v>3</v>
      </c>
      <c r="AC1214" s="67">
        <f t="shared" si="225"/>
        <v>0.95120474982706937</v>
      </c>
      <c r="AD1214" s="52">
        <f t="shared" ca="1" si="228"/>
        <v>2095</v>
      </c>
      <c r="AE1214" s="83"/>
      <c r="AF1214" s="74">
        <v>0</v>
      </c>
      <c r="AG1214" s="75">
        <v>0</v>
      </c>
      <c r="AH1214" s="76">
        <v>45984</v>
      </c>
      <c r="AI1214" s="77">
        <v>46140</v>
      </c>
      <c r="AJ1214" s="50">
        <f t="shared" si="226"/>
        <v>-156</v>
      </c>
      <c r="AK1214" s="48" t="s">
        <v>47</v>
      </c>
    </row>
    <row r="1215" spans="1:37">
      <c r="A1215" s="86" t="s">
        <v>1516</v>
      </c>
      <c r="B1215" s="44">
        <v>107</v>
      </c>
      <c r="C1215" s="44">
        <v>49467811</v>
      </c>
      <c r="D1215" s="86" t="s">
        <v>391</v>
      </c>
      <c r="E1215" s="86" t="s">
        <v>75</v>
      </c>
      <c r="F1215" s="44">
        <v>42</v>
      </c>
      <c r="G1215" s="44">
        <v>249400</v>
      </c>
      <c r="H1215" s="46">
        <v>0.8</v>
      </c>
      <c r="I1215" s="21">
        <v>90.415867435741433</v>
      </c>
      <c r="J1215" s="86" t="s">
        <v>315</v>
      </c>
      <c r="K1215" s="66">
        <v>0.10299999999999999</v>
      </c>
      <c r="L1215" s="45">
        <v>2168</v>
      </c>
      <c r="M1215" s="82">
        <v>46021</v>
      </c>
      <c r="N1215" s="44">
        <v>93036</v>
      </c>
      <c r="O1215" s="36">
        <f t="shared" si="217"/>
        <v>8411930.6427516397</v>
      </c>
      <c r="P1215" s="36">
        <f t="shared" si="218"/>
        <v>9278359</v>
      </c>
      <c r="Q1215" s="44">
        <v>51958</v>
      </c>
      <c r="R1215" s="30">
        <v>93036</v>
      </c>
      <c r="S1215" s="30">
        <f t="shared" si="219"/>
        <v>41078</v>
      </c>
      <c r="T1215" s="36">
        <f t="shared" si="220"/>
        <v>5181704</v>
      </c>
      <c r="U1215" s="30">
        <f t="shared" si="221"/>
        <v>4096655</v>
      </c>
      <c r="V1215" s="44">
        <v>104</v>
      </c>
      <c r="W1215" s="33">
        <f t="shared" si="222"/>
        <v>46125</v>
      </c>
      <c r="X1215" s="43" t="str">
        <f t="shared" ca="1" si="227"/>
        <v>Bill Process</v>
      </c>
      <c r="Y1215" s="37">
        <f t="shared" ca="1" si="223"/>
        <v>-66</v>
      </c>
      <c r="Z1215" s="44">
        <v>9522</v>
      </c>
      <c r="AA1215" s="44">
        <f t="shared" ca="1" si="224"/>
        <v>66</v>
      </c>
      <c r="AB1215" s="48">
        <v>0</v>
      </c>
      <c r="AC1215" s="67">
        <f t="shared" si="225"/>
        <v>0.55847198933746078</v>
      </c>
      <c r="AD1215" s="52">
        <f t="shared" ca="1" si="228"/>
        <v>66</v>
      </c>
      <c r="AE1215" s="83"/>
      <c r="AF1215" s="74">
        <v>0</v>
      </c>
      <c r="AG1215" s="75">
        <v>0</v>
      </c>
      <c r="AH1215" s="76">
        <v>46193</v>
      </c>
      <c r="AI1215" s="77">
        <v>46311</v>
      </c>
      <c r="AJ1215" s="50">
        <f t="shared" si="226"/>
        <v>-118</v>
      </c>
      <c r="AK1215" s="48" t="s">
        <v>47</v>
      </c>
    </row>
    <row r="1216" spans="1:37">
      <c r="A1216" s="86" t="s">
        <v>1517</v>
      </c>
      <c r="B1216" s="44">
        <v>598</v>
      </c>
      <c r="C1216" s="44">
        <v>30821115</v>
      </c>
      <c r="D1216" s="86" t="s">
        <v>345</v>
      </c>
      <c r="E1216" s="86" t="s">
        <v>207</v>
      </c>
      <c r="F1216" s="44">
        <v>10</v>
      </c>
      <c r="G1216" s="44">
        <v>9993727</v>
      </c>
      <c r="H1216" s="46">
        <v>0.9</v>
      </c>
      <c r="I1216" s="21">
        <v>99.269379285546179</v>
      </c>
      <c r="J1216" s="86" t="s">
        <v>144</v>
      </c>
      <c r="K1216" s="66">
        <v>0.13600000000000001</v>
      </c>
      <c r="L1216" s="45">
        <v>9831</v>
      </c>
      <c r="M1216" s="82">
        <v>44569</v>
      </c>
      <c r="N1216" s="44">
        <v>25807</v>
      </c>
      <c r="O1216" s="36">
        <f t="shared" si="217"/>
        <v>2561844.8712220904</v>
      </c>
      <c r="P1216" s="36">
        <f t="shared" si="218"/>
        <v>2910256</v>
      </c>
      <c r="Q1216" s="44">
        <v>22150</v>
      </c>
      <c r="R1216" s="30">
        <v>25807</v>
      </c>
      <c r="S1216" s="30">
        <f t="shared" si="219"/>
        <v>3657</v>
      </c>
      <c r="T1216" s="36">
        <f t="shared" si="220"/>
        <v>2497856</v>
      </c>
      <c r="U1216" s="30">
        <f t="shared" si="221"/>
        <v>412400</v>
      </c>
      <c r="V1216" s="44">
        <v>62</v>
      </c>
      <c r="W1216" s="33">
        <f t="shared" si="222"/>
        <v>44631</v>
      </c>
      <c r="X1216" s="43" t="str">
        <f t="shared" ca="1" si="227"/>
        <v>Bill Process</v>
      </c>
      <c r="Y1216" s="37">
        <f t="shared" ca="1" si="223"/>
        <v>-1560</v>
      </c>
      <c r="Z1216" s="44">
        <v>4785</v>
      </c>
      <c r="AA1216" s="44">
        <f t="shared" ca="1" si="224"/>
        <v>1560</v>
      </c>
      <c r="AB1216" s="48">
        <v>0</v>
      </c>
      <c r="AC1216" s="67">
        <f t="shared" si="225"/>
        <v>0.85829426124694852</v>
      </c>
      <c r="AD1216" s="52">
        <f t="shared" ca="1" si="228"/>
        <v>1560</v>
      </c>
      <c r="AE1216" s="83"/>
      <c r="AF1216" s="74">
        <v>0</v>
      </c>
      <c r="AG1216" s="75">
        <v>0</v>
      </c>
      <c r="AH1216" s="76">
        <v>46361</v>
      </c>
      <c r="AI1216" s="77">
        <v>46437</v>
      </c>
      <c r="AJ1216" s="50">
        <f t="shared" si="226"/>
        <v>-76</v>
      </c>
      <c r="AK1216" s="48" t="s">
        <v>47</v>
      </c>
    </row>
    <row r="1217" spans="1:37">
      <c r="A1217" s="86" t="s">
        <v>1518</v>
      </c>
      <c r="B1217" s="44">
        <v>717</v>
      </c>
      <c r="C1217" s="44">
        <v>37931251</v>
      </c>
      <c r="D1217" s="86" t="s">
        <v>259</v>
      </c>
      <c r="E1217" s="86" t="s">
        <v>63</v>
      </c>
      <c r="F1217" s="44">
        <v>32</v>
      </c>
      <c r="G1217" s="44">
        <v>9353083</v>
      </c>
      <c r="H1217" s="46">
        <v>0.99</v>
      </c>
      <c r="I1217" s="21">
        <v>74.348002016948428</v>
      </c>
      <c r="J1217" s="86" t="s">
        <v>306</v>
      </c>
      <c r="K1217" s="66">
        <v>0.112</v>
      </c>
      <c r="L1217" s="45">
        <v>8617</v>
      </c>
      <c r="M1217" s="82">
        <v>44038</v>
      </c>
      <c r="N1217" s="44">
        <v>92783</v>
      </c>
      <c r="O1217" s="36">
        <f t="shared" si="217"/>
        <v>6898230.6711385259</v>
      </c>
      <c r="P1217" s="36">
        <f t="shared" si="218"/>
        <v>7670833</v>
      </c>
      <c r="Q1217" s="44">
        <v>4747</v>
      </c>
      <c r="R1217" s="30">
        <v>92783</v>
      </c>
      <c r="S1217" s="30">
        <f t="shared" si="219"/>
        <v>88036</v>
      </c>
      <c r="T1217" s="36">
        <f t="shared" si="220"/>
        <v>392458</v>
      </c>
      <c r="U1217" s="30">
        <f t="shared" si="221"/>
        <v>7278375</v>
      </c>
      <c r="V1217" s="44">
        <v>58</v>
      </c>
      <c r="W1217" s="33">
        <f t="shared" si="222"/>
        <v>44096</v>
      </c>
      <c r="X1217" s="43" t="str">
        <f t="shared" ca="1" si="227"/>
        <v>Bill Process</v>
      </c>
      <c r="Y1217" s="37">
        <f t="shared" ca="1" si="223"/>
        <v>-2095</v>
      </c>
      <c r="Z1217" s="44">
        <v>7813</v>
      </c>
      <c r="AA1217" s="44">
        <f t="shared" ca="1" si="224"/>
        <v>2095</v>
      </c>
      <c r="AB1217" s="48">
        <v>0</v>
      </c>
      <c r="AC1217" s="67">
        <f t="shared" si="225"/>
        <v>5.1162389661899267E-2</v>
      </c>
      <c r="AD1217" s="52">
        <f t="shared" ca="1" si="228"/>
        <v>2095</v>
      </c>
      <c r="AE1217" s="83"/>
      <c r="AF1217" s="74">
        <v>0</v>
      </c>
      <c r="AG1217" s="75">
        <v>0</v>
      </c>
      <c r="AH1217" s="76">
        <v>46351</v>
      </c>
      <c r="AI1217" s="77">
        <v>46423</v>
      </c>
      <c r="AJ1217" s="50">
        <f t="shared" si="226"/>
        <v>-72</v>
      </c>
      <c r="AK1217" s="48" t="s">
        <v>60</v>
      </c>
    </row>
    <row r="1218" spans="1:37">
      <c r="A1218" s="86" t="s">
        <v>1519</v>
      </c>
      <c r="B1218" s="44">
        <v>323</v>
      </c>
      <c r="C1218" s="44">
        <v>30177050</v>
      </c>
      <c r="D1218" s="86" t="s">
        <v>210</v>
      </c>
      <c r="E1218" s="86" t="s">
        <v>211</v>
      </c>
      <c r="F1218" s="44">
        <v>43</v>
      </c>
      <c r="G1218" s="44">
        <v>749211</v>
      </c>
      <c r="H1218" s="46">
        <v>0.99</v>
      </c>
      <c r="I1218" s="21">
        <v>59.470613963021748</v>
      </c>
      <c r="J1218" s="86" t="s">
        <v>122</v>
      </c>
      <c r="K1218" s="66">
        <v>0.14399999999999999</v>
      </c>
      <c r="L1218" s="45">
        <v>3186</v>
      </c>
      <c r="M1218" s="82">
        <v>45377</v>
      </c>
      <c r="N1218" s="44">
        <v>56786</v>
      </c>
      <c r="O1218" s="36">
        <f t="shared" si="217"/>
        <v>3377098.2845041528</v>
      </c>
      <c r="P1218" s="36">
        <f t="shared" si="218"/>
        <v>3863400</v>
      </c>
      <c r="Q1218" s="44">
        <v>27428</v>
      </c>
      <c r="R1218" s="30">
        <v>56786</v>
      </c>
      <c r="S1218" s="30">
        <f t="shared" si="219"/>
        <v>29358</v>
      </c>
      <c r="T1218" s="36">
        <f t="shared" si="220"/>
        <v>1866047</v>
      </c>
      <c r="U1218" s="30">
        <f t="shared" si="221"/>
        <v>1997353</v>
      </c>
      <c r="V1218" s="44">
        <v>67</v>
      </c>
      <c r="W1218" s="33">
        <f t="shared" si="222"/>
        <v>45444</v>
      </c>
      <c r="X1218" s="43" t="str">
        <f t="shared" ca="1" si="227"/>
        <v>Bill Process</v>
      </c>
      <c r="Y1218" s="37">
        <f t="shared" ca="1" si="223"/>
        <v>-747</v>
      </c>
      <c r="Z1218" s="44">
        <v>2374</v>
      </c>
      <c r="AA1218" s="44">
        <f t="shared" ca="1" si="224"/>
        <v>747</v>
      </c>
      <c r="AB1218" s="48">
        <v>1</v>
      </c>
      <c r="AC1218" s="67">
        <f t="shared" si="225"/>
        <v>0.48300637481069275</v>
      </c>
      <c r="AD1218" s="52">
        <f t="shared" ca="1" si="228"/>
        <v>746</v>
      </c>
      <c r="AE1218" s="83"/>
      <c r="AF1218" s="74">
        <v>0</v>
      </c>
      <c r="AG1218" s="75">
        <v>0</v>
      </c>
      <c r="AH1218" s="76">
        <v>45678</v>
      </c>
      <c r="AI1218" s="77">
        <v>45759</v>
      </c>
      <c r="AJ1218" s="50">
        <f t="shared" si="226"/>
        <v>-81</v>
      </c>
      <c r="AK1218" s="48" t="s">
        <v>60</v>
      </c>
    </row>
    <row r="1219" spans="1:37">
      <c r="A1219" s="86" t="s">
        <v>1520</v>
      </c>
      <c r="B1219" s="44">
        <v>584</v>
      </c>
      <c r="C1219" s="44">
        <v>31550233</v>
      </c>
      <c r="D1219" s="86" t="s">
        <v>501</v>
      </c>
      <c r="E1219" s="86" t="s">
        <v>79</v>
      </c>
      <c r="F1219" s="44">
        <v>7</v>
      </c>
      <c r="G1219" s="44">
        <v>5262818</v>
      </c>
      <c r="H1219" s="46">
        <v>0.9</v>
      </c>
      <c r="I1219" s="21">
        <v>95.303180385393659</v>
      </c>
      <c r="J1219" s="86" t="s">
        <v>101</v>
      </c>
      <c r="K1219" s="66">
        <v>0.13600000000000001</v>
      </c>
      <c r="L1219" s="45">
        <v>5469</v>
      </c>
      <c r="M1219" s="82">
        <v>44033</v>
      </c>
      <c r="N1219" s="44">
        <v>71804</v>
      </c>
      <c r="O1219" s="36">
        <f t="shared" ref="O1219:O1282" si="229">I1219*N1219</f>
        <v>6843149.564392806</v>
      </c>
      <c r="P1219" s="36">
        <f t="shared" ref="P1219:P1282" si="230">ROUND((SUM(I1219*K1219+I1219)*N1219),0)</f>
        <v>7773818</v>
      </c>
      <c r="Q1219" s="44">
        <v>8548</v>
      </c>
      <c r="R1219" s="30">
        <v>71804</v>
      </c>
      <c r="S1219" s="30">
        <f t="shared" ref="S1219:S1282" si="231">+N1219-Q1219</f>
        <v>63256</v>
      </c>
      <c r="T1219" s="36">
        <f t="shared" ref="T1219:T1282" si="232">ROUND((SUM(I1219*K1219+I1219)*Q1219),0)</f>
        <v>925444</v>
      </c>
      <c r="U1219" s="30">
        <f t="shared" ref="U1219:U1282" si="233">+P1219-T1219</f>
        <v>6848374</v>
      </c>
      <c r="V1219" s="44">
        <v>58</v>
      </c>
      <c r="W1219" s="33">
        <f t="shared" ref="W1219:W1282" si="234">V1219+M1219</f>
        <v>44091</v>
      </c>
      <c r="X1219" s="43" t="str">
        <f t="shared" ca="1" si="227"/>
        <v>Bill Process</v>
      </c>
      <c r="Y1219" s="37">
        <f t="shared" ref="Y1219:Y1282" ca="1" si="235">+W1219-TODAY()</f>
        <v>-2100</v>
      </c>
      <c r="Z1219" s="44">
        <v>2876</v>
      </c>
      <c r="AA1219" s="44">
        <f t="shared" ref="AA1219:AA1282" ca="1" si="236">IF(W1219&lt;TODAY(),TODAY()-W1219,0)</f>
        <v>2100</v>
      </c>
      <c r="AB1219" s="48">
        <v>8</v>
      </c>
      <c r="AC1219" s="67">
        <f t="shared" ref="AC1219:AC1282" si="237">+Q1219/N1219</f>
        <v>0.11904629268564425</v>
      </c>
      <c r="AD1219" s="52">
        <f t="shared" ca="1" si="228"/>
        <v>2092</v>
      </c>
      <c r="AE1219" s="83"/>
      <c r="AF1219" s="74">
        <v>0</v>
      </c>
      <c r="AG1219" s="75">
        <v>0</v>
      </c>
      <c r="AH1219" s="76">
        <v>45760</v>
      </c>
      <c r="AI1219" s="77">
        <v>45832</v>
      </c>
      <c r="AJ1219" s="50">
        <f t="shared" ref="AJ1219:AJ1282" si="238">AH1219-AI1219</f>
        <v>-72</v>
      </c>
      <c r="AK1219" s="48" t="s">
        <v>47</v>
      </c>
    </row>
    <row r="1220" spans="1:37">
      <c r="A1220" s="86" t="s">
        <v>1521</v>
      </c>
      <c r="B1220" s="44">
        <v>805</v>
      </c>
      <c r="C1220" s="44">
        <v>54813834</v>
      </c>
      <c r="D1220" s="86" t="s">
        <v>361</v>
      </c>
      <c r="E1220" s="86" t="s">
        <v>107</v>
      </c>
      <c r="F1220" s="44">
        <v>12</v>
      </c>
      <c r="G1220" s="44">
        <v>5046179</v>
      </c>
      <c r="H1220" s="46">
        <v>0.89</v>
      </c>
      <c r="I1220" s="21">
        <v>68.411688526788055</v>
      </c>
      <c r="J1220" s="86" t="s">
        <v>76</v>
      </c>
      <c r="K1220" s="66">
        <v>0.10100000000000001</v>
      </c>
      <c r="L1220" s="45">
        <v>5551</v>
      </c>
      <c r="M1220" s="82">
        <v>44821</v>
      </c>
      <c r="N1220" s="44">
        <v>51067</v>
      </c>
      <c r="O1220" s="36">
        <f t="shared" si="229"/>
        <v>3493579.6979974858</v>
      </c>
      <c r="P1220" s="36">
        <f t="shared" si="230"/>
        <v>3846431</v>
      </c>
      <c r="Q1220" s="44">
        <v>14148</v>
      </c>
      <c r="R1220" s="30">
        <v>51067</v>
      </c>
      <c r="S1220" s="30">
        <f t="shared" si="231"/>
        <v>36919</v>
      </c>
      <c r="T1220" s="36">
        <f t="shared" si="232"/>
        <v>1065645</v>
      </c>
      <c r="U1220" s="30">
        <f t="shared" si="233"/>
        <v>2780786</v>
      </c>
      <c r="V1220" s="44">
        <v>50</v>
      </c>
      <c r="W1220" s="33">
        <f t="shared" si="234"/>
        <v>44871</v>
      </c>
      <c r="X1220" s="43" t="str">
        <f t="shared" ref="X1220:X1283" ca="1" si="239">IF(Q1220=0,"Bill Submit",IF(Q1220&lt;N1220,"Bill Process",IF(W1220&gt;=TODAY(),"L D 0%",IF(W1220+V1220/4&gt;=TODAY(),"L D 2.5%",IF(W1220+V1220/2&gt;=TODAY(),"L D 5.0%",IF(W1220+V1220*3/4&gt;=TODAY(),"L D 7.5%",IF(W1220+V1220&gt;=TODAY(),"L D 10%","P O Closed")))))))</f>
        <v>Bill Process</v>
      </c>
      <c r="Y1220" s="37">
        <f t="shared" ca="1" si="235"/>
        <v>-1320</v>
      </c>
      <c r="Z1220" s="44">
        <v>6596</v>
      </c>
      <c r="AA1220" s="44">
        <f t="shared" ca="1" si="236"/>
        <v>1320</v>
      </c>
      <c r="AB1220" s="48">
        <v>2</v>
      </c>
      <c r="AC1220" s="67">
        <f t="shared" si="237"/>
        <v>0.27704779994908652</v>
      </c>
      <c r="AD1220" s="52">
        <f t="shared" ca="1" si="228"/>
        <v>1318</v>
      </c>
      <c r="AE1220" s="83"/>
      <c r="AF1220" s="74">
        <v>0</v>
      </c>
      <c r="AG1220" s="75">
        <v>0</v>
      </c>
      <c r="AH1220" s="76">
        <v>45659</v>
      </c>
      <c r="AI1220" s="77">
        <v>45723</v>
      </c>
      <c r="AJ1220" s="50">
        <f t="shared" si="238"/>
        <v>-64</v>
      </c>
      <c r="AK1220" s="48" t="s">
        <v>47</v>
      </c>
    </row>
    <row r="1221" spans="1:37">
      <c r="A1221" s="86" t="s">
        <v>1522</v>
      </c>
      <c r="B1221" s="44">
        <v>888</v>
      </c>
      <c r="C1221" s="44">
        <v>86097056</v>
      </c>
      <c r="D1221" s="86" t="s">
        <v>896</v>
      </c>
      <c r="E1221" s="86" t="s">
        <v>207</v>
      </c>
      <c r="F1221" s="44">
        <v>10</v>
      </c>
      <c r="G1221" s="44">
        <v>5892014</v>
      </c>
      <c r="H1221" s="46">
        <v>0.84</v>
      </c>
      <c r="I1221" s="21">
        <v>84.303448239953227</v>
      </c>
      <c r="J1221" s="86" t="s">
        <v>64</v>
      </c>
      <c r="K1221" s="66">
        <v>0.107</v>
      </c>
      <c r="L1221" s="45">
        <v>8105</v>
      </c>
      <c r="M1221" s="82">
        <v>45937</v>
      </c>
      <c r="N1221" s="44">
        <v>38585</v>
      </c>
      <c r="O1221" s="36">
        <f t="shared" si="229"/>
        <v>3252848.5503385952</v>
      </c>
      <c r="P1221" s="36">
        <f t="shared" si="230"/>
        <v>3600903</v>
      </c>
      <c r="Q1221" s="44">
        <v>38036</v>
      </c>
      <c r="R1221" s="30">
        <v>38585</v>
      </c>
      <c r="S1221" s="30">
        <f t="shared" si="231"/>
        <v>549</v>
      </c>
      <c r="T1221" s="36">
        <f t="shared" si="232"/>
        <v>3549669</v>
      </c>
      <c r="U1221" s="30">
        <f t="shared" si="233"/>
        <v>51234</v>
      </c>
      <c r="V1221" s="44">
        <v>64</v>
      </c>
      <c r="W1221" s="33">
        <f t="shared" si="234"/>
        <v>46001</v>
      </c>
      <c r="X1221" s="43" t="str">
        <f t="shared" ca="1" si="239"/>
        <v>Bill Process</v>
      </c>
      <c r="Y1221" s="37">
        <f t="shared" ca="1" si="235"/>
        <v>-190</v>
      </c>
      <c r="Z1221" s="44">
        <v>2544</v>
      </c>
      <c r="AA1221" s="44">
        <f t="shared" ca="1" si="236"/>
        <v>190</v>
      </c>
      <c r="AB1221" s="48">
        <v>0</v>
      </c>
      <c r="AC1221" s="67">
        <f t="shared" si="237"/>
        <v>0.98577167292989498</v>
      </c>
      <c r="AD1221" s="52">
        <f t="shared" ca="1" si="228"/>
        <v>190</v>
      </c>
      <c r="AE1221" s="83"/>
      <c r="AF1221" s="74">
        <v>0</v>
      </c>
      <c r="AG1221" s="75">
        <v>0</v>
      </c>
      <c r="AH1221" s="76">
        <v>46196</v>
      </c>
      <c r="AI1221" s="77">
        <v>46274</v>
      </c>
      <c r="AJ1221" s="50">
        <f t="shared" si="238"/>
        <v>-78</v>
      </c>
      <c r="AK1221" s="48" t="s">
        <v>47</v>
      </c>
    </row>
    <row r="1222" spans="1:37">
      <c r="A1222" s="86" t="s">
        <v>1523</v>
      </c>
      <c r="B1222" s="44">
        <v>471</v>
      </c>
      <c r="C1222" s="44">
        <v>31971721</v>
      </c>
      <c r="D1222" s="86" t="s">
        <v>361</v>
      </c>
      <c r="E1222" s="86" t="s">
        <v>107</v>
      </c>
      <c r="F1222" s="44">
        <v>33</v>
      </c>
      <c r="G1222" s="44">
        <v>6063362</v>
      </c>
      <c r="H1222" s="46">
        <v>0.84</v>
      </c>
      <c r="I1222" s="21">
        <v>77.491598576413139</v>
      </c>
      <c r="J1222" s="86" t="s">
        <v>59</v>
      </c>
      <c r="K1222" s="66">
        <v>0.14599999999999999</v>
      </c>
      <c r="L1222" s="45">
        <v>7612</v>
      </c>
      <c r="M1222" s="82">
        <v>45782</v>
      </c>
      <c r="N1222" s="44">
        <v>19412</v>
      </c>
      <c r="O1222" s="36">
        <f t="shared" si="229"/>
        <v>1504266.9115653317</v>
      </c>
      <c r="P1222" s="36">
        <f t="shared" si="230"/>
        <v>1723890</v>
      </c>
      <c r="Q1222" s="44">
        <v>3877</v>
      </c>
      <c r="R1222" s="30">
        <v>19412</v>
      </c>
      <c r="S1222" s="30">
        <f t="shared" si="231"/>
        <v>15535</v>
      </c>
      <c r="T1222" s="36">
        <f t="shared" si="232"/>
        <v>344298</v>
      </c>
      <c r="U1222" s="30">
        <f t="shared" si="233"/>
        <v>1379592</v>
      </c>
      <c r="V1222" s="44">
        <v>100</v>
      </c>
      <c r="W1222" s="33">
        <f t="shared" si="234"/>
        <v>45882</v>
      </c>
      <c r="X1222" s="43" t="str">
        <f t="shared" ca="1" si="239"/>
        <v>Bill Process</v>
      </c>
      <c r="Y1222" s="37">
        <f t="shared" ca="1" si="235"/>
        <v>-309</v>
      </c>
      <c r="Z1222" s="44">
        <v>5152</v>
      </c>
      <c r="AA1222" s="44">
        <f t="shared" ca="1" si="236"/>
        <v>309</v>
      </c>
      <c r="AB1222" s="48">
        <v>0</v>
      </c>
      <c r="AC1222" s="67">
        <f t="shared" si="237"/>
        <v>0.19972182155367812</v>
      </c>
      <c r="AD1222" s="52">
        <f t="shared" ca="1" si="228"/>
        <v>309</v>
      </c>
      <c r="AE1222" s="83"/>
      <c r="AF1222" s="74">
        <v>0</v>
      </c>
      <c r="AG1222" s="75">
        <v>0</v>
      </c>
      <c r="AH1222" s="76">
        <v>46335</v>
      </c>
      <c r="AI1222" s="77">
        <v>46449</v>
      </c>
      <c r="AJ1222" s="50">
        <f t="shared" si="238"/>
        <v>-114</v>
      </c>
      <c r="AK1222" s="48" t="s">
        <v>60</v>
      </c>
    </row>
    <row r="1223" spans="1:37">
      <c r="A1223" s="86" t="s">
        <v>1524</v>
      </c>
      <c r="B1223" s="44">
        <v>810</v>
      </c>
      <c r="C1223" s="44">
        <v>45567371</v>
      </c>
      <c r="D1223" s="86" t="s">
        <v>604</v>
      </c>
      <c r="E1223" s="86" t="s">
        <v>125</v>
      </c>
      <c r="F1223" s="44">
        <v>14</v>
      </c>
      <c r="G1223" s="44">
        <v>9892879</v>
      </c>
      <c r="H1223" s="46">
        <v>0.93</v>
      </c>
      <c r="I1223" s="21">
        <v>75.479502537417446</v>
      </c>
      <c r="J1223" s="86" t="s">
        <v>156</v>
      </c>
      <c r="K1223" s="66">
        <v>0.114</v>
      </c>
      <c r="L1223" s="45">
        <v>5798</v>
      </c>
      <c r="M1223" s="82">
        <v>45260</v>
      </c>
      <c r="N1223" s="44">
        <v>17385</v>
      </c>
      <c r="O1223" s="36">
        <f t="shared" si="229"/>
        <v>1312211.1516130024</v>
      </c>
      <c r="P1223" s="36">
        <f t="shared" si="230"/>
        <v>1461803</v>
      </c>
      <c r="Q1223" s="44">
        <v>2233</v>
      </c>
      <c r="R1223" s="30">
        <v>17385</v>
      </c>
      <c r="S1223" s="30">
        <f t="shared" si="231"/>
        <v>15152</v>
      </c>
      <c r="T1223" s="36">
        <f t="shared" si="232"/>
        <v>187760</v>
      </c>
      <c r="U1223" s="30">
        <f t="shared" si="233"/>
        <v>1274043</v>
      </c>
      <c r="V1223" s="44">
        <v>78</v>
      </c>
      <c r="W1223" s="33">
        <f t="shared" si="234"/>
        <v>45338</v>
      </c>
      <c r="X1223" s="43" t="str">
        <f t="shared" ca="1" si="239"/>
        <v>Bill Process</v>
      </c>
      <c r="Y1223" s="37">
        <f t="shared" ca="1" si="235"/>
        <v>-853</v>
      </c>
      <c r="Z1223" s="44">
        <v>6349</v>
      </c>
      <c r="AA1223" s="44">
        <f t="shared" ca="1" si="236"/>
        <v>853</v>
      </c>
      <c r="AB1223" s="48">
        <v>2</v>
      </c>
      <c r="AC1223" s="67">
        <f t="shared" si="237"/>
        <v>0.1284440609721024</v>
      </c>
      <c r="AD1223" s="52">
        <f t="shared" ca="1" si="228"/>
        <v>851</v>
      </c>
      <c r="AE1223" s="83"/>
      <c r="AF1223" s="74">
        <v>0</v>
      </c>
      <c r="AG1223" s="75">
        <v>0</v>
      </c>
      <c r="AH1223" s="76">
        <v>45827</v>
      </c>
      <c r="AI1223" s="77">
        <v>45919</v>
      </c>
      <c r="AJ1223" s="50">
        <f t="shared" si="238"/>
        <v>-92</v>
      </c>
      <c r="AK1223" s="48" t="s">
        <v>60</v>
      </c>
    </row>
    <row r="1224" spans="1:37">
      <c r="A1224" s="86" t="s">
        <v>1525</v>
      </c>
      <c r="B1224" s="44">
        <v>455</v>
      </c>
      <c r="C1224" s="44">
        <v>21958163</v>
      </c>
      <c r="D1224" s="86" t="s">
        <v>62</v>
      </c>
      <c r="E1224" s="86" t="s">
        <v>63</v>
      </c>
      <c r="F1224" s="44">
        <v>18</v>
      </c>
      <c r="G1224" s="44">
        <v>6759627</v>
      </c>
      <c r="H1224" s="46">
        <v>0.97</v>
      </c>
      <c r="I1224" s="21">
        <v>54.225207334565027</v>
      </c>
      <c r="J1224" s="86" t="s">
        <v>76</v>
      </c>
      <c r="K1224" s="66">
        <v>0.111</v>
      </c>
      <c r="L1224" s="45">
        <v>9925</v>
      </c>
      <c r="M1224" s="82">
        <v>45955</v>
      </c>
      <c r="N1224" s="44">
        <v>91917</v>
      </c>
      <c r="O1224" s="36">
        <f t="shared" si="229"/>
        <v>4984218.3825712139</v>
      </c>
      <c r="P1224" s="36">
        <f t="shared" si="230"/>
        <v>5537467</v>
      </c>
      <c r="Q1224" s="44">
        <v>83330</v>
      </c>
      <c r="R1224" s="30">
        <v>91917</v>
      </c>
      <c r="S1224" s="30">
        <f t="shared" si="231"/>
        <v>8587</v>
      </c>
      <c r="T1224" s="36">
        <f t="shared" si="232"/>
        <v>5020150</v>
      </c>
      <c r="U1224" s="30">
        <f t="shared" si="233"/>
        <v>517317</v>
      </c>
      <c r="V1224" s="44">
        <v>193</v>
      </c>
      <c r="W1224" s="33">
        <f t="shared" si="234"/>
        <v>46148</v>
      </c>
      <c r="X1224" s="43" t="str">
        <f t="shared" ca="1" si="239"/>
        <v>Bill Process</v>
      </c>
      <c r="Y1224" s="37">
        <f t="shared" ca="1" si="235"/>
        <v>-43</v>
      </c>
      <c r="Z1224" s="44">
        <v>7344</v>
      </c>
      <c r="AA1224" s="44">
        <f t="shared" ca="1" si="236"/>
        <v>43</v>
      </c>
      <c r="AB1224" s="48">
        <v>8</v>
      </c>
      <c r="AC1224" s="67">
        <f t="shared" si="237"/>
        <v>0.9065787612737578</v>
      </c>
      <c r="AD1224" s="52">
        <f t="shared" ca="1" si="228"/>
        <v>35</v>
      </c>
      <c r="AE1224" s="83"/>
      <c r="AF1224" s="74">
        <v>0</v>
      </c>
      <c r="AG1224" s="75">
        <v>0</v>
      </c>
      <c r="AH1224" s="76">
        <v>45930</v>
      </c>
      <c r="AI1224" s="77">
        <v>46137</v>
      </c>
      <c r="AJ1224" s="50">
        <f t="shared" si="238"/>
        <v>-207</v>
      </c>
      <c r="AK1224" s="48" t="s">
        <v>47</v>
      </c>
    </row>
    <row r="1225" spans="1:37">
      <c r="A1225" s="86" t="s">
        <v>1526</v>
      </c>
      <c r="B1225" s="44">
        <v>649</v>
      </c>
      <c r="C1225" s="44">
        <v>66366719</v>
      </c>
      <c r="D1225" s="86" t="s">
        <v>201</v>
      </c>
      <c r="E1225" s="86" t="s">
        <v>83</v>
      </c>
      <c r="F1225" s="44">
        <v>41</v>
      </c>
      <c r="G1225" s="44">
        <v>8115147</v>
      </c>
      <c r="H1225" s="46">
        <v>0.95</v>
      </c>
      <c r="I1225" s="21">
        <v>51.714076367805646</v>
      </c>
      <c r="J1225" s="86" t="s">
        <v>306</v>
      </c>
      <c r="K1225" s="66">
        <v>0.105</v>
      </c>
      <c r="L1225" s="45">
        <v>6268</v>
      </c>
      <c r="M1225" s="82">
        <v>45882</v>
      </c>
      <c r="N1225" s="44">
        <v>27906</v>
      </c>
      <c r="O1225" s="36">
        <f t="shared" si="229"/>
        <v>1443133.0151199843</v>
      </c>
      <c r="P1225" s="36">
        <f t="shared" si="230"/>
        <v>1594662</v>
      </c>
      <c r="Q1225" s="44">
        <v>4174</v>
      </c>
      <c r="R1225" s="30">
        <v>27906</v>
      </c>
      <c r="S1225" s="30">
        <f t="shared" si="231"/>
        <v>23732</v>
      </c>
      <c r="T1225" s="36">
        <f t="shared" si="232"/>
        <v>238519</v>
      </c>
      <c r="U1225" s="30">
        <f t="shared" si="233"/>
        <v>1356143</v>
      </c>
      <c r="V1225" s="44">
        <v>61</v>
      </c>
      <c r="W1225" s="33">
        <f t="shared" si="234"/>
        <v>45943</v>
      </c>
      <c r="X1225" s="43" t="str">
        <f t="shared" ca="1" si="239"/>
        <v>Bill Process</v>
      </c>
      <c r="Y1225" s="37">
        <f t="shared" ca="1" si="235"/>
        <v>-248</v>
      </c>
      <c r="Z1225" s="44">
        <v>7883</v>
      </c>
      <c r="AA1225" s="44">
        <f t="shared" ca="1" si="236"/>
        <v>248</v>
      </c>
      <c r="AB1225" s="48">
        <v>5</v>
      </c>
      <c r="AC1225" s="67">
        <f t="shared" si="237"/>
        <v>0.14957356840822761</v>
      </c>
      <c r="AD1225" s="52">
        <f t="shared" ca="1" si="228"/>
        <v>243</v>
      </c>
      <c r="AE1225" s="83"/>
      <c r="AF1225" s="74">
        <v>0</v>
      </c>
      <c r="AG1225" s="75">
        <v>0</v>
      </c>
      <c r="AH1225" s="76">
        <v>45668</v>
      </c>
      <c r="AI1225" s="77">
        <v>45743</v>
      </c>
      <c r="AJ1225" s="50">
        <f t="shared" si="238"/>
        <v>-75</v>
      </c>
      <c r="AK1225" s="48" t="s">
        <v>60</v>
      </c>
    </row>
    <row r="1226" spans="1:37">
      <c r="A1226" s="86" t="s">
        <v>1527</v>
      </c>
      <c r="B1226" s="44">
        <v>174</v>
      </c>
      <c r="C1226" s="44">
        <v>93479503</v>
      </c>
      <c r="D1226" s="86" t="s">
        <v>434</v>
      </c>
      <c r="E1226" s="86" t="s">
        <v>107</v>
      </c>
      <c r="F1226" s="44">
        <v>31</v>
      </c>
      <c r="G1226" s="44">
        <v>3235285</v>
      </c>
      <c r="H1226" s="46">
        <v>0.76</v>
      </c>
      <c r="I1226" s="21">
        <v>96.79925995280901</v>
      </c>
      <c r="J1226" s="86" t="s">
        <v>272</v>
      </c>
      <c r="K1226" s="66">
        <v>0.115</v>
      </c>
      <c r="L1226" s="45">
        <v>5398</v>
      </c>
      <c r="M1226" s="82">
        <v>44450</v>
      </c>
      <c r="N1226" s="44">
        <v>98263</v>
      </c>
      <c r="O1226" s="36">
        <f t="shared" si="229"/>
        <v>9511785.680742871</v>
      </c>
      <c r="P1226" s="36">
        <f t="shared" si="230"/>
        <v>10605641</v>
      </c>
      <c r="Q1226" s="44">
        <v>42317</v>
      </c>
      <c r="R1226" s="30">
        <v>98263</v>
      </c>
      <c r="S1226" s="30">
        <f t="shared" si="231"/>
        <v>55946</v>
      </c>
      <c r="T1226" s="36">
        <f t="shared" si="232"/>
        <v>4567324</v>
      </c>
      <c r="U1226" s="30">
        <f t="shared" si="233"/>
        <v>6038317</v>
      </c>
      <c r="V1226" s="44">
        <v>160</v>
      </c>
      <c r="W1226" s="33">
        <f t="shared" si="234"/>
        <v>44610</v>
      </c>
      <c r="X1226" s="43" t="str">
        <f t="shared" ca="1" si="239"/>
        <v>Bill Process</v>
      </c>
      <c r="Y1226" s="37">
        <f t="shared" ca="1" si="235"/>
        <v>-1581</v>
      </c>
      <c r="Z1226" s="44">
        <v>4056</v>
      </c>
      <c r="AA1226" s="44">
        <f t="shared" ca="1" si="236"/>
        <v>1581</v>
      </c>
      <c r="AB1226" s="48">
        <v>3</v>
      </c>
      <c r="AC1226" s="67">
        <f t="shared" si="237"/>
        <v>0.43065039740288819</v>
      </c>
      <c r="AD1226" s="52">
        <f t="shared" ca="1" si="228"/>
        <v>1578</v>
      </c>
      <c r="AE1226" s="83"/>
      <c r="AF1226" s="74">
        <v>0</v>
      </c>
      <c r="AG1226" s="75">
        <v>0</v>
      </c>
      <c r="AH1226" s="76">
        <v>45993</v>
      </c>
      <c r="AI1226" s="77">
        <v>46167</v>
      </c>
      <c r="AJ1226" s="50">
        <f t="shared" si="238"/>
        <v>-174</v>
      </c>
      <c r="AK1226" s="48" t="s">
        <v>47</v>
      </c>
    </row>
    <row r="1227" spans="1:37">
      <c r="A1227" s="86" t="s">
        <v>1528</v>
      </c>
      <c r="B1227" s="44">
        <v>787</v>
      </c>
      <c r="C1227" s="44">
        <v>93652548</v>
      </c>
      <c r="D1227" s="86" t="s">
        <v>278</v>
      </c>
      <c r="E1227" s="86" t="s">
        <v>75</v>
      </c>
      <c r="F1227" s="44">
        <v>30</v>
      </c>
      <c r="G1227" s="44">
        <v>5515444</v>
      </c>
      <c r="H1227" s="46">
        <v>0.91</v>
      </c>
      <c r="I1227" s="21">
        <v>63.176010502234689</v>
      </c>
      <c r="J1227" s="86" t="s">
        <v>197</v>
      </c>
      <c r="K1227" s="66">
        <v>0.14199999999999999</v>
      </c>
      <c r="L1227" s="45">
        <v>6250</v>
      </c>
      <c r="M1227" s="82">
        <v>44766</v>
      </c>
      <c r="N1227" s="44">
        <v>56242</v>
      </c>
      <c r="O1227" s="36">
        <f t="shared" si="229"/>
        <v>3553145.1826666836</v>
      </c>
      <c r="P1227" s="36">
        <f t="shared" si="230"/>
        <v>4057692</v>
      </c>
      <c r="Q1227" s="44">
        <v>12267</v>
      </c>
      <c r="R1227" s="30">
        <v>56242</v>
      </c>
      <c r="S1227" s="30">
        <f t="shared" si="231"/>
        <v>43975</v>
      </c>
      <c r="T1227" s="36">
        <f t="shared" si="232"/>
        <v>885027</v>
      </c>
      <c r="U1227" s="30">
        <f t="shared" si="233"/>
        <v>3172665</v>
      </c>
      <c r="V1227" s="44">
        <v>95</v>
      </c>
      <c r="W1227" s="33">
        <f t="shared" si="234"/>
        <v>44861</v>
      </c>
      <c r="X1227" s="43" t="str">
        <f t="shared" ca="1" si="239"/>
        <v>Bill Process</v>
      </c>
      <c r="Y1227" s="37">
        <f t="shared" ca="1" si="235"/>
        <v>-1330</v>
      </c>
      <c r="Z1227" s="44">
        <v>7800</v>
      </c>
      <c r="AA1227" s="44">
        <f t="shared" ca="1" si="236"/>
        <v>1330</v>
      </c>
      <c r="AB1227" s="48">
        <v>8</v>
      </c>
      <c r="AC1227" s="67">
        <f t="shared" si="237"/>
        <v>0.21811102023398884</v>
      </c>
      <c r="AD1227" s="52">
        <f t="shared" ca="1" si="228"/>
        <v>1322</v>
      </c>
      <c r="AE1227" s="83"/>
      <c r="AF1227" s="74">
        <v>0</v>
      </c>
      <c r="AG1227" s="75">
        <v>0</v>
      </c>
      <c r="AH1227" s="76">
        <v>46014</v>
      </c>
      <c r="AI1227" s="77">
        <v>46123</v>
      </c>
      <c r="AJ1227" s="50">
        <f t="shared" si="238"/>
        <v>-109</v>
      </c>
      <c r="AK1227" s="48" t="s">
        <v>47</v>
      </c>
    </row>
    <row r="1228" spans="1:37">
      <c r="A1228" s="86" t="s">
        <v>1529</v>
      </c>
      <c r="B1228" s="44">
        <v>138</v>
      </c>
      <c r="C1228" s="44">
        <v>40994132</v>
      </c>
      <c r="D1228" s="86" t="s">
        <v>460</v>
      </c>
      <c r="E1228" s="86" t="s">
        <v>125</v>
      </c>
      <c r="F1228" s="44">
        <v>16</v>
      </c>
      <c r="G1228" s="44">
        <v>5796852</v>
      </c>
      <c r="H1228" s="46">
        <v>0.91</v>
      </c>
      <c r="I1228" s="21">
        <v>55.551022431446057</v>
      </c>
      <c r="J1228" s="86" t="s">
        <v>202</v>
      </c>
      <c r="K1228" s="66">
        <v>0.13100000000000001</v>
      </c>
      <c r="L1228" s="45">
        <v>6382</v>
      </c>
      <c r="M1228" s="82">
        <v>45045</v>
      </c>
      <c r="N1228" s="44">
        <v>26656</v>
      </c>
      <c r="O1228" s="36">
        <f t="shared" si="229"/>
        <v>1480768.053932626</v>
      </c>
      <c r="P1228" s="36">
        <f t="shared" si="230"/>
        <v>1674749</v>
      </c>
      <c r="Q1228" s="44">
        <v>1347</v>
      </c>
      <c r="R1228" s="30">
        <v>26656</v>
      </c>
      <c r="S1228" s="30">
        <f t="shared" si="231"/>
        <v>25309</v>
      </c>
      <c r="T1228" s="36">
        <f t="shared" si="232"/>
        <v>84630</v>
      </c>
      <c r="U1228" s="30">
        <f t="shared" si="233"/>
        <v>1590119</v>
      </c>
      <c r="V1228" s="44">
        <v>57</v>
      </c>
      <c r="W1228" s="33">
        <f t="shared" si="234"/>
        <v>45102</v>
      </c>
      <c r="X1228" s="43" t="str">
        <f t="shared" ca="1" si="239"/>
        <v>Bill Process</v>
      </c>
      <c r="Y1228" s="37">
        <f t="shared" ca="1" si="235"/>
        <v>-1089</v>
      </c>
      <c r="Z1228" s="44">
        <v>7683</v>
      </c>
      <c r="AA1228" s="44">
        <f t="shared" ca="1" si="236"/>
        <v>1089</v>
      </c>
      <c r="AB1228" s="48">
        <v>6</v>
      </c>
      <c r="AC1228" s="67">
        <f t="shared" si="237"/>
        <v>5.0532713085234091E-2</v>
      </c>
      <c r="AD1228" s="52">
        <f t="shared" ca="1" si="228"/>
        <v>1083</v>
      </c>
      <c r="AE1228" s="83"/>
      <c r="AF1228" s="74">
        <v>0</v>
      </c>
      <c r="AG1228" s="75">
        <v>0</v>
      </c>
      <c r="AH1228" s="76">
        <v>45860</v>
      </c>
      <c r="AI1228" s="77">
        <v>45931</v>
      </c>
      <c r="AJ1228" s="50">
        <f t="shared" si="238"/>
        <v>-71</v>
      </c>
      <c r="AK1228" s="48" t="s">
        <v>60</v>
      </c>
    </row>
    <row r="1229" spans="1:37">
      <c r="A1229" s="86" t="s">
        <v>1530</v>
      </c>
      <c r="B1229" s="44">
        <v>579</v>
      </c>
      <c r="C1229" s="44">
        <v>53365413</v>
      </c>
      <c r="D1229" s="86" t="s">
        <v>381</v>
      </c>
      <c r="E1229" s="86" t="s">
        <v>211</v>
      </c>
      <c r="F1229" s="44">
        <v>32</v>
      </c>
      <c r="G1229" s="44">
        <v>2970725</v>
      </c>
      <c r="H1229" s="46">
        <v>0.76</v>
      </c>
      <c r="I1229" s="21">
        <v>75.147987409605932</v>
      </c>
      <c r="J1229" s="86" t="s">
        <v>166</v>
      </c>
      <c r="K1229" s="66">
        <v>0.14099999999999999</v>
      </c>
      <c r="L1229" s="45">
        <v>7863</v>
      </c>
      <c r="M1229" s="82">
        <v>43836</v>
      </c>
      <c r="N1229" s="44">
        <v>62363</v>
      </c>
      <c r="O1229" s="36">
        <f t="shared" si="229"/>
        <v>4686453.9388252543</v>
      </c>
      <c r="P1229" s="36">
        <f t="shared" si="230"/>
        <v>5347244</v>
      </c>
      <c r="Q1229" s="44">
        <v>16797</v>
      </c>
      <c r="R1229" s="30">
        <v>62363</v>
      </c>
      <c r="S1229" s="30">
        <f t="shared" si="231"/>
        <v>45566</v>
      </c>
      <c r="T1229" s="36">
        <f t="shared" si="232"/>
        <v>1440240</v>
      </c>
      <c r="U1229" s="30">
        <f t="shared" si="233"/>
        <v>3907004</v>
      </c>
      <c r="V1229" s="44">
        <v>141</v>
      </c>
      <c r="W1229" s="33">
        <f t="shared" si="234"/>
        <v>43977</v>
      </c>
      <c r="X1229" s="43" t="str">
        <f t="shared" ca="1" si="239"/>
        <v>Bill Process</v>
      </c>
      <c r="Y1229" s="37">
        <f t="shared" ca="1" si="235"/>
        <v>-2214</v>
      </c>
      <c r="Z1229" s="44">
        <v>7599</v>
      </c>
      <c r="AA1229" s="44">
        <f t="shared" ca="1" si="236"/>
        <v>2214</v>
      </c>
      <c r="AB1229" s="48">
        <v>7</v>
      </c>
      <c r="AC1229" s="67">
        <f t="shared" si="237"/>
        <v>0.2693423985375944</v>
      </c>
      <c r="AD1229" s="52">
        <f t="shared" ca="1" si="228"/>
        <v>2207</v>
      </c>
      <c r="AE1229" s="83"/>
      <c r="AF1229" s="74">
        <v>0</v>
      </c>
      <c r="AG1229" s="75">
        <v>0</v>
      </c>
      <c r="AH1229" s="76">
        <v>45980</v>
      </c>
      <c r="AI1229" s="77">
        <v>46135</v>
      </c>
      <c r="AJ1229" s="50">
        <f t="shared" si="238"/>
        <v>-155</v>
      </c>
      <c r="AK1229" s="48" t="s">
        <v>47</v>
      </c>
    </row>
    <row r="1230" spans="1:37">
      <c r="A1230" s="86" t="s">
        <v>1531</v>
      </c>
      <c r="B1230" s="44">
        <v>660</v>
      </c>
      <c r="C1230" s="44">
        <v>60752971</v>
      </c>
      <c r="D1230" s="86" t="s">
        <v>170</v>
      </c>
      <c r="E1230" s="86" t="s">
        <v>147</v>
      </c>
      <c r="F1230" s="44">
        <v>32</v>
      </c>
      <c r="G1230" s="44">
        <v>6980739</v>
      </c>
      <c r="H1230" s="46">
        <v>0.93</v>
      </c>
      <c r="I1230" s="21">
        <v>78.2608165059833</v>
      </c>
      <c r="J1230" s="86" t="s">
        <v>173</v>
      </c>
      <c r="K1230" s="66">
        <v>0.127</v>
      </c>
      <c r="L1230" s="45">
        <v>4464</v>
      </c>
      <c r="M1230" s="82">
        <v>45956</v>
      </c>
      <c r="N1230" s="44">
        <v>67889</v>
      </c>
      <c r="O1230" s="36">
        <f t="shared" si="229"/>
        <v>5313048.5717747007</v>
      </c>
      <c r="P1230" s="36">
        <f t="shared" si="230"/>
        <v>5987806</v>
      </c>
      <c r="Q1230" s="44">
        <v>16051</v>
      </c>
      <c r="R1230" s="30">
        <v>67889</v>
      </c>
      <c r="S1230" s="30">
        <f t="shared" si="231"/>
        <v>51838</v>
      </c>
      <c r="T1230" s="36">
        <f t="shared" si="232"/>
        <v>1415697</v>
      </c>
      <c r="U1230" s="30">
        <f t="shared" si="233"/>
        <v>4572109</v>
      </c>
      <c r="V1230" s="44">
        <v>75</v>
      </c>
      <c r="W1230" s="33">
        <f t="shared" si="234"/>
        <v>46031</v>
      </c>
      <c r="X1230" s="43" t="str">
        <f t="shared" ca="1" si="239"/>
        <v>Bill Process</v>
      </c>
      <c r="Y1230" s="37">
        <f t="shared" ca="1" si="235"/>
        <v>-160</v>
      </c>
      <c r="Z1230" s="44">
        <v>3040</v>
      </c>
      <c r="AA1230" s="44">
        <f t="shared" ca="1" si="236"/>
        <v>160</v>
      </c>
      <c r="AB1230" s="48">
        <v>5</v>
      </c>
      <c r="AC1230" s="67">
        <f t="shared" si="237"/>
        <v>0.23643005494262692</v>
      </c>
      <c r="AD1230" s="52">
        <f t="shared" ca="1" si="228"/>
        <v>155</v>
      </c>
      <c r="AE1230" s="83"/>
      <c r="AF1230" s="74">
        <v>0</v>
      </c>
      <c r="AG1230" s="75">
        <v>0</v>
      </c>
      <c r="AH1230" s="76">
        <v>45974</v>
      </c>
      <c r="AI1230" s="77">
        <v>46063</v>
      </c>
      <c r="AJ1230" s="50">
        <f t="shared" si="238"/>
        <v>-89</v>
      </c>
      <c r="AK1230" s="48" t="s">
        <v>47</v>
      </c>
    </row>
    <row r="1231" spans="1:37">
      <c r="A1231" s="86" t="s">
        <v>1532</v>
      </c>
      <c r="B1231" s="44">
        <v>427</v>
      </c>
      <c r="C1231" s="44">
        <v>46852761</v>
      </c>
      <c r="D1231" s="86" t="s">
        <v>872</v>
      </c>
      <c r="E1231" s="86" t="s">
        <v>63</v>
      </c>
      <c r="F1231" s="44">
        <v>30</v>
      </c>
      <c r="G1231" s="44">
        <v>5712783</v>
      </c>
      <c r="H1231" s="46">
        <v>1</v>
      </c>
      <c r="I1231" s="21">
        <v>85.892212698241366</v>
      </c>
      <c r="J1231" s="86" t="s">
        <v>64</v>
      </c>
      <c r="K1231" s="66">
        <v>0.13700000000000001</v>
      </c>
      <c r="L1231" s="45">
        <v>1177</v>
      </c>
      <c r="M1231" s="82">
        <v>44371</v>
      </c>
      <c r="N1231" s="44">
        <v>59952</v>
      </c>
      <c r="O1231" s="36">
        <f t="shared" si="229"/>
        <v>5149409.9356849659</v>
      </c>
      <c r="P1231" s="36">
        <f t="shared" si="230"/>
        <v>5854879</v>
      </c>
      <c r="Q1231" s="44">
        <v>42984</v>
      </c>
      <c r="R1231" s="30">
        <v>59952</v>
      </c>
      <c r="S1231" s="30">
        <f t="shared" si="231"/>
        <v>16968</v>
      </c>
      <c r="T1231" s="36">
        <f t="shared" si="232"/>
        <v>4197794</v>
      </c>
      <c r="U1231" s="30">
        <f t="shared" si="233"/>
        <v>1657085</v>
      </c>
      <c r="V1231" s="44">
        <v>58</v>
      </c>
      <c r="W1231" s="33">
        <f t="shared" si="234"/>
        <v>44429</v>
      </c>
      <c r="X1231" s="43" t="str">
        <f t="shared" ca="1" si="239"/>
        <v>Bill Process</v>
      </c>
      <c r="Y1231" s="37">
        <f t="shared" ca="1" si="235"/>
        <v>-1762</v>
      </c>
      <c r="Z1231" s="44">
        <v>7776</v>
      </c>
      <c r="AA1231" s="44">
        <f t="shared" ca="1" si="236"/>
        <v>1762</v>
      </c>
      <c r="AB1231" s="48">
        <v>6</v>
      </c>
      <c r="AC1231" s="67">
        <f t="shared" si="237"/>
        <v>0.71697357886309043</v>
      </c>
      <c r="AD1231" s="52">
        <f t="shared" ca="1" si="228"/>
        <v>1756</v>
      </c>
      <c r="AE1231" s="83"/>
      <c r="AF1231" s="74">
        <v>0</v>
      </c>
      <c r="AG1231" s="75">
        <v>0</v>
      </c>
      <c r="AH1231" s="76">
        <v>45843</v>
      </c>
      <c r="AI1231" s="77">
        <v>45915</v>
      </c>
      <c r="AJ1231" s="50">
        <f t="shared" si="238"/>
        <v>-72</v>
      </c>
      <c r="AK1231" s="48" t="s">
        <v>47</v>
      </c>
    </row>
    <row r="1232" spans="1:37">
      <c r="A1232" s="86" t="s">
        <v>1533</v>
      </c>
      <c r="B1232" s="44">
        <v>661</v>
      </c>
      <c r="C1232" s="44">
        <v>49958525</v>
      </c>
      <c r="D1232" s="86" t="s">
        <v>106</v>
      </c>
      <c r="E1232" s="86" t="s">
        <v>107</v>
      </c>
      <c r="F1232" s="44">
        <v>46</v>
      </c>
      <c r="G1232" s="44">
        <v>791175</v>
      </c>
      <c r="H1232" s="46">
        <v>0.85</v>
      </c>
      <c r="I1232" s="21">
        <v>87.663401798525257</v>
      </c>
      <c r="J1232" s="86" t="s">
        <v>159</v>
      </c>
      <c r="K1232" s="66">
        <v>0.11600000000000001</v>
      </c>
      <c r="L1232" s="45">
        <v>4951</v>
      </c>
      <c r="M1232" s="82">
        <v>45257</v>
      </c>
      <c r="N1232" s="44">
        <v>30545</v>
      </c>
      <c r="O1232" s="36">
        <f t="shared" si="229"/>
        <v>2677678.6079359539</v>
      </c>
      <c r="P1232" s="36">
        <f t="shared" si="230"/>
        <v>2988289</v>
      </c>
      <c r="Q1232" s="44">
        <v>7070</v>
      </c>
      <c r="R1232" s="30">
        <v>30545</v>
      </c>
      <c r="S1232" s="30">
        <f t="shared" si="231"/>
        <v>23475</v>
      </c>
      <c r="T1232" s="36">
        <f t="shared" si="232"/>
        <v>691675</v>
      </c>
      <c r="U1232" s="30">
        <f t="shared" si="233"/>
        <v>2296614</v>
      </c>
      <c r="V1232" s="44">
        <v>173</v>
      </c>
      <c r="W1232" s="33">
        <f t="shared" si="234"/>
        <v>45430</v>
      </c>
      <c r="X1232" s="43" t="str">
        <f t="shared" ca="1" si="239"/>
        <v>Bill Process</v>
      </c>
      <c r="Y1232" s="37">
        <f t="shared" ca="1" si="235"/>
        <v>-761</v>
      </c>
      <c r="Z1232" s="44">
        <v>6571</v>
      </c>
      <c r="AA1232" s="44">
        <f t="shared" ca="1" si="236"/>
        <v>761</v>
      </c>
      <c r="AB1232" s="48">
        <v>5</v>
      </c>
      <c r="AC1232" s="67">
        <f t="shared" si="237"/>
        <v>0.23146177770502538</v>
      </c>
      <c r="AD1232" s="52">
        <f t="shared" ca="1" si="228"/>
        <v>756</v>
      </c>
      <c r="AE1232" s="83"/>
      <c r="AF1232" s="74">
        <v>0</v>
      </c>
      <c r="AG1232" s="75">
        <v>0</v>
      </c>
      <c r="AH1232" s="76">
        <v>46060</v>
      </c>
      <c r="AI1232" s="77">
        <v>46247</v>
      </c>
      <c r="AJ1232" s="50">
        <f t="shared" si="238"/>
        <v>-187</v>
      </c>
      <c r="AK1232" s="48" t="s">
        <v>47</v>
      </c>
    </row>
    <row r="1233" spans="1:37">
      <c r="A1233" s="86" t="s">
        <v>1534</v>
      </c>
      <c r="B1233" s="44">
        <v>122</v>
      </c>
      <c r="C1233" s="44">
        <v>24980246</v>
      </c>
      <c r="D1233" s="86" t="s">
        <v>170</v>
      </c>
      <c r="E1233" s="86" t="s">
        <v>147</v>
      </c>
      <c r="F1233" s="44">
        <v>34</v>
      </c>
      <c r="G1233" s="44">
        <v>8527499</v>
      </c>
      <c r="H1233" s="46">
        <v>0.97</v>
      </c>
      <c r="I1233" s="21">
        <v>98.316937885086318</v>
      </c>
      <c r="J1233" s="86" t="s">
        <v>115</v>
      </c>
      <c r="K1233" s="66">
        <v>0.121</v>
      </c>
      <c r="L1233" s="45">
        <v>4179</v>
      </c>
      <c r="M1233" s="82">
        <v>45679</v>
      </c>
      <c r="N1233" s="44">
        <v>65307</v>
      </c>
      <c r="O1233" s="36">
        <f t="shared" si="229"/>
        <v>6420784.2624613326</v>
      </c>
      <c r="P1233" s="36">
        <f t="shared" si="230"/>
        <v>7197699</v>
      </c>
      <c r="Q1233" s="44">
        <v>47889</v>
      </c>
      <c r="R1233" s="30">
        <v>65307</v>
      </c>
      <c r="S1233" s="30">
        <f t="shared" si="231"/>
        <v>17418</v>
      </c>
      <c r="T1233" s="36">
        <f t="shared" si="232"/>
        <v>5278004</v>
      </c>
      <c r="U1233" s="30">
        <f t="shared" si="233"/>
        <v>1919695</v>
      </c>
      <c r="V1233" s="44">
        <v>160</v>
      </c>
      <c r="W1233" s="33">
        <f t="shared" si="234"/>
        <v>45839</v>
      </c>
      <c r="X1233" s="43" t="str">
        <f t="shared" ca="1" si="239"/>
        <v>Bill Process</v>
      </c>
      <c r="Y1233" s="37">
        <f t="shared" ca="1" si="235"/>
        <v>-352</v>
      </c>
      <c r="Z1233" s="44">
        <v>5364</v>
      </c>
      <c r="AA1233" s="44">
        <f t="shared" ca="1" si="236"/>
        <v>352</v>
      </c>
      <c r="AB1233" s="48">
        <v>0</v>
      </c>
      <c r="AC1233" s="67">
        <f t="shared" si="237"/>
        <v>0.73329045890945843</v>
      </c>
      <c r="AD1233" s="52">
        <f t="shared" ca="1" si="228"/>
        <v>352</v>
      </c>
      <c r="AE1233" s="83"/>
      <c r="AF1233" s="74">
        <v>0</v>
      </c>
      <c r="AG1233" s="75">
        <v>0</v>
      </c>
      <c r="AH1233" s="76">
        <v>46292</v>
      </c>
      <c r="AI1233" s="77">
        <v>46466</v>
      </c>
      <c r="AJ1233" s="50">
        <f t="shared" si="238"/>
        <v>-174</v>
      </c>
      <c r="AK1233" s="48" t="s">
        <v>60</v>
      </c>
    </row>
    <row r="1234" spans="1:37">
      <c r="A1234" s="86" t="s">
        <v>1535</v>
      </c>
      <c r="B1234" s="44">
        <v>149</v>
      </c>
      <c r="C1234" s="44">
        <v>69746450</v>
      </c>
      <c r="D1234" s="86" t="s">
        <v>299</v>
      </c>
      <c r="E1234" s="86" t="s">
        <v>83</v>
      </c>
      <c r="F1234" s="44">
        <v>6</v>
      </c>
      <c r="G1234" s="44">
        <v>5477180</v>
      </c>
      <c r="H1234" s="46">
        <v>0.96</v>
      </c>
      <c r="I1234" s="21">
        <v>97.584901804863577</v>
      </c>
      <c r="J1234" s="86" t="s">
        <v>156</v>
      </c>
      <c r="K1234" s="66">
        <v>0.125</v>
      </c>
      <c r="L1234" s="45">
        <v>3945</v>
      </c>
      <c r="M1234" s="82">
        <v>44857</v>
      </c>
      <c r="N1234" s="44">
        <v>73745</v>
      </c>
      <c r="O1234" s="36">
        <f t="shared" si="229"/>
        <v>7196398.5835996643</v>
      </c>
      <c r="P1234" s="36">
        <f t="shared" si="230"/>
        <v>8095948</v>
      </c>
      <c r="Q1234" s="44">
        <v>667</v>
      </c>
      <c r="R1234" s="30">
        <v>73745</v>
      </c>
      <c r="S1234" s="30">
        <f t="shared" si="231"/>
        <v>73078</v>
      </c>
      <c r="T1234" s="36">
        <f t="shared" si="232"/>
        <v>73225</v>
      </c>
      <c r="U1234" s="30">
        <f t="shared" si="233"/>
        <v>8022723</v>
      </c>
      <c r="V1234" s="44">
        <v>57</v>
      </c>
      <c r="W1234" s="33">
        <f t="shared" si="234"/>
        <v>44914</v>
      </c>
      <c r="X1234" s="43" t="str">
        <f t="shared" ca="1" si="239"/>
        <v>Bill Process</v>
      </c>
      <c r="Y1234" s="37">
        <f t="shared" ca="1" si="235"/>
        <v>-1277</v>
      </c>
      <c r="Z1234" s="44">
        <v>4560</v>
      </c>
      <c r="AA1234" s="44">
        <f t="shared" ca="1" si="236"/>
        <v>1277</v>
      </c>
      <c r="AB1234" s="48">
        <v>4</v>
      </c>
      <c r="AC1234" s="67">
        <f t="shared" si="237"/>
        <v>9.0446809953217168E-3</v>
      </c>
      <c r="AD1234" s="52">
        <f t="shared" ref="AD1234:AD1297" ca="1" si="240">+AA1234-AB1234</f>
        <v>1273</v>
      </c>
      <c r="AE1234" s="83"/>
      <c r="AF1234" s="74">
        <v>0</v>
      </c>
      <c r="AG1234" s="75">
        <v>0</v>
      </c>
      <c r="AH1234" s="76">
        <v>46049</v>
      </c>
      <c r="AI1234" s="77">
        <v>46120</v>
      </c>
      <c r="AJ1234" s="50">
        <f t="shared" si="238"/>
        <v>-71</v>
      </c>
      <c r="AK1234" s="48" t="s">
        <v>60</v>
      </c>
    </row>
    <row r="1235" spans="1:37">
      <c r="A1235" s="86" t="s">
        <v>1536</v>
      </c>
      <c r="B1235" s="44">
        <v>400</v>
      </c>
      <c r="C1235" s="44">
        <v>70719969</v>
      </c>
      <c r="D1235" s="86" t="s">
        <v>131</v>
      </c>
      <c r="E1235" s="86" t="s">
        <v>75</v>
      </c>
      <c r="F1235" s="44">
        <v>37</v>
      </c>
      <c r="G1235" s="44">
        <v>6247942</v>
      </c>
      <c r="H1235" s="46">
        <v>0.91</v>
      </c>
      <c r="I1235" s="21">
        <v>78.452024607368514</v>
      </c>
      <c r="J1235" s="86" t="s">
        <v>236</v>
      </c>
      <c r="K1235" s="66">
        <v>0.14399999999999999</v>
      </c>
      <c r="L1235" s="45">
        <v>1469</v>
      </c>
      <c r="M1235" s="82">
        <v>45035</v>
      </c>
      <c r="N1235" s="44">
        <v>85201</v>
      </c>
      <c r="O1235" s="36">
        <f t="shared" si="229"/>
        <v>6684190.9485724047</v>
      </c>
      <c r="P1235" s="36">
        <f t="shared" si="230"/>
        <v>7646714</v>
      </c>
      <c r="Q1235" s="44">
        <v>78818</v>
      </c>
      <c r="R1235" s="30">
        <v>85201</v>
      </c>
      <c r="S1235" s="30">
        <f t="shared" si="231"/>
        <v>6383</v>
      </c>
      <c r="T1235" s="36">
        <f t="shared" si="232"/>
        <v>7073846</v>
      </c>
      <c r="U1235" s="30">
        <f t="shared" si="233"/>
        <v>572868</v>
      </c>
      <c r="V1235" s="44">
        <v>78</v>
      </c>
      <c r="W1235" s="33">
        <f t="shared" si="234"/>
        <v>45113</v>
      </c>
      <c r="X1235" s="43" t="str">
        <f t="shared" ca="1" si="239"/>
        <v>Bill Process</v>
      </c>
      <c r="Y1235" s="37">
        <f t="shared" ca="1" si="235"/>
        <v>-1078</v>
      </c>
      <c r="Z1235" s="44">
        <v>1095</v>
      </c>
      <c r="AA1235" s="44">
        <f t="shared" ca="1" si="236"/>
        <v>1078</v>
      </c>
      <c r="AB1235" s="48">
        <v>1</v>
      </c>
      <c r="AC1235" s="67">
        <f t="shared" si="237"/>
        <v>0.92508303893146793</v>
      </c>
      <c r="AD1235" s="52">
        <f t="shared" ca="1" si="240"/>
        <v>1077</v>
      </c>
      <c r="AE1235" s="83"/>
      <c r="AF1235" s="74">
        <v>0</v>
      </c>
      <c r="AG1235" s="75">
        <v>0</v>
      </c>
      <c r="AH1235" s="76">
        <v>46066</v>
      </c>
      <c r="AI1235" s="77">
        <v>46158</v>
      </c>
      <c r="AJ1235" s="50">
        <f t="shared" si="238"/>
        <v>-92</v>
      </c>
      <c r="AK1235" s="48" t="s">
        <v>47</v>
      </c>
    </row>
    <row r="1236" spans="1:37">
      <c r="A1236" s="86" t="s">
        <v>1537</v>
      </c>
      <c r="B1236" s="44">
        <v>498</v>
      </c>
      <c r="C1236" s="44">
        <v>29938165</v>
      </c>
      <c r="D1236" s="86" t="s">
        <v>186</v>
      </c>
      <c r="E1236" s="86" t="s">
        <v>83</v>
      </c>
      <c r="F1236" s="44">
        <v>21</v>
      </c>
      <c r="G1236" s="44">
        <v>6598190</v>
      </c>
      <c r="H1236" s="46">
        <v>0.98</v>
      </c>
      <c r="I1236" s="21">
        <v>90.894305304880291</v>
      </c>
      <c r="J1236" s="86" t="s">
        <v>129</v>
      </c>
      <c r="K1236" s="66">
        <v>0.122</v>
      </c>
      <c r="L1236" s="45">
        <v>4615</v>
      </c>
      <c r="M1236" s="82">
        <v>45811</v>
      </c>
      <c r="N1236" s="44">
        <v>66541</v>
      </c>
      <c r="O1236" s="36">
        <f t="shared" si="229"/>
        <v>6048197.9692920391</v>
      </c>
      <c r="P1236" s="36">
        <f t="shared" si="230"/>
        <v>6786078</v>
      </c>
      <c r="Q1236" s="44">
        <v>23765</v>
      </c>
      <c r="R1236" s="30">
        <v>66541</v>
      </c>
      <c r="S1236" s="30">
        <f t="shared" si="231"/>
        <v>42776</v>
      </c>
      <c r="T1236" s="36">
        <f t="shared" si="232"/>
        <v>2423636</v>
      </c>
      <c r="U1236" s="30">
        <f t="shared" si="233"/>
        <v>4362442</v>
      </c>
      <c r="V1236" s="44">
        <v>183</v>
      </c>
      <c r="W1236" s="33">
        <f t="shared" si="234"/>
        <v>45994</v>
      </c>
      <c r="X1236" s="43" t="str">
        <f t="shared" ca="1" si="239"/>
        <v>Bill Process</v>
      </c>
      <c r="Y1236" s="37">
        <f t="shared" ca="1" si="235"/>
        <v>-197</v>
      </c>
      <c r="Z1236" s="44">
        <v>6747</v>
      </c>
      <c r="AA1236" s="44">
        <f t="shared" ca="1" si="236"/>
        <v>197</v>
      </c>
      <c r="AB1236" s="48">
        <v>0</v>
      </c>
      <c r="AC1236" s="67">
        <f t="shared" si="237"/>
        <v>0.35714822440299965</v>
      </c>
      <c r="AD1236" s="52">
        <f t="shared" ca="1" si="240"/>
        <v>197</v>
      </c>
      <c r="AE1236" s="83"/>
      <c r="AF1236" s="74">
        <v>0</v>
      </c>
      <c r="AG1236" s="75">
        <v>0</v>
      </c>
      <c r="AH1236" s="76">
        <v>46352</v>
      </c>
      <c r="AI1236" s="77">
        <v>46549</v>
      </c>
      <c r="AJ1236" s="50">
        <f t="shared" si="238"/>
        <v>-197</v>
      </c>
      <c r="AK1236" s="48" t="s">
        <v>60</v>
      </c>
    </row>
    <row r="1237" spans="1:37">
      <c r="A1237" s="86" t="s">
        <v>1538</v>
      </c>
      <c r="B1237" s="44">
        <v>484</v>
      </c>
      <c r="C1237" s="44">
        <v>23130235</v>
      </c>
      <c r="D1237" s="86" t="s">
        <v>141</v>
      </c>
      <c r="E1237" s="86" t="s">
        <v>93</v>
      </c>
      <c r="F1237" s="44">
        <v>49</v>
      </c>
      <c r="G1237" s="44">
        <v>1060755</v>
      </c>
      <c r="H1237" s="46">
        <v>0.86</v>
      </c>
      <c r="I1237" s="21">
        <v>77.67625022514153</v>
      </c>
      <c r="J1237" s="86" t="s">
        <v>315</v>
      </c>
      <c r="K1237" s="66">
        <v>0.11700000000000001</v>
      </c>
      <c r="L1237" s="45">
        <v>3561</v>
      </c>
      <c r="M1237" s="82">
        <v>45219</v>
      </c>
      <c r="N1237" s="44">
        <v>12146</v>
      </c>
      <c r="O1237" s="36">
        <f t="shared" si="229"/>
        <v>943455.73523456906</v>
      </c>
      <c r="P1237" s="36">
        <f t="shared" si="230"/>
        <v>1053840</v>
      </c>
      <c r="Q1237" s="44">
        <v>7935</v>
      </c>
      <c r="R1237" s="30">
        <v>12146</v>
      </c>
      <c r="S1237" s="30">
        <f t="shared" si="231"/>
        <v>4211</v>
      </c>
      <c r="T1237" s="36">
        <f t="shared" si="232"/>
        <v>688475</v>
      </c>
      <c r="U1237" s="30">
        <f t="shared" si="233"/>
        <v>365365</v>
      </c>
      <c r="V1237" s="44">
        <v>109</v>
      </c>
      <c r="W1237" s="33">
        <f t="shared" si="234"/>
        <v>45328</v>
      </c>
      <c r="X1237" s="43" t="str">
        <f t="shared" ca="1" si="239"/>
        <v>Bill Process</v>
      </c>
      <c r="Y1237" s="37">
        <f t="shared" ca="1" si="235"/>
        <v>-863</v>
      </c>
      <c r="Z1237" s="44">
        <v>8480</v>
      </c>
      <c r="AA1237" s="44">
        <f t="shared" ca="1" si="236"/>
        <v>863</v>
      </c>
      <c r="AB1237" s="48">
        <v>5</v>
      </c>
      <c r="AC1237" s="67">
        <f t="shared" si="237"/>
        <v>0.65330149843569896</v>
      </c>
      <c r="AD1237" s="52">
        <f t="shared" ca="1" si="240"/>
        <v>858</v>
      </c>
      <c r="AE1237" s="83"/>
      <c r="AF1237" s="74">
        <v>0</v>
      </c>
      <c r="AG1237" s="75">
        <v>0</v>
      </c>
      <c r="AH1237" s="76">
        <v>45758</v>
      </c>
      <c r="AI1237" s="77">
        <v>45881</v>
      </c>
      <c r="AJ1237" s="50">
        <f t="shared" si="238"/>
        <v>-123</v>
      </c>
      <c r="AK1237" s="48" t="s">
        <v>47</v>
      </c>
    </row>
    <row r="1238" spans="1:37">
      <c r="A1238" s="86" t="s">
        <v>1539</v>
      </c>
      <c r="B1238" s="44">
        <v>441</v>
      </c>
      <c r="C1238" s="44">
        <v>89493651</v>
      </c>
      <c r="D1238" s="86" t="s">
        <v>425</v>
      </c>
      <c r="E1238" s="86" t="s">
        <v>71</v>
      </c>
      <c r="F1238" s="44">
        <v>43</v>
      </c>
      <c r="G1238" s="44">
        <v>6062091</v>
      </c>
      <c r="H1238" s="46">
        <v>0.91</v>
      </c>
      <c r="I1238" s="21">
        <v>82.560884616288533</v>
      </c>
      <c r="J1238" s="86" t="s">
        <v>156</v>
      </c>
      <c r="K1238" s="66">
        <v>0.13700000000000001</v>
      </c>
      <c r="L1238" s="45">
        <v>4481</v>
      </c>
      <c r="M1238" s="82">
        <v>44573</v>
      </c>
      <c r="N1238" s="44">
        <v>89215</v>
      </c>
      <c r="O1238" s="36">
        <f t="shared" si="229"/>
        <v>7365669.321042181</v>
      </c>
      <c r="P1238" s="36">
        <f t="shared" si="230"/>
        <v>8374766</v>
      </c>
      <c r="Q1238" s="44">
        <v>24344</v>
      </c>
      <c r="R1238" s="30">
        <v>89215</v>
      </c>
      <c r="S1238" s="30">
        <f t="shared" si="231"/>
        <v>64871</v>
      </c>
      <c r="T1238" s="36">
        <f t="shared" si="232"/>
        <v>2285213</v>
      </c>
      <c r="U1238" s="30">
        <f t="shared" si="233"/>
        <v>6089553</v>
      </c>
      <c r="V1238" s="44">
        <v>187</v>
      </c>
      <c r="W1238" s="33">
        <f t="shared" si="234"/>
        <v>44760</v>
      </c>
      <c r="X1238" s="43" t="str">
        <f t="shared" ca="1" si="239"/>
        <v>Bill Process</v>
      </c>
      <c r="Y1238" s="37">
        <f t="shared" ca="1" si="235"/>
        <v>-1431</v>
      </c>
      <c r="Z1238" s="44">
        <v>1497</v>
      </c>
      <c r="AA1238" s="44">
        <f t="shared" ca="1" si="236"/>
        <v>1431</v>
      </c>
      <c r="AB1238" s="48">
        <v>8</v>
      </c>
      <c r="AC1238" s="67">
        <f t="shared" si="237"/>
        <v>0.27286891217844533</v>
      </c>
      <c r="AD1238" s="52">
        <f t="shared" ca="1" si="240"/>
        <v>1423</v>
      </c>
      <c r="AE1238" s="83"/>
      <c r="AF1238" s="74">
        <v>0</v>
      </c>
      <c r="AG1238" s="75">
        <v>0</v>
      </c>
      <c r="AH1238" s="76">
        <v>45645</v>
      </c>
      <c r="AI1238" s="77">
        <v>45846</v>
      </c>
      <c r="AJ1238" s="50">
        <f t="shared" si="238"/>
        <v>-201</v>
      </c>
      <c r="AK1238" s="48" t="s">
        <v>60</v>
      </c>
    </row>
    <row r="1239" spans="1:37">
      <c r="A1239" s="86" t="s">
        <v>1540</v>
      </c>
      <c r="B1239" s="44">
        <v>243</v>
      </c>
      <c r="C1239" s="44">
        <v>92206850</v>
      </c>
      <c r="D1239" s="86" t="s">
        <v>170</v>
      </c>
      <c r="E1239" s="86" t="s">
        <v>147</v>
      </c>
      <c r="F1239" s="44">
        <v>48</v>
      </c>
      <c r="G1239" s="44">
        <v>3182313</v>
      </c>
      <c r="H1239" s="46">
        <v>0.83</v>
      </c>
      <c r="I1239" s="21">
        <v>76.782395761631562</v>
      </c>
      <c r="J1239" s="86" t="s">
        <v>232</v>
      </c>
      <c r="K1239" s="66">
        <v>0.126</v>
      </c>
      <c r="L1239" s="45">
        <v>4781</v>
      </c>
      <c r="M1239" s="82">
        <v>45300</v>
      </c>
      <c r="N1239" s="44">
        <v>29051</v>
      </c>
      <c r="O1239" s="36">
        <f t="shared" si="229"/>
        <v>2230605.3792711585</v>
      </c>
      <c r="P1239" s="36">
        <f t="shared" si="230"/>
        <v>2511662</v>
      </c>
      <c r="Q1239" s="44">
        <v>18574</v>
      </c>
      <c r="R1239" s="30">
        <v>29051</v>
      </c>
      <c r="S1239" s="30">
        <f t="shared" si="231"/>
        <v>10477</v>
      </c>
      <c r="T1239" s="36">
        <f t="shared" si="232"/>
        <v>1605852</v>
      </c>
      <c r="U1239" s="30">
        <f t="shared" si="233"/>
        <v>905810</v>
      </c>
      <c r="V1239" s="44">
        <v>158</v>
      </c>
      <c r="W1239" s="33">
        <f t="shared" si="234"/>
        <v>45458</v>
      </c>
      <c r="X1239" s="43" t="str">
        <f t="shared" ca="1" si="239"/>
        <v>Bill Process</v>
      </c>
      <c r="Y1239" s="37">
        <f t="shared" ca="1" si="235"/>
        <v>-733</v>
      </c>
      <c r="Z1239" s="44">
        <v>9474</v>
      </c>
      <c r="AA1239" s="44">
        <f t="shared" ca="1" si="236"/>
        <v>733</v>
      </c>
      <c r="AB1239" s="48">
        <v>9</v>
      </c>
      <c r="AC1239" s="67">
        <f t="shared" si="237"/>
        <v>0.63935836976351934</v>
      </c>
      <c r="AD1239" s="52">
        <f t="shared" ca="1" si="240"/>
        <v>724</v>
      </c>
      <c r="AE1239" s="83"/>
      <c r="AF1239" s="74">
        <v>0</v>
      </c>
      <c r="AG1239" s="75">
        <v>0</v>
      </c>
      <c r="AH1239" s="76">
        <v>45956</v>
      </c>
      <c r="AI1239" s="77">
        <v>46128</v>
      </c>
      <c r="AJ1239" s="50">
        <f t="shared" si="238"/>
        <v>-172</v>
      </c>
      <c r="AK1239" s="48" t="s">
        <v>60</v>
      </c>
    </row>
    <row r="1240" spans="1:37">
      <c r="A1240" s="86" t="s">
        <v>1541</v>
      </c>
      <c r="B1240" s="44">
        <v>112</v>
      </c>
      <c r="C1240" s="44">
        <v>93548756</v>
      </c>
      <c r="D1240" s="86" t="s">
        <v>226</v>
      </c>
      <c r="E1240" s="86" t="s">
        <v>97</v>
      </c>
      <c r="F1240" s="44">
        <v>6</v>
      </c>
      <c r="G1240" s="44">
        <v>4252344</v>
      </c>
      <c r="H1240" s="46">
        <v>0.79</v>
      </c>
      <c r="I1240" s="21">
        <v>80.254926552756302</v>
      </c>
      <c r="J1240" s="86" t="s">
        <v>276</v>
      </c>
      <c r="K1240" s="66">
        <v>0.13800000000000001</v>
      </c>
      <c r="L1240" s="45">
        <v>9576</v>
      </c>
      <c r="M1240" s="82">
        <v>44512</v>
      </c>
      <c r="N1240" s="44">
        <v>60748</v>
      </c>
      <c r="O1240" s="36">
        <f t="shared" si="229"/>
        <v>4875326.2782268403</v>
      </c>
      <c r="P1240" s="36">
        <f t="shared" si="230"/>
        <v>5548121</v>
      </c>
      <c r="Q1240" s="44">
        <v>18325</v>
      </c>
      <c r="R1240" s="30">
        <v>60748</v>
      </c>
      <c r="S1240" s="30">
        <f t="shared" si="231"/>
        <v>42423</v>
      </c>
      <c r="T1240" s="36">
        <f t="shared" si="232"/>
        <v>1673624</v>
      </c>
      <c r="U1240" s="30">
        <f t="shared" si="233"/>
        <v>3874497</v>
      </c>
      <c r="V1240" s="44">
        <v>54</v>
      </c>
      <c r="W1240" s="33">
        <f t="shared" si="234"/>
        <v>44566</v>
      </c>
      <c r="X1240" s="43" t="str">
        <f t="shared" ca="1" si="239"/>
        <v>Bill Process</v>
      </c>
      <c r="Y1240" s="37">
        <f t="shared" ca="1" si="235"/>
        <v>-1625</v>
      </c>
      <c r="Z1240" s="44">
        <v>5056</v>
      </c>
      <c r="AA1240" s="44">
        <f t="shared" ca="1" si="236"/>
        <v>1625</v>
      </c>
      <c r="AB1240" s="48">
        <v>4</v>
      </c>
      <c r="AC1240" s="67">
        <f t="shared" si="237"/>
        <v>0.30165602159741883</v>
      </c>
      <c r="AD1240" s="52">
        <f t="shared" ca="1" si="240"/>
        <v>1621</v>
      </c>
      <c r="AE1240" s="83"/>
      <c r="AF1240" s="74">
        <v>0</v>
      </c>
      <c r="AG1240" s="75">
        <v>0</v>
      </c>
      <c r="AH1240" s="76">
        <v>46107</v>
      </c>
      <c r="AI1240" s="77">
        <v>46175</v>
      </c>
      <c r="AJ1240" s="50">
        <f t="shared" si="238"/>
        <v>-68</v>
      </c>
      <c r="AK1240" s="48" t="s">
        <v>47</v>
      </c>
    </row>
    <row r="1241" spans="1:37">
      <c r="A1241" s="86" t="s">
        <v>1542</v>
      </c>
      <c r="B1241" s="44">
        <v>461</v>
      </c>
      <c r="C1241" s="44">
        <v>42067394</v>
      </c>
      <c r="D1241" s="86" t="s">
        <v>386</v>
      </c>
      <c r="E1241" s="86" t="s">
        <v>93</v>
      </c>
      <c r="F1241" s="44">
        <v>34</v>
      </c>
      <c r="G1241" s="44">
        <v>5878932</v>
      </c>
      <c r="H1241" s="46">
        <v>0.85</v>
      </c>
      <c r="I1241" s="21">
        <v>54.983462183425871</v>
      </c>
      <c r="J1241" s="86" t="s">
        <v>55</v>
      </c>
      <c r="K1241" s="66">
        <v>0.13500000000000001</v>
      </c>
      <c r="L1241" s="45">
        <v>5598</v>
      </c>
      <c r="M1241" s="82">
        <v>45125</v>
      </c>
      <c r="N1241" s="44">
        <v>99818</v>
      </c>
      <c r="O1241" s="36">
        <f t="shared" si="229"/>
        <v>5488339.2282252032</v>
      </c>
      <c r="P1241" s="36">
        <f t="shared" si="230"/>
        <v>6229265</v>
      </c>
      <c r="Q1241" s="44">
        <v>3156</v>
      </c>
      <c r="R1241" s="30">
        <v>99818</v>
      </c>
      <c r="S1241" s="30">
        <f t="shared" si="231"/>
        <v>96662</v>
      </c>
      <c r="T1241" s="36">
        <f t="shared" si="232"/>
        <v>196954</v>
      </c>
      <c r="U1241" s="30">
        <f t="shared" si="233"/>
        <v>6032311</v>
      </c>
      <c r="V1241" s="44">
        <v>67</v>
      </c>
      <c r="W1241" s="33">
        <f t="shared" si="234"/>
        <v>45192</v>
      </c>
      <c r="X1241" s="43" t="str">
        <f t="shared" ca="1" si="239"/>
        <v>Bill Process</v>
      </c>
      <c r="Y1241" s="37">
        <f t="shared" ca="1" si="235"/>
        <v>-999</v>
      </c>
      <c r="Z1241" s="44">
        <v>2386</v>
      </c>
      <c r="AA1241" s="44">
        <f t="shared" ca="1" si="236"/>
        <v>999</v>
      </c>
      <c r="AB1241" s="48">
        <v>0</v>
      </c>
      <c r="AC1241" s="67">
        <f t="shared" si="237"/>
        <v>3.1617543929952516E-2</v>
      </c>
      <c r="AD1241" s="52">
        <f t="shared" ca="1" si="240"/>
        <v>999</v>
      </c>
      <c r="AE1241" s="83"/>
      <c r="AF1241" s="74">
        <v>0</v>
      </c>
      <c r="AG1241" s="75">
        <v>0</v>
      </c>
      <c r="AH1241" s="76">
        <v>46285</v>
      </c>
      <c r="AI1241" s="77">
        <v>46366</v>
      </c>
      <c r="AJ1241" s="50">
        <f t="shared" si="238"/>
        <v>-81</v>
      </c>
      <c r="AK1241" s="48" t="s">
        <v>47</v>
      </c>
    </row>
    <row r="1242" spans="1:37">
      <c r="A1242" s="86" t="s">
        <v>1543</v>
      </c>
      <c r="B1242" s="44">
        <v>938</v>
      </c>
      <c r="C1242" s="44">
        <v>24450509</v>
      </c>
      <c r="D1242" s="86" t="s">
        <v>869</v>
      </c>
      <c r="E1242" s="86" t="s">
        <v>107</v>
      </c>
      <c r="F1242" s="44">
        <v>47</v>
      </c>
      <c r="G1242" s="44">
        <v>4872977</v>
      </c>
      <c r="H1242" s="46">
        <v>0.81</v>
      </c>
      <c r="I1242" s="21">
        <v>65.00936159107971</v>
      </c>
      <c r="J1242" s="86" t="s">
        <v>112</v>
      </c>
      <c r="K1242" s="66">
        <v>0.13800000000000001</v>
      </c>
      <c r="L1242" s="45">
        <v>2093</v>
      </c>
      <c r="M1242" s="82">
        <v>44805</v>
      </c>
      <c r="N1242" s="44">
        <v>73165</v>
      </c>
      <c r="O1242" s="36">
        <f t="shared" si="229"/>
        <v>4756409.9408113472</v>
      </c>
      <c r="P1242" s="36">
        <f t="shared" si="230"/>
        <v>5412795</v>
      </c>
      <c r="Q1242" s="44">
        <v>55462</v>
      </c>
      <c r="R1242" s="30">
        <v>73165</v>
      </c>
      <c r="S1242" s="30">
        <f t="shared" si="231"/>
        <v>17703</v>
      </c>
      <c r="T1242" s="36">
        <f t="shared" si="232"/>
        <v>4103115</v>
      </c>
      <c r="U1242" s="30">
        <f t="shared" si="233"/>
        <v>1309680</v>
      </c>
      <c r="V1242" s="44">
        <v>107</v>
      </c>
      <c r="W1242" s="33">
        <f t="shared" si="234"/>
        <v>44912</v>
      </c>
      <c r="X1242" s="43" t="str">
        <f t="shared" ca="1" si="239"/>
        <v>Bill Process</v>
      </c>
      <c r="Y1242" s="37">
        <f t="shared" ca="1" si="235"/>
        <v>-1279</v>
      </c>
      <c r="Z1242" s="44">
        <v>1395</v>
      </c>
      <c r="AA1242" s="44">
        <f t="shared" ca="1" si="236"/>
        <v>1279</v>
      </c>
      <c r="AB1242" s="48">
        <v>0</v>
      </c>
      <c r="AC1242" s="67">
        <f t="shared" si="237"/>
        <v>0.75804004647030687</v>
      </c>
      <c r="AD1242" s="52">
        <f t="shared" ca="1" si="240"/>
        <v>1279</v>
      </c>
      <c r="AE1242" s="83"/>
      <c r="AF1242" s="74">
        <v>0</v>
      </c>
      <c r="AG1242" s="75">
        <v>0</v>
      </c>
      <c r="AH1242" s="76">
        <v>46355</v>
      </c>
      <c r="AI1242" s="77">
        <v>46476</v>
      </c>
      <c r="AJ1242" s="50">
        <f t="shared" si="238"/>
        <v>-121</v>
      </c>
      <c r="AK1242" s="48" t="s">
        <v>47</v>
      </c>
    </row>
    <row r="1243" spans="1:37">
      <c r="A1243" s="86" t="s">
        <v>1544</v>
      </c>
      <c r="B1243" s="44">
        <v>562</v>
      </c>
      <c r="C1243" s="44">
        <v>88431241</v>
      </c>
      <c r="D1243" s="86" t="s">
        <v>619</v>
      </c>
      <c r="E1243" s="86" t="s">
        <v>125</v>
      </c>
      <c r="F1243" s="44">
        <v>34</v>
      </c>
      <c r="G1243" s="44">
        <v>6558013</v>
      </c>
      <c r="H1243" s="46">
        <v>1</v>
      </c>
      <c r="I1243" s="21">
        <v>63.824616103650541</v>
      </c>
      <c r="J1243" s="86" t="s">
        <v>137</v>
      </c>
      <c r="K1243" s="66">
        <v>0.1</v>
      </c>
      <c r="L1243" s="45">
        <v>8720</v>
      </c>
      <c r="M1243" s="82">
        <v>45005</v>
      </c>
      <c r="N1243" s="44">
        <v>35492</v>
      </c>
      <c r="O1243" s="36">
        <f t="shared" si="229"/>
        <v>2265263.2747507649</v>
      </c>
      <c r="P1243" s="36">
        <f t="shared" si="230"/>
        <v>2491790</v>
      </c>
      <c r="Q1243" s="44">
        <v>34170</v>
      </c>
      <c r="R1243" s="30">
        <v>35492</v>
      </c>
      <c r="S1243" s="30">
        <f t="shared" si="231"/>
        <v>1322</v>
      </c>
      <c r="T1243" s="36">
        <f t="shared" si="232"/>
        <v>2398976</v>
      </c>
      <c r="U1243" s="30">
        <f t="shared" si="233"/>
        <v>92814</v>
      </c>
      <c r="V1243" s="44">
        <v>151</v>
      </c>
      <c r="W1243" s="33">
        <f t="shared" si="234"/>
        <v>45156</v>
      </c>
      <c r="X1243" s="43" t="str">
        <f t="shared" ca="1" si="239"/>
        <v>Bill Process</v>
      </c>
      <c r="Y1243" s="37">
        <f t="shared" ca="1" si="235"/>
        <v>-1035</v>
      </c>
      <c r="Z1243" s="44">
        <v>2863</v>
      </c>
      <c r="AA1243" s="44">
        <f t="shared" ca="1" si="236"/>
        <v>1035</v>
      </c>
      <c r="AB1243" s="48">
        <v>3</v>
      </c>
      <c r="AC1243" s="67">
        <f t="shared" si="237"/>
        <v>0.96275216950298659</v>
      </c>
      <c r="AD1243" s="52">
        <f t="shared" ca="1" si="240"/>
        <v>1032</v>
      </c>
      <c r="AE1243" s="83"/>
      <c r="AF1243" s="74">
        <v>0</v>
      </c>
      <c r="AG1243" s="75">
        <v>0</v>
      </c>
      <c r="AH1243" s="76">
        <v>45951</v>
      </c>
      <c r="AI1243" s="77">
        <v>46116</v>
      </c>
      <c r="AJ1243" s="50">
        <f t="shared" si="238"/>
        <v>-165</v>
      </c>
      <c r="AK1243" s="48" t="s">
        <v>60</v>
      </c>
    </row>
    <row r="1244" spans="1:37">
      <c r="A1244" s="86" t="s">
        <v>1545</v>
      </c>
      <c r="B1244" s="44">
        <v>432</v>
      </c>
      <c r="C1244" s="44">
        <v>24455755</v>
      </c>
      <c r="D1244" s="86" t="s">
        <v>235</v>
      </c>
      <c r="E1244" s="86" t="s">
        <v>83</v>
      </c>
      <c r="F1244" s="44">
        <v>12</v>
      </c>
      <c r="G1244" s="44">
        <v>1210638</v>
      </c>
      <c r="H1244" s="46">
        <v>0.95</v>
      </c>
      <c r="I1244" s="21">
        <v>80.519098190809899</v>
      </c>
      <c r="J1244" s="86" t="s">
        <v>377</v>
      </c>
      <c r="K1244" s="66">
        <v>0.10299999999999999</v>
      </c>
      <c r="L1244" s="45">
        <v>1734</v>
      </c>
      <c r="M1244" s="82">
        <v>44171</v>
      </c>
      <c r="N1244" s="44">
        <v>12207</v>
      </c>
      <c r="O1244" s="36">
        <f t="shared" si="229"/>
        <v>982896.63161521649</v>
      </c>
      <c r="P1244" s="36">
        <f t="shared" si="230"/>
        <v>1084135</v>
      </c>
      <c r="Q1244" s="44">
        <v>10688</v>
      </c>
      <c r="R1244" s="30">
        <v>12207</v>
      </c>
      <c r="S1244" s="30">
        <f t="shared" si="231"/>
        <v>1519</v>
      </c>
      <c r="T1244" s="36">
        <f t="shared" si="232"/>
        <v>949229</v>
      </c>
      <c r="U1244" s="30">
        <f t="shared" si="233"/>
        <v>134906</v>
      </c>
      <c r="V1244" s="44">
        <v>82</v>
      </c>
      <c r="W1244" s="33">
        <f t="shared" si="234"/>
        <v>44253</v>
      </c>
      <c r="X1244" s="43" t="str">
        <f t="shared" ca="1" si="239"/>
        <v>Bill Process</v>
      </c>
      <c r="Y1244" s="37">
        <f t="shared" ca="1" si="235"/>
        <v>-1938</v>
      </c>
      <c r="Z1244" s="44">
        <v>6301</v>
      </c>
      <c r="AA1244" s="44">
        <f t="shared" ca="1" si="236"/>
        <v>1938</v>
      </c>
      <c r="AB1244" s="48">
        <v>0</v>
      </c>
      <c r="AC1244" s="67">
        <f t="shared" si="237"/>
        <v>0.87556320144179567</v>
      </c>
      <c r="AD1244" s="52">
        <f t="shared" ca="1" si="240"/>
        <v>1938</v>
      </c>
      <c r="AE1244" s="83"/>
      <c r="AF1244" s="74">
        <v>0</v>
      </c>
      <c r="AG1244" s="75">
        <v>0</v>
      </c>
      <c r="AH1244" s="76">
        <v>46352</v>
      </c>
      <c r="AI1244" s="77">
        <v>46448</v>
      </c>
      <c r="AJ1244" s="50">
        <f t="shared" si="238"/>
        <v>-96</v>
      </c>
      <c r="AK1244" s="48" t="s">
        <v>47</v>
      </c>
    </row>
    <row r="1245" spans="1:37">
      <c r="A1245" s="86" t="s">
        <v>1546</v>
      </c>
      <c r="B1245" s="44">
        <v>298</v>
      </c>
      <c r="C1245" s="44">
        <v>87432842</v>
      </c>
      <c r="D1245" s="86" t="s">
        <v>336</v>
      </c>
      <c r="E1245" s="86" t="s">
        <v>58</v>
      </c>
      <c r="F1245" s="44">
        <v>23</v>
      </c>
      <c r="G1245" s="44">
        <v>2541418</v>
      </c>
      <c r="H1245" s="46">
        <v>0.84</v>
      </c>
      <c r="I1245" s="21">
        <v>87.069256017073286</v>
      </c>
      <c r="J1245" s="86" t="s">
        <v>137</v>
      </c>
      <c r="K1245" s="66">
        <v>0.124</v>
      </c>
      <c r="L1245" s="45">
        <v>1239</v>
      </c>
      <c r="M1245" s="82">
        <v>44396</v>
      </c>
      <c r="N1245" s="44">
        <v>24949</v>
      </c>
      <c r="O1245" s="36">
        <f t="shared" si="229"/>
        <v>2172290.8683699616</v>
      </c>
      <c r="P1245" s="36">
        <f t="shared" si="230"/>
        <v>2441655</v>
      </c>
      <c r="Q1245" s="44">
        <v>23751</v>
      </c>
      <c r="R1245" s="30">
        <v>24949</v>
      </c>
      <c r="S1245" s="30">
        <f t="shared" si="231"/>
        <v>1198</v>
      </c>
      <c r="T1245" s="36">
        <f t="shared" si="232"/>
        <v>2324412</v>
      </c>
      <c r="U1245" s="30">
        <f t="shared" si="233"/>
        <v>117243</v>
      </c>
      <c r="V1245" s="44">
        <v>130</v>
      </c>
      <c r="W1245" s="33">
        <f t="shared" si="234"/>
        <v>44526</v>
      </c>
      <c r="X1245" s="43" t="str">
        <f t="shared" ca="1" si="239"/>
        <v>Bill Process</v>
      </c>
      <c r="Y1245" s="37">
        <f t="shared" ca="1" si="235"/>
        <v>-1665</v>
      </c>
      <c r="Z1245" s="44">
        <v>1903</v>
      </c>
      <c r="AA1245" s="44">
        <f t="shared" ca="1" si="236"/>
        <v>1665</v>
      </c>
      <c r="AB1245" s="48">
        <v>3</v>
      </c>
      <c r="AC1245" s="67">
        <f t="shared" si="237"/>
        <v>0.9519820433684717</v>
      </c>
      <c r="AD1245" s="52">
        <f t="shared" ca="1" si="240"/>
        <v>1662</v>
      </c>
      <c r="AE1245" s="83"/>
      <c r="AF1245" s="74">
        <v>0</v>
      </c>
      <c r="AG1245" s="75">
        <v>0</v>
      </c>
      <c r="AH1245" s="76">
        <v>45652</v>
      </c>
      <c r="AI1245" s="77">
        <v>45796</v>
      </c>
      <c r="AJ1245" s="50">
        <f t="shared" si="238"/>
        <v>-144</v>
      </c>
      <c r="AK1245" s="48" t="s">
        <v>60</v>
      </c>
    </row>
    <row r="1246" spans="1:37">
      <c r="A1246" s="86" t="s">
        <v>1547</v>
      </c>
      <c r="B1246" s="44">
        <v>451</v>
      </c>
      <c r="C1246" s="44">
        <v>49695774</v>
      </c>
      <c r="D1246" s="86" t="s">
        <v>100</v>
      </c>
      <c r="E1246" s="86" t="s">
        <v>63</v>
      </c>
      <c r="F1246" s="44">
        <v>45</v>
      </c>
      <c r="G1246" s="44">
        <v>8991491</v>
      </c>
      <c r="H1246" s="46">
        <v>0.94</v>
      </c>
      <c r="I1246" s="21">
        <v>53.220222556914791</v>
      </c>
      <c r="J1246" s="86" t="s">
        <v>90</v>
      </c>
      <c r="K1246" s="66">
        <v>0.109</v>
      </c>
      <c r="L1246" s="45">
        <v>5993</v>
      </c>
      <c r="M1246" s="82">
        <v>43851</v>
      </c>
      <c r="N1246" s="44">
        <v>44913</v>
      </c>
      <c r="O1246" s="36">
        <f t="shared" si="229"/>
        <v>2390279.855698714</v>
      </c>
      <c r="P1246" s="36">
        <f t="shared" si="230"/>
        <v>2650820</v>
      </c>
      <c r="Q1246" s="44">
        <v>3712</v>
      </c>
      <c r="R1246" s="30">
        <v>44913</v>
      </c>
      <c r="S1246" s="30">
        <f t="shared" si="231"/>
        <v>41201</v>
      </c>
      <c r="T1246" s="36">
        <f t="shared" si="232"/>
        <v>219087</v>
      </c>
      <c r="U1246" s="30">
        <f t="shared" si="233"/>
        <v>2431733</v>
      </c>
      <c r="V1246" s="44">
        <v>104</v>
      </c>
      <c r="W1246" s="33">
        <f t="shared" si="234"/>
        <v>43955</v>
      </c>
      <c r="X1246" s="43" t="str">
        <f t="shared" ca="1" si="239"/>
        <v>Bill Process</v>
      </c>
      <c r="Y1246" s="37">
        <f t="shared" ca="1" si="235"/>
        <v>-2236</v>
      </c>
      <c r="Z1246" s="44">
        <v>9682</v>
      </c>
      <c r="AA1246" s="44">
        <f t="shared" ca="1" si="236"/>
        <v>2236</v>
      </c>
      <c r="AB1246" s="48">
        <v>0</v>
      </c>
      <c r="AC1246" s="67">
        <f t="shared" si="237"/>
        <v>8.2648676329793155E-2</v>
      </c>
      <c r="AD1246" s="52">
        <f t="shared" ca="1" si="240"/>
        <v>2236</v>
      </c>
      <c r="AE1246" s="83"/>
      <c r="AF1246" s="74">
        <v>0</v>
      </c>
      <c r="AG1246" s="75">
        <v>0</v>
      </c>
      <c r="AH1246" s="76">
        <v>46302</v>
      </c>
      <c r="AI1246" s="77">
        <v>46420</v>
      </c>
      <c r="AJ1246" s="50">
        <f t="shared" si="238"/>
        <v>-118</v>
      </c>
      <c r="AK1246" s="48" t="s">
        <v>47</v>
      </c>
    </row>
    <row r="1247" spans="1:37">
      <c r="A1247" s="86" t="s">
        <v>1548</v>
      </c>
      <c r="B1247" s="44">
        <v>380</v>
      </c>
      <c r="C1247" s="44">
        <v>90496622</v>
      </c>
      <c r="D1247" s="86" t="s">
        <v>226</v>
      </c>
      <c r="E1247" s="86" t="s">
        <v>97</v>
      </c>
      <c r="F1247" s="44">
        <v>20</v>
      </c>
      <c r="G1247" s="44">
        <v>6211768</v>
      </c>
      <c r="H1247" s="46">
        <v>0.86</v>
      </c>
      <c r="I1247" s="21">
        <v>80.156891544230348</v>
      </c>
      <c r="J1247" s="86" t="s">
        <v>242</v>
      </c>
      <c r="K1247" s="66">
        <v>0.125</v>
      </c>
      <c r="L1247" s="45">
        <v>8745</v>
      </c>
      <c r="M1247" s="82">
        <v>44616</v>
      </c>
      <c r="N1247" s="44">
        <v>25476</v>
      </c>
      <c r="O1247" s="36">
        <f t="shared" si="229"/>
        <v>2042076.9689808122</v>
      </c>
      <c r="P1247" s="36">
        <f t="shared" si="230"/>
        <v>2297337</v>
      </c>
      <c r="Q1247" s="44">
        <v>19970</v>
      </c>
      <c r="R1247" s="30">
        <v>25476</v>
      </c>
      <c r="S1247" s="30">
        <f t="shared" si="231"/>
        <v>5506</v>
      </c>
      <c r="T1247" s="36">
        <f t="shared" si="232"/>
        <v>1800825</v>
      </c>
      <c r="U1247" s="30">
        <f t="shared" si="233"/>
        <v>496512</v>
      </c>
      <c r="V1247" s="44">
        <v>192</v>
      </c>
      <c r="W1247" s="33">
        <f t="shared" si="234"/>
        <v>44808</v>
      </c>
      <c r="X1247" s="43" t="str">
        <f t="shared" ca="1" si="239"/>
        <v>Bill Process</v>
      </c>
      <c r="Y1247" s="37">
        <f t="shared" ca="1" si="235"/>
        <v>-1383</v>
      </c>
      <c r="Z1247" s="44">
        <v>2386</v>
      </c>
      <c r="AA1247" s="44">
        <f t="shared" ca="1" si="236"/>
        <v>1383</v>
      </c>
      <c r="AB1247" s="48">
        <v>0</v>
      </c>
      <c r="AC1247" s="67">
        <f t="shared" si="237"/>
        <v>0.78387501962631501</v>
      </c>
      <c r="AD1247" s="52">
        <f t="shared" ca="1" si="240"/>
        <v>1383</v>
      </c>
      <c r="AE1247" s="83"/>
      <c r="AF1247" s="74">
        <v>0</v>
      </c>
      <c r="AG1247" s="75">
        <v>0</v>
      </c>
      <c r="AH1247" s="76">
        <v>46222</v>
      </c>
      <c r="AI1247" s="77">
        <v>46428</v>
      </c>
      <c r="AJ1247" s="50">
        <f t="shared" si="238"/>
        <v>-206</v>
      </c>
      <c r="AK1247" s="48" t="s">
        <v>47</v>
      </c>
    </row>
    <row r="1248" spans="1:37">
      <c r="A1248" s="86" t="s">
        <v>1549</v>
      </c>
      <c r="B1248" s="44">
        <v>281</v>
      </c>
      <c r="C1248" s="44">
        <v>79139359</v>
      </c>
      <c r="D1248" s="86" t="s">
        <v>507</v>
      </c>
      <c r="E1248" s="86" t="s">
        <v>63</v>
      </c>
      <c r="F1248" s="44">
        <v>47</v>
      </c>
      <c r="G1248" s="44">
        <v>9525603</v>
      </c>
      <c r="H1248" s="46">
        <v>0.88</v>
      </c>
      <c r="I1248" s="21">
        <v>61.438974020646754</v>
      </c>
      <c r="J1248" s="86" t="s">
        <v>80</v>
      </c>
      <c r="K1248" s="66">
        <v>0.13700000000000001</v>
      </c>
      <c r="L1248" s="45">
        <v>7889</v>
      </c>
      <c r="M1248" s="82">
        <v>44033</v>
      </c>
      <c r="N1248" s="44">
        <v>44327</v>
      </c>
      <c r="O1248" s="36">
        <f t="shared" si="229"/>
        <v>2723405.4014132088</v>
      </c>
      <c r="P1248" s="36">
        <f t="shared" si="230"/>
        <v>3096512</v>
      </c>
      <c r="Q1248" s="44">
        <v>6809</v>
      </c>
      <c r="R1248" s="30">
        <v>44327</v>
      </c>
      <c r="S1248" s="30">
        <f t="shared" si="231"/>
        <v>37518</v>
      </c>
      <c r="T1248" s="36">
        <f t="shared" si="232"/>
        <v>475650</v>
      </c>
      <c r="U1248" s="30">
        <f t="shared" si="233"/>
        <v>2620862</v>
      </c>
      <c r="V1248" s="44">
        <v>124</v>
      </c>
      <c r="W1248" s="33">
        <f t="shared" si="234"/>
        <v>44157</v>
      </c>
      <c r="X1248" s="43" t="str">
        <f t="shared" ca="1" si="239"/>
        <v>Bill Process</v>
      </c>
      <c r="Y1248" s="37">
        <f t="shared" ca="1" si="235"/>
        <v>-2034</v>
      </c>
      <c r="Z1248" s="44">
        <v>3480</v>
      </c>
      <c r="AA1248" s="44">
        <f t="shared" ca="1" si="236"/>
        <v>2034</v>
      </c>
      <c r="AB1248" s="48">
        <v>0</v>
      </c>
      <c r="AC1248" s="67">
        <f t="shared" si="237"/>
        <v>0.15360841022401697</v>
      </c>
      <c r="AD1248" s="52">
        <f t="shared" ca="1" si="240"/>
        <v>2034</v>
      </c>
      <c r="AE1248" s="83"/>
      <c r="AF1248" s="74">
        <v>0</v>
      </c>
      <c r="AG1248" s="75">
        <v>0</v>
      </c>
      <c r="AH1248" s="76">
        <v>46300</v>
      </c>
      <c r="AI1248" s="77">
        <v>46438</v>
      </c>
      <c r="AJ1248" s="50">
        <f t="shared" si="238"/>
        <v>-138</v>
      </c>
      <c r="AK1248" s="48" t="s">
        <v>47</v>
      </c>
    </row>
    <row r="1249" spans="1:37">
      <c r="A1249" s="86" t="s">
        <v>1550</v>
      </c>
      <c r="B1249" s="44">
        <v>259</v>
      </c>
      <c r="C1249" s="44">
        <v>84361815</v>
      </c>
      <c r="D1249" s="86" t="s">
        <v>180</v>
      </c>
      <c r="E1249" s="86" t="s">
        <v>93</v>
      </c>
      <c r="F1249" s="44">
        <v>34</v>
      </c>
      <c r="G1249" s="44">
        <v>6235915</v>
      </c>
      <c r="H1249" s="46">
        <v>1</v>
      </c>
      <c r="I1249" s="21">
        <v>63.86249353612881</v>
      </c>
      <c r="J1249" s="86" t="s">
        <v>80</v>
      </c>
      <c r="K1249" s="66">
        <v>0.13800000000000001</v>
      </c>
      <c r="L1249" s="45">
        <v>9523</v>
      </c>
      <c r="M1249" s="82">
        <v>45429</v>
      </c>
      <c r="N1249" s="44">
        <v>27604</v>
      </c>
      <c r="O1249" s="36">
        <f t="shared" si="229"/>
        <v>1762860.2715712998</v>
      </c>
      <c r="P1249" s="36">
        <f t="shared" si="230"/>
        <v>2006135</v>
      </c>
      <c r="Q1249" s="44">
        <v>22600</v>
      </c>
      <c r="R1249" s="30">
        <v>27604</v>
      </c>
      <c r="S1249" s="30">
        <f t="shared" si="231"/>
        <v>5004</v>
      </c>
      <c r="T1249" s="36">
        <f t="shared" si="232"/>
        <v>1642467</v>
      </c>
      <c r="U1249" s="30">
        <f t="shared" si="233"/>
        <v>363668</v>
      </c>
      <c r="V1249" s="44">
        <v>188</v>
      </c>
      <c r="W1249" s="33">
        <f t="shared" si="234"/>
        <v>45617</v>
      </c>
      <c r="X1249" s="43" t="str">
        <f t="shared" ca="1" si="239"/>
        <v>Bill Process</v>
      </c>
      <c r="Y1249" s="37">
        <f t="shared" ca="1" si="235"/>
        <v>-574</v>
      </c>
      <c r="Z1249" s="44">
        <v>8606</v>
      </c>
      <c r="AA1249" s="44">
        <f t="shared" ca="1" si="236"/>
        <v>574</v>
      </c>
      <c r="AB1249" s="48">
        <v>1</v>
      </c>
      <c r="AC1249" s="67">
        <f t="shared" si="237"/>
        <v>0.81872192435878854</v>
      </c>
      <c r="AD1249" s="52">
        <f t="shared" ca="1" si="240"/>
        <v>573</v>
      </c>
      <c r="AE1249" s="83"/>
      <c r="AF1249" s="74">
        <v>0</v>
      </c>
      <c r="AG1249" s="75">
        <v>0</v>
      </c>
      <c r="AH1249" s="76">
        <v>45971</v>
      </c>
      <c r="AI1249" s="77">
        <v>46173</v>
      </c>
      <c r="AJ1249" s="50">
        <f t="shared" si="238"/>
        <v>-202</v>
      </c>
      <c r="AK1249" s="48" t="s">
        <v>47</v>
      </c>
    </row>
    <row r="1250" spans="1:37">
      <c r="A1250" s="86" t="s">
        <v>1551</v>
      </c>
      <c r="B1250" s="44">
        <v>954</v>
      </c>
      <c r="C1250" s="44">
        <v>17050073</v>
      </c>
      <c r="D1250" s="86" t="s">
        <v>402</v>
      </c>
      <c r="E1250" s="86" t="s">
        <v>75</v>
      </c>
      <c r="F1250" s="44">
        <v>13</v>
      </c>
      <c r="G1250" s="44">
        <v>8316684</v>
      </c>
      <c r="H1250" s="46">
        <v>0.79</v>
      </c>
      <c r="I1250" s="21">
        <v>91.551355116738875</v>
      </c>
      <c r="J1250" s="86" t="s">
        <v>122</v>
      </c>
      <c r="K1250" s="66">
        <v>0.14299999999999999</v>
      </c>
      <c r="L1250" s="45">
        <v>1925</v>
      </c>
      <c r="M1250" s="82">
        <v>45642</v>
      </c>
      <c r="N1250" s="44">
        <v>28059</v>
      </c>
      <c r="O1250" s="36">
        <f t="shared" si="229"/>
        <v>2568839.4732205761</v>
      </c>
      <c r="P1250" s="36">
        <f t="shared" si="230"/>
        <v>2936184</v>
      </c>
      <c r="Q1250" s="44">
        <v>7221</v>
      </c>
      <c r="R1250" s="30">
        <v>28059</v>
      </c>
      <c r="S1250" s="30">
        <f t="shared" si="231"/>
        <v>20838</v>
      </c>
      <c r="T1250" s="36">
        <f t="shared" si="232"/>
        <v>755629</v>
      </c>
      <c r="U1250" s="30">
        <f t="shared" si="233"/>
        <v>2180555</v>
      </c>
      <c r="V1250" s="44">
        <v>169</v>
      </c>
      <c r="W1250" s="33">
        <f t="shared" si="234"/>
        <v>45811</v>
      </c>
      <c r="X1250" s="43" t="str">
        <f t="shared" ca="1" si="239"/>
        <v>Bill Process</v>
      </c>
      <c r="Y1250" s="37">
        <f t="shared" ca="1" si="235"/>
        <v>-380</v>
      </c>
      <c r="Z1250" s="44">
        <v>1556</v>
      </c>
      <c r="AA1250" s="44">
        <f t="shared" ca="1" si="236"/>
        <v>380</v>
      </c>
      <c r="AB1250" s="48">
        <v>2</v>
      </c>
      <c r="AC1250" s="67">
        <f t="shared" si="237"/>
        <v>0.25735058270073774</v>
      </c>
      <c r="AD1250" s="52">
        <f t="shared" ca="1" si="240"/>
        <v>378</v>
      </c>
      <c r="AE1250" s="83"/>
      <c r="AF1250" s="74">
        <v>0</v>
      </c>
      <c r="AG1250" s="75">
        <v>0</v>
      </c>
      <c r="AH1250" s="76">
        <v>45738</v>
      </c>
      <c r="AI1250" s="77">
        <v>45921</v>
      </c>
      <c r="AJ1250" s="50">
        <f t="shared" si="238"/>
        <v>-183</v>
      </c>
      <c r="AK1250" s="48" t="s">
        <v>60</v>
      </c>
    </row>
    <row r="1251" spans="1:37">
      <c r="A1251" s="86" t="s">
        <v>1552</v>
      </c>
      <c r="B1251" s="44">
        <v>853</v>
      </c>
      <c r="C1251" s="44">
        <v>25201128</v>
      </c>
      <c r="D1251" s="86" t="s">
        <v>525</v>
      </c>
      <c r="E1251" s="86" t="s">
        <v>211</v>
      </c>
      <c r="F1251" s="44">
        <v>9</v>
      </c>
      <c r="G1251" s="44">
        <v>3125314</v>
      </c>
      <c r="H1251" s="46">
        <v>0.78</v>
      </c>
      <c r="I1251" s="21">
        <v>75.217259935908487</v>
      </c>
      <c r="J1251" s="86" t="s">
        <v>115</v>
      </c>
      <c r="K1251" s="66">
        <v>0.13500000000000001</v>
      </c>
      <c r="L1251" s="45">
        <v>7092</v>
      </c>
      <c r="M1251" s="82">
        <v>45830</v>
      </c>
      <c r="N1251" s="44">
        <v>62362</v>
      </c>
      <c r="O1251" s="36">
        <f t="shared" si="229"/>
        <v>4690698.764123125</v>
      </c>
      <c r="P1251" s="36">
        <f t="shared" si="230"/>
        <v>5323943</v>
      </c>
      <c r="Q1251" s="44">
        <v>33783</v>
      </c>
      <c r="R1251" s="30">
        <v>62362</v>
      </c>
      <c r="S1251" s="30">
        <f t="shared" si="231"/>
        <v>28579</v>
      </c>
      <c r="T1251" s="36">
        <f t="shared" si="232"/>
        <v>2884108</v>
      </c>
      <c r="U1251" s="30">
        <f t="shared" si="233"/>
        <v>2439835</v>
      </c>
      <c r="V1251" s="44">
        <v>59</v>
      </c>
      <c r="W1251" s="33">
        <f t="shared" si="234"/>
        <v>45889</v>
      </c>
      <c r="X1251" s="43" t="str">
        <f t="shared" ca="1" si="239"/>
        <v>Bill Process</v>
      </c>
      <c r="Y1251" s="37">
        <f t="shared" ca="1" si="235"/>
        <v>-302</v>
      </c>
      <c r="Z1251" s="44">
        <v>1801</v>
      </c>
      <c r="AA1251" s="44">
        <f t="shared" ca="1" si="236"/>
        <v>302</v>
      </c>
      <c r="AB1251" s="48">
        <v>3</v>
      </c>
      <c r="AC1251" s="67">
        <f t="shared" si="237"/>
        <v>0.54172412687213367</v>
      </c>
      <c r="AD1251" s="52">
        <f t="shared" ca="1" si="240"/>
        <v>299</v>
      </c>
      <c r="AE1251" s="83"/>
      <c r="AF1251" s="74">
        <v>0</v>
      </c>
      <c r="AG1251" s="75">
        <v>0</v>
      </c>
      <c r="AH1251" s="76">
        <v>45831</v>
      </c>
      <c r="AI1251" s="77">
        <v>45904</v>
      </c>
      <c r="AJ1251" s="50">
        <f t="shared" si="238"/>
        <v>-73</v>
      </c>
      <c r="AK1251" s="48" t="s">
        <v>60</v>
      </c>
    </row>
    <row r="1252" spans="1:37">
      <c r="A1252" s="86" t="s">
        <v>1553</v>
      </c>
      <c r="B1252" s="44">
        <v>289</v>
      </c>
      <c r="C1252" s="44">
        <v>21770605</v>
      </c>
      <c r="D1252" s="86" t="s">
        <v>201</v>
      </c>
      <c r="E1252" s="86" t="s">
        <v>83</v>
      </c>
      <c r="F1252" s="44">
        <v>9</v>
      </c>
      <c r="G1252" s="44">
        <v>6781931</v>
      </c>
      <c r="H1252" s="46">
        <v>0.85</v>
      </c>
      <c r="I1252" s="21">
        <v>51.753961256905527</v>
      </c>
      <c r="J1252" s="86" t="s">
        <v>521</v>
      </c>
      <c r="K1252" s="66">
        <v>0.13800000000000001</v>
      </c>
      <c r="L1252" s="45">
        <v>8644</v>
      </c>
      <c r="M1252" s="82">
        <v>44273</v>
      </c>
      <c r="N1252" s="44">
        <v>90964</v>
      </c>
      <c r="O1252" s="36">
        <f t="shared" si="229"/>
        <v>4707747.3317731544</v>
      </c>
      <c r="P1252" s="36">
        <f t="shared" si="230"/>
        <v>5357416</v>
      </c>
      <c r="Q1252" s="44">
        <v>15274</v>
      </c>
      <c r="R1252" s="30">
        <v>90964</v>
      </c>
      <c r="S1252" s="30">
        <f t="shared" si="231"/>
        <v>75690</v>
      </c>
      <c r="T1252" s="36">
        <f t="shared" si="232"/>
        <v>899578</v>
      </c>
      <c r="U1252" s="30">
        <f t="shared" si="233"/>
        <v>4457838</v>
      </c>
      <c r="V1252" s="44">
        <v>153</v>
      </c>
      <c r="W1252" s="33">
        <f t="shared" si="234"/>
        <v>44426</v>
      </c>
      <c r="X1252" s="43" t="str">
        <f t="shared" ca="1" si="239"/>
        <v>Bill Process</v>
      </c>
      <c r="Y1252" s="37">
        <f t="shared" ca="1" si="235"/>
        <v>-1765</v>
      </c>
      <c r="Z1252" s="44">
        <v>5441</v>
      </c>
      <c r="AA1252" s="44">
        <f t="shared" ca="1" si="236"/>
        <v>1765</v>
      </c>
      <c r="AB1252" s="48">
        <v>0</v>
      </c>
      <c r="AC1252" s="67">
        <f t="shared" si="237"/>
        <v>0.16791258080119609</v>
      </c>
      <c r="AD1252" s="52">
        <f t="shared" ca="1" si="240"/>
        <v>1765</v>
      </c>
      <c r="AE1252" s="83"/>
      <c r="AF1252" s="74">
        <v>0</v>
      </c>
      <c r="AG1252" s="75">
        <v>0</v>
      </c>
      <c r="AH1252" s="76">
        <v>46193</v>
      </c>
      <c r="AI1252" s="77">
        <v>46360</v>
      </c>
      <c r="AJ1252" s="50">
        <f t="shared" si="238"/>
        <v>-167</v>
      </c>
      <c r="AK1252" s="48" t="s">
        <v>60</v>
      </c>
    </row>
    <row r="1253" spans="1:37">
      <c r="A1253" s="86" t="s">
        <v>1554</v>
      </c>
      <c r="B1253" s="44">
        <v>512</v>
      </c>
      <c r="C1253" s="44">
        <v>77588652</v>
      </c>
      <c r="D1253" s="86" t="s">
        <v>628</v>
      </c>
      <c r="E1253" s="86" t="s">
        <v>107</v>
      </c>
      <c r="F1253" s="44">
        <v>44</v>
      </c>
      <c r="G1253" s="44">
        <v>1901463</v>
      </c>
      <c r="H1253" s="46">
        <v>0.97</v>
      </c>
      <c r="I1253" s="21">
        <v>79.831069139316753</v>
      </c>
      <c r="J1253" s="86" t="s">
        <v>94</v>
      </c>
      <c r="K1253" s="66">
        <v>0.10100000000000001</v>
      </c>
      <c r="L1253" s="45">
        <v>4365</v>
      </c>
      <c r="M1253" s="82">
        <v>44416</v>
      </c>
      <c r="N1253" s="44">
        <v>61556</v>
      </c>
      <c r="O1253" s="36">
        <f t="shared" si="229"/>
        <v>4914081.291939782</v>
      </c>
      <c r="P1253" s="36">
        <f t="shared" si="230"/>
        <v>5410404</v>
      </c>
      <c r="Q1253" s="44">
        <v>21497</v>
      </c>
      <c r="R1253" s="30">
        <v>61556</v>
      </c>
      <c r="S1253" s="30">
        <f t="shared" si="231"/>
        <v>40059</v>
      </c>
      <c r="T1253" s="36">
        <f t="shared" si="232"/>
        <v>1889457</v>
      </c>
      <c r="U1253" s="30">
        <f t="shared" si="233"/>
        <v>3520947</v>
      </c>
      <c r="V1253" s="44">
        <v>71</v>
      </c>
      <c r="W1253" s="33">
        <f t="shared" si="234"/>
        <v>44487</v>
      </c>
      <c r="X1253" s="43" t="str">
        <f t="shared" ca="1" si="239"/>
        <v>Bill Process</v>
      </c>
      <c r="Y1253" s="37">
        <f t="shared" ca="1" si="235"/>
        <v>-1704</v>
      </c>
      <c r="Z1253" s="44">
        <v>1502</v>
      </c>
      <c r="AA1253" s="44">
        <f t="shared" ca="1" si="236"/>
        <v>1704</v>
      </c>
      <c r="AB1253" s="48">
        <v>2</v>
      </c>
      <c r="AC1253" s="67">
        <f t="shared" si="237"/>
        <v>0.34922672038469038</v>
      </c>
      <c r="AD1253" s="52">
        <f t="shared" ca="1" si="240"/>
        <v>1702</v>
      </c>
      <c r="AE1253" s="83"/>
      <c r="AF1253" s="74">
        <v>0</v>
      </c>
      <c r="AG1253" s="75">
        <v>0</v>
      </c>
      <c r="AH1253" s="76">
        <v>45841</v>
      </c>
      <c r="AI1253" s="77">
        <v>45926</v>
      </c>
      <c r="AJ1253" s="50">
        <f t="shared" si="238"/>
        <v>-85</v>
      </c>
      <c r="AK1253" s="48" t="s">
        <v>60</v>
      </c>
    </row>
    <row r="1254" spans="1:37">
      <c r="A1254" s="86" t="s">
        <v>1555</v>
      </c>
      <c r="B1254" s="44">
        <v>175</v>
      </c>
      <c r="C1254" s="44">
        <v>68571352</v>
      </c>
      <c r="D1254" s="86" t="s">
        <v>251</v>
      </c>
      <c r="E1254" s="86" t="s">
        <v>50</v>
      </c>
      <c r="F1254" s="44">
        <v>45</v>
      </c>
      <c r="G1254" s="44">
        <v>5554730</v>
      </c>
      <c r="H1254" s="46">
        <v>0.93</v>
      </c>
      <c r="I1254" s="21">
        <v>57.560349091957505</v>
      </c>
      <c r="J1254" s="86" t="s">
        <v>315</v>
      </c>
      <c r="K1254" s="66">
        <v>0.13900000000000001</v>
      </c>
      <c r="L1254" s="45">
        <v>4783</v>
      </c>
      <c r="M1254" s="82">
        <v>44278</v>
      </c>
      <c r="N1254" s="44">
        <v>37983</v>
      </c>
      <c r="O1254" s="36">
        <f t="shared" si="229"/>
        <v>2186314.7395598218</v>
      </c>
      <c r="P1254" s="36">
        <f t="shared" si="230"/>
        <v>2490212</v>
      </c>
      <c r="Q1254" s="44">
        <v>18031</v>
      </c>
      <c r="R1254" s="30">
        <v>37983</v>
      </c>
      <c r="S1254" s="30">
        <f t="shared" si="231"/>
        <v>19952</v>
      </c>
      <c r="T1254" s="36">
        <f t="shared" si="232"/>
        <v>1182135</v>
      </c>
      <c r="U1254" s="30">
        <f t="shared" si="233"/>
        <v>1308077</v>
      </c>
      <c r="V1254" s="44">
        <v>131</v>
      </c>
      <c r="W1254" s="33">
        <f t="shared" si="234"/>
        <v>44409</v>
      </c>
      <c r="X1254" s="43" t="str">
        <f t="shared" ca="1" si="239"/>
        <v>Bill Process</v>
      </c>
      <c r="Y1254" s="37">
        <f t="shared" ca="1" si="235"/>
        <v>-1782</v>
      </c>
      <c r="Z1254" s="44">
        <v>3185</v>
      </c>
      <c r="AA1254" s="44">
        <f t="shared" ca="1" si="236"/>
        <v>1782</v>
      </c>
      <c r="AB1254" s="48">
        <v>0</v>
      </c>
      <c r="AC1254" s="67">
        <f t="shared" si="237"/>
        <v>0.47471237132401339</v>
      </c>
      <c r="AD1254" s="52">
        <f t="shared" ca="1" si="240"/>
        <v>1782</v>
      </c>
      <c r="AE1254" s="83"/>
      <c r="AF1254" s="74">
        <v>0</v>
      </c>
      <c r="AG1254" s="75">
        <v>0</v>
      </c>
      <c r="AH1254" s="76">
        <v>46243</v>
      </c>
      <c r="AI1254" s="77">
        <v>46388</v>
      </c>
      <c r="AJ1254" s="50">
        <f t="shared" si="238"/>
        <v>-145</v>
      </c>
      <c r="AK1254" s="48" t="s">
        <v>47</v>
      </c>
    </row>
    <row r="1255" spans="1:37">
      <c r="A1255" s="86" t="s">
        <v>1556</v>
      </c>
      <c r="B1255" s="44">
        <v>687</v>
      </c>
      <c r="C1255" s="44">
        <v>55343414</v>
      </c>
      <c r="D1255" s="86" t="s">
        <v>180</v>
      </c>
      <c r="E1255" s="86" t="s">
        <v>93</v>
      </c>
      <c r="F1255" s="44">
        <v>14</v>
      </c>
      <c r="G1255" s="44">
        <v>4870985</v>
      </c>
      <c r="H1255" s="46">
        <v>0.8</v>
      </c>
      <c r="I1255" s="21">
        <v>63.883158637594661</v>
      </c>
      <c r="J1255" s="86" t="s">
        <v>184</v>
      </c>
      <c r="K1255" s="66">
        <v>0.14599999999999999</v>
      </c>
      <c r="L1255" s="45">
        <v>3114</v>
      </c>
      <c r="M1255" s="82">
        <v>45062</v>
      </c>
      <c r="N1255" s="44">
        <v>25412</v>
      </c>
      <c r="O1255" s="36">
        <f t="shared" si="229"/>
        <v>1623398.8272985555</v>
      </c>
      <c r="P1255" s="36">
        <f t="shared" si="230"/>
        <v>1860415</v>
      </c>
      <c r="Q1255" s="44">
        <v>21820</v>
      </c>
      <c r="R1255" s="30">
        <v>25412</v>
      </c>
      <c r="S1255" s="30">
        <f t="shared" si="231"/>
        <v>3592</v>
      </c>
      <c r="T1255" s="36">
        <f t="shared" si="232"/>
        <v>1597444</v>
      </c>
      <c r="U1255" s="30">
        <f t="shared" si="233"/>
        <v>262971</v>
      </c>
      <c r="V1255" s="44">
        <v>83</v>
      </c>
      <c r="W1255" s="33">
        <f t="shared" si="234"/>
        <v>45145</v>
      </c>
      <c r="X1255" s="43" t="str">
        <f t="shared" ca="1" si="239"/>
        <v>Bill Process</v>
      </c>
      <c r="Y1255" s="37">
        <f t="shared" ca="1" si="235"/>
        <v>-1046</v>
      </c>
      <c r="Z1255" s="44">
        <v>5683</v>
      </c>
      <c r="AA1255" s="44">
        <f t="shared" ca="1" si="236"/>
        <v>1046</v>
      </c>
      <c r="AB1255" s="48">
        <v>1</v>
      </c>
      <c r="AC1255" s="67">
        <f t="shared" si="237"/>
        <v>0.8586494569494727</v>
      </c>
      <c r="AD1255" s="52">
        <f t="shared" ca="1" si="240"/>
        <v>1045</v>
      </c>
      <c r="AE1255" s="83"/>
      <c r="AF1255" s="74">
        <v>0</v>
      </c>
      <c r="AG1255" s="75">
        <v>0</v>
      </c>
      <c r="AH1255" s="76">
        <v>45657</v>
      </c>
      <c r="AI1255" s="77">
        <v>45754</v>
      </c>
      <c r="AJ1255" s="50">
        <f t="shared" si="238"/>
        <v>-97</v>
      </c>
      <c r="AK1255" s="48" t="s">
        <v>60</v>
      </c>
    </row>
    <row r="1256" spans="1:37">
      <c r="A1256" s="86" t="s">
        <v>1557</v>
      </c>
      <c r="B1256" s="44">
        <v>845</v>
      </c>
      <c r="C1256" s="44">
        <v>34938484</v>
      </c>
      <c r="D1256" s="86" t="s">
        <v>293</v>
      </c>
      <c r="E1256" s="86" t="s">
        <v>63</v>
      </c>
      <c r="F1256" s="44">
        <v>12</v>
      </c>
      <c r="G1256" s="44">
        <v>860194</v>
      </c>
      <c r="H1256" s="46">
        <v>0.88</v>
      </c>
      <c r="I1256" s="21">
        <v>81.233589625557286</v>
      </c>
      <c r="J1256" s="86" t="s">
        <v>232</v>
      </c>
      <c r="K1256" s="66">
        <v>0.111</v>
      </c>
      <c r="L1256" s="45">
        <v>8151</v>
      </c>
      <c r="M1256" s="82">
        <v>45091</v>
      </c>
      <c r="N1256" s="44">
        <v>38615</v>
      </c>
      <c r="O1256" s="36">
        <f t="shared" si="229"/>
        <v>3136835.0633908948</v>
      </c>
      <c r="P1256" s="36">
        <f t="shared" si="230"/>
        <v>3485024</v>
      </c>
      <c r="Q1256" s="44">
        <v>15504</v>
      </c>
      <c r="R1256" s="30">
        <v>38615</v>
      </c>
      <c r="S1256" s="30">
        <f t="shared" si="231"/>
        <v>23111</v>
      </c>
      <c r="T1256" s="36">
        <f t="shared" si="232"/>
        <v>1399244</v>
      </c>
      <c r="U1256" s="30">
        <f t="shared" si="233"/>
        <v>2085780</v>
      </c>
      <c r="V1256" s="44">
        <v>83</v>
      </c>
      <c r="W1256" s="33">
        <f t="shared" si="234"/>
        <v>45174</v>
      </c>
      <c r="X1256" s="43" t="str">
        <f t="shared" ca="1" si="239"/>
        <v>Bill Process</v>
      </c>
      <c r="Y1256" s="37">
        <f t="shared" ca="1" si="235"/>
        <v>-1017</v>
      </c>
      <c r="Z1256" s="44">
        <v>4940</v>
      </c>
      <c r="AA1256" s="44">
        <f t="shared" ca="1" si="236"/>
        <v>1017</v>
      </c>
      <c r="AB1256" s="48">
        <v>6</v>
      </c>
      <c r="AC1256" s="67">
        <f t="shared" si="237"/>
        <v>0.40150200699210153</v>
      </c>
      <c r="AD1256" s="52">
        <f t="shared" ca="1" si="240"/>
        <v>1011</v>
      </c>
      <c r="AE1256" s="83"/>
      <c r="AF1256" s="74">
        <v>0</v>
      </c>
      <c r="AG1256" s="75">
        <v>0</v>
      </c>
      <c r="AH1256" s="76">
        <v>45927</v>
      </c>
      <c r="AI1256" s="77">
        <v>46024</v>
      </c>
      <c r="AJ1256" s="50">
        <f t="shared" si="238"/>
        <v>-97</v>
      </c>
      <c r="AK1256" s="48" t="s">
        <v>60</v>
      </c>
    </row>
    <row r="1257" spans="1:37">
      <c r="A1257" s="86" t="s">
        <v>1558</v>
      </c>
      <c r="B1257" s="44">
        <v>205</v>
      </c>
      <c r="C1257" s="44">
        <v>20975533</v>
      </c>
      <c r="D1257" s="86" t="s">
        <v>396</v>
      </c>
      <c r="E1257" s="86" t="s">
        <v>50</v>
      </c>
      <c r="F1257" s="44">
        <v>6</v>
      </c>
      <c r="G1257" s="44">
        <v>9745650</v>
      </c>
      <c r="H1257" s="46">
        <v>0.89</v>
      </c>
      <c r="I1257" s="21">
        <v>75.836765276668388</v>
      </c>
      <c r="J1257" s="86" t="s">
        <v>242</v>
      </c>
      <c r="K1257" s="66">
        <v>0.112</v>
      </c>
      <c r="L1257" s="45">
        <v>7431</v>
      </c>
      <c r="M1257" s="82">
        <v>44993</v>
      </c>
      <c r="N1257" s="44">
        <v>70144</v>
      </c>
      <c r="O1257" s="36">
        <f t="shared" si="229"/>
        <v>5319494.063566627</v>
      </c>
      <c r="P1257" s="36">
        <f t="shared" si="230"/>
        <v>5915277</v>
      </c>
      <c r="Q1257" s="44">
        <v>1408</v>
      </c>
      <c r="R1257" s="30">
        <v>70144</v>
      </c>
      <c r="S1257" s="30">
        <f t="shared" si="231"/>
        <v>68736</v>
      </c>
      <c r="T1257" s="36">
        <f t="shared" si="232"/>
        <v>118737</v>
      </c>
      <c r="U1257" s="30">
        <f t="shared" si="233"/>
        <v>5796540</v>
      </c>
      <c r="V1257" s="44">
        <v>136</v>
      </c>
      <c r="W1257" s="33">
        <f t="shared" si="234"/>
        <v>45129</v>
      </c>
      <c r="X1257" s="43" t="str">
        <f t="shared" ca="1" si="239"/>
        <v>Bill Process</v>
      </c>
      <c r="Y1257" s="37">
        <f t="shared" ca="1" si="235"/>
        <v>-1062</v>
      </c>
      <c r="Z1257" s="44">
        <v>3250</v>
      </c>
      <c r="AA1257" s="44">
        <f t="shared" ca="1" si="236"/>
        <v>1062</v>
      </c>
      <c r="AB1257" s="48">
        <v>8</v>
      </c>
      <c r="AC1257" s="67">
        <f t="shared" si="237"/>
        <v>2.0072992700729927E-2</v>
      </c>
      <c r="AD1257" s="52">
        <f t="shared" ca="1" si="240"/>
        <v>1054</v>
      </c>
      <c r="AE1257" s="83"/>
      <c r="AF1257" s="74">
        <v>0</v>
      </c>
      <c r="AG1257" s="75">
        <v>0</v>
      </c>
      <c r="AH1257" s="76">
        <v>46049</v>
      </c>
      <c r="AI1257" s="77">
        <v>46199</v>
      </c>
      <c r="AJ1257" s="50">
        <f t="shared" si="238"/>
        <v>-150</v>
      </c>
      <c r="AK1257" s="48" t="s">
        <v>47</v>
      </c>
    </row>
    <row r="1258" spans="1:37">
      <c r="A1258" s="86" t="s">
        <v>1559</v>
      </c>
      <c r="B1258" s="44">
        <v>854</v>
      </c>
      <c r="C1258" s="44">
        <v>98516340</v>
      </c>
      <c r="D1258" s="86" t="s">
        <v>538</v>
      </c>
      <c r="E1258" s="86" t="s">
        <v>211</v>
      </c>
      <c r="F1258" s="44">
        <v>35</v>
      </c>
      <c r="G1258" s="44">
        <v>4598331</v>
      </c>
      <c r="H1258" s="46">
        <v>0.75</v>
      </c>
      <c r="I1258" s="21">
        <v>96.966287325740012</v>
      </c>
      <c r="J1258" s="86" t="s">
        <v>265</v>
      </c>
      <c r="K1258" s="66">
        <v>0.12</v>
      </c>
      <c r="L1258" s="45">
        <v>1415</v>
      </c>
      <c r="M1258" s="82">
        <v>44424</v>
      </c>
      <c r="N1258" s="44">
        <v>86418</v>
      </c>
      <c r="O1258" s="36">
        <f t="shared" si="229"/>
        <v>8379632.6181158004</v>
      </c>
      <c r="P1258" s="36">
        <f t="shared" si="230"/>
        <v>9385189</v>
      </c>
      <c r="Q1258" s="44">
        <v>75539</v>
      </c>
      <c r="R1258" s="30">
        <v>86418</v>
      </c>
      <c r="S1258" s="30">
        <f t="shared" si="231"/>
        <v>10879</v>
      </c>
      <c r="T1258" s="36">
        <f t="shared" si="232"/>
        <v>8203705</v>
      </c>
      <c r="U1258" s="30">
        <f t="shared" si="233"/>
        <v>1181484</v>
      </c>
      <c r="V1258" s="44">
        <v>62</v>
      </c>
      <c r="W1258" s="33">
        <f t="shared" si="234"/>
        <v>44486</v>
      </c>
      <c r="X1258" s="43" t="str">
        <f t="shared" ca="1" si="239"/>
        <v>Bill Process</v>
      </c>
      <c r="Y1258" s="37">
        <f t="shared" ca="1" si="235"/>
        <v>-1705</v>
      </c>
      <c r="Z1258" s="44">
        <v>5346</v>
      </c>
      <c r="AA1258" s="44">
        <f t="shared" ca="1" si="236"/>
        <v>1705</v>
      </c>
      <c r="AB1258" s="48">
        <v>0</v>
      </c>
      <c r="AC1258" s="67">
        <f t="shared" si="237"/>
        <v>0.87411187484088959</v>
      </c>
      <c r="AD1258" s="52">
        <f t="shared" ca="1" si="240"/>
        <v>1705</v>
      </c>
      <c r="AE1258" s="83"/>
      <c r="AF1258" s="74">
        <v>0</v>
      </c>
      <c r="AG1258" s="75">
        <v>0</v>
      </c>
      <c r="AH1258" s="76">
        <v>46191</v>
      </c>
      <c r="AI1258" s="77">
        <v>46267</v>
      </c>
      <c r="AJ1258" s="50">
        <f t="shared" si="238"/>
        <v>-76</v>
      </c>
      <c r="AK1258" s="48" t="s">
        <v>47</v>
      </c>
    </row>
    <row r="1259" spans="1:37">
      <c r="A1259" s="86" t="s">
        <v>1560</v>
      </c>
      <c r="B1259" s="44">
        <v>115</v>
      </c>
      <c r="C1259" s="44">
        <v>17013770</v>
      </c>
      <c r="D1259" s="86" t="s">
        <v>259</v>
      </c>
      <c r="E1259" s="86" t="s">
        <v>63</v>
      </c>
      <c r="F1259" s="44">
        <v>23</v>
      </c>
      <c r="G1259" s="44">
        <v>8847788</v>
      </c>
      <c r="H1259" s="46">
        <v>0.75</v>
      </c>
      <c r="I1259" s="21">
        <v>78.840600059647571</v>
      </c>
      <c r="J1259" s="86" t="s">
        <v>94</v>
      </c>
      <c r="K1259" s="66">
        <v>0.112</v>
      </c>
      <c r="L1259" s="45">
        <v>4061</v>
      </c>
      <c r="M1259" s="82">
        <v>43882</v>
      </c>
      <c r="N1259" s="44">
        <v>59601</v>
      </c>
      <c r="O1259" s="36">
        <f t="shared" si="229"/>
        <v>4698978.6041550552</v>
      </c>
      <c r="P1259" s="36">
        <f t="shared" si="230"/>
        <v>5225264</v>
      </c>
      <c r="Q1259" s="44">
        <v>47821</v>
      </c>
      <c r="R1259" s="30">
        <v>59601</v>
      </c>
      <c r="S1259" s="30">
        <f t="shared" si="231"/>
        <v>11780</v>
      </c>
      <c r="T1259" s="36">
        <f t="shared" si="232"/>
        <v>4192503</v>
      </c>
      <c r="U1259" s="30">
        <f t="shared" si="233"/>
        <v>1032761</v>
      </c>
      <c r="V1259" s="44">
        <v>189</v>
      </c>
      <c r="W1259" s="33">
        <f t="shared" si="234"/>
        <v>44071</v>
      </c>
      <c r="X1259" s="43" t="str">
        <f t="shared" ca="1" si="239"/>
        <v>Bill Process</v>
      </c>
      <c r="Y1259" s="37">
        <f t="shared" ca="1" si="235"/>
        <v>-2120</v>
      </c>
      <c r="Z1259" s="44">
        <v>2331</v>
      </c>
      <c r="AA1259" s="44">
        <f t="shared" ca="1" si="236"/>
        <v>2120</v>
      </c>
      <c r="AB1259" s="48">
        <v>4</v>
      </c>
      <c r="AC1259" s="67">
        <f t="shared" si="237"/>
        <v>0.80235230952500802</v>
      </c>
      <c r="AD1259" s="52">
        <f t="shared" ca="1" si="240"/>
        <v>2116</v>
      </c>
      <c r="AE1259" s="83"/>
      <c r="AF1259" s="74">
        <v>0</v>
      </c>
      <c r="AG1259" s="75">
        <v>0</v>
      </c>
      <c r="AH1259" s="76">
        <v>45652</v>
      </c>
      <c r="AI1259" s="77">
        <v>45855</v>
      </c>
      <c r="AJ1259" s="50">
        <f t="shared" si="238"/>
        <v>-203</v>
      </c>
      <c r="AK1259" s="48" t="s">
        <v>60</v>
      </c>
    </row>
    <row r="1260" spans="1:37">
      <c r="A1260" s="86" t="s">
        <v>1561</v>
      </c>
      <c r="B1260" s="44">
        <v>786</v>
      </c>
      <c r="C1260" s="44">
        <v>78073292</v>
      </c>
      <c r="D1260" s="86" t="s">
        <v>269</v>
      </c>
      <c r="E1260" s="86" t="s">
        <v>97</v>
      </c>
      <c r="F1260" s="44">
        <v>27</v>
      </c>
      <c r="G1260" s="44">
        <v>1156595</v>
      </c>
      <c r="H1260" s="46">
        <v>0.95</v>
      </c>
      <c r="I1260" s="21">
        <v>51.113216735108381</v>
      </c>
      <c r="J1260" s="86" t="s">
        <v>272</v>
      </c>
      <c r="K1260" s="66">
        <v>0.11799999999999999</v>
      </c>
      <c r="L1260" s="45">
        <v>7843</v>
      </c>
      <c r="M1260" s="82">
        <v>45709</v>
      </c>
      <c r="N1260" s="44">
        <v>72971</v>
      </c>
      <c r="O1260" s="36">
        <f t="shared" si="229"/>
        <v>3729782.5383775937</v>
      </c>
      <c r="P1260" s="36">
        <f t="shared" si="230"/>
        <v>4169897</v>
      </c>
      <c r="Q1260" s="44">
        <v>59069</v>
      </c>
      <c r="R1260" s="30">
        <v>72971</v>
      </c>
      <c r="S1260" s="30">
        <f t="shared" si="231"/>
        <v>13902</v>
      </c>
      <c r="T1260" s="36">
        <f t="shared" si="232"/>
        <v>3375473</v>
      </c>
      <c r="U1260" s="30">
        <f t="shared" si="233"/>
        <v>794424</v>
      </c>
      <c r="V1260" s="44">
        <v>172</v>
      </c>
      <c r="W1260" s="33">
        <f t="shared" si="234"/>
        <v>45881</v>
      </c>
      <c r="X1260" s="43" t="str">
        <f t="shared" ca="1" si="239"/>
        <v>Bill Process</v>
      </c>
      <c r="Y1260" s="37">
        <f t="shared" ca="1" si="235"/>
        <v>-310</v>
      </c>
      <c r="Z1260" s="44">
        <v>2974</v>
      </c>
      <c r="AA1260" s="44">
        <f t="shared" ca="1" si="236"/>
        <v>310</v>
      </c>
      <c r="AB1260" s="48">
        <v>0</v>
      </c>
      <c r="AC1260" s="67">
        <f t="shared" si="237"/>
        <v>0.80948596017596031</v>
      </c>
      <c r="AD1260" s="52">
        <f t="shared" ca="1" si="240"/>
        <v>310</v>
      </c>
      <c r="AE1260" s="83"/>
      <c r="AF1260" s="74">
        <v>0</v>
      </c>
      <c r="AG1260" s="75">
        <v>0</v>
      </c>
      <c r="AH1260" s="76">
        <v>46335</v>
      </c>
      <c r="AI1260" s="77">
        <v>46521</v>
      </c>
      <c r="AJ1260" s="50">
        <f t="shared" si="238"/>
        <v>-186</v>
      </c>
      <c r="AK1260" s="48" t="s">
        <v>47</v>
      </c>
    </row>
    <row r="1261" spans="1:37">
      <c r="A1261" s="86" t="s">
        <v>1562</v>
      </c>
      <c r="B1261" s="44">
        <v>882</v>
      </c>
      <c r="C1261" s="44">
        <v>11184328</v>
      </c>
      <c r="D1261" s="86" t="s">
        <v>109</v>
      </c>
      <c r="E1261" s="86" t="s">
        <v>79</v>
      </c>
      <c r="F1261" s="44">
        <v>17</v>
      </c>
      <c r="G1261" s="44">
        <v>2158320</v>
      </c>
      <c r="H1261" s="46">
        <v>0.76</v>
      </c>
      <c r="I1261" s="21">
        <v>91.490430711531786</v>
      </c>
      <c r="J1261" s="86" t="s">
        <v>202</v>
      </c>
      <c r="K1261" s="66">
        <v>0.14399999999999999</v>
      </c>
      <c r="L1261" s="45">
        <v>8135</v>
      </c>
      <c r="M1261" s="82">
        <v>44921</v>
      </c>
      <c r="N1261" s="44">
        <v>88261</v>
      </c>
      <c r="O1261" s="36">
        <f t="shared" si="229"/>
        <v>8075036.9050305067</v>
      </c>
      <c r="P1261" s="36">
        <f t="shared" si="230"/>
        <v>9237842</v>
      </c>
      <c r="Q1261" s="44">
        <v>6615</v>
      </c>
      <c r="R1261" s="30">
        <v>88261</v>
      </c>
      <c r="S1261" s="30">
        <f t="shared" si="231"/>
        <v>81646</v>
      </c>
      <c r="T1261" s="36">
        <f t="shared" si="232"/>
        <v>692359</v>
      </c>
      <c r="U1261" s="30">
        <f t="shared" si="233"/>
        <v>8545483</v>
      </c>
      <c r="V1261" s="44">
        <v>182</v>
      </c>
      <c r="W1261" s="33">
        <f t="shared" si="234"/>
        <v>45103</v>
      </c>
      <c r="X1261" s="43" t="str">
        <f t="shared" ca="1" si="239"/>
        <v>Bill Process</v>
      </c>
      <c r="Y1261" s="37">
        <f t="shared" ca="1" si="235"/>
        <v>-1088</v>
      </c>
      <c r="Z1261" s="44">
        <v>9894</v>
      </c>
      <c r="AA1261" s="44">
        <f t="shared" ca="1" si="236"/>
        <v>1088</v>
      </c>
      <c r="AB1261" s="48">
        <v>7</v>
      </c>
      <c r="AC1261" s="67">
        <f t="shared" si="237"/>
        <v>7.4948165101233838E-2</v>
      </c>
      <c r="AD1261" s="52">
        <f t="shared" ca="1" si="240"/>
        <v>1081</v>
      </c>
      <c r="AE1261" s="83"/>
      <c r="AF1261" s="74">
        <v>0</v>
      </c>
      <c r="AG1261" s="75">
        <v>0</v>
      </c>
      <c r="AH1261" s="76">
        <v>45687</v>
      </c>
      <c r="AI1261" s="77">
        <v>45883</v>
      </c>
      <c r="AJ1261" s="50">
        <f t="shared" si="238"/>
        <v>-196</v>
      </c>
      <c r="AK1261" s="48" t="s">
        <v>60</v>
      </c>
    </row>
    <row r="1262" spans="1:37">
      <c r="A1262" s="86" t="s">
        <v>1563</v>
      </c>
      <c r="B1262" s="44">
        <v>513</v>
      </c>
      <c r="C1262" s="44">
        <v>28995678</v>
      </c>
      <c r="D1262" s="86" t="s">
        <v>592</v>
      </c>
      <c r="E1262" s="86" t="s">
        <v>79</v>
      </c>
      <c r="F1262" s="44">
        <v>42</v>
      </c>
      <c r="G1262" s="44">
        <v>5234336</v>
      </c>
      <c r="H1262" s="46">
        <v>0.97</v>
      </c>
      <c r="I1262" s="21">
        <v>79.218426545886075</v>
      </c>
      <c r="J1262" s="86" t="s">
        <v>137</v>
      </c>
      <c r="K1262" s="66">
        <v>0.111</v>
      </c>
      <c r="L1262" s="45">
        <v>5310</v>
      </c>
      <c r="M1262" s="82">
        <v>45051</v>
      </c>
      <c r="N1262" s="44">
        <v>14463</v>
      </c>
      <c r="O1262" s="36">
        <f t="shared" si="229"/>
        <v>1145736.1031331504</v>
      </c>
      <c r="P1262" s="36">
        <f t="shared" si="230"/>
        <v>1272913</v>
      </c>
      <c r="Q1262" s="44">
        <v>6381</v>
      </c>
      <c r="R1262" s="30">
        <v>14463</v>
      </c>
      <c r="S1262" s="30">
        <f t="shared" si="231"/>
        <v>8082</v>
      </c>
      <c r="T1262" s="36">
        <f t="shared" si="232"/>
        <v>561602</v>
      </c>
      <c r="U1262" s="30">
        <f t="shared" si="233"/>
        <v>711311</v>
      </c>
      <c r="V1262" s="44">
        <v>65</v>
      </c>
      <c r="W1262" s="33">
        <f t="shared" si="234"/>
        <v>45116</v>
      </c>
      <c r="X1262" s="43" t="str">
        <f t="shared" ca="1" si="239"/>
        <v>Bill Process</v>
      </c>
      <c r="Y1262" s="37">
        <f t="shared" ca="1" si="235"/>
        <v>-1075</v>
      </c>
      <c r="Z1262" s="44">
        <v>8945</v>
      </c>
      <c r="AA1262" s="44">
        <f t="shared" ca="1" si="236"/>
        <v>1075</v>
      </c>
      <c r="AB1262" s="48">
        <v>2</v>
      </c>
      <c r="AC1262" s="67">
        <f t="shared" si="237"/>
        <v>0.44119477286869946</v>
      </c>
      <c r="AD1262" s="52">
        <f t="shared" ca="1" si="240"/>
        <v>1073</v>
      </c>
      <c r="AE1262" s="83"/>
      <c r="AF1262" s="74">
        <v>0</v>
      </c>
      <c r="AG1262" s="75">
        <v>0</v>
      </c>
      <c r="AH1262" s="76">
        <v>45872</v>
      </c>
      <c r="AI1262" s="77">
        <v>45951</v>
      </c>
      <c r="AJ1262" s="50">
        <f t="shared" si="238"/>
        <v>-79</v>
      </c>
      <c r="AK1262" s="48" t="s">
        <v>60</v>
      </c>
    </row>
    <row r="1263" spans="1:37">
      <c r="A1263" s="86" t="s">
        <v>1564</v>
      </c>
      <c r="B1263" s="44">
        <v>154</v>
      </c>
      <c r="C1263" s="44">
        <v>98426829</v>
      </c>
      <c r="D1263" s="86" t="s">
        <v>482</v>
      </c>
      <c r="E1263" s="86" t="s">
        <v>67</v>
      </c>
      <c r="F1263" s="44">
        <v>21</v>
      </c>
      <c r="G1263" s="44">
        <v>6456986</v>
      </c>
      <c r="H1263" s="46">
        <v>0.97</v>
      </c>
      <c r="I1263" s="21">
        <v>85.125484675956116</v>
      </c>
      <c r="J1263" s="86" t="s">
        <v>352</v>
      </c>
      <c r="K1263" s="66">
        <v>0.14499999999999999</v>
      </c>
      <c r="L1263" s="45">
        <v>6218</v>
      </c>
      <c r="M1263" s="82">
        <v>43974</v>
      </c>
      <c r="N1263" s="44">
        <v>45543</v>
      </c>
      <c r="O1263" s="36">
        <f t="shared" si="229"/>
        <v>3876869.9485970694</v>
      </c>
      <c r="P1263" s="36">
        <f t="shared" si="230"/>
        <v>4439016</v>
      </c>
      <c r="Q1263" s="44">
        <v>15394</v>
      </c>
      <c r="R1263" s="30">
        <v>45543</v>
      </c>
      <c r="S1263" s="30">
        <f t="shared" si="231"/>
        <v>30149</v>
      </c>
      <c r="T1263" s="36">
        <f t="shared" si="232"/>
        <v>1500433</v>
      </c>
      <c r="U1263" s="30">
        <f t="shared" si="233"/>
        <v>2938583</v>
      </c>
      <c r="V1263" s="44">
        <v>162</v>
      </c>
      <c r="W1263" s="33">
        <f t="shared" si="234"/>
        <v>44136</v>
      </c>
      <c r="X1263" s="43" t="str">
        <f t="shared" ca="1" si="239"/>
        <v>Bill Process</v>
      </c>
      <c r="Y1263" s="37">
        <f t="shared" ca="1" si="235"/>
        <v>-2055</v>
      </c>
      <c r="Z1263" s="44">
        <v>9943</v>
      </c>
      <c r="AA1263" s="44">
        <f t="shared" ca="1" si="236"/>
        <v>2055</v>
      </c>
      <c r="AB1263" s="48">
        <v>3</v>
      </c>
      <c r="AC1263" s="67">
        <f t="shared" si="237"/>
        <v>0.33801023208835607</v>
      </c>
      <c r="AD1263" s="52">
        <f t="shared" ca="1" si="240"/>
        <v>2052</v>
      </c>
      <c r="AE1263" s="83"/>
      <c r="AF1263" s="74">
        <v>0</v>
      </c>
      <c r="AG1263" s="75">
        <v>0</v>
      </c>
      <c r="AH1263" s="76">
        <v>45646</v>
      </c>
      <c r="AI1263" s="77">
        <v>45822</v>
      </c>
      <c r="AJ1263" s="50">
        <f t="shared" si="238"/>
        <v>-176</v>
      </c>
      <c r="AK1263" s="48" t="s">
        <v>47</v>
      </c>
    </row>
    <row r="1264" spans="1:37">
      <c r="A1264" s="86" t="s">
        <v>1565</v>
      </c>
      <c r="B1264" s="44">
        <v>313</v>
      </c>
      <c r="C1264" s="44">
        <v>60863695</v>
      </c>
      <c r="D1264" s="86" t="s">
        <v>251</v>
      </c>
      <c r="E1264" s="86" t="s">
        <v>50</v>
      </c>
      <c r="F1264" s="44">
        <v>22</v>
      </c>
      <c r="G1264" s="44">
        <v>6131586</v>
      </c>
      <c r="H1264" s="46">
        <v>0.94</v>
      </c>
      <c r="I1264" s="21">
        <v>83.332353854203618</v>
      </c>
      <c r="J1264" s="86" t="s">
        <v>137</v>
      </c>
      <c r="K1264" s="66">
        <v>0.14199999999999999</v>
      </c>
      <c r="L1264" s="45">
        <v>6101</v>
      </c>
      <c r="M1264" s="82">
        <v>45050</v>
      </c>
      <c r="N1264" s="44">
        <v>11815</v>
      </c>
      <c r="O1264" s="36">
        <f t="shared" si="229"/>
        <v>984571.76078741578</v>
      </c>
      <c r="P1264" s="36">
        <f t="shared" si="230"/>
        <v>1124381</v>
      </c>
      <c r="Q1264" s="44">
        <v>7888</v>
      </c>
      <c r="R1264" s="30">
        <v>11815</v>
      </c>
      <c r="S1264" s="30">
        <f t="shared" si="231"/>
        <v>3927</v>
      </c>
      <c r="T1264" s="36">
        <f t="shared" si="232"/>
        <v>750666</v>
      </c>
      <c r="U1264" s="30">
        <f t="shared" si="233"/>
        <v>373715</v>
      </c>
      <c r="V1264" s="44">
        <v>159</v>
      </c>
      <c r="W1264" s="33">
        <f t="shared" si="234"/>
        <v>45209</v>
      </c>
      <c r="X1264" s="43" t="str">
        <f t="shared" ca="1" si="239"/>
        <v>Bill Process</v>
      </c>
      <c r="Y1264" s="37">
        <f t="shared" ca="1" si="235"/>
        <v>-982</v>
      </c>
      <c r="Z1264" s="44">
        <v>9305</v>
      </c>
      <c r="AA1264" s="44">
        <f t="shared" ca="1" si="236"/>
        <v>982</v>
      </c>
      <c r="AB1264" s="48">
        <v>0</v>
      </c>
      <c r="AC1264" s="67">
        <f t="shared" si="237"/>
        <v>0.66762589928057559</v>
      </c>
      <c r="AD1264" s="52">
        <f t="shared" ca="1" si="240"/>
        <v>982</v>
      </c>
      <c r="AE1264" s="83"/>
      <c r="AF1264" s="74">
        <v>0</v>
      </c>
      <c r="AG1264" s="75">
        <v>0</v>
      </c>
      <c r="AH1264" s="76">
        <v>46215</v>
      </c>
      <c r="AI1264" s="77">
        <v>46388</v>
      </c>
      <c r="AJ1264" s="50">
        <f t="shared" si="238"/>
        <v>-173</v>
      </c>
      <c r="AK1264" s="48" t="s">
        <v>60</v>
      </c>
    </row>
    <row r="1265" spans="1:37">
      <c r="A1265" s="86" t="s">
        <v>1566</v>
      </c>
      <c r="B1265" s="44">
        <v>839</v>
      </c>
      <c r="C1265" s="44">
        <v>28049045</v>
      </c>
      <c r="D1265" s="86" t="s">
        <v>449</v>
      </c>
      <c r="E1265" s="86" t="s">
        <v>125</v>
      </c>
      <c r="F1265" s="44">
        <v>50</v>
      </c>
      <c r="G1265" s="44">
        <v>1094678</v>
      </c>
      <c r="H1265" s="46">
        <v>0.79</v>
      </c>
      <c r="I1265" s="21">
        <v>88.2307326100333</v>
      </c>
      <c r="J1265" s="86" t="s">
        <v>173</v>
      </c>
      <c r="K1265" s="66">
        <v>0.108</v>
      </c>
      <c r="L1265" s="45">
        <v>1726</v>
      </c>
      <c r="M1265" s="82">
        <v>45290</v>
      </c>
      <c r="N1265" s="44">
        <v>24811</v>
      </c>
      <c r="O1265" s="36">
        <f t="shared" si="229"/>
        <v>2189092.7067875364</v>
      </c>
      <c r="P1265" s="36">
        <f t="shared" si="230"/>
        <v>2425515</v>
      </c>
      <c r="Q1265" s="44">
        <v>13575</v>
      </c>
      <c r="R1265" s="30">
        <v>24811</v>
      </c>
      <c r="S1265" s="30">
        <f t="shared" si="231"/>
        <v>11236</v>
      </c>
      <c r="T1265" s="36">
        <f t="shared" si="232"/>
        <v>1327087</v>
      </c>
      <c r="U1265" s="30">
        <f t="shared" si="233"/>
        <v>1098428</v>
      </c>
      <c r="V1265" s="44">
        <v>139</v>
      </c>
      <c r="W1265" s="33">
        <f t="shared" si="234"/>
        <v>45429</v>
      </c>
      <c r="X1265" s="43" t="str">
        <f t="shared" ca="1" si="239"/>
        <v>Bill Process</v>
      </c>
      <c r="Y1265" s="37">
        <f t="shared" ca="1" si="235"/>
        <v>-762</v>
      </c>
      <c r="Z1265" s="44">
        <v>8345</v>
      </c>
      <c r="AA1265" s="44">
        <f t="shared" ca="1" si="236"/>
        <v>762</v>
      </c>
      <c r="AB1265" s="48">
        <v>7</v>
      </c>
      <c r="AC1265" s="67">
        <f t="shared" si="237"/>
        <v>0.54713635081213974</v>
      </c>
      <c r="AD1265" s="52">
        <f t="shared" ca="1" si="240"/>
        <v>755</v>
      </c>
      <c r="AE1265" s="83"/>
      <c r="AF1265" s="74">
        <v>0</v>
      </c>
      <c r="AG1265" s="75">
        <v>0</v>
      </c>
      <c r="AH1265" s="76">
        <v>45872</v>
      </c>
      <c r="AI1265" s="77">
        <v>46025</v>
      </c>
      <c r="AJ1265" s="50">
        <f t="shared" si="238"/>
        <v>-153</v>
      </c>
      <c r="AK1265" s="48" t="s">
        <v>47</v>
      </c>
    </row>
    <row r="1266" spans="1:37">
      <c r="A1266" s="86" t="s">
        <v>1567</v>
      </c>
      <c r="B1266" s="44">
        <v>143</v>
      </c>
      <c r="C1266" s="44">
        <v>37912968</v>
      </c>
      <c r="D1266" s="86" t="s">
        <v>754</v>
      </c>
      <c r="E1266" s="86" t="s">
        <v>147</v>
      </c>
      <c r="F1266" s="44">
        <v>9</v>
      </c>
      <c r="G1266" s="44">
        <v>6370847</v>
      </c>
      <c r="H1266" s="46">
        <v>0.9</v>
      </c>
      <c r="I1266" s="21">
        <v>82.940983133900488</v>
      </c>
      <c r="J1266" s="86" t="s">
        <v>55</v>
      </c>
      <c r="K1266" s="66">
        <v>0.123</v>
      </c>
      <c r="L1266" s="45">
        <v>8681</v>
      </c>
      <c r="M1266" s="82">
        <v>44046</v>
      </c>
      <c r="N1266" s="44">
        <v>61230</v>
      </c>
      <c r="O1266" s="36">
        <f t="shared" si="229"/>
        <v>5078476.3972887266</v>
      </c>
      <c r="P1266" s="36">
        <f t="shared" si="230"/>
        <v>5703129</v>
      </c>
      <c r="Q1266" s="44">
        <v>19753</v>
      </c>
      <c r="R1266" s="30">
        <v>61230</v>
      </c>
      <c r="S1266" s="30">
        <f t="shared" si="231"/>
        <v>41477</v>
      </c>
      <c r="T1266" s="36">
        <f t="shared" si="232"/>
        <v>1839848</v>
      </c>
      <c r="U1266" s="30">
        <f t="shared" si="233"/>
        <v>3863281</v>
      </c>
      <c r="V1266" s="44">
        <v>55</v>
      </c>
      <c r="W1266" s="33">
        <f t="shared" si="234"/>
        <v>44101</v>
      </c>
      <c r="X1266" s="43" t="str">
        <f t="shared" ca="1" si="239"/>
        <v>Bill Process</v>
      </c>
      <c r="Y1266" s="37">
        <f t="shared" ca="1" si="235"/>
        <v>-2090</v>
      </c>
      <c r="Z1266" s="44">
        <v>8284</v>
      </c>
      <c r="AA1266" s="44">
        <f t="shared" ca="1" si="236"/>
        <v>2090</v>
      </c>
      <c r="AB1266" s="48">
        <v>8</v>
      </c>
      <c r="AC1266" s="67">
        <f t="shared" si="237"/>
        <v>0.32260329903642004</v>
      </c>
      <c r="AD1266" s="52">
        <f t="shared" ca="1" si="240"/>
        <v>2082</v>
      </c>
      <c r="AE1266" s="83"/>
      <c r="AF1266" s="74">
        <v>0</v>
      </c>
      <c r="AG1266" s="75">
        <v>0</v>
      </c>
      <c r="AH1266" s="76">
        <v>46052</v>
      </c>
      <c r="AI1266" s="77">
        <v>46121</v>
      </c>
      <c r="AJ1266" s="50">
        <f t="shared" si="238"/>
        <v>-69</v>
      </c>
      <c r="AK1266" s="48" t="s">
        <v>47</v>
      </c>
    </row>
    <row r="1267" spans="1:37">
      <c r="A1267" s="86" t="s">
        <v>1568</v>
      </c>
      <c r="B1267" s="44">
        <v>631</v>
      </c>
      <c r="C1267" s="44">
        <v>72508470</v>
      </c>
      <c r="D1267" s="86" t="s">
        <v>476</v>
      </c>
      <c r="E1267" s="86" t="s">
        <v>207</v>
      </c>
      <c r="F1267" s="44">
        <v>15</v>
      </c>
      <c r="G1267" s="44">
        <v>2500841</v>
      </c>
      <c r="H1267" s="46">
        <v>0.78</v>
      </c>
      <c r="I1267" s="21">
        <v>94.196603486286065</v>
      </c>
      <c r="J1267" s="86" t="s">
        <v>166</v>
      </c>
      <c r="K1267" s="66">
        <v>0.14499999999999999</v>
      </c>
      <c r="L1267" s="45">
        <v>9910</v>
      </c>
      <c r="M1267" s="82">
        <v>43941</v>
      </c>
      <c r="N1267" s="44">
        <v>34552</v>
      </c>
      <c r="O1267" s="36">
        <f t="shared" si="229"/>
        <v>3254681.0436581559</v>
      </c>
      <c r="P1267" s="36">
        <f t="shared" si="230"/>
        <v>3726610</v>
      </c>
      <c r="Q1267" s="44">
        <v>27730</v>
      </c>
      <c r="R1267" s="30">
        <v>34552</v>
      </c>
      <c r="S1267" s="30">
        <f t="shared" si="231"/>
        <v>6822</v>
      </c>
      <c r="T1267" s="36">
        <f t="shared" si="232"/>
        <v>2990822</v>
      </c>
      <c r="U1267" s="30">
        <f t="shared" si="233"/>
        <v>735788</v>
      </c>
      <c r="V1267" s="44">
        <v>131</v>
      </c>
      <c r="W1267" s="33">
        <f t="shared" si="234"/>
        <v>44072</v>
      </c>
      <c r="X1267" s="43" t="str">
        <f t="shared" ca="1" si="239"/>
        <v>Bill Process</v>
      </c>
      <c r="Y1267" s="37">
        <f t="shared" ca="1" si="235"/>
        <v>-2119</v>
      </c>
      <c r="Z1267" s="44">
        <v>2458</v>
      </c>
      <c r="AA1267" s="44">
        <f t="shared" ca="1" si="236"/>
        <v>2119</v>
      </c>
      <c r="AB1267" s="48">
        <v>0</v>
      </c>
      <c r="AC1267" s="67">
        <f t="shared" si="237"/>
        <v>0.80255846260708497</v>
      </c>
      <c r="AD1267" s="52">
        <f t="shared" ca="1" si="240"/>
        <v>2119</v>
      </c>
      <c r="AE1267" s="83"/>
      <c r="AF1267" s="74">
        <v>0</v>
      </c>
      <c r="AG1267" s="75">
        <v>0</v>
      </c>
      <c r="AH1267" s="76">
        <v>46313</v>
      </c>
      <c r="AI1267" s="77">
        <v>46458</v>
      </c>
      <c r="AJ1267" s="50">
        <f t="shared" si="238"/>
        <v>-145</v>
      </c>
      <c r="AK1267" s="48" t="s">
        <v>47</v>
      </c>
    </row>
    <row r="1268" spans="1:37">
      <c r="A1268" s="86" t="s">
        <v>1569</v>
      </c>
      <c r="B1268" s="44">
        <v>220</v>
      </c>
      <c r="C1268" s="44">
        <v>70762109</v>
      </c>
      <c r="D1268" s="86" t="s">
        <v>345</v>
      </c>
      <c r="E1268" s="86" t="s">
        <v>207</v>
      </c>
      <c r="F1268" s="44">
        <v>21</v>
      </c>
      <c r="G1268" s="44">
        <v>9659896</v>
      </c>
      <c r="H1268" s="46">
        <v>0.85</v>
      </c>
      <c r="I1268" s="21">
        <v>94.543366623254343</v>
      </c>
      <c r="J1268" s="86" t="s">
        <v>90</v>
      </c>
      <c r="K1268" s="66">
        <v>0.11899999999999999</v>
      </c>
      <c r="L1268" s="45">
        <v>4972</v>
      </c>
      <c r="M1268" s="82">
        <v>45687</v>
      </c>
      <c r="N1268" s="44">
        <v>54164</v>
      </c>
      <c r="O1268" s="36">
        <f t="shared" si="229"/>
        <v>5120846.9097819487</v>
      </c>
      <c r="P1268" s="36">
        <f t="shared" si="230"/>
        <v>5730228</v>
      </c>
      <c r="Q1268" s="44">
        <v>39924</v>
      </c>
      <c r="R1268" s="30">
        <v>54164</v>
      </c>
      <c r="S1268" s="30">
        <f t="shared" si="231"/>
        <v>14240</v>
      </c>
      <c r="T1268" s="36">
        <f t="shared" si="232"/>
        <v>4223721</v>
      </c>
      <c r="U1268" s="30">
        <f t="shared" si="233"/>
        <v>1506507</v>
      </c>
      <c r="V1268" s="44">
        <v>101</v>
      </c>
      <c r="W1268" s="33">
        <f t="shared" si="234"/>
        <v>45788</v>
      </c>
      <c r="X1268" s="43" t="str">
        <f t="shared" ca="1" si="239"/>
        <v>Bill Process</v>
      </c>
      <c r="Y1268" s="37">
        <f t="shared" ca="1" si="235"/>
        <v>-403</v>
      </c>
      <c r="Z1268" s="44">
        <v>2524</v>
      </c>
      <c r="AA1268" s="44">
        <f t="shared" ca="1" si="236"/>
        <v>403</v>
      </c>
      <c r="AB1268" s="48">
        <v>0</v>
      </c>
      <c r="AC1268" s="67">
        <f t="shared" si="237"/>
        <v>0.73709474927996455</v>
      </c>
      <c r="AD1268" s="52">
        <f t="shared" ca="1" si="240"/>
        <v>403</v>
      </c>
      <c r="AE1268" s="83"/>
      <c r="AF1268" s="74">
        <v>0</v>
      </c>
      <c r="AG1268" s="75">
        <v>0</v>
      </c>
      <c r="AH1268" s="76">
        <v>46226</v>
      </c>
      <c r="AI1268" s="77">
        <v>46341</v>
      </c>
      <c r="AJ1268" s="50">
        <f t="shared" si="238"/>
        <v>-115</v>
      </c>
      <c r="AK1268" s="48" t="s">
        <v>47</v>
      </c>
    </row>
    <row r="1269" spans="1:37">
      <c r="A1269" s="86" t="s">
        <v>1570</v>
      </c>
      <c r="B1269" s="44">
        <v>550</v>
      </c>
      <c r="C1269" s="44">
        <v>13895997</v>
      </c>
      <c r="D1269" s="86" t="s">
        <v>702</v>
      </c>
      <c r="E1269" s="86" t="s">
        <v>207</v>
      </c>
      <c r="F1269" s="44">
        <v>8</v>
      </c>
      <c r="G1269" s="44">
        <v>3043233</v>
      </c>
      <c r="H1269" s="46">
        <v>0.84</v>
      </c>
      <c r="I1269" s="21">
        <v>73.406849697508818</v>
      </c>
      <c r="J1269" s="86" t="s">
        <v>68</v>
      </c>
      <c r="K1269" s="66">
        <v>0.14099999999999999</v>
      </c>
      <c r="L1269" s="45">
        <v>2945</v>
      </c>
      <c r="M1269" s="82">
        <v>45655</v>
      </c>
      <c r="N1269" s="44">
        <v>91440</v>
      </c>
      <c r="O1269" s="36">
        <f t="shared" si="229"/>
        <v>6712322.3363402067</v>
      </c>
      <c r="P1269" s="36">
        <f t="shared" si="230"/>
        <v>7658760</v>
      </c>
      <c r="Q1269" s="44">
        <v>15869</v>
      </c>
      <c r="R1269" s="30">
        <v>91440</v>
      </c>
      <c r="S1269" s="30">
        <f t="shared" si="231"/>
        <v>75571</v>
      </c>
      <c r="T1269" s="36">
        <f t="shared" si="232"/>
        <v>1329143</v>
      </c>
      <c r="U1269" s="30">
        <f t="shared" si="233"/>
        <v>6329617</v>
      </c>
      <c r="V1269" s="44">
        <v>94</v>
      </c>
      <c r="W1269" s="33">
        <f t="shared" si="234"/>
        <v>45749</v>
      </c>
      <c r="X1269" s="43" t="str">
        <f t="shared" ca="1" si="239"/>
        <v>Bill Process</v>
      </c>
      <c r="Y1269" s="37">
        <f t="shared" ca="1" si="235"/>
        <v>-442</v>
      </c>
      <c r="Z1269" s="44">
        <v>9633</v>
      </c>
      <c r="AA1269" s="44">
        <f t="shared" ca="1" si="236"/>
        <v>442</v>
      </c>
      <c r="AB1269" s="48">
        <v>9</v>
      </c>
      <c r="AC1269" s="67">
        <f t="shared" si="237"/>
        <v>0.17354549431321084</v>
      </c>
      <c r="AD1269" s="52">
        <f t="shared" ca="1" si="240"/>
        <v>433</v>
      </c>
      <c r="AE1269" s="83"/>
      <c r="AF1269" s="74">
        <v>0</v>
      </c>
      <c r="AG1269" s="75">
        <v>0</v>
      </c>
      <c r="AH1269" s="76">
        <v>45832</v>
      </c>
      <c r="AI1269" s="77">
        <v>45940</v>
      </c>
      <c r="AJ1269" s="50">
        <f t="shared" si="238"/>
        <v>-108</v>
      </c>
      <c r="AK1269" s="48" t="s">
        <v>47</v>
      </c>
    </row>
    <row r="1270" spans="1:37">
      <c r="A1270" s="86" t="s">
        <v>1571</v>
      </c>
      <c r="B1270" s="44">
        <v>414</v>
      </c>
      <c r="C1270" s="44">
        <v>17298664</v>
      </c>
      <c r="D1270" s="86" t="s">
        <v>193</v>
      </c>
      <c r="E1270" s="86" t="s">
        <v>54</v>
      </c>
      <c r="F1270" s="44">
        <v>29</v>
      </c>
      <c r="G1270" s="44">
        <v>9051232</v>
      </c>
      <c r="H1270" s="46">
        <v>0.94</v>
      </c>
      <c r="I1270" s="21">
        <v>61.094625745773499</v>
      </c>
      <c r="J1270" s="86" t="s">
        <v>184</v>
      </c>
      <c r="K1270" s="66">
        <v>0.13100000000000001</v>
      </c>
      <c r="L1270" s="45">
        <v>4297</v>
      </c>
      <c r="M1270" s="82">
        <v>45390</v>
      </c>
      <c r="N1270" s="44">
        <v>54323</v>
      </c>
      <c r="O1270" s="36">
        <f t="shared" si="229"/>
        <v>3318843.354387654</v>
      </c>
      <c r="P1270" s="36">
        <f t="shared" si="230"/>
        <v>3753612</v>
      </c>
      <c r="Q1270" s="44">
        <v>35256</v>
      </c>
      <c r="R1270" s="30">
        <v>54323</v>
      </c>
      <c r="S1270" s="30">
        <f t="shared" si="231"/>
        <v>19067</v>
      </c>
      <c r="T1270" s="36">
        <f t="shared" si="232"/>
        <v>2436120</v>
      </c>
      <c r="U1270" s="30">
        <f t="shared" si="233"/>
        <v>1317492</v>
      </c>
      <c r="V1270" s="44">
        <v>184</v>
      </c>
      <c r="W1270" s="33">
        <f t="shared" si="234"/>
        <v>45574</v>
      </c>
      <c r="X1270" s="43" t="str">
        <f t="shared" ca="1" si="239"/>
        <v>Bill Process</v>
      </c>
      <c r="Y1270" s="37">
        <f t="shared" ca="1" si="235"/>
        <v>-617</v>
      </c>
      <c r="Z1270" s="44">
        <v>2488</v>
      </c>
      <c r="AA1270" s="44">
        <f t="shared" ca="1" si="236"/>
        <v>617</v>
      </c>
      <c r="AB1270" s="48">
        <v>4</v>
      </c>
      <c r="AC1270" s="67">
        <f t="shared" si="237"/>
        <v>0.64900686633654259</v>
      </c>
      <c r="AD1270" s="52">
        <f t="shared" ca="1" si="240"/>
        <v>613</v>
      </c>
      <c r="AE1270" s="83"/>
      <c r="AF1270" s="74">
        <v>0</v>
      </c>
      <c r="AG1270" s="75">
        <v>0</v>
      </c>
      <c r="AH1270" s="76">
        <v>45848</v>
      </c>
      <c r="AI1270" s="77">
        <v>46046</v>
      </c>
      <c r="AJ1270" s="50">
        <f t="shared" si="238"/>
        <v>-198</v>
      </c>
      <c r="AK1270" s="48" t="s">
        <v>60</v>
      </c>
    </row>
    <row r="1271" spans="1:37">
      <c r="A1271" s="86" t="s">
        <v>1572</v>
      </c>
      <c r="B1271" s="44">
        <v>824</v>
      </c>
      <c r="C1271" s="44">
        <v>82115823</v>
      </c>
      <c r="D1271" s="86" t="s">
        <v>224</v>
      </c>
      <c r="E1271" s="86" t="s">
        <v>71</v>
      </c>
      <c r="F1271" s="44">
        <v>35</v>
      </c>
      <c r="G1271" s="44">
        <v>2479372</v>
      </c>
      <c r="H1271" s="46">
        <v>1</v>
      </c>
      <c r="I1271" s="21">
        <v>80.234105908211546</v>
      </c>
      <c r="J1271" s="86" t="s">
        <v>232</v>
      </c>
      <c r="K1271" s="66">
        <v>0.124</v>
      </c>
      <c r="L1271" s="45">
        <v>8817</v>
      </c>
      <c r="M1271" s="82">
        <v>44673</v>
      </c>
      <c r="N1271" s="44">
        <v>61920</v>
      </c>
      <c r="O1271" s="36">
        <f t="shared" si="229"/>
        <v>4968095.8378364593</v>
      </c>
      <c r="P1271" s="36">
        <f t="shared" si="230"/>
        <v>5584140</v>
      </c>
      <c r="Q1271" s="44">
        <v>45236</v>
      </c>
      <c r="R1271" s="30">
        <v>61920</v>
      </c>
      <c r="S1271" s="30">
        <f t="shared" si="231"/>
        <v>16684</v>
      </c>
      <c r="T1271" s="36">
        <f t="shared" si="232"/>
        <v>4079524</v>
      </c>
      <c r="U1271" s="30">
        <f t="shared" si="233"/>
        <v>1504616</v>
      </c>
      <c r="V1271" s="44">
        <v>151</v>
      </c>
      <c r="W1271" s="33">
        <f t="shared" si="234"/>
        <v>44824</v>
      </c>
      <c r="X1271" s="43" t="str">
        <f t="shared" ca="1" si="239"/>
        <v>Bill Process</v>
      </c>
      <c r="Y1271" s="37">
        <f t="shared" ca="1" si="235"/>
        <v>-1367</v>
      </c>
      <c r="Z1271" s="44">
        <v>7180</v>
      </c>
      <c r="AA1271" s="44">
        <f t="shared" ca="1" si="236"/>
        <v>1367</v>
      </c>
      <c r="AB1271" s="48">
        <v>1</v>
      </c>
      <c r="AC1271" s="67">
        <f t="shared" si="237"/>
        <v>0.73055555555555551</v>
      </c>
      <c r="AD1271" s="52">
        <f t="shared" ca="1" si="240"/>
        <v>1366</v>
      </c>
      <c r="AE1271" s="83"/>
      <c r="AF1271" s="74">
        <v>0</v>
      </c>
      <c r="AG1271" s="75">
        <v>0</v>
      </c>
      <c r="AH1271" s="76">
        <v>46117</v>
      </c>
      <c r="AI1271" s="77">
        <v>46282</v>
      </c>
      <c r="AJ1271" s="50">
        <f t="shared" si="238"/>
        <v>-165</v>
      </c>
      <c r="AK1271" s="48" t="s">
        <v>60</v>
      </c>
    </row>
    <row r="1272" spans="1:37">
      <c r="A1272" s="86" t="s">
        <v>1573</v>
      </c>
      <c r="B1272" s="44">
        <v>260</v>
      </c>
      <c r="C1272" s="44">
        <v>79790489</v>
      </c>
      <c r="D1272" s="86" t="s">
        <v>264</v>
      </c>
      <c r="E1272" s="86" t="s">
        <v>97</v>
      </c>
      <c r="F1272" s="44">
        <v>38</v>
      </c>
      <c r="G1272" s="44">
        <v>8491583</v>
      </c>
      <c r="H1272" s="46">
        <v>0.83</v>
      </c>
      <c r="I1272" s="21">
        <v>63.633996280272171</v>
      </c>
      <c r="J1272" s="86" t="s">
        <v>276</v>
      </c>
      <c r="K1272" s="66">
        <v>0.124</v>
      </c>
      <c r="L1272" s="45">
        <v>9203</v>
      </c>
      <c r="M1272" s="82">
        <v>44936</v>
      </c>
      <c r="N1272" s="44">
        <v>85974</v>
      </c>
      <c r="O1272" s="36">
        <f t="shared" si="229"/>
        <v>5470869.1962001193</v>
      </c>
      <c r="P1272" s="36">
        <f t="shared" si="230"/>
        <v>6149257</v>
      </c>
      <c r="Q1272" s="44">
        <v>67051</v>
      </c>
      <c r="R1272" s="30">
        <v>85974</v>
      </c>
      <c r="S1272" s="30">
        <f t="shared" si="231"/>
        <v>18923</v>
      </c>
      <c r="T1272" s="36">
        <f t="shared" si="232"/>
        <v>4795797</v>
      </c>
      <c r="U1272" s="30">
        <f t="shared" si="233"/>
        <v>1353460</v>
      </c>
      <c r="V1272" s="44">
        <v>110</v>
      </c>
      <c r="W1272" s="33">
        <f t="shared" si="234"/>
        <v>45046</v>
      </c>
      <c r="X1272" s="43" t="str">
        <f t="shared" ca="1" si="239"/>
        <v>Bill Process</v>
      </c>
      <c r="Y1272" s="37">
        <f t="shared" ca="1" si="235"/>
        <v>-1145</v>
      </c>
      <c r="Z1272" s="44">
        <v>5396</v>
      </c>
      <c r="AA1272" s="44">
        <f t="shared" ca="1" si="236"/>
        <v>1145</v>
      </c>
      <c r="AB1272" s="48">
        <v>0</v>
      </c>
      <c r="AC1272" s="67">
        <f t="shared" si="237"/>
        <v>0.77989857398748463</v>
      </c>
      <c r="AD1272" s="52">
        <f t="shared" ca="1" si="240"/>
        <v>1145</v>
      </c>
      <c r="AE1272" s="83"/>
      <c r="AF1272" s="74">
        <v>0</v>
      </c>
      <c r="AG1272" s="75">
        <v>0</v>
      </c>
      <c r="AH1272" s="76">
        <v>46339</v>
      </c>
      <c r="AI1272" s="77">
        <v>46463</v>
      </c>
      <c r="AJ1272" s="50">
        <f t="shared" si="238"/>
        <v>-124</v>
      </c>
      <c r="AK1272" s="48" t="s">
        <v>47</v>
      </c>
    </row>
    <row r="1273" spans="1:37">
      <c r="A1273" s="86" t="s">
        <v>1574</v>
      </c>
      <c r="B1273" s="44">
        <v>472</v>
      </c>
      <c r="C1273" s="44">
        <v>45118802</v>
      </c>
      <c r="D1273" s="86" t="s">
        <v>458</v>
      </c>
      <c r="E1273" s="86" t="s">
        <v>97</v>
      </c>
      <c r="F1273" s="44">
        <v>27</v>
      </c>
      <c r="G1273" s="44">
        <v>396646</v>
      </c>
      <c r="H1273" s="46">
        <v>0.87</v>
      </c>
      <c r="I1273" s="21">
        <v>90.411109382682753</v>
      </c>
      <c r="J1273" s="86" t="s">
        <v>87</v>
      </c>
      <c r="K1273" s="66">
        <v>0.112</v>
      </c>
      <c r="L1273" s="45">
        <v>8059</v>
      </c>
      <c r="M1273" s="82">
        <v>44357</v>
      </c>
      <c r="N1273" s="44">
        <v>13085</v>
      </c>
      <c r="O1273" s="36">
        <f t="shared" si="229"/>
        <v>1183029.3662724039</v>
      </c>
      <c r="P1273" s="36">
        <f t="shared" si="230"/>
        <v>1315529</v>
      </c>
      <c r="Q1273" s="44">
        <v>654</v>
      </c>
      <c r="R1273" s="30">
        <v>13085</v>
      </c>
      <c r="S1273" s="30">
        <f t="shared" si="231"/>
        <v>12431</v>
      </c>
      <c r="T1273" s="36">
        <f t="shared" si="232"/>
        <v>65751</v>
      </c>
      <c r="U1273" s="30">
        <f t="shared" si="233"/>
        <v>1249778</v>
      </c>
      <c r="V1273" s="44">
        <v>128</v>
      </c>
      <c r="W1273" s="33">
        <f t="shared" si="234"/>
        <v>44485</v>
      </c>
      <c r="X1273" s="43" t="str">
        <f t="shared" ca="1" si="239"/>
        <v>Bill Process</v>
      </c>
      <c r="Y1273" s="37">
        <f t="shared" ca="1" si="235"/>
        <v>-1706</v>
      </c>
      <c r="Z1273" s="44">
        <v>5795</v>
      </c>
      <c r="AA1273" s="44">
        <f t="shared" ca="1" si="236"/>
        <v>1706</v>
      </c>
      <c r="AB1273" s="48">
        <v>3</v>
      </c>
      <c r="AC1273" s="67">
        <f t="shared" si="237"/>
        <v>4.9980894153611004E-2</v>
      </c>
      <c r="AD1273" s="52">
        <f t="shared" ca="1" si="240"/>
        <v>1703</v>
      </c>
      <c r="AE1273" s="83"/>
      <c r="AF1273" s="74">
        <v>0</v>
      </c>
      <c r="AG1273" s="75">
        <v>0</v>
      </c>
      <c r="AH1273" s="76">
        <v>45983</v>
      </c>
      <c r="AI1273" s="77">
        <v>46125</v>
      </c>
      <c r="AJ1273" s="50">
        <f t="shared" si="238"/>
        <v>-142</v>
      </c>
      <c r="AK1273" s="48" t="s">
        <v>60</v>
      </c>
    </row>
    <row r="1274" spans="1:37">
      <c r="A1274" s="86" t="s">
        <v>1575</v>
      </c>
      <c r="B1274" s="44">
        <v>307</v>
      </c>
      <c r="C1274" s="44">
        <v>14968265</v>
      </c>
      <c r="D1274" s="86" t="s">
        <v>103</v>
      </c>
      <c r="E1274" s="86" t="s">
        <v>58</v>
      </c>
      <c r="F1274" s="44">
        <v>8</v>
      </c>
      <c r="G1274" s="44">
        <v>9228751</v>
      </c>
      <c r="H1274" s="46">
        <v>0.8</v>
      </c>
      <c r="I1274" s="21">
        <v>68.791296068478815</v>
      </c>
      <c r="J1274" s="86" t="s">
        <v>197</v>
      </c>
      <c r="K1274" s="66">
        <v>0.13600000000000001</v>
      </c>
      <c r="L1274" s="45">
        <v>8951</v>
      </c>
      <c r="M1274" s="82">
        <v>45765</v>
      </c>
      <c r="N1274" s="44">
        <v>88573</v>
      </c>
      <c r="O1274" s="36">
        <f t="shared" si="229"/>
        <v>6093051.4666733742</v>
      </c>
      <c r="P1274" s="36">
        <f t="shared" si="230"/>
        <v>6921706</v>
      </c>
      <c r="Q1274" s="44">
        <v>87484</v>
      </c>
      <c r="R1274" s="30">
        <v>88573</v>
      </c>
      <c r="S1274" s="30">
        <f t="shared" si="231"/>
        <v>1089</v>
      </c>
      <c r="T1274" s="36">
        <f t="shared" si="232"/>
        <v>6836604</v>
      </c>
      <c r="U1274" s="30">
        <f t="shared" si="233"/>
        <v>85102</v>
      </c>
      <c r="V1274" s="44">
        <v>182</v>
      </c>
      <c r="W1274" s="33">
        <f t="shared" si="234"/>
        <v>45947</v>
      </c>
      <c r="X1274" s="43" t="str">
        <f t="shared" ca="1" si="239"/>
        <v>Bill Process</v>
      </c>
      <c r="Y1274" s="37">
        <f t="shared" ca="1" si="235"/>
        <v>-244</v>
      </c>
      <c r="Z1274" s="44">
        <v>2956</v>
      </c>
      <c r="AA1274" s="44">
        <f t="shared" ca="1" si="236"/>
        <v>244</v>
      </c>
      <c r="AB1274" s="48">
        <v>8</v>
      </c>
      <c r="AC1274" s="67">
        <f t="shared" si="237"/>
        <v>0.98770505684576559</v>
      </c>
      <c r="AD1274" s="52">
        <f t="shared" ca="1" si="240"/>
        <v>236</v>
      </c>
      <c r="AE1274" s="83"/>
      <c r="AF1274" s="74">
        <v>0</v>
      </c>
      <c r="AG1274" s="75">
        <v>0</v>
      </c>
      <c r="AH1274" s="76">
        <v>46059</v>
      </c>
      <c r="AI1274" s="77">
        <v>46255</v>
      </c>
      <c r="AJ1274" s="50">
        <f t="shared" si="238"/>
        <v>-196</v>
      </c>
      <c r="AK1274" s="48" t="s">
        <v>47</v>
      </c>
    </row>
    <row r="1275" spans="1:37">
      <c r="A1275" s="86" t="s">
        <v>1576</v>
      </c>
      <c r="B1275" s="44">
        <v>358</v>
      </c>
      <c r="C1275" s="44">
        <v>98304441</v>
      </c>
      <c r="D1275" s="86" t="s">
        <v>394</v>
      </c>
      <c r="E1275" s="86" t="s">
        <v>93</v>
      </c>
      <c r="F1275" s="44">
        <v>14</v>
      </c>
      <c r="G1275" s="44">
        <v>5234172</v>
      </c>
      <c r="H1275" s="46">
        <v>0.93</v>
      </c>
      <c r="I1275" s="21">
        <v>70.84248698520139</v>
      </c>
      <c r="J1275" s="86" t="s">
        <v>521</v>
      </c>
      <c r="K1275" s="66">
        <v>0.13800000000000001</v>
      </c>
      <c r="L1275" s="45">
        <v>9526</v>
      </c>
      <c r="M1275" s="82">
        <v>44415</v>
      </c>
      <c r="N1275" s="44">
        <v>73641</v>
      </c>
      <c r="O1275" s="36">
        <f t="shared" si="229"/>
        <v>5216911.5840772158</v>
      </c>
      <c r="P1275" s="36">
        <f t="shared" si="230"/>
        <v>5936845</v>
      </c>
      <c r="Q1275" s="44">
        <v>11015</v>
      </c>
      <c r="R1275" s="30">
        <v>73641</v>
      </c>
      <c r="S1275" s="30">
        <f t="shared" si="231"/>
        <v>62626</v>
      </c>
      <c r="T1275" s="36">
        <f t="shared" si="232"/>
        <v>888016</v>
      </c>
      <c r="U1275" s="30">
        <f t="shared" si="233"/>
        <v>5048829</v>
      </c>
      <c r="V1275" s="44">
        <v>166</v>
      </c>
      <c r="W1275" s="33">
        <f t="shared" si="234"/>
        <v>44581</v>
      </c>
      <c r="X1275" s="43" t="str">
        <f t="shared" ca="1" si="239"/>
        <v>Bill Process</v>
      </c>
      <c r="Y1275" s="37">
        <f t="shared" ca="1" si="235"/>
        <v>-1610</v>
      </c>
      <c r="Z1275" s="44">
        <v>6372</v>
      </c>
      <c r="AA1275" s="44">
        <f t="shared" ca="1" si="236"/>
        <v>1610</v>
      </c>
      <c r="AB1275" s="48">
        <v>8</v>
      </c>
      <c r="AC1275" s="67">
        <f t="shared" si="237"/>
        <v>0.14957700194185305</v>
      </c>
      <c r="AD1275" s="52">
        <f t="shared" ca="1" si="240"/>
        <v>1602</v>
      </c>
      <c r="AE1275" s="83"/>
      <c r="AF1275" s="74">
        <v>0</v>
      </c>
      <c r="AG1275" s="75">
        <v>0</v>
      </c>
      <c r="AH1275" s="76">
        <v>45933</v>
      </c>
      <c r="AI1275" s="77">
        <v>46113</v>
      </c>
      <c r="AJ1275" s="50">
        <f t="shared" si="238"/>
        <v>-180</v>
      </c>
      <c r="AK1275" s="48" t="s">
        <v>60</v>
      </c>
    </row>
    <row r="1276" spans="1:37">
      <c r="A1276" s="86" t="s">
        <v>1577</v>
      </c>
      <c r="B1276" s="44">
        <v>122</v>
      </c>
      <c r="C1276" s="44">
        <v>48849368</v>
      </c>
      <c r="D1276" s="86" t="s">
        <v>439</v>
      </c>
      <c r="E1276" s="86" t="s">
        <v>63</v>
      </c>
      <c r="F1276" s="44">
        <v>43</v>
      </c>
      <c r="G1276" s="44">
        <v>5993561</v>
      </c>
      <c r="H1276" s="46">
        <v>0.93</v>
      </c>
      <c r="I1276" s="21">
        <v>74.938725147545512</v>
      </c>
      <c r="J1276" s="86" t="s">
        <v>55</v>
      </c>
      <c r="K1276" s="66">
        <v>0.114</v>
      </c>
      <c r="L1276" s="45">
        <v>3542</v>
      </c>
      <c r="M1276" s="82">
        <v>45889</v>
      </c>
      <c r="N1276" s="44">
        <v>61778</v>
      </c>
      <c r="O1276" s="36">
        <f t="shared" si="229"/>
        <v>4629564.5621650666</v>
      </c>
      <c r="P1276" s="36">
        <f t="shared" si="230"/>
        <v>5157335</v>
      </c>
      <c r="Q1276" s="44">
        <v>54228</v>
      </c>
      <c r="R1276" s="30">
        <v>61778</v>
      </c>
      <c r="S1276" s="30">
        <f t="shared" si="231"/>
        <v>7550</v>
      </c>
      <c r="T1276" s="36">
        <f t="shared" si="232"/>
        <v>4527048</v>
      </c>
      <c r="U1276" s="30">
        <f t="shared" si="233"/>
        <v>630287</v>
      </c>
      <c r="V1276" s="44">
        <v>158</v>
      </c>
      <c r="W1276" s="33">
        <f t="shared" si="234"/>
        <v>46047</v>
      </c>
      <c r="X1276" s="43" t="str">
        <f t="shared" ca="1" si="239"/>
        <v>Bill Process</v>
      </c>
      <c r="Y1276" s="37">
        <f t="shared" ca="1" si="235"/>
        <v>-144</v>
      </c>
      <c r="Z1276" s="44">
        <v>5347</v>
      </c>
      <c r="AA1276" s="44">
        <f t="shared" ca="1" si="236"/>
        <v>144</v>
      </c>
      <c r="AB1276" s="48">
        <v>5</v>
      </c>
      <c r="AC1276" s="67">
        <f t="shared" si="237"/>
        <v>0.87778820939493019</v>
      </c>
      <c r="AD1276" s="52">
        <f t="shared" ca="1" si="240"/>
        <v>139</v>
      </c>
      <c r="AE1276" s="83"/>
      <c r="AF1276" s="74">
        <v>0</v>
      </c>
      <c r="AG1276" s="75">
        <v>0</v>
      </c>
      <c r="AH1276" s="76">
        <v>45845</v>
      </c>
      <c r="AI1276" s="77">
        <v>46017</v>
      </c>
      <c r="AJ1276" s="50">
        <f t="shared" si="238"/>
        <v>-172</v>
      </c>
      <c r="AK1276" s="48" t="s">
        <v>47</v>
      </c>
    </row>
    <row r="1277" spans="1:37">
      <c r="A1277" s="86" t="s">
        <v>1578</v>
      </c>
      <c r="B1277" s="44">
        <v>369</v>
      </c>
      <c r="C1277" s="44">
        <v>33221672</v>
      </c>
      <c r="D1277" s="86" t="s">
        <v>278</v>
      </c>
      <c r="E1277" s="86" t="s">
        <v>75</v>
      </c>
      <c r="F1277" s="44">
        <v>8</v>
      </c>
      <c r="G1277" s="44">
        <v>764656</v>
      </c>
      <c r="H1277" s="46">
        <v>0.87</v>
      </c>
      <c r="I1277" s="21">
        <v>67.037161659869767</v>
      </c>
      <c r="J1277" s="86" t="s">
        <v>156</v>
      </c>
      <c r="K1277" s="66">
        <v>0.123</v>
      </c>
      <c r="L1277" s="45">
        <v>7072</v>
      </c>
      <c r="M1277" s="82">
        <v>44771</v>
      </c>
      <c r="N1277" s="44">
        <v>89003</v>
      </c>
      <c r="O1277" s="36">
        <f t="shared" si="229"/>
        <v>5966508.4992133891</v>
      </c>
      <c r="P1277" s="36">
        <f t="shared" si="230"/>
        <v>6700389</v>
      </c>
      <c r="Q1277" s="44">
        <v>24352</v>
      </c>
      <c r="R1277" s="30">
        <v>89003</v>
      </c>
      <c r="S1277" s="30">
        <f t="shared" si="231"/>
        <v>64651</v>
      </c>
      <c r="T1277" s="36">
        <f t="shared" si="232"/>
        <v>1833285</v>
      </c>
      <c r="U1277" s="30">
        <f t="shared" si="233"/>
        <v>4867104</v>
      </c>
      <c r="V1277" s="44">
        <v>184</v>
      </c>
      <c r="W1277" s="33">
        <f t="shared" si="234"/>
        <v>44955</v>
      </c>
      <c r="X1277" s="43" t="str">
        <f t="shared" ca="1" si="239"/>
        <v>Bill Process</v>
      </c>
      <c r="Y1277" s="37">
        <f t="shared" ca="1" si="235"/>
        <v>-1236</v>
      </c>
      <c r="Z1277" s="44">
        <v>3037</v>
      </c>
      <c r="AA1277" s="44">
        <f t="shared" ca="1" si="236"/>
        <v>1236</v>
      </c>
      <c r="AB1277" s="48">
        <v>1</v>
      </c>
      <c r="AC1277" s="67">
        <f t="shared" si="237"/>
        <v>0.27360875476107549</v>
      </c>
      <c r="AD1277" s="52">
        <f t="shared" ca="1" si="240"/>
        <v>1235</v>
      </c>
      <c r="AE1277" s="83"/>
      <c r="AF1277" s="74">
        <v>0</v>
      </c>
      <c r="AG1277" s="75">
        <v>0</v>
      </c>
      <c r="AH1277" s="76">
        <v>46100</v>
      </c>
      <c r="AI1277" s="77">
        <v>46298</v>
      </c>
      <c r="AJ1277" s="50">
        <f t="shared" si="238"/>
        <v>-198</v>
      </c>
      <c r="AK1277" s="48" t="s">
        <v>60</v>
      </c>
    </row>
    <row r="1278" spans="1:37">
      <c r="A1278" s="86" t="s">
        <v>1579</v>
      </c>
      <c r="B1278" s="44">
        <v>306</v>
      </c>
      <c r="C1278" s="44">
        <v>75441647</v>
      </c>
      <c r="D1278" s="86" t="s">
        <v>141</v>
      </c>
      <c r="E1278" s="86" t="s">
        <v>93</v>
      </c>
      <c r="F1278" s="44">
        <v>43</v>
      </c>
      <c r="G1278" s="44">
        <v>8655940</v>
      </c>
      <c r="H1278" s="46">
        <v>0.81</v>
      </c>
      <c r="I1278" s="21">
        <v>53.55473923770748</v>
      </c>
      <c r="J1278" s="86" t="s">
        <v>137</v>
      </c>
      <c r="K1278" s="66">
        <v>0.128</v>
      </c>
      <c r="L1278" s="45">
        <v>9407</v>
      </c>
      <c r="M1278" s="82">
        <v>44490</v>
      </c>
      <c r="N1278" s="44">
        <v>48399</v>
      </c>
      <c r="O1278" s="36">
        <f t="shared" si="229"/>
        <v>2591995.8243658044</v>
      </c>
      <c r="P1278" s="36">
        <f t="shared" si="230"/>
        <v>2923771</v>
      </c>
      <c r="Q1278" s="44">
        <v>23532</v>
      </c>
      <c r="R1278" s="30">
        <v>48399</v>
      </c>
      <c r="S1278" s="30">
        <f t="shared" si="231"/>
        <v>24867</v>
      </c>
      <c r="T1278" s="36">
        <f t="shared" si="232"/>
        <v>1421562</v>
      </c>
      <c r="U1278" s="30">
        <f t="shared" si="233"/>
        <v>1502209</v>
      </c>
      <c r="V1278" s="44">
        <v>174</v>
      </c>
      <c r="W1278" s="33">
        <f t="shared" si="234"/>
        <v>44664</v>
      </c>
      <c r="X1278" s="43" t="str">
        <f t="shared" ca="1" si="239"/>
        <v>Bill Process</v>
      </c>
      <c r="Y1278" s="37">
        <f t="shared" ca="1" si="235"/>
        <v>-1527</v>
      </c>
      <c r="Z1278" s="44">
        <v>3287</v>
      </c>
      <c r="AA1278" s="44">
        <f t="shared" ca="1" si="236"/>
        <v>1527</v>
      </c>
      <c r="AB1278" s="48">
        <v>4</v>
      </c>
      <c r="AC1278" s="67">
        <f t="shared" si="237"/>
        <v>0.48620839273538707</v>
      </c>
      <c r="AD1278" s="52">
        <f t="shared" ca="1" si="240"/>
        <v>1523</v>
      </c>
      <c r="AE1278" s="83"/>
      <c r="AF1278" s="74">
        <v>0</v>
      </c>
      <c r="AG1278" s="75">
        <v>0</v>
      </c>
      <c r="AH1278" s="76">
        <v>46009</v>
      </c>
      <c r="AI1278" s="77">
        <v>46197</v>
      </c>
      <c r="AJ1278" s="50">
        <f t="shared" si="238"/>
        <v>-188</v>
      </c>
      <c r="AK1278" s="48" t="s">
        <v>60</v>
      </c>
    </row>
    <row r="1279" spans="1:37">
      <c r="A1279" s="86" t="s">
        <v>1580</v>
      </c>
      <c r="B1279" s="44">
        <v>719</v>
      </c>
      <c r="C1279" s="44">
        <v>57368439</v>
      </c>
      <c r="D1279" s="86" t="s">
        <v>451</v>
      </c>
      <c r="E1279" s="86" t="s">
        <v>63</v>
      </c>
      <c r="F1279" s="44">
        <v>12</v>
      </c>
      <c r="G1279" s="44">
        <v>6483944</v>
      </c>
      <c r="H1279" s="46">
        <v>0.81</v>
      </c>
      <c r="I1279" s="21">
        <v>96.6967384358326</v>
      </c>
      <c r="J1279" s="86" t="s">
        <v>276</v>
      </c>
      <c r="K1279" s="66">
        <v>0.10299999999999999</v>
      </c>
      <c r="L1279" s="45">
        <v>5935</v>
      </c>
      <c r="M1279" s="82">
        <v>45330</v>
      </c>
      <c r="N1279" s="44">
        <v>80760</v>
      </c>
      <c r="O1279" s="36">
        <f t="shared" si="229"/>
        <v>7809228.5960778408</v>
      </c>
      <c r="P1279" s="36">
        <f t="shared" si="230"/>
        <v>8613579</v>
      </c>
      <c r="Q1279" s="44">
        <v>71545</v>
      </c>
      <c r="R1279" s="30">
        <v>80760</v>
      </c>
      <c r="S1279" s="30">
        <f t="shared" si="231"/>
        <v>9215</v>
      </c>
      <c r="T1279" s="36">
        <f t="shared" si="232"/>
        <v>7630739</v>
      </c>
      <c r="U1279" s="30">
        <f t="shared" si="233"/>
        <v>982840</v>
      </c>
      <c r="V1279" s="44">
        <v>60</v>
      </c>
      <c r="W1279" s="33">
        <f t="shared" si="234"/>
        <v>45390</v>
      </c>
      <c r="X1279" s="43" t="str">
        <f t="shared" ca="1" si="239"/>
        <v>Bill Process</v>
      </c>
      <c r="Y1279" s="37">
        <f t="shared" ca="1" si="235"/>
        <v>-801</v>
      </c>
      <c r="Z1279" s="44">
        <v>5309</v>
      </c>
      <c r="AA1279" s="44">
        <f t="shared" ca="1" si="236"/>
        <v>801</v>
      </c>
      <c r="AB1279" s="48">
        <v>0</v>
      </c>
      <c r="AC1279" s="67">
        <f t="shared" si="237"/>
        <v>0.8858964834076275</v>
      </c>
      <c r="AD1279" s="52">
        <f t="shared" ca="1" si="240"/>
        <v>801</v>
      </c>
      <c r="AE1279" s="83"/>
      <c r="AF1279" s="74">
        <v>0</v>
      </c>
      <c r="AG1279" s="75">
        <v>0</v>
      </c>
      <c r="AH1279" s="76">
        <v>46298</v>
      </c>
      <c r="AI1279" s="77">
        <v>46372</v>
      </c>
      <c r="AJ1279" s="50">
        <f t="shared" si="238"/>
        <v>-74</v>
      </c>
      <c r="AK1279" s="48" t="s">
        <v>47</v>
      </c>
    </row>
    <row r="1280" spans="1:37">
      <c r="A1280" s="86" t="s">
        <v>1581</v>
      </c>
      <c r="B1280" s="44">
        <v>508</v>
      </c>
      <c r="C1280" s="44">
        <v>76359864</v>
      </c>
      <c r="D1280" s="86" t="s">
        <v>186</v>
      </c>
      <c r="E1280" s="86" t="s">
        <v>83</v>
      </c>
      <c r="F1280" s="44">
        <v>6</v>
      </c>
      <c r="G1280" s="44">
        <v>2474126</v>
      </c>
      <c r="H1280" s="46">
        <v>0.88</v>
      </c>
      <c r="I1280" s="21">
        <v>95.414647742755989</v>
      </c>
      <c r="J1280" s="86" t="s">
        <v>156</v>
      </c>
      <c r="K1280" s="66">
        <v>0.127</v>
      </c>
      <c r="L1280" s="45">
        <v>8843</v>
      </c>
      <c r="M1280" s="82">
        <v>44822</v>
      </c>
      <c r="N1280" s="44">
        <v>24533</v>
      </c>
      <c r="O1280" s="36">
        <f t="shared" si="229"/>
        <v>2340807.5530730328</v>
      </c>
      <c r="P1280" s="36">
        <f t="shared" si="230"/>
        <v>2638090</v>
      </c>
      <c r="Q1280" s="44">
        <v>14955</v>
      </c>
      <c r="R1280" s="30">
        <v>24533</v>
      </c>
      <c r="S1280" s="30">
        <f t="shared" si="231"/>
        <v>9578</v>
      </c>
      <c r="T1280" s="36">
        <f t="shared" si="232"/>
        <v>1608146</v>
      </c>
      <c r="U1280" s="30">
        <f t="shared" si="233"/>
        <v>1029944</v>
      </c>
      <c r="V1280" s="44">
        <v>60</v>
      </c>
      <c r="W1280" s="33">
        <f t="shared" si="234"/>
        <v>44882</v>
      </c>
      <c r="X1280" s="43" t="str">
        <f t="shared" ca="1" si="239"/>
        <v>Bill Process</v>
      </c>
      <c r="Y1280" s="37">
        <f t="shared" ca="1" si="235"/>
        <v>-1309</v>
      </c>
      <c r="Z1280" s="44">
        <v>9438</v>
      </c>
      <c r="AA1280" s="44">
        <f t="shared" ca="1" si="236"/>
        <v>1309</v>
      </c>
      <c r="AB1280" s="48">
        <v>1</v>
      </c>
      <c r="AC1280" s="67">
        <f t="shared" si="237"/>
        <v>0.60958708678107043</v>
      </c>
      <c r="AD1280" s="52">
        <f t="shared" ca="1" si="240"/>
        <v>1308</v>
      </c>
      <c r="AE1280" s="83"/>
      <c r="AF1280" s="74">
        <v>0</v>
      </c>
      <c r="AG1280" s="75">
        <v>0</v>
      </c>
      <c r="AH1280" s="76">
        <v>45862</v>
      </c>
      <c r="AI1280" s="77">
        <v>45936</v>
      </c>
      <c r="AJ1280" s="50">
        <f t="shared" si="238"/>
        <v>-74</v>
      </c>
      <c r="AK1280" s="48" t="s">
        <v>60</v>
      </c>
    </row>
    <row r="1281" spans="1:37">
      <c r="A1281" s="86" t="s">
        <v>1582</v>
      </c>
      <c r="B1281" s="44">
        <v>638</v>
      </c>
      <c r="C1281" s="44">
        <v>82890691</v>
      </c>
      <c r="D1281" s="86" t="s">
        <v>386</v>
      </c>
      <c r="E1281" s="86" t="s">
        <v>93</v>
      </c>
      <c r="F1281" s="44">
        <v>27</v>
      </c>
      <c r="G1281" s="44">
        <v>7140752</v>
      </c>
      <c r="H1281" s="46">
        <v>0.94</v>
      </c>
      <c r="I1281" s="21">
        <v>69.79491199344389</v>
      </c>
      <c r="J1281" s="86" t="s">
        <v>194</v>
      </c>
      <c r="K1281" s="66">
        <v>0.10299999999999999</v>
      </c>
      <c r="L1281" s="45">
        <v>2512</v>
      </c>
      <c r="M1281" s="82">
        <v>45992</v>
      </c>
      <c r="N1281" s="44">
        <v>89378</v>
      </c>
      <c r="O1281" s="36">
        <f t="shared" si="229"/>
        <v>6238129.644150028</v>
      </c>
      <c r="P1281" s="36">
        <f t="shared" si="230"/>
        <v>6880657</v>
      </c>
      <c r="Q1281" s="44">
        <v>4389</v>
      </c>
      <c r="R1281" s="30">
        <v>89378</v>
      </c>
      <c r="S1281" s="30">
        <f t="shared" si="231"/>
        <v>84989</v>
      </c>
      <c r="T1281" s="36">
        <f t="shared" si="232"/>
        <v>337882</v>
      </c>
      <c r="U1281" s="30">
        <f t="shared" si="233"/>
        <v>6542775</v>
      </c>
      <c r="V1281" s="44">
        <v>96</v>
      </c>
      <c r="W1281" s="33">
        <f t="shared" si="234"/>
        <v>46088</v>
      </c>
      <c r="X1281" s="43" t="str">
        <f t="shared" ca="1" si="239"/>
        <v>Bill Process</v>
      </c>
      <c r="Y1281" s="37">
        <f t="shared" ca="1" si="235"/>
        <v>-103</v>
      </c>
      <c r="Z1281" s="44">
        <v>8481</v>
      </c>
      <c r="AA1281" s="44">
        <f t="shared" ca="1" si="236"/>
        <v>103</v>
      </c>
      <c r="AB1281" s="48">
        <v>2</v>
      </c>
      <c r="AC1281" s="67">
        <f t="shared" si="237"/>
        <v>4.9106043992928908E-2</v>
      </c>
      <c r="AD1281" s="52">
        <f t="shared" ca="1" si="240"/>
        <v>101</v>
      </c>
      <c r="AE1281" s="83"/>
      <c r="AF1281" s="74">
        <v>0</v>
      </c>
      <c r="AG1281" s="75">
        <v>0</v>
      </c>
      <c r="AH1281" s="76">
        <v>45926</v>
      </c>
      <c r="AI1281" s="77">
        <v>46036</v>
      </c>
      <c r="AJ1281" s="50">
        <f t="shared" si="238"/>
        <v>-110</v>
      </c>
      <c r="AK1281" s="48" t="s">
        <v>47</v>
      </c>
    </row>
    <row r="1282" spans="1:37">
      <c r="A1282" s="86" t="s">
        <v>1583</v>
      </c>
      <c r="B1282" s="44">
        <v>654</v>
      </c>
      <c r="C1282" s="44">
        <v>66050693</v>
      </c>
      <c r="D1282" s="86" t="s">
        <v>545</v>
      </c>
      <c r="E1282" s="86" t="s">
        <v>107</v>
      </c>
      <c r="F1282" s="44">
        <v>7</v>
      </c>
      <c r="G1282" s="44">
        <v>828679</v>
      </c>
      <c r="H1282" s="46">
        <v>0.9</v>
      </c>
      <c r="I1282" s="21">
        <v>95.382647749836991</v>
      </c>
      <c r="J1282" s="86" t="s">
        <v>94</v>
      </c>
      <c r="K1282" s="66">
        <v>0.13100000000000001</v>
      </c>
      <c r="L1282" s="45">
        <v>8646</v>
      </c>
      <c r="M1282" s="82">
        <v>44573</v>
      </c>
      <c r="N1282" s="44">
        <v>39880</v>
      </c>
      <c r="O1282" s="36">
        <f t="shared" si="229"/>
        <v>3803859.9922634992</v>
      </c>
      <c r="P1282" s="36">
        <f t="shared" si="230"/>
        <v>4302166</v>
      </c>
      <c r="Q1282" s="44">
        <v>25629</v>
      </c>
      <c r="R1282" s="30">
        <v>39880</v>
      </c>
      <c r="S1282" s="30">
        <f t="shared" si="231"/>
        <v>14251</v>
      </c>
      <c r="T1282" s="36">
        <f t="shared" si="232"/>
        <v>2764799</v>
      </c>
      <c r="U1282" s="30">
        <f t="shared" si="233"/>
        <v>1537367</v>
      </c>
      <c r="V1282" s="44">
        <v>177</v>
      </c>
      <c r="W1282" s="33">
        <f t="shared" si="234"/>
        <v>44750</v>
      </c>
      <c r="X1282" s="43" t="str">
        <f t="shared" ca="1" si="239"/>
        <v>Bill Process</v>
      </c>
      <c r="Y1282" s="37">
        <f t="shared" ca="1" si="235"/>
        <v>-1441</v>
      </c>
      <c r="Z1282" s="44">
        <v>5492</v>
      </c>
      <c r="AA1282" s="44">
        <f t="shared" ca="1" si="236"/>
        <v>1441</v>
      </c>
      <c r="AB1282" s="48">
        <v>8</v>
      </c>
      <c r="AC1282" s="67">
        <f t="shared" si="237"/>
        <v>0.64265295887662988</v>
      </c>
      <c r="AD1282" s="52">
        <f t="shared" ca="1" si="240"/>
        <v>1433</v>
      </c>
      <c r="AE1282" s="83"/>
      <c r="AF1282" s="74">
        <v>0</v>
      </c>
      <c r="AG1282" s="75">
        <v>0</v>
      </c>
      <c r="AH1282" s="76">
        <v>45925</v>
      </c>
      <c r="AI1282" s="77">
        <v>46116</v>
      </c>
      <c r="AJ1282" s="50">
        <f t="shared" si="238"/>
        <v>-191</v>
      </c>
      <c r="AK1282" s="48" t="s">
        <v>60</v>
      </c>
    </row>
    <row r="1283" spans="1:37">
      <c r="A1283" s="86" t="s">
        <v>1584</v>
      </c>
      <c r="B1283" s="44">
        <v>663</v>
      </c>
      <c r="C1283" s="44">
        <v>66962189</v>
      </c>
      <c r="D1283" s="86" t="s">
        <v>271</v>
      </c>
      <c r="E1283" s="86" t="s">
        <v>54</v>
      </c>
      <c r="F1283" s="44">
        <v>26</v>
      </c>
      <c r="G1283" s="44">
        <v>2479203</v>
      </c>
      <c r="H1283" s="46">
        <v>0.76</v>
      </c>
      <c r="I1283" s="21">
        <v>65.046153999514033</v>
      </c>
      <c r="J1283" s="86" t="s">
        <v>159</v>
      </c>
      <c r="K1283" s="66">
        <v>0.13600000000000001</v>
      </c>
      <c r="L1283" s="45">
        <v>1085</v>
      </c>
      <c r="M1283" s="82">
        <v>43989</v>
      </c>
      <c r="N1283" s="44">
        <v>39929</v>
      </c>
      <c r="O1283" s="36">
        <f t="shared" ref="O1283:O1346" si="241">I1283*N1283</f>
        <v>2597227.8830465958</v>
      </c>
      <c r="P1283" s="36">
        <f t="shared" ref="P1283:P1346" si="242">ROUND((SUM(I1283*K1283+I1283)*N1283),0)</f>
        <v>2950451</v>
      </c>
      <c r="Q1283" s="44">
        <v>36228</v>
      </c>
      <c r="R1283" s="30">
        <v>39929</v>
      </c>
      <c r="S1283" s="30">
        <f t="shared" ref="S1283:S1346" si="243">+N1283-Q1283</f>
        <v>3701</v>
      </c>
      <c r="T1283" s="36">
        <f t="shared" ref="T1283:T1346" si="244">ROUND((SUM(I1283*K1283+I1283)*Q1283),0)</f>
        <v>2676975</v>
      </c>
      <c r="U1283" s="30">
        <f t="shared" ref="U1283:U1346" si="245">+P1283-T1283</f>
        <v>273476</v>
      </c>
      <c r="V1283" s="44">
        <v>143</v>
      </c>
      <c r="W1283" s="33">
        <f t="shared" ref="W1283:W1346" si="246">V1283+M1283</f>
        <v>44132</v>
      </c>
      <c r="X1283" s="43" t="str">
        <f t="shared" ca="1" si="239"/>
        <v>Bill Process</v>
      </c>
      <c r="Y1283" s="37">
        <f t="shared" ref="Y1283:Y1346" ca="1" si="247">+W1283-TODAY()</f>
        <v>-2059</v>
      </c>
      <c r="Z1283" s="44">
        <v>8456</v>
      </c>
      <c r="AA1283" s="44">
        <f t="shared" ref="AA1283:AA1346" ca="1" si="248">IF(W1283&lt;TODAY(),TODAY()-W1283,0)</f>
        <v>2059</v>
      </c>
      <c r="AB1283" s="48">
        <v>0</v>
      </c>
      <c r="AC1283" s="67">
        <f t="shared" ref="AC1283:AC1346" si="249">+Q1283/N1283</f>
        <v>0.90731047609506876</v>
      </c>
      <c r="AD1283" s="52">
        <f t="shared" ca="1" si="240"/>
        <v>2059</v>
      </c>
      <c r="AE1283" s="83"/>
      <c r="AF1283" s="74">
        <v>0</v>
      </c>
      <c r="AG1283" s="75">
        <v>0</v>
      </c>
      <c r="AH1283" s="76">
        <v>46202</v>
      </c>
      <c r="AI1283" s="77">
        <v>46359</v>
      </c>
      <c r="AJ1283" s="50">
        <f t="shared" ref="AJ1283:AJ1346" si="250">AH1283-AI1283</f>
        <v>-157</v>
      </c>
      <c r="AK1283" s="48" t="s">
        <v>47</v>
      </c>
    </row>
    <row r="1284" spans="1:37">
      <c r="A1284" s="86" t="s">
        <v>1585</v>
      </c>
      <c r="B1284" s="44">
        <v>501</v>
      </c>
      <c r="C1284" s="44">
        <v>57532136</v>
      </c>
      <c r="D1284" s="86" t="s">
        <v>545</v>
      </c>
      <c r="E1284" s="86" t="s">
        <v>107</v>
      </c>
      <c r="F1284" s="44">
        <v>43</v>
      </c>
      <c r="G1284" s="44">
        <v>426621</v>
      </c>
      <c r="H1284" s="46">
        <v>0.78</v>
      </c>
      <c r="I1284" s="21">
        <v>57.923990002799286</v>
      </c>
      <c r="J1284" s="86" t="s">
        <v>187</v>
      </c>
      <c r="K1284" s="66">
        <v>0.104</v>
      </c>
      <c r="L1284" s="45">
        <v>8188</v>
      </c>
      <c r="M1284" s="82">
        <v>44850</v>
      </c>
      <c r="N1284" s="44">
        <v>52927</v>
      </c>
      <c r="O1284" s="36">
        <f t="shared" si="241"/>
        <v>3065743.0188781577</v>
      </c>
      <c r="P1284" s="36">
        <f t="shared" si="242"/>
        <v>3384580</v>
      </c>
      <c r="Q1284" s="44">
        <v>38310</v>
      </c>
      <c r="R1284" s="30">
        <v>52927</v>
      </c>
      <c r="S1284" s="30">
        <f t="shared" si="243"/>
        <v>14617</v>
      </c>
      <c r="T1284" s="36">
        <f t="shared" si="244"/>
        <v>2449851</v>
      </c>
      <c r="U1284" s="30">
        <f t="shared" si="245"/>
        <v>934729</v>
      </c>
      <c r="V1284" s="44">
        <v>166</v>
      </c>
      <c r="W1284" s="33">
        <f t="shared" si="246"/>
        <v>45016</v>
      </c>
      <c r="X1284" s="43" t="str">
        <f t="shared" ref="X1284:X1347" ca="1" si="251">IF(Q1284=0,"Bill Submit",IF(Q1284&lt;N1284,"Bill Process",IF(W1284&gt;=TODAY(),"L D 0%",IF(W1284+V1284/4&gt;=TODAY(),"L D 2.5%",IF(W1284+V1284/2&gt;=TODAY(),"L D 5.0%",IF(W1284+V1284*3/4&gt;=TODAY(),"L D 7.5%",IF(W1284+V1284&gt;=TODAY(),"L D 10%","P O Closed")))))))</f>
        <v>Bill Process</v>
      </c>
      <c r="Y1284" s="37">
        <f t="shared" ca="1" si="247"/>
        <v>-1175</v>
      </c>
      <c r="Z1284" s="44">
        <v>4857</v>
      </c>
      <c r="AA1284" s="44">
        <f t="shared" ca="1" si="248"/>
        <v>1175</v>
      </c>
      <c r="AB1284" s="48">
        <v>3</v>
      </c>
      <c r="AC1284" s="67">
        <f t="shared" si="249"/>
        <v>0.72382715816124099</v>
      </c>
      <c r="AD1284" s="52">
        <f t="shared" ca="1" si="240"/>
        <v>1172</v>
      </c>
      <c r="AE1284" s="83"/>
      <c r="AF1284" s="74">
        <v>0</v>
      </c>
      <c r="AG1284" s="75">
        <v>0</v>
      </c>
      <c r="AH1284" s="76">
        <v>45666</v>
      </c>
      <c r="AI1284" s="77">
        <v>45846</v>
      </c>
      <c r="AJ1284" s="50">
        <f t="shared" si="250"/>
        <v>-180</v>
      </c>
      <c r="AK1284" s="48" t="s">
        <v>47</v>
      </c>
    </row>
    <row r="1285" spans="1:37">
      <c r="A1285" s="86" t="s">
        <v>1586</v>
      </c>
      <c r="B1285" s="44">
        <v>136</v>
      </c>
      <c r="C1285" s="44">
        <v>93290402</v>
      </c>
      <c r="D1285" s="86" t="s">
        <v>86</v>
      </c>
      <c r="E1285" s="86" t="s">
        <v>58</v>
      </c>
      <c r="F1285" s="44">
        <v>38</v>
      </c>
      <c r="G1285" s="44">
        <v>9663936</v>
      </c>
      <c r="H1285" s="46">
        <v>0.93</v>
      </c>
      <c r="I1285" s="21">
        <v>82.041962998897446</v>
      </c>
      <c r="J1285" s="86" t="s">
        <v>208</v>
      </c>
      <c r="K1285" s="66">
        <v>0.13300000000000001</v>
      </c>
      <c r="L1285" s="45">
        <v>6620</v>
      </c>
      <c r="M1285" s="82">
        <v>45129</v>
      </c>
      <c r="N1285" s="44">
        <v>13179</v>
      </c>
      <c r="O1285" s="36">
        <f t="shared" si="241"/>
        <v>1081231.0303624694</v>
      </c>
      <c r="P1285" s="36">
        <f t="shared" si="242"/>
        <v>1225035</v>
      </c>
      <c r="Q1285" s="44">
        <v>2838</v>
      </c>
      <c r="R1285" s="30">
        <v>13179</v>
      </c>
      <c r="S1285" s="30">
        <f t="shared" si="243"/>
        <v>10341</v>
      </c>
      <c r="T1285" s="36">
        <f t="shared" si="244"/>
        <v>263802</v>
      </c>
      <c r="U1285" s="30">
        <f t="shared" si="245"/>
        <v>961233</v>
      </c>
      <c r="V1285" s="44">
        <v>187</v>
      </c>
      <c r="W1285" s="33">
        <f t="shared" si="246"/>
        <v>45316</v>
      </c>
      <c r="X1285" s="43" t="str">
        <f t="shared" ca="1" si="251"/>
        <v>Bill Process</v>
      </c>
      <c r="Y1285" s="37">
        <f t="shared" ca="1" si="247"/>
        <v>-875</v>
      </c>
      <c r="Z1285" s="44">
        <v>4309</v>
      </c>
      <c r="AA1285" s="44">
        <f t="shared" ca="1" si="248"/>
        <v>875</v>
      </c>
      <c r="AB1285" s="48">
        <v>0</v>
      </c>
      <c r="AC1285" s="67">
        <f t="shared" si="249"/>
        <v>0.21534259048486229</v>
      </c>
      <c r="AD1285" s="52">
        <f t="shared" ca="1" si="240"/>
        <v>875</v>
      </c>
      <c r="AE1285" s="83"/>
      <c r="AF1285" s="74">
        <v>0</v>
      </c>
      <c r="AG1285" s="75">
        <v>0</v>
      </c>
      <c r="AH1285" s="76">
        <v>46221</v>
      </c>
      <c r="AI1285" s="77">
        <v>46422</v>
      </c>
      <c r="AJ1285" s="50">
        <f t="shared" si="250"/>
        <v>-201</v>
      </c>
      <c r="AK1285" s="48" t="s">
        <v>47</v>
      </c>
    </row>
    <row r="1286" spans="1:37">
      <c r="A1286" s="86" t="s">
        <v>1587</v>
      </c>
      <c r="B1286" s="44">
        <v>317</v>
      </c>
      <c r="C1286" s="44">
        <v>16125648</v>
      </c>
      <c r="D1286" s="86" t="s">
        <v>423</v>
      </c>
      <c r="E1286" s="86" t="s">
        <v>58</v>
      </c>
      <c r="F1286" s="44">
        <v>13</v>
      </c>
      <c r="G1286" s="44">
        <v>2790675</v>
      </c>
      <c r="H1286" s="46">
        <v>0.83</v>
      </c>
      <c r="I1286" s="21">
        <v>84.423713386164096</v>
      </c>
      <c r="J1286" s="86" t="s">
        <v>129</v>
      </c>
      <c r="K1286" s="66">
        <v>0.11</v>
      </c>
      <c r="L1286" s="45">
        <v>6576</v>
      </c>
      <c r="M1286" s="82">
        <v>45798</v>
      </c>
      <c r="N1286" s="44">
        <v>85377</v>
      </c>
      <c r="O1286" s="36">
        <f t="shared" si="241"/>
        <v>7207843.3777705319</v>
      </c>
      <c r="P1286" s="36">
        <f t="shared" si="242"/>
        <v>8000706</v>
      </c>
      <c r="Q1286" s="44">
        <v>20710</v>
      </c>
      <c r="R1286" s="30">
        <v>85377</v>
      </c>
      <c r="S1286" s="30">
        <f t="shared" si="243"/>
        <v>64667</v>
      </c>
      <c r="T1286" s="36">
        <f t="shared" si="244"/>
        <v>1940741</v>
      </c>
      <c r="U1286" s="30">
        <f t="shared" si="245"/>
        <v>6059965</v>
      </c>
      <c r="V1286" s="44">
        <v>114</v>
      </c>
      <c r="W1286" s="33">
        <f t="shared" si="246"/>
        <v>45912</v>
      </c>
      <c r="X1286" s="43" t="str">
        <f t="shared" ca="1" si="251"/>
        <v>Bill Process</v>
      </c>
      <c r="Y1286" s="37">
        <f t="shared" ca="1" si="247"/>
        <v>-279</v>
      </c>
      <c r="Z1286" s="44">
        <v>3001</v>
      </c>
      <c r="AA1286" s="44">
        <f t="shared" ca="1" si="248"/>
        <v>279</v>
      </c>
      <c r="AB1286" s="48">
        <v>0</v>
      </c>
      <c r="AC1286" s="67">
        <f t="shared" si="249"/>
        <v>0.24257118427679586</v>
      </c>
      <c r="AD1286" s="52">
        <f t="shared" ca="1" si="240"/>
        <v>279</v>
      </c>
      <c r="AE1286" s="83"/>
      <c r="AF1286" s="74">
        <v>0</v>
      </c>
      <c r="AG1286" s="75">
        <v>0</v>
      </c>
      <c r="AH1286" s="76">
        <v>46214</v>
      </c>
      <c r="AI1286" s="77">
        <v>46342</v>
      </c>
      <c r="AJ1286" s="50">
        <f t="shared" si="250"/>
        <v>-128</v>
      </c>
      <c r="AK1286" s="48" t="s">
        <v>60</v>
      </c>
    </row>
    <row r="1287" spans="1:37">
      <c r="A1287" s="86" t="s">
        <v>1588</v>
      </c>
      <c r="B1287" s="44">
        <v>379</v>
      </c>
      <c r="C1287" s="44">
        <v>60757338</v>
      </c>
      <c r="D1287" s="86" t="s">
        <v>293</v>
      </c>
      <c r="E1287" s="86" t="s">
        <v>63</v>
      </c>
      <c r="F1287" s="44">
        <v>20</v>
      </c>
      <c r="G1287" s="44">
        <v>7584749</v>
      </c>
      <c r="H1287" s="46">
        <v>0.88</v>
      </c>
      <c r="I1287" s="21">
        <v>84.560328036878289</v>
      </c>
      <c r="J1287" s="86" t="s">
        <v>64</v>
      </c>
      <c r="K1287" s="66">
        <v>0.10100000000000001</v>
      </c>
      <c r="L1287" s="45">
        <v>4971</v>
      </c>
      <c r="M1287" s="82">
        <v>44905</v>
      </c>
      <c r="N1287" s="44">
        <v>77233</v>
      </c>
      <c r="O1287" s="36">
        <f t="shared" si="241"/>
        <v>6530847.8152722213</v>
      </c>
      <c r="P1287" s="36">
        <f t="shared" si="242"/>
        <v>7190463</v>
      </c>
      <c r="Q1287" s="44">
        <v>51715</v>
      </c>
      <c r="R1287" s="30">
        <v>77233</v>
      </c>
      <c r="S1287" s="30">
        <f t="shared" si="243"/>
        <v>25518</v>
      </c>
      <c r="T1287" s="36">
        <f t="shared" si="244"/>
        <v>4814714</v>
      </c>
      <c r="U1287" s="30">
        <f t="shared" si="245"/>
        <v>2375749</v>
      </c>
      <c r="V1287" s="44">
        <v>116</v>
      </c>
      <c r="W1287" s="33">
        <f t="shared" si="246"/>
        <v>45021</v>
      </c>
      <c r="X1287" s="43" t="str">
        <f t="shared" ca="1" si="251"/>
        <v>Bill Process</v>
      </c>
      <c r="Y1287" s="37">
        <f t="shared" ca="1" si="247"/>
        <v>-1170</v>
      </c>
      <c r="Z1287" s="44">
        <v>6250</v>
      </c>
      <c r="AA1287" s="44">
        <f t="shared" ca="1" si="248"/>
        <v>1170</v>
      </c>
      <c r="AB1287" s="48">
        <v>0</v>
      </c>
      <c r="AC1287" s="67">
        <f t="shared" si="249"/>
        <v>0.6695971929097666</v>
      </c>
      <c r="AD1287" s="52">
        <f t="shared" ca="1" si="240"/>
        <v>1170</v>
      </c>
      <c r="AE1287" s="83"/>
      <c r="AF1287" s="74">
        <v>0</v>
      </c>
      <c r="AG1287" s="75">
        <v>0</v>
      </c>
      <c r="AH1287" s="76">
        <v>46287</v>
      </c>
      <c r="AI1287" s="77">
        <v>46417</v>
      </c>
      <c r="AJ1287" s="50">
        <f t="shared" si="250"/>
        <v>-130</v>
      </c>
      <c r="AK1287" s="48" t="s">
        <v>47</v>
      </c>
    </row>
    <row r="1288" spans="1:37">
      <c r="A1288" s="86" t="s">
        <v>1589</v>
      </c>
      <c r="B1288" s="44">
        <v>381</v>
      </c>
      <c r="C1288" s="44">
        <v>71416317</v>
      </c>
      <c r="D1288" s="86" t="s">
        <v>361</v>
      </c>
      <c r="E1288" s="86" t="s">
        <v>107</v>
      </c>
      <c r="F1288" s="44">
        <v>6</v>
      </c>
      <c r="G1288" s="44">
        <v>6606858</v>
      </c>
      <c r="H1288" s="46">
        <v>0.81</v>
      </c>
      <c r="I1288" s="21">
        <v>94.199050485183818</v>
      </c>
      <c r="J1288" s="86" t="s">
        <v>104</v>
      </c>
      <c r="K1288" s="66">
        <v>0.111</v>
      </c>
      <c r="L1288" s="45">
        <v>8775</v>
      </c>
      <c r="M1288" s="82">
        <v>45388</v>
      </c>
      <c r="N1288" s="44">
        <v>10785</v>
      </c>
      <c r="O1288" s="36">
        <f t="shared" si="241"/>
        <v>1015936.7594827075</v>
      </c>
      <c r="P1288" s="36">
        <f t="shared" si="242"/>
        <v>1128706</v>
      </c>
      <c r="Q1288" s="44">
        <v>10272</v>
      </c>
      <c r="R1288" s="30">
        <v>10785</v>
      </c>
      <c r="S1288" s="30">
        <f t="shared" si="243"/>
        <v>513</v>
      </c>
      <c r="T1288" s="36">
        <f t="shared" si="244"/>
        <v>1075018</v>
      </c>
      <c r="U1288" s="30">
        <f t="shared" si="245"/>
        <v>53688</v>
      </c>
      <c r="V1288" s="44">
        <v>121</v>
      </c>
      <c r="W1288" s="33">
        <f t="shared" si="246"/>
        <v>45509</v>
      </c>
      <c r="X1288" s="43" t="str">
        <f t="shared" ca="1" si="251"/>
        <v>Bill Process</v>
      </c>
      <c r="Y1288" s="37">
        <f t="shared" ca="1" si="247"/>
        <v>-682</v>
      </c>
      <c r="Z1288" s="44">
        <v>2823</v>
      </c>
      <c r="AA1288" s="44">
        <f t="shared" ca="1" si="248"/>
        <v>682</v>
      </c>
      <c r="AB1288" s="48">
        <v>7</v>
      </c>
      <c r="AC1288" s="67">
        <f t="shared" si="249"/>
        <v>0.95243393602225312</v>
      </c>
      <c r="AD1288" s="52">
        <f t="shared" ca="1" si="240"/>
        <v>675</v>
      </c>
      <c r="AE1288" s="83"/>
      <c r="AF1288" s="74">
        <v>0</v>
      </c>
      <c r="AG1288" s="75">
        <v>0</v>
      </c>
      <c r="AH1288" s="76">
        <v>46027</v>
      </c>
      <c r="AI1288" s="77">
        <v>46162</v>
      </c>
      <c r="AJ1288" s="50">
        <f t="shared" si="250"/>
        <v>-135</v>
      </c>
      <c r="AK1288" s="48" t="s">
        <v>60</v>
      </c>
    </row>
    <row r="1289" spans="1:37">
      <c r="A1289" s="86" t="s">
        <v>1590</v>
      </c>
      <c r="B1289" s="44">
        <v>784</v>
      </c>
      <c r="C1289" s="44">
        <v>50821999</v>
      </c>
      <c r="D1289" s="86" t="s">
        <v>264</v>
      </c>
      <c r="E1289" s="86" t="s">
        <v>97</v>
      </c>
      <c r="F1289" s="44">
        <v>23</v>
      </c>
      <c r="G1289" s="44">
        <v>7264771</v>
      </c>
      <c r="H1289" s="46">
        <v>0.8</v>
      </c>
      <c r="I1289" s="21">
        <v>89.606361984040021</v>
      </c>
      <c r="J1289" s="86" t="s">
        <v>204</v>
      </c>
      <c r="K1289" s="66">
        <v>0.13100000000000001</v>
      </c>
      <c r="L1289" s="45">
        <v>5108</v>
      </c>
      <c r="M1289" s="82">
        <v>45307</v>
      </c>
      <c r="N1289" s="44">
        <v>98309</v>
      </c>
      <c r="O1289" s="36">
        <f t="shared" si="241"/>
        <v>8809111.8402889911</v>
      </c>
      <c r="P1289" s="36">
        <f t="shared" si="242"/>
        <v>9963105</v>
      </c>
      <c r="Q1289" s="44">
        <v>60706</v>
      </c>
      <c r="R1289" s="30">
        <v>98309</v>
      </c>
      <c r="S1289" s="30">
        <f t="shared" si="243"/>
        <v>37603</v>
      </c>
      <c r="T1289" s="36">
        <f t="shared" si="244"/>
        <v>6152237</v>
      </c>
      <c r="U1289" s="30">
        <f t="shared" si="245"/>
        <v>3810868</v>
      </c>
      <c r="V1289" s="44">
        <v>60</v>
      </c>
      <c r="W1289" s="33">
        <f t="shared" si="246"/>
        <v>45367</v>
      </c>
      <c r="X1289" s="43" t="str">
        <f t="shared" ca="1" si="251"/>
        <v>Bill Process</v>
      </c>
      <c r="Y1289" s="37">
        <f t="shared" ca="1" si="247"/>
        <v>-824</v>
      </c>
      <c r="Z1289" s="44">
        <v>6371</v>
      </c>
      <c r="AA1289" s="44">
        <f t="shared" ca="1" si="248"/>
        <v>824</v>
      </c>
      <c r="AB1289" s="48">
        <v>2</v>
      </c>
      <c r="AC1289" s="67">
        <f t="shared" si="249"/>
        <v>0.6175019581116683</v>
      </c>
      <c r="AD1289" s="52">
        <f t="shared" ca="1" si="240"/>
        <v>822</v>
      </c>
      <c r="AE1289" s="83"/>
      <c r="AF1289" s="74">
        <v>0</v>
      </c>
      <c r="AG1289" s="75">
        <v>0</v>
      </c>
      <c r="AH1289" s="76">
        <v>46054</v>
      </c>
      <c r="AI1289" s="77">
        <v>46128</v>
      </c>
      <c r="AJ1289" s="50">
        <f t="shared" si="250"/>
        <v>-74</v>
      </c>
      <c r="AK1289" s="48" t="s">
        <v>60</v>
      </c>
    </row>
    <row r="1290" spans="1:37">
      <c r="A1290" s="86" t="s">
        <v>1591</v>
      </c>
      <c r="B1290" s="44">
        <v>541</v>
      </c>
      <c r="C1290" s="44">
        <v>72404940</v>
      </c>
      <c r="D1290" s="86" t="s">
        <v>244</v>
      </c>
      <c r="E1290" s="86" t="s">
        <v>67</v>
      </c>
      <c r="F1290" s="44">
        <v>18</v>
      </c>
      <c r="G1290" s="44">
        <v>4060213</v>
      </c>
      <c r="H1290" s="46">
        <v>0.9</v>
      </c>
      <c r="I1290" s="21">
        <v>70.408958711520881</v>
      </c>
      <c r="J1290" s="86" t="s">
        <v>184</v>
      </c>
      <c r="K1290" s="66">
        <v>0.14199999999999999</v>
      </c>
      <c r="L1290" s="45">
        <v>7116</v>
      </c>
      <c r="M1290" s="82">
        <v>44801</v>
      </c>
      <c r="N1290" s="44">
        <v>16801</v>
      </c>
      <c r="O1290" s="36">
        <f t="shared" si="241"/>
        <v>1182940.9153122623</v>
      </c>
      <c r="P1290" s="36">
        <f t="shared" si="242"/>
        <v>1350919</v>
      </c>
      <c r="Q1290" s="44">
        <v>15383</v>
      </c>
      <c r="R1290" s="30">
        <v>16801</v>
      </c>
      <c r="S1290" s="30">
        <f t="shared" si="243"/>
        <v>1418</v>
      </c>
      <c r="T1290" s="36">
        <f t="shared" si="244"/>
        <v>1236901</v>
      </c>
      <c r="U1290" s="30">
        <f t="shared" si="245"/>
        <v>114018</v>
      </c>
      <c r="V1290" s="44">
        <v>123</v>
      </c>
      <c r="W1290" s="33">
        <f t="shared" si="246"/>
        <v>44924</v>
      </c>
      <c r="X1290" s="43" t="str">
        <f t="shared" ca="1" si="251"/>
        <v>Bill Process</v>
      </c>
      <c r="Y1290" s="37">
        <f t="shared" ca="1" si="247"/>
        <v>-1267</v>
      </c>
      <c r="Z1290" s="44">
        <v>4106</v>
      </c>
      <c r="AA1290" s="44">
        <f t="shared" ca="1" si="248"/>
        <v>1267</v>
      </c>
      <c r="AB1290" s="48">
        <v>8</v>
      </c>
      <c r="AC1290" s="67">
        <f t="shared" si="249"/>
        <v>0.91560026188917332</v>
      </c>
      <c r="AD1290" s="52">
        <f t="shared" ca="1" si="240"/>
        <v>1259</v>
      </c>
      <c r="AE1290" s="83"/>
      <c r="AF1290" s="74">
        <v>0</v>
      </c>
      <c r="AG1290" s="75">
        <v>0</v>
      </c>
      <c r="AH1290" s="76">
        <v>45863</v>
      </c>
      <c r="AI1290" s="77">
        <v>46000</v>
      </c>
      <c r="AJ1290" s="50">
        <f t="shared" si="250"/>
        <v>-137</v>
      </c>
      <c r="AK1290" s="48" t="s">
        <v>60</v>
      </c>
    </row>
    <row r="1291" spans="1:37">
      <c r="A1291" s="86" t="s">
        <v>1592</v>
      </c>
      <c r="B1291" s="44">
        <v>817</v>
      </c>
      <c r="C1291" s="44">
        <v>86938981</v>
      </c>
      <c r="D1291" s="86" t="s">
        <v>637</v>
      </c>
      <c r="E1291" s="86" t="s">
        <v>67</v>
      </c>
      <c r="F1291" s="44">
        <v>9</v>
      </c>
      <c r="G1291" s="44">
        <v>9097212</v>
      </c>
      <c r="H1291" s="46">
        <v>0.92</v>
      </c>
      <c r="I1291" s="21">
        <v>60.019431687091384</v>
      </c>
      <c r="J1291" s="86" t="s">
        <v>137</v>
      </c>
      <c r="K1291" s="66">
        <v>0.114</v>
      </c>
      <c r="L1291" s="45">
        <v>3769</v>
      </c>
      <c r="M1291" s="82">
        <v>43969</v>
      </c>
      <c r="N1291" s="44">
        <v>22272</v>
      </c>
      <c r="O1291" s="36">
        <f t="shared" si="241"/>
        <v>1336752.7825348992</v>
      </c>
      <c r="P1291" s="36">
        <f t="shared" si="242"/>
        <v>1489143</v>
      </c>
      <c r="Q1291" s="44">
        <v>10684</v>
      </c>
      <c r="R1291" s="30">
        <v>22272</v>
      </c>
      <c r="S1291" s="30">
        <f t="shared" si="243"/>
        <v>11588</v>
      </c>
      <c r="T1291" s="36">
        <f t="shared" si="244"/>
        <v>714350</v>
      </c>
      <c r="U1291" s="30">
        <f t="shared" si="245"/>
        <v>774793</v>
      </c>
      <c r="V1291" s="44">
        <v>133</v>
      </c>
      <c r="W1291" s="33">
        <f t="shared" si="246"/>
        <v>44102</v>
      </c>
      <c r="X1291" s="43" t="str">
        <f t="shared" ca="1" si="251"/>
        <v>Bill Process</v>
      </c>
      <c r="Y1291" s="37">
        <f t="shared" ca="1" si="247"/>
        <v>-2089</v>
      </c>
      <c r="Z1291" s="44">
        <v>7990</v>
      </c>
      <c r="AA1291" s="44">
        <f t="shared" ca="1" si="248"/>
        <v>2089</v>
      </c>
      <c r="AB1291" s="48">
        <v>1</v>
      </c>
      <c r="AC1291" s="67">
        <f t="shared" si="249"/>
        <v>0.47970545977011492</v>
      </c>
      <c r="AD1291" s="52">
        <f t="shared" ca="1" si="240"/>
        <v>2088</v>
      </c>
      <c r="AE1291" s="83"/>
      <c r="AF1291" s="74">
        <v>0</v>
      </c>
      <c r="AG1291" s="75">
        <v>0</v>
      </c>
      <c r="AH1291" s="76">
        <v>45993</v>
      </c>
      <c r="AI1291" s="77">
        <v>46140</v>
      </c>
      <c r="AJ1291" s="50">
        <f t="shared" si="250"/>
        <v>-147</v>
      </c>
      <c r="AK1291" s="48" t="s">
        <v>60</v>
      </c>
    </row>
    <row r="1292" spans="1:37">
      <c r="A1292" s="86" t="s">
        <v>1593</v>
      </c>
      <c r="B1292" s="44">
        <v>264</v>
      </c>
      <c r="C1292" s="44">
        <v>73690872</v>
      </c>
      <c r="D1292" s="86" t="s">
        <v>328</v>
      </c>
      <c r="E1292" s="86" t="s">
        <v>125</v>
      </c>
      <c r="F1292" s="44">
        <v>28</v>
      </c>
      <c r="G1292" s="44">
        <v>9759507</v>
      </c>
      <c r="H1292" s="46">
        <v>0.9</v>
      </c>
      <c r="I1292" s="21">
        <v>63.043160574315451</v>
      </c>
      <c r="J1292" s="86" t="s">
        <v>126</v>
      </c>
      <c r="K1292" s="66">
        <v>0.111</v>
      </c>
      <c r="L1292" s="45">
        <v>3656</v>
      </c>
      <c r="M1292" s="82">
        <v>45783</v>
      </c>
      <c r="N1292" s="44">
        <v>55282</v>
      </c>
      <c r="O1292" s="36">
        <f t="shared" si="241"/>
        <v>3485152.0028693066</v>
      </c>
      <c r="P1292" s="36">
        <f t="shared" si="242"/>
        <v>3872004</v>
      </c>
      <c r="Q1292" s="44">
        <v>13462</v>
      </c>
      <c r="R1292" s="30">
        <v>55282</v>
      </c>
      <c r="S1292" s="30">
        <f t="shared" si="243"/>
        <v>41820</v>
      </c>
      <c r="T1292" s="36">
        <f t="shared" si="244"/>
        <v>942891</v>
      </c>
      <c r="U1292" s="30">
        <f t="shared" si="245"/>
        <v>2929113</v>
      </c>
      <c r="V1292" s="44">
        <v>68</v>
      </c>
      <c r="W1292" s="33">
        <f t="shared" si="246"/>
        <v>45851</v>
      </c>
      <c r="X1292" s="43" t="str">
        <f t="shared" ca="1" si="251"/>
        <v>Bill Process</v>
      </c>
      <c r="Y1292" s="37">
        <f t="shared" ca="1" si="247"/>
        <v>-340</v>
      </c>
      <c r="Z1292" s="44">
        <v>2616</v>
      </c>
      <c r="AA1292" s="44">
        <f t="shared" ca="1" si="248"/>
        <v>340</v>
      </c>
      <c r="AB1292" s="48">
        <v>0</v>
      </c>
      <c r="AC1292" s="67">
        <f t="shared" si="249"/>
        <v>0.2435150681957961</v>
      </c>
      <c r="AD1292" s="52">
        <f t="shared" ca="1" si="240"/>
        <v>340</v>
      </c>
      <c r="AE1292" s="83"/>
      <c r="AF1292" s="74">
        <v>0</v>
      </c>
      <c r="AG1292" s="75">
        <v>0</v>
      </c>
      <c r="AH1292" s="76">
        <v>46327</v>
      </c>
      <c r="AI1292" s="77">
        <v>46409</v>
      </c>
      <c r="AJ1292" s="50">
        <f t="shared" si="250"/>
        <v>-82</v>
      </c>
      <c r="AK1292" s="48" t="s">
        <v>47</v>
      </c>
    </row>
    <row r="1293" spans="1:37">
      <c r="A1293" s="86" t="s">
        <v>1594</v>
      </c>
      <c r="B1293" s="44">
        <v>505</v>
      </c>
      <c r="C1293" s="44">
        <v>89998285</v>
      </c>
      <c r="D1293" s="86" t="s">
        <v>396</v>
      </c>
      <c r="E1293" s="86" t="s">
        <v>50</v>
      </c>
      <c r="F1293" s="44">
        <v>33</v>
      </c>
      <c r="G1293" s="44">
        <v>1845511</v>
      </c>
      <c r="H1293" s="46">
        <v>0.83</v>
      </c>
      <c r="I1293" s="21">
        <v>81.379434266188724</v>
      </c>
      <c r="J1293" s="86" t="s">
        <v>173</v>
      </c>
      <c r="K1293" s="66">
        <v>0.121</v>
      </c>
      <c r="L1293" s="45">
        <v>7909</v>
      </c>
      <c r="M1293" s="82">
        <v>44933</v>
      </c>
      <c r="N1293" s="44">
        <v>72738</v>
      </c>
      <c r="O1293" s="36">
        <f t="shared" si="241"/>
        <v>5919377.2896540351</v>
      </c>
      <c r="P1293" s="36">
        <f t="shared" si="242"/>
        <v>6635622</v>
      </c>
      <c r="Q1293" s="44">
        <v>50773</v>
      </c>
      <c r="R1293" s="30">
        <v>72738</v>
      </c>
      <c r="S1293" s="30">
        <f t="shared" si="243"/>
        <v>21965</v>
      </c>
      <c r="T1293" s="36">
        <f t="shared" si="244"/>
        <v>4631835</v>
      </c>
      <c r="U1293" s="30">
        <f t="shared" si="245"/>
        <v>2003787</v>
      </c>
      <c r="V1293" s="44">
        <v>188</v>
      </c>
      <c r="W1293" s="33">
        <f t="shared" si="246"/>
        <v>45121</v>
      </c>
      <c r="X1293" s="43" t="str">
        <f t="shared" ca="1" si="251"/>
        <v>Bill Process</v>
      </c>
      <c r="Y1293" s="37">
        <f t="shared" ca="1" si="247"/>
        <v>-1070</v>
      </c>
      <c r="Z1293" s="44">
        <v>8467</v>
      </c>
      <c r="AA1293" s="44">
        <f t="shared" ca="1" si="248"/>
        <v>1070</v>
      </c>
      <c r="AB1293" s="48">
        <v>0</v>
      </c>
      <c r="AC1293" s="67">
        <f t="shared" si="249"/>
        <v>0.69802579119579866</v>
      </c>
      <c r="AD1293" s="52">
        <f t="shared" ca="1" si="240"/>
        <v>1070</v>
      </c>
      <c r="AE1293" s="83"/>
      <c r="AF1293" s="74">
        <v>0</v>
      </c>
      <c r="AG1293" s="75">
        <v>0</v>
      </c>
      <c r="AH1293" s="76">
        <v>46285</v>
      </c>
      <c r="AI1293" s="77">
        <v>46487</v>
      </c>
      <c r="AJ1293" s="50">
        <f t="shared" si="250"/>
        <v>-202</v>
      </c>
      <c r="AK1293" s="48" t="s">
        <v>47</v>
      </c>
    </row>
    <row r="1294" spans="1:37">
      <c r="A1294" s="86" t="s">
        <v>1595</v>
      </c>
      <c r="B1294" s="44">
        <v>691</v>
      </c>
      <c r="C1294" s="44">
        <v>15397586</v>
      </c>
      <c r="D1294" s="86" t="s">
        <v>66</v>
      </c>
      <c r="E1294" s="86" t="s">
        <v>67</v>
      </c>
      <c r="F1294" s="44">
        <v>36</v>
      </c>
      <c r="G1294" s="44">
        <v>5459796</v>
      </c>
      <c r="H1294" s="46">
        <v>0.89</v>
      </c>
      <c r="I1294" s="21">
        <v>55.089090355563741</v>
      </c>
      <c r="J1294" s="86" t="s">
        <v>68</v>
      </c>
      <c r="K1294" s="66">
        <v>0.127</v>
      </c>
      <c r="L1294" s="45">
        <v>1328</v>
      </c>
      <c r="M1294" s="82">
        <v>45237</v>
      </c>
      <c r="N1294" s="44">
        <v>84022</v>
      </c>
      <c r="O1294" s="36">
        <f t="shared" si="241"/>
        <v>4628695.5498551764</v>
      </c>
      <c r="P1294" s="36">
        <f t="shared" si="242"/>
        <v>5216540</v>
      </c>
      <c r="Q1294" s="44">
        <v>67685</v>
      </c>
      <c r="R1294" s="30">
        <v>84022</v>
      </c>
      <c r="S1294" s="30">
        <f t="shared" si="243"/>
        <v>16337</v>
      </c>
      <c r="T1294" s="36">
        <f t="shared" si="244"/>
        <v>4202251</v>
      </c>
      <c r="U1294" s="30">
        <f t="shared" si="245"/>
        <v>1014289</v>
      </c>
      <c r="V1294" s="44">
        <v>148</v>
      </c>
      <c r="W1294" s="33">
        <f t="shared" si="246"/>
        <v>45385</v>
      </c>
      <c r="X1294" s="43" t="str">
        <f t="shared" ca="1" si="251"/>
        <v>Bill Process</v>
      </c>
      <c r="Y1294" s="37">
        <f t="shared" ca="1" si="247"/>
        <v>-806</v>
      </c>
      <c r="Z1294" s="44">
        <v>5983</v>
      </c>
      <c r="AA1294" s="44">
        <f t="shared" ca="1" si="248"/>
        <v>806</v>
      </c>
      <c r="AB1294" s="48">
        <v>6</v>
      </c>
      <c r="AC1294" s="67">
        <f t="shared" si="249"/>
        <v>0.80556282878293783</v>
      </c>
      <c r="AD1294" s="52">
        <f t="shared" ca="1" si="240"/>
        <v>800</v>
      </c>
      <c r="AE1294" s="83"/>
      <c r="AF1294" s="74">
        <v>0</v>
      </c>
      <c r="AG1294" s="75">
        <v>0</v>
      </c>
      <c r="AH1294" s="76">
        <v>45839</v>
      </c>
      <c r="AI1294" s="77">
        <v>46001</v>
      </c>
      <c r="AJ1294" s="50">
        <f t="shared" si="250"/>
        <v>-162</v>
      </c>
      <c r="AK1294" s="48" t="s">
        <v>47</v>
      </c>
    </row>
    <row r="1295" spans="1:37">
      <c r="A1295" s="86" t="s">
        <v>1596</v>
      </c>
      <c r="B1295" s="44">
        <v>690</v>
      </c>
      <c r="C1295" s="44">
        <v>63962615</v>
      </c>
      <c r="D1295" s="86" t="s">
        <v>1058</v>
      </c>
      <c r="E1295" s="86" t="s">
        <v>125</v>
      </c>
      <c r="F1295" s="44">
        <v>40</v>
      </c>
      <c r="G1295" s="44">
        <v>3554433</v>
      </c>
      <c r="H1295" s="46">
        <v>0.93</v>
      </c>
      <c r="I1295" s="21">
        <v>88.094917720574884</v>
      </c>
      <c r="J1295" s="86" t="s">
        <v>306</v>
      </c>
      <c r="K1295" s="66">
        <v>0.113</v>
      </c>
      <c r="L1295" s="45">
        <v>7893</v>
      </c>
      <c r="M1295" s="82">
        <v>45291</v>
      </c>
      <c r="N1295" s="44">
        <v>31016</v>
      </c>
      <c r="O1295" s="36">
        <f t="shared" si="241"/>
        <v>2732351.9680213504</v>
      </c>
      <c r="P1295" s="36">
        <f t="shared" si="242"/>
        <v>3041108</v>
      </c>
      <c r="Q1295" s="44">
        <v>1089</v>
      </c>
      <c r="R1295" s="30">
        <v>31016</v>
      </c>
      <c r="S1295" s="30">
        <f t="shared" si="243"/>
        <v>29927</v>
      </c>
      <c r="T1295" s="36">
        <f t="shared" si="244"/>
        <v>106776</v>
      </c>
      <c r="U1295" s="30">
        <f t="shared" si="245"/>
        <v>2934332</v>
      </c>
      <c r="V1295" s="44">
        <v>137</v>
      </c>
      <c r="W1295" s="33">
        <f t="shared" si="246"/>
        <v>45428</v>
      </c>
      <c r="X1295" s="43" t="str">
        <f t="shared" ca="1" si="251"/>
        <v>Bill Process</v>
      </c>
      <c r="Y1295" s="37">
        <f t="shared" ca="1" si="247"/>
        <v>-763</v>
      </c>
      <c r="Z1295" s="44">
        <v>7570</v>
      </c>
      <c r="AA1295" s="44">
        <f t="shared" ca="1" si="248"/>
        <v>763</v>
      </c>
      <c r="AB1295" s="48">
        <v>0</v>
      </c>
      <c r="AC1295" s="67">
        <f t="shared" si="249"/>
        <v>3.5110910497807582E-2</v>
      </c>
      <c r="AD1295" s="52">
        <f t="shared" ca="1" si="240"/>
        <v>763</v>
      </c>
      <c r="AE1295" s="83"/>
      <c r="AF1295" s="74">
        <v>0</v>
      </c>
      <c r="AG1295" s="75">
        <v>0</v>
      </c>
      <c r="AH1295" s="76">
        <v>46366</v>
      </c>
      <c r="AI1295" s="77">
        <v>46517</v>
      </c>
      <c r="AJ1295" s="50">
        <f t="shared" si="250"/>
        <v>-151</v>
      </c>
      <c r="AK1295" s="48" t="s">
        <v>60</v>
      </c>
    </row>
    <row r="1296" spans="1:37">
      <c r="A1296" s="86" t="s">
        <v>1597</v>
      </c>
      <c r="B1296" s="44">
        <v>898</v>
      </c>
      <c r="C1296" s="44">
        <v>82163446</v>
      </c>
      <c r="D1296" s="86" t="s">
        <v>423</v>
      </c>
      <c r="E1296" s="86" t="s">
        <v>58</v>
      </c>
      <c r="F1296" s="44">
        <v>29</v>
      </c>
      <c r="G1296" s="44">
        <v>2471454</v>
      </c>
      <c r="H1296" s="46">
        <v>0.85</v>
      </c>
      <c r="I1296" s="21">
        <v>56.546400833107171</v>
      </c>
      <c r="J1296" s="86" t="s">
        <v>208</v>
      </c>
      <c r="K1296" s="66">
        <v>0.14199999999999999</v>
      </c>
      <c r="L1296" s="45">
        <v>1648</v>
      </c>
      <c r="M1296" s="82">
        <v>45043</v>
      </c>
      <c r="N1296" s="44">
        <v>11163</v>
      </c>
      <c r="O1296" s="36">
        <f t="shared" si="241"/>
        <v>631227.47249997535</v>
      </c>
      <c r="P1296" s="36">
        <f t="shared" si="242"/>
        <v>720862</v>
      </c>
      <c r="Q1296" s="44">
        <v>4296</v>
      </c>
      <c r="R1296" s="30">
        <v>11163</v>
      </c>
      <c r="S1296" s="30">
        <f t="shared" si="243"/>
        <v>6867</v>
      </c>
      <c r="T1296" s="36">
        <f t="shared" si="244"/>
        <v>277418</v>
      </c>
      <c r="U1296" s="30">
        <f t="shared" si="245"/>
        <v>443444</v>
      </c>
      <c r="V1296" s="44">
        <v>102</v>
      </c>
      <c r="W1296" s="33">
        <f t="shared" si="246"/>
        <v>45145</v>
      </c>
      <c r="X1296" s="43" t="str">
        <f t="shared" ca="1" si="251"/>
        <v>Bill Process</v>
      </c>
      <c r="Y1296" s="37">
        <f t="shared" ca="1" si="247"/>
        <v>-1046</v>
      </c>
      <c r="Z1296" s="44">
        <v>3009</v>
      </c>
      <c r="AA1296" s="44">
        <f t="shared" ca="1" si="248"/>
        <v>1046</v>
      </c>
      <c r="AB1296" s="48">
        <v>0</v>
      </c>
      <c r="AC1296" s="67">
        <f t="shared" si="249"/>
        <v>0.38484278419779627</v>
      </c>
      <c r="AD1296" s="52">
        <f t="shared" ca="1" si="240"/>
        <v>1046</v>
      </c>
      <c r="AE1296" s="83"/>
      <c r="AF1296" s="74">
        <v>0</v>
      </c>
      <c r="AG1296" s="75">
        <v>0</v>
      </c>
      <c r="AH1296" s="76">
        <v>46232</v>
      </c>
      <c r="AI1296" s="77">
        <v>46348</v>
      </c>
      <c r="AJ1296" s="50">
        <f t="shared" si="250"/>
        <v>-116</v>
      </c>
      <c r="AK1296" s="48" t="s">
        <v>47</v>
      </c>
    </row>
    <row r="1297" spans="1:37">
      <c r="A1297" s="86" t="s">
        <v>1598</v>
      </c>
      <c r="B1297" s="44">
        <v>755</v>
      </c>
      <c r="C1297" s="44">
        <v>95452964</v>
      </c>
      <c r="D1297" s="86" t="s">
        <v>146</v>
      </c>
      <c r="E1297" s="86" t="s">
        <v>147</v>
      </c>
      <c r="F1297" s="44">
        <v>42</v>
      </c>
      <c r="G1297" s="44">
        <v>2570422</v>
      </c>
      <c r="H1297" s="46">
        <v>0.99</v>
      </c>
      <c r="I1297" s="21">
        <v>86.354443353847955</v>
      </c>
      <c r="J1297" s="86" t="s">
        <v>115</v>
      </c>
      <c r="K1297" s="66">
        <v>0.13800000000000001</v>
      </c>
      <c r="L1297" s="45">
        <v>5338</v>
      </c>
      <c r="M1297" s="82">
        <v>45813</v>
      </c>
      <c r="N1297" s="44">
        <v>53781</v>
      </c>
      <c r="O1297" s="36">
        <f t="shared" si="241"/>
        <v>4644228.3180132965</v>
      </c>
      <c r="P1297" s="36">
        <f t="shared" si="242"/>
        <v>5285132</v>
      </c>
      <c r="Q1297" s="44">
        <v>33109</v>
      </c>
      <c r="R1297" s="30">
        <v>53781</v>
      </c>
      <c r="S1297" s="30">
        <f t="shared" si="243"/>
        <v>20672</v>
      </c>
      <c r="T1297" s="36">
        <f t="shared" si="244"/>
        <v>3253666</v>
      </c>
      <c r="U1297" s="30">
        <f t="shared" si="245"/>
        <v>2031466</v>
      </c>
      <c r="V1297" s="44">
        <v>159</v>
      </c>
      <c r="W1297" s="33">
        <f t="shared" si="246"/>
        <v>45972</v>
      </c>
      <c r="X1297" s="43" t="str">
        <f t="shared" ca="1" si="251"/>
        <v>Bill Process</v>
      </c>
      <c r="Y1297" s="37">
        <f t="shared" ca="1" si="247"/>
        <v>-219</v>
      </c>
      <c r="Z1297" s="44">
        <v>1333</v>
      </c>
      <c r="AA1297" s="44">
        <f t="shared" ca="1" si="248"/>
        <v>219</v>
      </c>
      <c r="AB1297" s="48">
        <v>5</v>
      </c>
      <c r="AC1297" s="67">
        <f t="shared" si="249"/>
        <v>0.61562633643851916</v>
      </c>
      <c r="AD1297" s="52">
        <f t="shared" ca="1" si="240"/>
        <v>214</v>
      </c>
      <c r="AE1297" s="83"/>
      <c r="AF1297" s="74">
        <v>0</v>
      </c>
      <c r="AG1297" s="75">
        <v>0</v>
      </c>
      <c r="AH1297" s="76">
        <v>45847</v>
      </c>
      <c r="AI1297" s="77">
        <v>46020</v>
      </c>
      <c r="AJ1297" s="50">
        <f t="shared" si="250"/>
        <v>-173</v>
      </c>
      <c r="AK1297" s="48" t="s">
        <v>60</v>
      </c>
    </row>
    <row r="1298" spans="1:37">
      <c r="A1298" s="86" t="s">
        <v>1599</v>
      </c>
      <c r="B1298" s="44">
        <v>256</v>
      </c>
      <c r="C1298" s="44">
        <v>35022585</v>
      </c>
      <c r="D1298" s="86" t="s">
        <v>226</v>
      </c>
      <c r="E1298" s="86" t="s">
        <v>97</v>
      </c>
      <c r="F1298" s="44">
        <v>18</v>
      </c>
      <c r="G1298" s="44">
        <v>4221844</v>
      </c>
      <c r="H1298" s="46">
        <v>0.86</v>
      </c>
      <c r="I1298" s="21">
        <v>91.942078696475704</v>
      </c>
      <c r="J1298" s="86" t="s">
        <v>352</v>
      </c>
      <c r="K1298" s="66">
        <v>0.11</v>
      </c>
      <c r="L1298" s="45">
        <v>3413</v>
      </c>
      <c r="M1298" s="82">
        <v>44336</v>
      </c>
      <c r="N1298" s="44">
        <v>27310</v>
      </c>
      <c r="O1298" s="36">
        <f t="shared" si="241"/>
        <v>2510938.1692007515</v>
      </c>
      <c r="P1298" s="36">
        <f t="shared" si="242"/>
        <v>2787141</v>
      </c>
      <c r="Q1298" s="44">
        <v>732</v>
      </c>
      <c r="R1298" s="30">
        <v>27310</v>
      </c>
      <c r="S1298" s="30">
        <f t="shared" si="243"/>
        <v>26578</v>
      </c>
      <c r="T1298" s="36">
        <f t="shared" si="244"/>
        <v>74705</v>
      </c>
      <c r="U1298" s="30">
        <f t="shared" si="245"/>
        <v>2712436</v>
      </c>
      <c r="V1298" s="44">
        <v>182</v>
      </c>
      <c r="W1298" s="33">
        <f t="shared" si="246"/>
        <v>44518</v>
      </c>
      <c r="X1298" s="43" t="str">
        <f t="shared" ca="1" si="251"/>
        <v>Bill Process</v>
      </c>
      <c r="Y1298" s="37">
        <f t="shared" ca="1" si="247"/>
        <v>-1673</v>
      </c>
      <c r="Z1298" s="44">
        <v>8003</v>
      </c>
      <c r="AA1298" s="44">
        <f t="shared" ca="1" si="248"/>
        <v>1673</v>
      </c>
      <c r="AB1298" s="48">
        <v>3</v>
      </c>
      <c r="AC1298" s="67">
        <f t="shared" si="249"/>
        <v>2.680336872940315E-2</v>
      </c>
      <c r="AD1298" s="52">
        <f t="shared" ref="AD1298:AD1361" ca="1" si="252">+AA1298-AB1298</f>
        <v>1670</v>
      </c>
      <c r="AE1298" s="83"/>
      <c r="AF1298" s="74">
        <v>0</v>
      </c>
      <c r="AG1298" s="75">
        <v>0</v>
      </c>
      <c r="AH1298" s="76">
        <v>45931</v>
      </c>
      <c r="AI1298" s="77">
        <v>46127</v>
      </c>
      <c r="AJ1298" s="50">
        <f t="shared" si="250"/>
        <v>-196</v>
      </c>
      <c r="AK1298" s="48" t="s">
        <v>47</v>
      </c>
    </row>
    <row r="1299" spans="1:37">
      <c r="A1299" s="86" t="s">
        <v>1600</v>
      </c>
      <c r="B1299" s="44">
        <v>260</v>
      </c>
      <c r="C1299" s="44">
        <v>17710053</v>
      </c>
      <c r="D1299" s="86" t="s">
        <v>485</v>
      </c>
      <c r="E1299" s="86" t="s">
        <v>207</v>
      </c>
      <c r="F1299" s="44">
        <v>10</v>
      </c>
      <c r="G1299" s="44">
        <v>8220186</v>
      </c>
      <c r="H1299" s="46">
        <v>0.89</v>
      </c>
      <c r="I1299" s="21">
        <v>77.381036388941752</v>
      </c>
      <c r="J1299" s="86" t="s">
        <v>144</v>
      </c>
      <c r="K1299" s="66">
        <v>0.111</v>
      </c>
      <c r="L1299" s="45">
        <v>1962</v>
      </c>
      <c r="M1299" s="82">
        <v>44039</v>
      </c>
      <c r="N1299" s="44">
        <v>64038</v>
      </c>
      <c r="O1299" s="36">
        <f t="shared" si="241"/>
        <v>4955326.8082750523</v>
      </c>
      <c r="P1299" s="36">
        <f t="shared" si="242"/>
        <v>5505368</v>
      </c>
      <c r="Q1299" s="44">
        <v>58251</v>
      </c>
      <c r="R1299" s="30">
        <v>64038</v>
      </c>
      <c r="S1299" s="30">
        <f t="shared" si="243"/>
        <v>5787</v>
      </c>
      <c r="T1299" s="36">
        <f t="shared" si="244"/>
        <v>5007858</v>
      </c>
      <c r="U1299" s="30">
        <f t="shared" si="245"/>
        <v>497510</v>
      </c>
      <c r="V1299" s="44">
        <v>163</v>
      </c>
      <c r="W1299" s="33">
        <f t="shared" si="246"/>
        <v>44202</v>
      </c>
      <c r="X1299" s="43" t="str">
        <f t="shared" ca="1" si="251"/>
        <v>Bill Process</v>
      </c>
      <c r="Y1299" s="37">
        <f t="shared" ca="1" si="247"/>
        <v>-1989</v>
      </c>
      <c r="Z1299" s="44">
        <v>4867</v>
      </c>
      <c r="AA1299" s="44">
        <f t="shared" ca="1" si="248"/>
        <v>1989</v>
      </c>
      <c r="AB1299" s="48">
        <v>4</v>
      </c>
      <c r="AC1299" s="67">
        <f t="shared" si="249"/>
        <v>0.90963178112995413</v>
      </c>
      <c r="AD1299" s="52">
        <f t="shared" ca="1" si="252"/>
        <v>1985</v>
      </c>
      <c r="AE1299" s="83"/>
      <c r="AF1299" s="74">
        <v>0</v>
      </c>
      <c r="AG1299" s="75">
        <v>0</v>
      </c>
      <c r="AH1299" s="76">
        <v>45660</v>
      </c>
      <c r="AI1299" s="77">
        <v>45837</v>
      </c>
      <c r="AJ1299" s="50">
        <f t="shared" si="250"/>
        <v>-177</v>
      </c>
      <c r="AK1299" s="48" t="s">
        <v>47</v>
      </c>
    </row>
    <row r="1300" spans="1:37">
      <c r="A1300" s="86" t="s">
        <v>1601</v>
      </c>
      <c r="B1300" s="44">
        <v>726</v>
      </c>
      <c r="C1300" s="44">
        <v>74913098</v>
      </c>
      <c r="D1300" s="86" t="s">
        <v>146</v>
      </c>
      <c r="E1300" s="86" t="s">
        <v>147</v>
      </c>
      <c r="F1300" s="44">
        <v>47</v>
      </c>
      <c r="G1300" s="44">
        <v>4145578</v>
      </c>
      <c r="H1300" s="46">
        <v>0.81</v>
      </c>
      <c r="I1300" s="21">
        <v>52.654061977993436</v>
      </c>
      <c r="J1300" s="86" t="s">
        <v>272</v>
      </c>
      <c r="K1300" s="66">
        <v>0.10199999999999999</v>
      </c>
      <c r="L1300" s="45">
        <v>9131</v>
      </c>
      <c r="M1300" s="82">
        <v>45766</v>
      </c>
      <c r="N1300" s="44">
        <v>84544</v>
      </c>
      <c r="O1300" s="36">
        <f t="shared" si="241"/>
        <v>4451585.0158674773</v>
      </c>
      <c r="P1300" s="36">
        <f t="shared" si="242"/>
        <v>4905647</v>
      </c>
      <c r="Q1300" s="44">
        <v>26070</v>
      </c>
      <c r="R1300" s="30">
        <v>84544</v>
      </c>
      <c r="S1300" s="30">
        <f t="shared" si="243"/>
        <v>58474</v>
      </c>
      <c r="T1300" s="36">
        <f t="shared" si="244"/>
        <v>1512706</v>
      </c>
      <c r="U1300" s="30">
        <f t="shared" si="245"/>
        <v>3392941</v>
      </c>
      <c r="V1300" s="44">
        <v>92</v>
      </c>
      <c r="W1300" s="33">
        <f t="shared" si="246"/>
        <v>45858</v>
      </c>
      <c r="X1300" s="43" t="str">
        <f t="shared" ca="1" si="251"/>
        <v>Bill Process</v>
      </c>
      <c r="Y1300" s="37">
        <f t="shared" ca="1" si="247"/>
        <v>-333</v>
      </c>
      <c r="Z1300" s="44">
        <v>7083</v>
      </c>
      <c r="AA1300" s="44">
        <f t="shared" ca="1" si="248"/>
        <v>333</v>
      </c>
      <c r="AB1300" s="48">
        <v>5</v>
      </c>
      <c r="AC1300" s="67">
        <f t="shared" si="249"/>
        <v>0.30836014383043148</v>
      </c>
      <c r="AD1300" s="52">
        <f t="shared" ca="1" si="252"/>
        <v>328</v>
      </c>
      <c r="AE1300" s="83"/>
      <c r="AF1300" s="74">
        <v>0</v>
      </c>
      <c r="AG1300" s="75">
        <v>0</v>
      </c>
      <c r="AH1300" s="76">
        <v>45848</v>
      </c>
      <c r="AI1300" s="77">
        <v>45954</v>
      </c>
      <c r="AJ1300" s="50">
        <f t="shared" si="250"/>
        <v>-106</v>
      </c>
      <c r="AK1300" s="48" t="s">
        <v>47</v>
      </c>
    </row>
    <row r="1301" spans="1:37">
      <c r="A1301" s="86" t="s">
        <v>1602</v>
      </c>
      <c r="B1301" s="44">
        <v>323</v>
      </c>
      <c r="C1301" s="44">
        <v>67355341</v>
      </c>
      <c r="D1301" s="86" t="s">
        <v>136</v>
      </c>
      <c r="E1301" s="86" t="s">
        <v>54</v>
      </c>
      <c r="F1301" s="44">
        <v>41</v>
      </c>
      <c r="G1301" s="44">
        <v>9065169</v>
      </c>
      <c r="H1301" s="46">
        <v>1</v>
      </c>
      <c r="I1301" s="21">
        <v>54.653955238549372</v>
      </c>
      <c r="J1301" s="86" t="s">
        <v>122</v>
      </c>
      <c r="K1301" s="66">
        <v>0.124</v>
      </c>
      <c r="L1301" s="45">
        <v>5622</v>
      </c>
      <c r="M1301" s="82">
        <v>44281</v>
      </c>
      <c r="N1301" s="44">
        <v>58489</v>
      </c>
      <c r="O1301" s="36">
        <f t="shared" si="241"/>
        <v>3196655.187947514</v>
      </c>
      <c r="P1301" s="36">
        <f t="shared" si="242"/>
        <v>3593040</v>
      </c>
      <c r="Q1301" s="44">
        <v>45079</v>
      </c>
      <c r="R1301" s="30">
        <v>58489</v>
      </c>
      <c r="S1301" s="30">
        <f t="shared" si="243"/>
        <v>13410</v>
      </c>
      <c r="T1301" s="36">
        <f t="shared" si="244"/>
        <v>2769250</v>
      </c>
      <c r="U1301" s="30">
        <f t="shared" si="245"/>
        <v>823790</v>
      </c>
      <c r="V1301" s="44">
        <v>84</v>
      </c>
      <c r="W1301" s="33">
        <f t="shared" si="246"/>
        <v>44365</v>
      </c>
      <c r="X1301" s="43" t="str">
        <f t="shared" ca="1" si="251"/>
        <v>Bill Process</v>
      </c>
      <c r="Y1301" s="37">
        <f t="shared" ca="1" si="247"/>
        <v>-1826</v>
      </c>
      <c r="Z1301" s="44">
        <v>2444</v>
      </c>
      <c r="AA1301" s="44">
        <f t="shared" ca="1" si="248"/>
        <v>1826</v>
      </c>
      <c r="AB1301" s="48">
        <v>0</v>
      </c>
      <c r="AC1301" s="67">
        <f t="shared" si="249"/>
        <v>0.77072611944126246</v>
      </c>
      <c r="AD1301" s="52">
        <f t="shared" ca="1" si="252"/>
        <v>1826</v>
      </c>
      <c r="AE1301" s="83"/>
      <c r="AF1301" s="74">
        <v>0</v>
      </c>
      <c r="AG1301" s="75">
        <v>0</v>
      </c>
      <c r="AH1301" s="76">
        <v>46333</v>
      </c>
      <c r="AI1301" s="77">
        <v>46431</v>
      </c>
      <c r="AJ1301" s="50">
        <f t="shared" si="250"/>
        <v>-98</v>
      </c>
      <c r="AK1301" s="48" t="s">
        <v>60</v>
      </c>
    </row>
    <row r="1302" spans="1:37">
      <c r="A1302" s="86" t="s">
        <v>1603</v>
      </c>
      <c r="B1302" s="44">
        <v>721</v>
      </c>
      <c r="C1302" s="44">
        <v>71867677</v>
      </c>
      <c r="D1302" s="86" t="s">
        <v>754</v>
      </c>
      <c r="E1302" s="86" t="s">
        <v>147</v>
      </c>
      <c r="F1302" s="44">
        <v>36</v>
      </c>
      <c r="G1302" s="44">
        <v>2299423</v>
      </c>
      <c r="H1302" s="46">
        <v>0.96</v>
      </c>
      <c r="I1302" s="21">
        <v>55.846779474635809</v>
      </c>
      <c r="J1302" s="86" t="s">
        <v>51</v>
      </c>
      <c r="K1302" s="66">
        <v>0.1</v>
      </c>
      <c r="L1302" s="45">
        <v>5185</v>
      </c>
      <c r="M1302" s="82">
        <v>45221</v>
      </c>
      <c r="N1302" s="44">
        <v>65966</v>
      </c>
      <c r="O1302" s="36">
        <f t="shared" si="241"/>
        <v>3683988.6548238257</v>
      </c>
      <c r="P1302" s="36">
        <f t="shared" si="242"/>
        <v>4052388</v>
      </c>
      <c r="Q1302" s="44">
        <v>35704</v>
      </c>
      <c r="R1302" s="30">
        <v>65966</v>
      </c>
      <c r="S1302" s="30">
        <f t="shared" si="243"/>
        <v>30262</v>
      </c>
      <c r="T1302" s="36">
        <f t="shared" si="244"/>
        <v>2193349</v>
      </c>
      <c r="U1302" s="30">
        <f t="shared" si="245"/>
        <v>1859039</v>
      </c>
      <c r="V1302" s="44">
        <v>182</v>
      </c>
      <c r="W1302" s="33">
        <f t="shared" si="246"/>
        <v>45403</v>
      </c>
      <c r="X1302" s="43" t="str">
        <f t="shared" ca="1" si="251"/>
        <v>Bill Process</v>
      </c>
      <c r="Y1302" s="37">
        <f t="shared" ca="1" si="247"/>
        <v>-788</v>
      </c>
      <c r="Z1302" s="44">
        <v>2745</v>
      </c>
      <c r="AA1302" s="44">
        <f t="shared" ca="1" si="248"/>
        <v>788</v>
      </c>
      <c r="AB1302" s="48">
        <v>0</v>
      </c>
      <c r="AC1302" s="67">
        <f t="shared" si="249"/>
        <v>0.54124852196586115</v>
      </c>
      <c r="AD1302" s="52">
        <f t="shared" ca="1" si="252"/>
        <v>788</v>
      </c>
      <c r="AE1302" s="83"/>
      <c r="AF1302" s="74">
        <v>0</v>
      </c>
      <c r="AG1302" s="75">
        <v>0</v>
      </c>
      <c r="AH1302" s="76">
        <v>46294</v>
      </c>
      <c r="AI1302" s="77">
        <v>46490</v>
      </c>
      <c r="AJ1302" s="50">
        <f t="shared" si="250"/>
        <v>-196</v>
      </c>
      <c r="AK1302" s="48" t="s">
        <v>47</v>
      </c>
    </row>
    <row r="1303" spans="1:37">
      <c r="A1303" s="86" t="s">
        <v>1604</v>
      </c>
      <c r="B1303" s="44">
        <v>435</v>
      </c>
      <c r="C1303" s="44">
        <v>63321928</v>
      </c>
      <c r="D1303" s="86" t="s">
        <v>581</v>
      </c>
      <c r="E1303" s="86" t="s">
        <v>75</v>
      </c>
      <c r="F1303" s="44">
        <v>37</v>
      </c>
      <c r="G1303" s="44">
        <v>7221576</v>
      </c>
      <c r="H1303" s="46">
        <v>1</v>
      </c>
      <c r="I1303" s="21">
        <v>57.77651101050121</v>
      </c>
      <c r="J1303" s="86" t="s">
        <v>98</v>
      </c>
      <c r="K1303" s="66">
        <v>0.14799999999999999</v>
      </c>
      <c r="L1303" s="45">
        <v>7968</v>
      </c>
      <c r="M1303" s="82">
        <v>45279</v>
      </c>
      <c r="N1303" s="44">
        <v>62931</v>
      </c>
      <c r="O1303" s="36">
        <f t="shared" si="241"/>
        <v>3635933.6144018518</v>
      </c>
      <c r="P1303" s="36">
        <f t="shared" si="242"/>
        <v>4174052</v>
      </c>
      <c r="Q1303" s="44">
        <v>49128</v>
      </c>
      <c r="R1303" s="30">
        <v>62931</v>
      </c>
      <c r="S1303" s="30">
        <f t="shared" si="243"/>
        <v>13803</v>
      </c>
      <c r="T1303" s="36">
        <f t="shared" si="244"/>
        <v>3258534</v>
      </c>
      <c r="U1303" s="30">
        <f t="shared" si="245"/>
        <v>915518</v>
      </c>
      <c r="V1303" s="44">
        <v>174</v>
      </c>
      <c r="W1303" s="33">
        <f t="shared" si="246"/>
        <v>45453</v>
      </c>
      <c r="X1303" s="43" t="str">
        <f t="shared" ca="1" si="251"/>
        <v>Bill Process</v>
      </c>
      <c r="Y1303" s="37">
        <f t="shared" ca="1" si="247"/>
        <v>-738</v>
      </c>
      <c r="Z1303" s="44">
        <v>1802</v>
      </c>
      <c r="AA1303" s="44">
        <f t="shared" ca="1" si="248"/>
        <v>738</v>
      </c>
      <c r="AB1303" s="48">
        <v>3</v>
      </c>
      <c r="AC1303" s="67">
        <f t="shared" si="249"/>
        <v>0.7806645373504314</v>
      </c>
      <c r="AD1303" s="52">
        <f t="shared" ca="1" si="252"/>
        <v>735</v>
      </c>
      <c r="AE1303" s="83"/>
      <c r="AF1303" s="74">
        <v>0</v>
      </c>
      <c r="AG1303" s="75">
        <v>0</v>
      </c>
      <c r="AH1303" s="76">
        <v>46051</v>
      </c>
      <c r="AI1303" s="77">
        <v>46239</v>
      </c>
      <c r="AJ1303" s="50">
        <f t="shared" si="250"/>
        <v>-188</v>
      </c>
      <c r="AK1303" s="48" t="s">
        <v>47</v>
      </c>
    </row>
    <row r="1304" spans="1:37">
      <c r="A1304" s="86" t="s">
        <v>1605</v>
      </c>
      <c r="B1304" s="44">
        <v>699</v>
      </c>
      <c r="C1304" s="44">
        <v>92838979</v>
      </c>
      <c r="D1304" s="86" t="s">
        <v>317</v>
      </c>
      <c r="E1304" s="86" t="s">
        <v>147</v>
      </c>
      <c r="F1304" s="44">
        <v>27</v>
      </c>
      <c r="G1304" s="44">
        <v>2969181</v>
      </c>
      <c r="H1304" s="46">
        <v>0.79</v>
      </c>
      <c r="I1304" s="21">
        <v>75.491761169797329</v>
      </c>
      <c r="J1304" s="86" t="s">
        <v>230</v>
      </c>
      <c r="K1304" s="66">
        <v>0.10100000000000001</v>
      </c>
      <c r="L1304" s="45">
        <v>8940</v>
      </c>
      <c r="M1304" s="82">
        <v>45502</v>
      </c>
      <c r="N1304" s="44">
        <v>67466</v>
      </c>
      <c r="O1304" s="36">
        <f t="shared" si="241"/>
        <v>5093127.1590815466</v>
      </c>
      <c r="P1304" s="36">
        <f t="shared" si="242"/>
        <v>5607533</v>
      </c>
      <c r="Q1304" s="44">
        <v>29275</v>
      </c>
      <c r="R1304" s="30">
        <v>67466</v>
      </c>
      <c r="S1304" s="30">
        <f t="shared" si="243"/>
        <v>38191</v>
      </c>
      <c r="T1304" s="36">
        <f t="shared" si="244"/>
        <v>2433233</v>
      </c>
      <c r="U1304" s="30">
        <f t="shared" si="245"/>
        <v>3174300</v>
      </c>
      <c r="V1304" s="44">
        <v>102</v>
      </c>
      <c r="W1304" s="33">
        <f t="shared" si="246"/>
        <v>45604</v>
      </c>
      <c r="X1304" s="43" t="str">
        <f t="shared" ca="1" si="251"/>
        <v>Bill Process</v>
      </c>
      <c r="Y1304" s="37">
        <f t="shared" ca="1" si="247"/>
        <v>-587</v>
      </c>
      <c r="Z1304" s="44">
        <v>7395</v>
      </c>
      <c r="AA1304" s="44">
        <f t="shared" ca="1" si="248"/>
        <v>587</v>
      </c>
      <c r="AB1304" s="48">
        <v>0</v>
      </c>
      <c r="AC1304" s="67">
        <f t="shared" si="249"/>
        <v>0.43392227195920907</v>
      </c>
      <c r="AD1304" s="52">
        <f t="shared" ca="1" si="252"/>
        <v>587</v>
      </c>
      <c r="AE1304" s="83"/>
      <c r="AF1304" s="74">
        <v>0</v>
      </c>
      <c r="AG1304" s="75">
        <v>0</v>
      </c>
      <c r="AH1304" s="76">
        <v>46192</v>
      </c>
      <c r="AI1304" s="77">
        <v>46308</v>
      </c>
      <c r="AJ1304" s="50">
        <f t="shared" si="250"/>
        <v>-116</v>
      </c>
      <c r="AK1304" s="48" t="s">
        <v>47</v>
      </c>
    </row>
    <row r="1305" spans="1:37">
      <c r="A1305" s="86" t="s">
        <v>1606</v>
      </c>
      <c r="B1305" s="44">
        <v>804</v>
      </c>
      <c r="C1305" s="44">
        <v>90709723</v>
      </c>
      <c r="D1305" s="86" t="s">
        <v>458</v>
      </c>
      <c r="E1305" s="86" t="s">
        <v>97</v>
      </c>
      <c r="F1305" s="44">
        <v>12</v>
      </c>
      <c r="G1305" s="44">
        <v>3670932</v>
      </c>
      <c r="H1305" s="46">
        <v>0.86</v>
      </c>
      <c r="I1305" s="21">
        <v>83.195762092853755</v>
      </c>
      <c r="J1305" s="86" t="s">
        <v>221</v>
      </c>
      <c r="K1305" s="66">
        <v>0.14799999999999999</v>
      </c>
      <c r="L1305" s="45">
        <v>4253</v>
      </c>
      <c r="M1305" s="82">
        <v>44133</v>
      </c>
      <c r="N1305" s="44">
        <v>20285</v>
      </c>
      <c r="O1305" s="36">
        <f t="shared" si="241"/>
        <v>1687626.0340535385</v>
      </c>
      <c r="P1305" s="36">
        <f t="shared" si="242"/>
        <v>1937395</v>
      </c>
      <c r="Q1305" s="44">
        <v>1090</v>
      </c>
      <c r="R1305" s="30">
        <v>20285</v>
      </c>
      <c r="S1305" s="30">
        <f t="shared" si="243"/>
        <v>19195</v>
      </c>
      <c r="T1305" s="36">
        <f t="shared" si="244"/>
        <v>104105</v>
      </c>
      <c r="U1305" s="30">
        <f t="shared" si="245"/>
        <v>1833290</v>
      </c>
      <c r="V1305" s="44">
        <v>158</v>
      </c>
      <c r="W1305" s="33">
        <f t="shared" si="246"/>
        <v>44291</v>
      </c>
      <c r="X1305" s="43" t="str">
        <f t="shared" ca="1" si="251"/>
        <v>Bill Process</v>
      </c>
      <c r="Y1305" s="37">
        <f t="shared" ca="1" si="247"/>
        <v>-1900</v>
      </c>
      <c r="Z1305" s="44">
        <v>8516</v>
      </c>
      <c r="AA1305" s="44">
        <f t="shared" ca="1" si="248"/>
        <v>1900</v>
      </c>
      <c r="AB1305" s="48">
        <v>6</v>
      </c>
      <c r="AC1305" s="67">
        <f t="shared" si="249"/>
        <v>5.3734286418535865E-2</v>
      </c>
      <c r="AD1305" s="52">
        <f t="shared" ca="1" si="252"/>
        <v>1894</v>
      </c>
      <c r="AE1305" s="83"/>
      <c r="AF1305" s="74">
        <v>0</v>
      </c>
      <c r="AG1305" s="75">
        <v>0</v>
      </c>
      <c r="AH1305" s="76">
        <v>46110</v>
      </c>
      <c r="AI1305" s="77">
        <v>46282</v>
      </c>
      <c r="AJ1305" s="50">
        <f t="shared" si="250"/>
        <v>-172</v>
      </c>
      <c r="AK1305" s="48" t="s">
        <v>60</v>
      </c>
    </row>
    <row r="1306" spans="1:37">
      <c r="A1306" s="86" t="s">
        <v>1607</v>
      </c>
      <c r="B1306" s="44">
        <v>800</v>
      </c>
      <c r="C1306" s="44">
        <v>96012914</v>
      </c>
      <c r="D1306" s="86" t="s">
        <v>564</v>
      </c>
      <c r="E1306" s="86" t="s">
        <v>97</v>
      </c>
      <c r="F1306" s="44">
        <v>29</v>
      </c>
      <c r="G1306" s="44">
        <v>4748236</v>
      </c>
      <c r="H1306" s="46">
        <v>0.99</v>
      </c>
      <c r="I1306" s="21">
        <v>87.778466863319622</v>
      </c>
      <c r="J1306" s="86" t="s">
        <v>221</v>
      </c>
      <c r="K1306" s="66">
        <v>0.13400000000000001</v>
      </c>
      <c r="L1306" s="45">
        <v>3915</v>
      </c>
      <c r="M1306" s="82">
        <v>44111</v>
      </c>
      <c r="N1306" s="44">
        <v>59272</v>
      </c>
      <c r="O1306" s="36">
        <f t="shared" si="241"/>
        <v>5202805.2879226804</v>
      </c>
      <c r="P1306" s="36">
        <f t="shared" si="242"/>
        <v>5899981</v>
      </c>
      <c r="Q1306" s="44">
        <v>31524</v>
      </c>
      <c r="R1306" s="30">
        <v>59272</v>
      </c>
      <c r="S1306" s="30">
        <f t="shared" si="243"/>
        <v>27748</v>
      </c>
      <c r="T1306" s="36">
        <f t="shared" si="244"/>
        <v>3137924</v>
      </c>
      <c r="U1306" s="30">
        <f t="shared" si="245"/>
        <v>2762057</v>
      </c>
      <c r="V1306" s="44">
        <v>60</v>
      </c>
      <c r="W1306" s="33">
        <f t="shared" si="246"/>
        <v>44171</v>
      </c>
      <c r="X1306" s="43" t="str">
        <f t="shared" ca="1" si="251"/>
        <v>Bill Process</v>
      </c>
      <c r="Y1306" s="37">
        <f t="shared" ca="1" si="247"/>
        <v>-2020</v>
      </c>
      <c r="Z1306" s="44">
        <v>4002</v>
      </c>
      <c r="AA1306" s="44">
        <f t="shared" ca="1" si="248"/>
        <v>2020</v>
      </c>
      <c r="AB1306" s="48">
        <v>0</v>
      </c>
      <c r="AC1306" s="67">
        <f t="shared" si="249"/>
        <v>0.53185315157241198</v>
      </c>
      <c r="AD1306" s="52">
        <f t="shared" ca="1" si="252"/>
        <v>2020</v>
      </c>
      <c r="AE1306" s="83"/>
      <c r="AF1306" s="74">
        <v>0</v>
      </c>
      <c r="AG1306" s="75">
        <v>0</v>
      </c>
      <c r="AH1306" s="76">
        <v>46284</v>
      </c>
      <c r="AI1306" s="77">
        <v>46358</v>
      </c>
      <c r="AJ1306" s="50">
        <f t="shared" si="250"/>
        <v>-74</v>
      </c>
      <c r="AK1306" s="48" t="s">
        <v>60</v>
      </c>
    </row>
    <row r="1307" spans="1:37">
      <c r="A1307" s="86" t="s">
        <v>1608</v>
      </c>
      <c r="B1307" s="44">
        <v>227</v>
      </c>
      <c r="C1307" s="44">
        <v>83954691</v>
      </c>
      <c r="D1307" s="86" t="s">
        <v>469</v>
      </c>
      <c r="E1307" s="86" t="s">
        <v>58</v>
      </c>
      <c r="F1307" s="44">
        <v>40</v>
      </c>
      <c r="G1307" s="44">
        <v>7552514</v>
      </c>
      <c r="H1307" s="46">
        <v>0.82</v>
      </c>
      <c r="I1307" s="21">
        <v>87.609022824399815</v>
      </c>
      <c r="J1307" s="86" t="s">
        <v>144</v>
      </c>
      <c r="K1307" s="66">
        <v>0.13500000000000001</v>
      </c>
      <c r="L1307" s="45">
        <v>1418</v>
      </c>
      <c r="M1307" s="82">
        <v>45328</v>
      </c>
      <c r="N1307" s="44">
        <v>41233</v>
      </c>
      <c r="O1307" s="36">
        <f t="shared" si="241"/>
        <v>3612382.8381184777</v>
      </c>
      <c r="P1307" s="36">
        <f t="shared" si="242"/>
        <v>4100055</v>
      </c>
      <c r="Q1307" s="44">
        <v>3441</v>
      </c>
      <c r="R1307" s="30">
        <v>41233</v>
      </c>
      <c r="S1307" s="30">
        <f t="shared" si="243"/>
        <v>37792</v>
      </c>
      <c r="T1307" s="36">
        <f t="shared" si="244"/>
        <v>342160</v>
      </c>
      <c r="U1307" s="30">
        <f t="shared" si="245"/>
        <v>3757895</v>
      </c>
      <c r="V1307" s="44">
        <v>193</v>
      </c>
      <c r="W1307" s="33">
        <f t="shared" si="246"/>
        <v>45521</v>
      </c>
      <c r="X1307" s="43" t="str">
        <f t="shared" ca="1" si="251"/>
        <v>Bill Process</v>
      </c>
      <c r="Y1307" s="37">
        <f t="shared" ca="1" si="247"/>
        <v>-670</v>
      </c>
      <c r="Z1307" s="44">
        <v>5567</v>
      </c>
      <c r="AA1307" s="44">
        <f t="shared" ca="1" si="248"/>
        <v>670</v>
      </c>
      <c r="AB1307" s="48">
        <v>4</v>
      </c>
      <c r="AC1307" s="67">
        <f t="shared" si="249"/>
        <v>8.3452574394295834E-2</v>
      </c>
      <c r="AD1307" s="52">
        <f t="shared" ca="1" si="252"/>
        <v>666</v>
      </c>
      <c r="AE1307" s="83"/>
      <c r="AF1307" s="74">
        <v>0</v>
      </c>
      <c r="AG1307" s="75">
        <v>0</v>
      </c>
      <c r="AH1307" s="76">
        <v>45677</v>
      </c>
      <c r="AI1307" s="77">
        <v>45884</v>
      </c>
      <c r="AJ1307" s="50">
        <f t="shared" si="250"/>
        <v>-207</v>
      </c>
      <c r="AK1307" s="48" t="s">
        <v>47</v>
      </c>
    </row>
    <row r="1308" spans="1:37">
      <c r="A1308" s="86" t="s">
        <v>1609</v>
      </c>
      <c r="B1308" s="44">
        <v>858</v>
      </c>
      <c r="C1308" s="44">
        <v>85226406</v>
      </c>
      <c r="D1308" s="86" t="s">
        <v>414</v>
      </c>
      <c r="E1308" s="86" t="s">
        <v>67</v>
      </c>
      <c r="F1308" s="44">
        <v>31</v>
      </c>
      <c r="G1308" s="44">
        <v>7136423</v>
      </c>
      <c r="H1308" s="46">
        <v>0.75</v>
      </c>
      <c r="I1308" s="21">
        <v>74.024562481714852</v>
      </c>
      <c r="J1308" s="86" t="s">
        <v>72</v>
      </c>
      <c r="K1308" s="66">
        <v>0.123</v>
      </c>
      <c r="L1308" s="45">
        <v>1079</v>
      </c>
      <c r="M1308" s="82">
        <v>44673</v>
      </c>
      <c r="N1308" s="44">
        <v>53781</v>
      </c>
      <c r="O1308" s="36">
        <f t="shared" si="241"/>
        <v>3981114.9948291066</v>
      </c>
      <c r="P1308" s="36">
        <f t="shared" si="242"/>
        <v>4470792</v>
      </c>
      <c r="Q1308" s="44">
        <v>36070</v>
      </c>
      <c r="R1308" s="30">
        <v>53781</v>
      </c>
      <c r="S1308" s="30">
        <f t="shared" si="243"/>
        <v>17711</v>
      </c>
      <c r="T1308" s="36">
        <f t="shared" si="244"/>
        <v>2998484</v>
      </c>
      <c r="U1308" s="30">
        <f t="shared" si="245"/>
        <v>1472308</v>
      </c>
      <c r="V1308" s="44">
        <v>166</v>
      </c>
      <c r="W1308" s="33">
        <f t="shared" si="246"/>
        <v>44839</v>
      </c>
      <c r="X1308" s="43" t="str">
        <f t="shared" ca="1" si="251"/>
        <v>Bill Process</v>
      </c>
      <c r="Y1308" s="37">
        <f t="shared" ca="1" si="247"/>
        <v>-1352</v>
      </c>
      <c r="Z1308" s="44">
        <v>9745</v>
      </c>
      <c r="AA1308" s="44">
        <f t="shared" ca="1" si="248"/>
        <v>1352</v>
      </c>
      <c r="AB1308" s="48">
        <v>5</v>
      </c>
      <c r="AC1308" s="67">
        <f t="shared" si="249"/>
        <v>0.67068295494691432</v>
      </c>
      <c r="AD1308" s="52">
        <f t="shared" ca="1" si="252"/>
        <v>1347</v>
      </c>
      <c r="AE1308" s="83"/>
      <c r="AF1308" s="74">
        <v>0</v>
      </c>
      <c r="AG1308" s="75">
        <v>0</v>
      </c>
      <c r="AH1308" s="76">
        <v>45933</v>
      </c>
      <c r="AI1308" s="77">
        <v>46113</v>
      </c>
      <c r="AJ1308" s="50">
        <f t="shared" si="250"/>
        <v>-180</v>
      </c>
      <c r="AK1308" s="48" t="s">
        <v>47</v>
      </c>
    </row>
    <row r="1309" spans="1:37">
      <c r="A1309" s="86" t="s">
        <v>1610</v>
      </c>
      <c r="B1309" s="44">
        <v>289</v>
      </c>
      <c r="C1309" s="44">
        <v>69020694</v>
      </c>
      <c r="D1309" s="86" t="s">
        <v>178</v>
      </c>
      <c r="E1309" s="86" t="s">
        <v>63</v>
      </c>
      <c r="F1309" s="44">
        <v>41</v>
      </c>
      <c r="G1309" s="44">
        <v>3838337</v>
      </c>
      <c r="H1309" s="46">
        <v>0.77</v>
      </c>
      <c r="I1309" s="21">
        <v>87.442471982085166</v>
      </c>
      <c r="J1309" s="86" t="s">
        <v>84</v>
      </c>
      <c r="K1309" s="66">
        <v>0.13700000000000001</v>
      </c>
      <c r="L1309" s="45">
        <v>8591</v>
      </c>
      <c r="M1309" s="82">
        <v>44102</v>
      </c>
      <c r="N1309" s="44">
        <v>73499</v>
      </c>
      <c r="O1309" s="36">
        <f t="shared" si="241"/>
        <v>6426934.2482112776</v>
      </c>
      <c r="P1309" s="36">
        <f t="shared" si="242"/>
        <v>7307424</v>
      </c>
      <c r="Q1309" s="44">
        <v>21044</v>
      </c>
      <c r="R1309" s="30">
        <v>73499</v>
      </c>
      <c r="S1309" s="30">
        <f t="shared" si="243"/>
        <v>52455</v>
      </c>
      <c r="T1309" s="36">
        <f t="shared" si="244"/>
        <v>2092238</v>
      </c>
      <c r="U1309" s="30">
        <f t="shared" si="245"/>
        <v>5215186</v>
      </c>
      <c r="V1309" s="44">
        <v>175</v>
      </c>
      <c r="W1309" s="33">
        <f t="shared" si="246"/>
        <v>44277</v>
      </c>
      <c r="X1309" s="43" t="str">
        <f t="shared" ca="1" si="251"/>
        <v>Bill Process</v>
      </c>
      <c r="Y1309" s="37">
        <f t="shared" ca="1" si="247"/>
        <v>-1914</v>
      </c>
      <c r="Z1309" s="44">
        <v>9700</v>
      </c>
      <c r="AA1309" s="44">
        <f t="shared" ca="1" si="248"/>
        <v>1914</v>
      </c>
      <c r="AB1309" s="48">
        <v>0</v>
      </c>
      <c r="AC1309" s="67">
        <f t="shared" si="249"/>
        <v>0.28631682063701547</v>
      </c>
      <c r="AD1309" s="52">
        <f t="shared" ca="1" si="252"/>
        <v>1914</v>
      </c>
      <c r="AE1309" s="83"/>
      <c r="AF1309" s="74">
        <v>0</v>
      </c>
      <c r="AG1309" s="75">
        <v>0</v>
      </c>
      <c r="AH1309" s="76">
        <v>46247</v>
      </c>
      <c r="AI1309" s="77">
        <v>46436</v>
      </c>
      <c r="AJ1309" s="50">
        <f t="shared" si="250"/>
        <v>-189</v>
      </c>
      <c r="AK1309" s="48" t="s">
        <v>60</v>
      </c>
    </row>
    <row r="1310" spans="1:37">
      <c r="A1310" s="86" t="s">
        <v>1611</v>
      </c>
      <c r="B1310" s="44">
        <v>915</v>
      </c>
      <c r="C1310" s="44">
        <v>23390500</v>
      </c>
      <c r="D1310" s="86" t="s">
        <v>235</v>
      </c>
      <c r="E1310" s="86" t="s">
        <v>83</v>
      </c>
      <c r="F1310" s="44">
        <v>29</v>
      </c>
      <c r="G1310" s="44">
        <v>7169491</v>
      </c>
      <c r="H1310" s="46">
        <v>0.95</v>
      </c>
      <c r="I1310" s="21">
        <v>82.441606221190654</v>
      </c>
      <c r="J1310" s="86" t="s">
        <v>221</v>
      </c>
      <c r="K1310" s="66">
        <v>0.127</v>
      </c>
      <c r="L1310" s="45">
        <v>2846</v>
      </c>
      <c r="M1310" s="82">
        <v>44634</v>
      </c>
      <c r="N1310" s="44">
        <v>85410</v>
      </c>
      <c r="O1310" s="36">
        <f t="shared" si="241"/>
        <v>7041337.587351894</v>
      </c>
      <c r="P1310" s="36">
        <f t="shared" si="242"/>
        <v>7935587</v>
      </c>
      <c r="Q1310" s="44">
        <v>81199</v>
      </c>
      <c r="R1310" s="30">
        <v>85410</v>
      </c>
      <c r="S1310" s="30">
        <f t="shared" si="243"/>
        <v>4211</v>
      </c>
      <c r="T1310" s="36">
        <f t="shared" si="244"/>
        <v>7544336</v>
      </c>
      <c r="U1310" s="30">
        <f t="shared" si="245"/>
        <v>391251</v>
      </c>
      <c r="V1310" s="44">
        <v>178</v>
      </c>
      <c r="W1310" s="33">
        <f t="shared" si="246"/>
        <v>44812</v>
      </c>
      <c r="X1310" s="43" t="str">
        <f t="shared" ca="1" si="251"/>
        <v>Bill Process</v>
      </c>
      <c r="Y1310" s="37">
        <f t="shared" ca="1" si="247"/>
        <v>-1379</v>
      </c>
      <c r="Z1310" s="44">
        <v>1958</v>
      </c>
      <c r="AA1310" s="44">
        <f t="shared" ca="1" si="248"/>
        <v>1379</v>
      </c>
      <c r="AB1310" s="48">
        <v>6</v>
      </c>
      <c r="AC1310" s="67">
        <f t="shared" si="249"/>
        <v>0.95069663973773566</v>
      </c>
      <c r="AD1310" s="52">
        <f t="shared" ca="1" si="252"/>
        <v>1373</v>
      </c>
      <c r="AE1310" s="83"/>
      <c r="AF1310" s="74">
        <v>0</v>
      </c>
      <c r="AG1310" s="75">
        <v>0</v>
      </c>
      <c r="AH1310" s="76">
        <v>45844</v>
      </c>
      <c r="AI1310" s="77">
        <v>46036</v>
      </c>
      <c r="AJ1310" s="50">
        <f t="shared" si="250"/>
        <v>-192</v>
      </c>
      <c r="AK1310" s="48" t="s">
        <v>60</v>
      </c>
    </row>
    <row r="1311" spans="1:37">
      <c r="A1311" s="86" t="s">
        <v>1612</v>
      </c>
      <c r="B1311" s="44">
        <v>847</v>
      </c>
      <c r="C1311" s="44">
        <v>20917813</v>
      </c>
      <c r="D1311" s="86" t="s">
        <v>235</v>
      </c>
      <c r="E1311" s="86" t="s">
        <v>83</v>
      </c>
      <c r="F1311" s="44">
        <v>39</v>
      </c>
      <c r="G1311" s="44">
        <v>5919259</v>
      </c>
      <c r="H1311" s="46">
        <v>0.76</v>
      </c>
      <c r="I1311" s="21">
        <v>80.605886787181774</v>
      </c>
      <c r="J1311" s="86" t="s">
        <v>239</v>
      </c>
      <c r="K1311" s="66">
        <v>0.126</v>
      </c>
      <c r="L1311" s="45">
        <v>2577</v>
      </c>
      <c r="M1311" s="82">
        <v>44539</v>
      </c>
      <c r="N1311" s="44">
        <v>31436</v>
      </c>
      <c r="O1311" s="36">
        <f t="shared" si="241"/>
        <v>2533926.6570418463</v>
      </c>
      <c r="P1311" s="36">
        <f t="shared" si="242"/>
        <v>2853201</v>
      </c>
      <c r="Q1311" s="44">
        <v>22090</v>
      </c>
      <c r="R1311" s="30">
        <v>31436</v>
      </c>
      <c r="S1311" s="30">
        <f t="shared" si="243"/>
        <v>9346</v>
      </c>
      <c r="T1311" s="36">
        <f t="shared" si="244"/>
        <v>2004938</v>
      </c>
      <c r="U1311" s="30">
        <f t="shared" si="245"/>
        <v>848263</v>
      </c>
      <c r="V1311" s="44">
        <v>128</v>
      </c>
      <c r="W1311" s="33">
        <f t="shared" si="246"/>
        <v>44667</v>
      </c>
      <c r="X1311" s="43" t="str">
        <f t="shared" ca="1" si="251"/>
        <v>Bill Process</v>
      </c>
      <c r="Y1311" s="37">
        <f t="shared" ca="1" si="247"/>
        <v>-1524</v>
      </c>
      <c r="Z1311" s="44">
        <v>2212</v>
      </c>
      <c r="AA1311" s="44">
        <f t="shared" ca="1" si="248"/>
        <v>1524</v>
      </c>
      <c r="AB1311" s="48">
        <v>0</v>
      </c>
      <c r="AC1311" s="67">
        <f t="shared" si="249"/>
        <v>0.70269754421682151</v>
      </c>
      <c r="AD1311" s="52">
        <f t="shared" ca="1" si="252"/>
        <v>1524</v>
      </c>
      <c r="AE1311" s="83"/>
      <c r="AF1311" s="74">
        <v>0</v>
      </c>
      <c r="AG1311" s="75">
        <v>0</v>
      </c>
      <c r="AH1311" s="76">
        <v>46299</v>
      </c>
      <c r="AI1311" s="77">
        <v>46441</v>
      </c>
      <c r="AJ1311" s="50">
        <f t="shared" si="250"/>
        <v>-142</v>
      </c>
      <c r="AK1311" s="48" t="s">
        <v>47</v>
      </c>
    </row>
    <row r="1312" spans="1:37">
      <c r="A1312" s="86" t="s">
        <v>1613</v>
      </c>
      <c r="B1312" s="44">
        <v>807</v>
      </c>
      <c r="C1312" s="44">
        <v>98490476</v>
      </c>
      <c r="D1312" s="86" t="s">
        <v>86</v>
      </c>
      <c r="E1312" s="86" t="s">
        <v>58</v>
      </c>
      <c r="F1312" s="44">
        <v>50</v>
      </c>
      <c r="G1312" s="44">
        <v>1686390</v>
      </c>
      <c r="H1312" s="46">
        <v>0.77</v>
      </c>
      <c r="I1312" s="21">
        <v>63.925963524027495</v>
      </c>
      <c r="J1312" s="86" t="s">
        <v>315</v>
      </c>
      <c r="K1312" s="66">
        <v>0.15</v>
      </c>
      <c r="L1312" s="45">
        <v>6524</v>
      </c>
      <c r="M1312" s="82">
        <v>45659</v>
      </c>
      <c r="N1312" s="44">
        <v>71323</v>
      </c>
      <c r="O1312" s="36">
        <f t="shared" si="241"/>
        <v>4559391.4964242131</v>
      </c>
      <c r="P1312" s="36">
        <f t="shared" si="242"/>
        <v>5243300</v>
      </c>
      <c r="Q1312" s="44">
        <v>46612</v>
      </c>
      <c r="R1312" s="30">
        <v>71323</v>
      </c>
      <c r="S1312" s="30">
        <f t="shared" si="243"/>
        <v>24711</v>
      </c>
      <c r="T1312" s="36">
        <f t="shared" si="244"/>
        <v>3426675</v>
      </c>
      <c r="U1312" s="30">
        <f t="shared" si="245"/>
        <v>1816625</v>
      </c>
      <c r="V1312" s="44">
        <v>174</v>
      </c>
      <c r="W1312" s="33">
        <f t="shared" si="246"/>
        <v>45833</v>
      </c>
      <c r="X1312" s="43" t="str">
        <f t="shared" ca="1" si="251"/>
        <v>Bill Process</v>
      </c>
      <c r="Y1312" s="37">
        <f t="shared" ca="1" si="247"/>
        <v>-358</v>
      </c>
      <c r="Z1312" s="44">
        <v>9814</v>
      </c>
      <c r="AA1312" s="44">
        <f t="shared" ca="1" si="248"/>
        <v>358</v>
      </c>
      <c r="AB1312" s="48">
        <v>2</v>
      </c>
      <c r="AC1312" s="67">
        <f t="shared" si="249"/>
        <v>0.65353392313839853</v>
      </c>
      <c r="AD1312" s="52">
        <f t="shared" ca="1" si="252"/>
        <v>356</v>
      </c>
      <c r="AE1312" s="83"/>
      <c r="AF1312" s="74">
        <v>0</v>
      </c>
      <c r="AG1312" s="75">
        <v>0</v>
      </c>
      <c r="AH1312" s="76">
        <v>45865</v>
      </c>
      <c r="AI1312" s="77">
        <v>46053</v>
      </c>
      <c r="AJ1312" s="50">
        <f t="shared" si="250"/>
        <v>-188</v>
      </c>
      <c r="AK1312" s="48" t="s">
        <v>47</v>
      </c>
    </row>
    <row r="1313" spans="1:37">
      <c r="A1313" s="86" t="s">
        <v>1614</v>
      </c>
      <c r="B1313" s="44">
        <v>813</v>
      </c>
      <c r="C1313" s="44">
        <v>37827290</v>
      </c>
      <c r="D1313" s="86" t="s">
        <v>124</v>
      </c>
      <c r="E1313" s="86" t="s">
        <v>125</v>
      </c>
      <c r="F1313" s="44">
        <v>32</v>
      </c>
      <c r="G1313" s="44">
        <v>9214440</v>
      </c>
      <c r="H1313" s="46">
        <v>0.94</v>
      </c>
      <c r="I1313" s="21">
        <v>92.885183315569918</v>
      </c>
      <c r="J1313" s="86" t="s">
        <v>242</v>
      </c>
      <c r="K1313" s="66">
        <v>0.14099999999999999</v>
      </c>
      <c r="L1313" s="45">
        <v>6303</v>
      </c>
      <c r="M1313" s="82">
        <v>44520</v>
      </c>
      <c r="N1313" s="44">
        <v>67005</v>
      </c>
      <c r="O1313" s="36">
        <f t="shared" si="241"/>
        <v>6223771.7080597626</v>
      </c>
      <c r="P1313" s="36">
        <f t="shared" si="242"/>
        <v>7101324</v>
      </c>
      <c r="Q1313" s="44">
        <v>34132</v>
      </c>
      <c r="R1313" s="30">
        <v>67005</v>
      </c>
      <c r="S1313" s="30">
        <f t="shared" si="243"/>
        <v>32873</v>
      </c>
      <c r="T1313" s="36">
        <f t="shared" si="244"/>
        <v>3617377</v>
      </c>
      <c r="U1313" s="30">
        <f t="shared" si="245"/>
        <v>3483947</v>
      </c>
      <c r="V1313" s="44">
        <v>193</v>
      </c>
      <c r="W1313" s="33">
        <f t="shared" si="246"/>
        <v>44713</v>
      </c>
      <c r="X1313" s="43" t="str">
        <f t="shared" ca="1" si="251"/>
        <v>Bill Process</v>
      </c>
      <c r="Y1313" s="37">
        <f t="shared" ca="1" si="247"/>
        <v>-1478</v>
      </c>
      <c r="Z1313" s="44">
        <v>2112</v>
      </c>
      <c r="AA1313" s="44">
        <f t="shared" ca="1" si="248"/>
        <v>1478</v>
      </c>
      <c r="AB1313" s="48">
        <v>7</v>
      </c>
      <c r="AC1313" s="67">
        <f t="shared" si="249"/>
        <v>0.50939482128199387</v>
      </c>
      <c r="AD1313" s="52">
        <f t="shared" ca="1" si="252"/>
        <v>1471</v>
      </c>
      <c r="AE1313" s="83"/>
      <c r="AF1313" s="74">
        <v>0</v>
      </c>
      <c r="AG1313" s="75">
        <v>0</v>
      </c>
      <c r="AH1313" s="76">
        <v>45658</v>
      </c>
      <c r="AI1313" s="77">
        <v>45865</v>
      </c>
      <c r="AJ1313" s="50">
        <f t="shared" si="250"/>
        <v>-207</v>
      </c>
      <c r="AK1313" s="48" t="s">
        <v>47</v>
      </c>
    </row>
    <row r="1314" spans="1:37">
      <c r="A1314" s="86" t="s">
        <v>1615</v>
      </c>
      <c r="B1314" s="44">
        <v>112</v>
      </c>
      <c r="C1314" s="44">
        <v>99213024</v>
      </c>
      <c r="D1314" s="86" t="s">
        <v>661</v>
      </c>
      <c r="E1314" s="86" t="s">
        <v>125</v>
      </c>
      <c r="F1314" s="44">
        <v>21</v>
      </c>
      <c r="G1314" s="44">
        <v>2591988</v>
      </c>
      <c r="H1314" s="46">
        <v>0.81</v>
      </c>
      <c r="I1314" s="21">
        <v>89.775251881591231</v>
      </c>
      <c r="J1314" s="86" t="s">
        <v>72</v>
      </c>
      <c r="K1314" s="66">
        <v>0.13500000000000001</v>
      </c>
      <c r="L1314" s="45">
        <v>6134</v>
      </c>
      <c r="M1314" s="82">
        <v>44758</v>
      </c>
      <c r="N1314" s="44">
        <v>65963</v>
      </c>
      <c r="O1314" s="36">
        <f t="shared" si="241"/>
        <v>5921844.9398654019</v>
      </c>
      <c r="P1314" s="36">
        <f t="shared" si="242"/>
        <v>6721294</v>
      </c>
      <c r="Q1314" s="44">
        <v>39863</v>
      </c>
      <c r="R1314" s="30">
        <v>65963</v>
      </c>
      <c r="S1314" s="30">
        <f t="shared" si="243"/>
        <v>26100</v>
      </c>
      <c r="T1314" s="36">
        <f t="shared" si="244"/>
        <v>4061837</v>
      </c>
      <c r="U1314" s="30">
        <f t="shared" si="245"/>
        <v>2659457</v>
      </c>
      <c r="V1314" s="44">
        <v>183</v>
      </c>
      <c r="W1314" s="33">
        <f t="shared" si="246"/>
        <v>44941</v>
      </c>
      <c r="X1314" s="43" t="str">
        <f t="shared" ca="1" si="251"/>
        <v>Bill Process</v>
      </c>
      <c r="Y1314" s="37">
        <f t="shared" ca="1" si="247"/>
        <v>-1250</v>
      </c>
      <c r="Z1314" s="44">
        <v>9214</v>
      </c>
      <c r="AA1314" s="44">
        <f t="shared" ca="1" si="248"/>
        <v>1250</v>
      </c>
      <c r="AB1314" s="48">
        <v>0</v>
      </c>
      <c r="AC1314" s="67">
        <f t="shared" si="249"/>
        <v>0.60432363597774508</v>
      </c>
      <c r="AD1314" s="52">
        <f t="shared" ca="1" si="252"/>
        <v>1250</v>
      </c>
      <c r="AE1314" s="83"/>
      <c r="AF1314" s="74">
        <v>0</v>
      </c>
      <c r="AG1314" s="75">
        <v>0</v>
      </c>
      <c r="AH1314" s="76">
        <v>46199</v>
      </c>
      <c r="AI1314" s="77">
        <v>46396</v>
      </c>
      <c r="AJ1314" s="50">
        <f t="shared" si="250"/>
        <v>-197</v>
      </c>
      <c r="AK1314" s="48" t="s">
        <v>47</v>
      </c>
    </row>
    <row r="1315" spans="1:37">
      <c r="A1315" s="86" t="s">
        <v>1616</v>
      </c>
      <c r="B1315" s="44">
        <v>456</v>
      </c>
      <c r="C1315" s="44">
        <v>17131107</v>
      </c>
      <c r="D1315" s="86" t="s">
        <v>210</v>
      </c>
      <c r="E1315" s="86" t="s">
        <v>211</v>
      </c>
      <c r="F1315" s="44">
        <v>41</v>
      </c>
      <c r="G1315" s="44">
        <v>5815649</v>
      </c>
      <c r="H1315" s="46">
        <v>0.75</v>
      </c>
      <c r="I1315" s="21">
        <v>90.259758817810649</v>
      </c>
      <c r="J1315" s="86" t="s">
        <v>208</v>
      </c>
      <c r="K1315" s="66">
        <v>0.10299999999999999</v>
      </c>
      <c r="L1315" s="45">
        <v>7513</v>
      </c>
      <c r="M1315" s="82">
        <v>45259</v>
      </c>
      <c r="N1315" s="44">
        <v>30655</v>
      </c>
      <c r="O1315" s="36">
        <f t="shared" si="241"/>
        <v>2766912.9065599856</v>
      </c>
      <c r="P1315" s="36">
        <f t="shared" si="242"/>
        <v>3051905</v>
      </c>
      <c r="Q1315" s="44">
        <v>19937</v>
      </c>
      <c r="R1315" s="30">
        <v>30655</v>
      </c>
      <c r="S1315" s="30">
        <f t="shared" si="243"/>
        <v>10718</v>
      </c>
      <c r="T1315" s="36">
        <f t="shared" si="244"/>
        <v>1984858</v>
      </c>
      <c r="U1315" s="30">
        <f t="shared" si="245"/>
        <v>1067047</v>
      </c>
      <c r="V1315" s="44">
        <v>174</v>
      </c>
      <c r="W1315" s="33">
        <f t="shared" si="246"/>
        <v>45433</v>
      </c>
      <c r="X1315" s="43" t="str">
        <f t="shared" ca="1" si="251"/>
        <v>Bill Process</v>
      </c>
      <c r="Y1315" s="37">
        <f t="shared" ca="1" si="247"/>
        <v>-758</v>
      </c>
      <c r="Z1315" s="44">
        <v>3919</v>
      </c>
      <c r="AA1315" s="44">
        <f t="shared" ca="1" si="248"/>
        <v>758</v>
      </c>
      <c r="AB1315" s="48">
        <v>0</v>
      </c>
      <c r="AC1315" s="67">
        <f t="shared" si="249"/>
        <v>0.65036698744087429</v>
      </c>
      <c r="AD1315" s="52">
        <f t="shared" ca="1" si="252"/>
        <v>758</v>
      </c>
      <c r="AE1315" s="83"/>
      <c r="AF1315" s="74">
        <v>0</v>
      </c>
      <c r="AG1315" s="75">
        <v>0</v>
      </c>
      <c r="AH1315" s="76">
        <v>46194</v>
      </c>
      <c r="AI1315" s="77">
        <v>46382</v>
      </c>
      <c r="AJ1315" s="50">
        <f t="shared" si="250"/>
        <v>-188</v>
      </c>
      <c r="AK1315" s="48" t="s">
        <v>47</v>
      </c>
    </row>
    <row r="1316" spans="1:37">
      <c r="A1316" s="86" t="s">
        <v>1617</v>
      </c>
      <c r="B1316" s="44">
        <v>456</v>
      </c>
      <c r="C1316" s="44">
        <v>99454991</v>
      </c>
      <c r="D1316" s="86" t="s">
        <v>462</v>
      </c>
      <c r="E1316" s="86" t="s">
        <v>58</v>
      </c>
      <c r="F1316" s="44">
        <v>12</v>
      </c>
      <c r="G1316" s="44">
        <v>3436181</v>
      </c>
      <c r="H1316" s="46">
        <v>0.82</v>
      </c>
      <c r="I1316" s="21">
        <v>69.257701486814909</v>
      </c>
      <c r="J1316" s="86" t="s">
        <v>315</v>
      </c>
      <c r="K1316" s="66">
        <v>0.13600000000000001</v>
      </c>
      <c r="L1316" s="45">
        <v>7881</v>
      </c>
      <c r="M1316" s="82">
        <v>44353</v>
      </c>
      <c r="N1316" s="44">
        <v>35195</v>
      </c>
      <c r="O1316" s="36">
        <f t="shared" si="241"/>
        <v>2437524.8038284509</v>
      </c>
      <c r="P1316" s="36">
        <f t="shared" si="242"/>
        <v>2769028</v>
      </c>
      <c r="Q1316" s="44">
        <v>6554</v>
      </c>
      <c r="R1316" s="30">
        <v>35195</v>
      </c>
      <c r="S1316" s="30">
        <f t="shared" si="243"/>
        <v>28641</v>
      </c>
      <c r="T1316" s="36">
        <f t="shared" si="244"/>
        <v>515647</v>
      </c>
      <c r="U1316" s="30">
        <f t="shared" si="245"/>
        <v>2253381</v>
      </c>
      <c r="V1316" s="44">
        <v>133</v>
      </c>
      <c r="W1316" s="33">
        <f t="shared" si="246"/>
        <v>44486</v>
      </c>
      <c r="X1316" s="43" t="str">
        <f t="shared" ca="1" si="251"/>
        <v>Bill Process</v>
      </c>
      <c r="Y1316" s="37">
        <f t="shared" ca="1" si="247"/>
        <v>-1705</v>
      </c>
      <c r="Z1316" s="44">
        <v>8164</v>
      </c>
      <c r="AA1316" s="44">
        <f t="shared" ca="1" si="248"/>
        <v>1705</v>
      </c>
      <c r="AB1316" s="48">
        <v>1</v>
      </c>
      <c r="AC1316" s="67">
        <f t="shared" si="249"/>
        <v>0.18621963347066345</v>
      </c>
      <c r="AD1316" s="52">
        <f t="shared" ca="1" si="252"/>
        <v>1704</v>
      </c>
      <c r="AE1316" s="83"/>
      <c r="AF1316" s="74">
        <v>0</v>
      </c>
      <c r="AG1316" s="75">
        <v>0</v>
      </c>
      <c r="AH1316" s="76">
        <v>46029</v>
      </c>
      <c r="AI1316" s="77">
        <v>46176</v>
      </c>
      <c r="AJ1316" s="50">
        <f t="shared" si="250"/>
        <v>-147</v>
      </c>
      <c r="AK1316" s="48" t="s">
        <v>47</v>
      </c>
    </row>
    <row r="1317" spans="1:37">
      <c r="A1317" s="86" t="s">
        <v>1618</v>
      </c>
      <c r="B1317" s="44">
        <v>294</v>
      </c>
      <c r="C1317" s="44">
        <v>26303391</v>
      </c>
      <c r="D1317" s="86" t="s">
        <v>201</v>
      </c>
      <c r="E1317" s="86" t="s">
        <v>83</v>
      </c>
      <c r="F1317" s="44">
        <v>17</v>
      </c>
      <c r="G1317" s="44">
        <v>3203615</v>
      </c>
      <c r="H1317" s="46">
        <v>0.83</v>
      </c>
      <c r="I1317" s="21">
        <v>64.736966875888442</v>
      </c>
      <c r="J1317" s="86" t="s">
        <v>272</v>
      </c>
      <c r="K1317" s="66">
        <v>0.112</v>
      </c>
      <c r="L1317" s="45">
        <v>3742</v>
      </c>
      <c r="M1317" s="82">
        <v>45298</v>
      </c>
      <c r="N1317" s="44">
        <v>35126</v>
      </c>
      <c r="O1317" s="36">
        <f t="shared" si="241"/>
        <v>2273950.6984824575</v>
      </c>
      <c r="P1317" s="36">
        <f t="shared" si="242"/>
        <v>2528633</v>
      </c>
      <c r="Q1317" s="44">
        <v>26846</v>
      </c>
      <c r="R1317" s="30">
        <v>35126</v>
      </c>
      <c r="S1317" s="30">
        <f t="shared" si="243"/>
        <v>8280</v>
      </c>
      <c r="T1317" s="36">
        <f t="shared" si="244"/>
        <v>1932577</v>
      </c>
      <c r="U1317" s="30">
        <f t="shared" si="245"/>
        <v>596056</v>
      </c>
      <c r="V1317" s="44">
        <v>77</v>
      </c>
      <c r="W1317" s="33">
        <f t="shared" si="246"/>
        <v>45375</v>
      </c>
      <c r="X1317" s="43" t="str">
        <f t="shared" ca="1" si="251"/>
        <v>Bill Process</v>
      </c>
      <c r="Y1317" s="37">
        <f t="shared" ca="1" si="247"/>
        <v>-816</v>
      </c>
      <c r="Z1317" s="44">
        <v>5591</v>
      </c>
      <c r="AA1317" s="44">
        <f t="shared" ca="1" si="248"/>
        <v>816</v>
      </c>
      <c r="AB1317" s="48">
        <v>5</v>
      </c>
      <c r="AC1317" s="67">
        <f t="shared" si="249"/>
        <v>0.76427717360359848</v>
      </c>
      <c r="AD1317" s="52">
        <f t="shared" ca="1" si="252"/>
        <v>811</v>
      </c>
      <c r="AE1317" s="83"/>
      <c r="AF1317" s="74">
        <v>0</v>
      </c>
      <c r="AG1317" s="75">
        <v>0</v>
      </c>
      <c r="AH1317" s="76">
        <v>45750</v>
      </c>
      <c r="AI1317" s="77">
        <v>45841</v>
      </c>
      <c r="AJ1317" s="50">
        <f t="shared" si="250"/>
        <v>-91</v>
      </c>
      <c r="AK1317" s="48" t="s">
        <v>47</v>
      </c>
    </row>
    <row r="1318" spans="1:37">
      <c r="A1318" s="86" t="s">
        <v>1619</v>
      </c>
      <c r="B1318" s="44">
        <v>669</v>
      </c>
      <c r="C1318" s="44">
        <v>32555808</v>
      </c>
      <c r="D1318" s="86" t="s">
        <v>564</v>
      </c>
      <c r="E1318" s="86" t="s">
        <v>97</v>
      </c>
      <c r="F1318" s="44">
        <v>30</v>
      </c>
      <c r="G1318" s="44">
        <v>2496004</v>
      </c>
      <c r="H1318" s="46">
        <v>0.9</v>
      </c>
      <c r="I1318" s="21">
        <v>95.911057251485417</v>
      </c>
      <c r="J1318" s="86" t="s">
        <v>101</v>
      </c>
      <c r="K1318" s="66">
        <v>0.14399999999999999</v>
      </c>
      <c r="L1318" s="45">
        <v>1034</v>
      </c>
      <c r="M1318" s="82">
        <v>44927</v>
      </c>
      <c r="N1318" s="44">
        <v>36413</v>
      </c>
      <c r="O1318" s="36">
        <f t="shared" si="241"/>
        <v>3492409.3276983383</v>
      </c>
      <c r="P1318" s="36">
        <f t="shared" si="242"/>
        <v>3995316</v>
      </c>
      <c r="Q1318" s="44">
        <v>13744</v>
      </c>
      <c r="R1318" s="30">
        <v>36413</v>
      </c>
      <c r="S1318" s="30">
        <f t="shared" si="243"/>
        <v>22669</v>
      </c>
      <c r="T1318" s="36">
        <f t="shared" si="244"/>
        <v>1508023</v>
      </c>
      <c r="U1318" s="30">
        <f t="shared" si="245"/>
        <v>2487293</v>
      </c>
      <c r="V1318" s="44">
        <v>56</v>
      </c>
      <c r="W1318" s="33">
        <f t="shared" si="246"/>
        <v>44983</v>
      </c>
      <c r="X1318" s="43" t="str">
        <f t="shared" ca="1" si="251"/>
        <v>Bill Process</v>
      </c>
      <c r="Y1318" s="37">
        <f t="shared" ca="1" si="247"/>
        <v>-1208</v>
      </c>
      <c r="Z1318" s="44">
        <v>7573</v>
      </c>
      <c r="AA1318" s="44">
        <f t="shared" ca="1" si="248"/>
        <v>1208</v>
      </c>
      <c r="AB1318" s="48">
        <v>6</v>
      </c>
      <c r="AC1318" s="67">
        <f t="shared" si="249"/>
        <v>0.37744761486282374</v>
      </c>
      <c r="AD1318" s="52">
        <f t="shared" ca="1" si="252"/>
        <v>1202</v>
      </c>
      <c r="AE1318" s="83"/>
      <c r="AF1318" s="74">
        <v>0</v>
      </c>
      <c r="AG1318" s="75">
        <v>0</v>
      </c>
      <c r="AH1318" s="76">
        <v>45939</v>
      </c>
      <c r="AI1318" s="77">
        <v>46009</v>
      </c>
      <c r="AJ1318" s="50">
        <f t="shared" si="250"/>
        <v>-70</v>
      </c>
      <c r="AK1318" s="48" t="s">
        <v>47</v>
      </c>
    </row>
    <row r="1319" spans="1:37">
      <c r="A1319" s="86" t="s">
        <v>1620</v>
      </c>
      <c r="B1319" s="44">
        <v>148</v>
      </c>
      <c r="C1319" s="44">
        <v>85670351</v>
      </c>
      <c r="D1319" s="86" t="s">
        <v>789</v>
      </c>
      <c r="E1319" s="86" t="s">
        <v>63</v>
      </c>
      <c r="F1319" s="44">
        <v>46</v>
      </c>
      <c r="G1319" s="44">
        <v>2790849</v>
      </c>
      <c r="H1319" s="46">
        <v>0.75</v>
      </c>
      <c r="I1319" s="21">
        <v>50.047199415713749</v>
      </c>
      <c r="J1319" s="86" t="s">
        <v>84</v>
      </c>
      <c r="K1319" s="66">
        <v>0.13600000000000001</v>
      </c>
      <c r="L1319" s="45">
        <v>8204</v>
      </c>
      <c r="M1319" s="82">
        <v>43954</v>
      </c>
      <c r="N1319" s="44">
        <v>58493</v>
      </c>
      <c r="O1319" s="36">
        <f t="shared" si="241"/>
        <v>2927410.8354233443</v>
      </c>
      <c r="P1319" s="36">
        <f t="shared" si="242"/>
        <v>3325539</v>
      </c>
      <c r="Q1319" s="44">
        <v>57985</v>
      </c>
      <c r="R1319" s="30">
        <v>58493</v>
      </c>
      <c r="S1319" s="30">
        <f t="shared" si="243"/>
        <v>508</v>
      </c>
      <c r="T1319" s="36">
        <f t="shared" si="244"/>
        <v>3296657</v>
      </c>
      <c r="U1319" s="30">
        <f t="shared" si="245"/>
        <v>28882</v>
      </c>
      <c r="V1319" s="44">
        <v>76</v>
      </c>
      <c r="W1319" s="33">
        <f t="shared" si="246"/>
        <v>44030</v>
      </c>
      <c r="X1319" s="43" t="str">
        <f t="shared" ca="1" si="251"/>
        <v>Bill Process</v>
      </c>
      <c r="Y1319" s="37">
        <f t="shared" ca="1" si="247"/>
        <v>-2161</v>
      </c>
      <c r="Z1319" s="44">
        <v>6560</v>
      </c>
      <c r="AA1319" s="44">
        <f t="shared" ca="1" si="248"/>
        <v>2161</v>
      </c>
      <c r="AB1319" s="48">
        <v>0</v>
      </c>
      <c r="AC1319" s="67">
        <f t="shared" si="249"/>
        <v>0.99131520010941476</v>
      </c>
      <c r="AD1319" s="52">
        <f t="shared" ca="1" si="252"/>
        <v>2161</v>
      </c>
      <c r="AE1319" s="83"/>
      <c r="AF1319" s="74">
        <v>0</v>
      </c>
      <c r="AG1319" s="75">
        <v>0</v>
      </c>
      <c r="AH1319" s="76">
        <v>46297</v>
      </c>
      <c r="AI1319" s="77">
        <v>46387</v>
      </c>
      <c r="AJ1319" s="50">
        <f t="shared" si="250"/>
        <v>-90</v>
      </c>
      <c r="AK1319" s="48" t="s">
        <v>60</v>
      </c>
    </row>
    <row r="1320" spans="1:37">
      <c r="A1320" s="86" t="s">
        <v>1621</v>
      </c>
      <c r="B1320" s="44">
        <v>934</v>
      </c>
      <c r="C1320" s="44">
        <v>74780706</v>
      </c>
      <c r="D1320" s="86" t="s">
        <v>206</v>
      </c>
      <c r="E1320" s="86" t="s">
        <v>207</v>
      </c>
      <c r="F1320" s="44">
        <v>24</v>
      </c>
      <c r="G1320" s="44">
        <v>4680310</v>
      </c>
      <c r="H1320" s="46">
        <v>0.91</v>
      </c>
      <c r="I1320" s="21">
        <v>79.893675757479841</v>
      </c>
      <c r="J1320" s="86" t="s">
        <v>265</v>
      </c>
      <c r="K1320" s="66">
        <v>0.10100000000000001</v>
      </c>
      <c r="L1320" s="45">
        <v>3065</v>
      </c>
      <c r="M1320" s="82">
        <v>44910</v>
      </c>
      <c r="N1320" s="44">
        <v>18156</v>
      </c>
      <c r="O1320" s="36">
        <f t="shared" si="241"/>
        <v>1450549.5770528039</v>
      </c>
      <c r="P1320" s="36">
        <f t="shared" si="242"/>
        <v>1597055</v>
      </c>
      <c r="Q1320" s="44">
        <v>523</v>
      </c>
      <c r="R1320" s="30">
        <v>18156</v>
      </c>
      <c r="S1320" s="30">
        <f t="shared" si="243"/>
        <v>17633</v>
      </c>
      <c r="T1320" s="36">
        <f t="shared" si="244"/>
        <v>46005</v>
      </c>
      <c r="U1320" s="30">
        <f t="shared" si="245"/>
        <v>1551050</v>
      </c>
      <c r="V1320" s="44">
        <v>158</v>
      </c>
      <c r="W1320" s="33">
        <f t="shared" si="246"/>
        <v>45068</v>
      </c>
      <c r="X1320" s="43" t="str">
        <f t="shared" ca="1" si="251"/>
        <v>Bill Process</v>
      </c>
      <c r="Y1320" s="37">
        <f t="shared" ca="1" si="247"/>
        <v>-1123</v>
      </c>
      <c r="Z1320" s="44">
        <v>7035</v>
      </c>
      <c r="AA1320" s="44">
        <f t="shared" ca="1" si="248"/>
        <v>1123</v>
      </c>
      <c r="AB1320" s="48">
        <v>0</v>
      </c>
      <c r="AC1320" s="67">
        <f t="shared" si="249"/>
        <v>2.8805904384225599E-2</v>
      </c>
      <c r="AD1320" s="52">
        <f t="shared" ca="1" si="252"/>
        <v>1123</v>
      </c>
      <c r="AE1320" s="83"/>
      <c r="AF1320" s="74">
        <v>0</v>
      </c>
      <c r="AG1320" s="75">
        <v>0</v>
      </c>
      <c r="AH1320" s="76">
        <v>46222</v>
      </c>
      <c r="AI1320" s="77">
        <v>46394</v>
      </c>
      <c r="AJ1320" s="50">
        <f t="shared" si="250"/>
        <v>-172</v>
      </c>
      <c r="AK1320" s="48" t="s">
        <v>47</v>
      </c>
    </row>
    <row r="1321" spans="1:37">
      <c r="A1321" s="86" t="s">
        <v>1622</v>
      </c>
      <c r="B1321" s="44">
        <v>947</v>
      </c>
      <c r="C1321" s="44">
        <v>10338982</v>
      </c>
      <c r="D1321" s="86" t="s">
        <v>153</v>
      </c>
      <c r="E1321" s="86" t="s">
        <v>107</v>
      </c>
      <c r="F1321" s="44">
        <v>8</v>
      </c>
      <c r="G1321" s="44">
        <v>6410962</v>
      </c>
      <c r="H1321" s="46">
        <v>0.81</v>
      </c>
      <c r="I1321" s="21">
        <v>91.482416834086052</v>
      </c>
      <c r="J1321" s="86" t="s">
        <v>352</v>
      </c>
      <c r="K1321" s="66">
        <v>0.107</v>
      </c>
      <c r="L1321" s="45">
        <v>8345</v>
      </c>
      <c r="M1321" s="82">
        <v>44938</v>
      </c>
      <c r="N1321" s="44">
        <v>63670</v>
      </c>
      <c r="O1321" s="36">
        <f t="shared" si="241"/>
        <v>5824685.4798262585</v>
      </c>
      <c r="P1321" s="36">
        <f t="shared" si="242"/>
        <v>6447927</v>
      </c>
      <c r="Q1321" s="44">
        <v>39229</v>
      </c>
      <c r="R1321" s="30">
        <v>63670</v>
      </c>
      <c r="S1321" s="30">
        <f t="shared" si="243"/>
        <v>24441</v>
      </c>
      <c r="T1321" s="36">
        <f t="shared" si="244"/>
        <v>3972761</v>
      </c>
      <c r="U1321" s="30">
        <f t="shared" si="245"/>
        <v>2475166</v>
      </c>
      <c r="V1321" s="44">
        <v>53</v>
      </c>
      <c r="W1321" s="33">
        <f t="shared" si="246"/>
        <v>44991</v>
      </c>
      <c r="X1321" s="43" t="str">
        <f t="shared" ca="1" si="251"/>
        <v>Bill Process</v>
      </c>
      <c r="Y1321" s="37">
        <f t="shared" ca="1" si="247"/>
        <v>-1200</v>
      </c>
      <c r="Z1321" s="44">
        <v>7152</v>
      </c>
      <c r="AA1321" s="44">
        <f t="shared" ca="1" si="248"/>
        <v>1200</v>
      </c>
      <c r="AB1321" s="48">
        <v>2</v>
      </c>
      <c r="AC1321" s="67">
        <f t="shared" si="249"/>
        <v>0.61613004554735351</v>
      </c>
      <c r="AD1321" s="52">
        <f t="shared" ca="1" si="252"/>
        <v>1198</v>
      </c>
      <c r="AE1321" s="83"/>
      <c r="AF1321" s="74">
        <v>0</v>
      </c>
      <c r="AG1321" s="75">
        <v>0</v>
      </c>
      <c r="AH1321" s="76">
        <v>46112</v>
      </c>
      <c r="AI1321" s="77">
        <v>46179</v>
      </c>
      <c r="AJ1321" s="50">
        <f t="shared" si="250"/>
        <v>-67</v>
      </c>
      <c r="AK1321" s="48" t="s">
        <v>47</v>
      </c>
    </row>
    <row r="1322" spans="1:37">
      <c r="A1322" s="86" t="s">
        <v>1623</v>
      </c>
      <c r="B1322" s="44">
        <v>119</v>
      </c>
      <c r="C1322" s="44">
        <v>19049677</v>
      </c>
      <c r="D1322" s="86" t="s">
        <v>256</v>
      </c>
      <c r="E1322" s="86" t="s">
        <v>63</v>
      </c>
      <c r="F1322" s="44">
        <v>8</v>
      </c>
      <c r="G1322" s="44">
        <v>5790091</v>
      </c>
      <c r="H1322" s="46">
        <v>0.77</v>
      </c>
      <c r="I1322" s="21">
        <v>92.165266059268106</v>
      </c>
      <c r="J1322" s="86" t="s">
        <v>176</v>
      </c>
      <c r="K1322" s="66">
        <v>0.14599999999999999</v>
      </c>
      <c r="L1322" s="45">
        <v>6210</v>
      </c>
      <c r="M1322" s="82">
        <v>43872</v>
      </c>
      <c r="N1322" s="44">
        <v>77850</v>
      </c>
      <c r="O1322" s="36">
        <f t="shared" si="241"/>
        <v>7175065.962714022</v>
      </c>
      <c r="P1322" s="36">
        <f t="shared" si="242"/>
        <v>8222626</v>
      </c>
      <c r="Q1322" s="44">
        <v>57748</v>
      </c>
      <c r="R1322" s="30">
        <v>77850</v>
      </c>
      <c r="S1322" s="30">
        <f t="shared" si="243"/>
        <v>20102</v>
      </c>
      <c r="T1322" s="36">
        <f t="shared" si="244"/>
        <v>6099424</v>
      </c>
      <c r="U1322" s="30">
        <f t="shared" si="245"/>
        <v>2123202</v>
      </c>
      <c r="V1322" s="44">
        <v>86</v>
      </c>
      <c r="W1322" s="33">
        <f t="shared" si="246"/>
        <v>43958</v>
      </c>
      <c r="X1322" s="43" t="str">
        <f t="shared" ca="1" si="251"/>
        <v>Bill Process</v>
      </c>
      <c r="Y1322" s="37">
        <f t="shared" ca="1" si="247"/>
        <v>-2233</v>
      </c>
      <c r="Z1322" s="44">
        <v>8314</v>
      </c>
      <c r="AA1322" s="44">
        <f t="shared" ca="1" si="248"/>
        <v>2233</v>
      </c>
      <c r="AB1322" s="48">
        <v>7</v>
      </c>
      <c r="AC1322" s="67">
        <f t="shared" si="249"/>
        <v>0.74178548490687224</v>
      </c>
      <c r="AD1322" s="52">
        <f t="shared" ca="1" si="252"/>
        <v>2226</v>
      </c>
      <c r="AE1322" s="83"/>
      <c r="AF1322" s="74">
        <v>0</v>
      </c>
      <c r="AG1322" s="75">
        <v>0</v>
      </c>
      <c r="AH1322" s="76">
        <v>45687</v>
      </c>
      <c r="AI1322" s="77">
        <v>45787</v>
      </c>
      <c r="AJ1322" s="50">
        <f t="shared" si="250"/>
        <v>-100</v>
      </c>
      <c r="AK1322" s="48" t="s">
        <v>60</v>
      </c>
    </row>
    <row r="1323" spans="1:37">
      <c r="A1323" s="86" t="s">
        <v>1624</v>
      </c>
      <c r="B1323" s="44">
        <v>216</v>
      </c>
      <c r="C1323" s="44">
        <v>60714211</v>
      </c>
      <c r="D1323" s="86" t="s">
        <v>89</v>
      </c>
      <c r="E1323" s="86" t="s">
        <v>71</v>
      </c>
      <c r="F1323" s="44">
        <v>29</v>
      </c>
      <c r="G1323" s="44">
        <v>2958888</v>
      </c>
      <c r="H1323" s="46">
        <v>0.92</v>
      </c>
      <c r="I1323" s="21">
        <v>77.739942857142964</v>
      </c>
      <c r="J1323" s="86" t="s">
        <v>236</v>
      </c>
      <c r="K1323" s="66">
        <v>0.114</v>
      </c>
      <c r="L1323" s="45">
        <v>9203</v>
      </c>
      <c r="M1323" s="82">
        <v>44533</v>
      </c>
      <c r="N1323" s="44">
        <v>57478</v>
      </c>
      <c r="O1323" s="36">
        <f t="shared" si="241"/>
        <v>4468336.4355428629</v>
      </c>
      <c r="P1323" s="36">
        <f t="shared" si="242"/>
        <v>4977727</v>
      </c>
      <c r="Q1323" s="44">
        <v>42670</v>
      </c>
      <c r="R1323" s="30">
        <v>57478</v>
      </c>
      <c r="S1323" s="30">
        <f t="shared" si="243"/>
        <v>14808</v>
      </c>
      <c r="T1323" s="36">
        <f t="shared" si="244"/>
        <v>3695320</v>
      </c>
      <c r="U1323" s="30">
        <f t="shared" si="245"/>
        <v>1282407</v>
      </c>
      <c r="V1323" s="44">
        <v>184</v>
      </c>
      <c r="W1323" s="33">
        <f t="shared" si="246"/>
        <v>44717</v>
      </c>
      <c r="X1323" s="43" t="str">
        <f t="shared" ca="1" si="251"/>
        <v>Bill Process</v>
      </c>
      <c r="Y1323" s="37">
        <f t="shared" ca="1" si="247"/>
        <v>-1474</v>
      </c>
      <c r="Z1323" s="44">
        <v>1217</v>
      </c>
      <c r="AA1323" s="44">
        <f t="shared" ca="1" si="248"/>
        <v>1474</v>
      </c>
      <c r="AB1323" s="48">
        <v>6</v>
      </c>
      <c r="AC1323" s="67">
        <f t="shared" si="249"/>
        <v>0.74237099411948915</v>
      </c>
      <c r="AD1323" s="52">
        <f t="shared" ca="1" si="252"/>
        <v>1468</v>
      </c>
      <c r="AE1323" s="83"/>
      <c r="AF1323" s="74">
        <v>0</v>
      </c>
      <c r="AG1323" s="75">
        <v>0</v>
      </c>
      <c r="AH1323" s="76">
        <v>46103</v>
      </c>
      <c r="AI1323" s="77">
        <v>46301</v>
      </c>
      <c r="AJ1323" s="50">
        <f t="shared" si="250"/>
        <v>-198</v>
      </c>
      <c r="AK1323" s="48" t="s">
        <v>47</v>
      </c>
    </row>
    <row r="1324" spans="1:37">
      <c r="A1324" s="86" t="s">
        <v>1625</v>
      </c>
      <c r="B1324" s="44">
        <v>966</v>
      </c>
      <c r="C1324" s="44">
        <v>91598116</v>
      </c>
      <c r="D1324" s="86" t="s">
        <v>339</v>
      </c>
      <c r="E1324" s="86" t="s">
        <v>58</v>
      </c>
      <c r="F1324" s="44">
        <v>6</v>
      </c>
      <c r="G1324" s="44">
        <v>686658</v>
      </c>
      <c r="H1324" s="46">
        <v>0.92</v>
      </c>
      <c r="I1324" s="21">
        <v>73.651236194551558</v>
      </c>
      <c r="J1324" s="86" t="s">
        <v>315</v>
      </c>
      <c r="K1324" s="66">
        <v>0.111</v>
      </c>
      <c r="L1324" s="45">
        <v>4040</v>
      </c>
      <c r="M1324" s="82">
        <v>45982</v>
      </c>
      <c r="N1324" s="44">
        <v>52624</v>
      </c>
      <c r="O1324" s="36">
        <f t="shared" si="241"/>
        <v>3875822.6535020811</v>
      </c>
      <c r="P1324" s="36">
        <f t="shared" si="242"/>
        <v>4306039</v>
      </c>
      <c r="Q1324" s="44">
        <v>9147</v>
      </c>
      <c r="R1324" s="30">
        <v>52624</v>
      </c>
      <c r="S1324" s="30">
        <f t="shared" si="243"/>
        <v>43477</v>
      </c>
      <c r="T1324" s="36">
        <f t="shared" si="244"/>
        <v>748467</v>
      </c>
      <c r="U1324" s="30">
        <f t="shared" si="245"/>
        <v>3557572</v>
      </c>
      <c r="V1324" s="44">
        <v>117</v>
      </c>
      <c r="W1324" s="33">
        <f t="shared" si="246"/>
        <v>46099</v>
      </c>
      <c r="X1324" s="43" t="str">
        <f t="shared" ca="1" si="251"/>
        <v>Bill Process</v>
      </c>
      <c r="Y1324" s="37">
        <f t="shared" ca="1" si="247"/>
        <v>-92</v>
      </c>
      <c r="Z1324" s="44">
        <v>5014</v>
      </c>
      <c r="AA1324" s="44">
        <f t="shared" ca="1" si="248"/>
        <v>92</v>
      </c>
      <c r="AB1324" s="48">
        <v>2</v>
      </c>
      <c r="AC1324" s="67">
        <f t="shared" si="249"/>
        <v>0.17381802979629066</v>
      </c>
      <c r="AD1324" s="52">
        <f t="shared" ca="1" si="252"/>
        <v>90</v>
      </c>
      <c r="AE1324" s="83"/>
      <c r="AF1324" s="74">
        <v>0</v>
      </c>
      <c r="AG1324" s="75">
        <v>0</v>
      </c>
      <c r="AH1324" s="76">
        <v>45655</v>
      </c>
      <c r="AI1324" s="77">
        <v>45786</v>
      </c>
      <c r="AJ1324" s="50">
        <f t="shared" si="250"/>
        <v>-131</v>
      </c>
      <c r="AK1324" s="48" t="s">
        <v>47</v>
      </c>
    </row>
    <row r="1325" spans="1:37">
      <c r="A1325" s="86" t="s">
        <v>1626</v>
      </c>
      <c r="B1325" s="44">
        <v>633</v>
      </c>
      <c r="C1325" s="44">
        <v>81189602</v>
      </c>
      <c r="D1325" s="86" t="s">
        <v>246</v>
      </c>
      <c r="E1325" s="86" t="s">
        <v>50</v>
      </c>
      <c r="F1325" s="44">
        <v>23</v>
      </c>
      <c r="G1325" s="44">
        <v>5790162</v>
      </c>
      <c r="H1325" s="46">
        <v>0.94</v>
      </c>
      <c r="I1325" s="21">
        <v>75.174620683179754</v>
      </c>
      <c r="J1325" s="86" t="s">
        <v>55</v>
      </c>
      <c r="K1325" s="66">
        <v>0.105</v>
      </c>
      <c r="L1325" s="45">
        <v>3521</v>
      </c>
      <c r="M1325" s="82">
        <v>44741</v>
      </c>
      <c r="N1325" s="44">
        <v>66084</v>
      </c>
      <c r="O1325" s="36">
        <f t="shared" si="241"/>
        <v>4967839.6332272505</v>
      </c>
      <c r="P1325" s="36">
        <f t="shared" si="242"/>
        <v>5489463</v>
      </c>
      <c r="Q1325" s="44">
        <v>20643</v>
      </c>
      <c r="R1325" s="30">
        <v>66084</v>
      </c>
      <c r="S1325" s="30">
        <f t="shared" si="243"/>
        <v>45441</v>
      </c>
      <c r="T1325" s="36">
        <f t="shared" si="244"/>
        <v>1714772</v>
      </c>
      <c r="U1325" s="30">
        <f t="shared" si="245"/>
        <v>3774691</v>
      </c>
      <c r="V1325" s="44">
        <v>150</v>
      </c>
      <c r="W1325" s="33">
        <f t="shared" si="246"/>
        <v>44891</v>
      </c>
      <c r="X1325" s="43" t="str">
        <f t="shared" ca="1" si="251"/>
        <v>Bill Process</v>
      </c>
      <c r="Y1325" s="37">
        <f t="shared" ca="1" si="247"/>
        <v>-1300</v>
      </c>
      <c r="Z1325" s="44">
        <v>2056</v>
      </c>
      <c r="AA1325" s="44">
        <f t="shared" ca="1" si="248"/>
        <v>1300</v>
      </c>
      <c r="AB1325" s="48">
        <v>7</v>
      </c>
      <c r="AC1325" s="67">
        <f t="shared" si="249"/>
        <v>0.31237515888868711</v>
      </c>
      <c r="AD1325" s="52">
        <f t="shared" ca="1" si="252"/>
        <v>1293</v>
      </c>
      <c r="AE1325" s="83"/>
      <c r="AF1325" s="74">
        <v>0</v>
      </c>
      <c r="AG1325" s="75">
        <v>0</v>
      </c>
      <c r="AH1325" s="76">
        <v>45869</v>
      </c>
      <c r="AI1325" s="77">
        <v>46033</v>
      </c>
      <c r="AJ1325" s="50">
        <f t="shared" si="250"/>
        <v>-164</v>
      </c>
      <c r="AK1325" s="48" t="s">
        <v>47</v>
      </c>
    </row>
    <row r="1326" spans="1:37">
      <c r="A1326" s="86" t="s">
        <v>1627</v>
      </c>
      <c r="B1326" s="44">
        <v>238</v>
      </c>
      <c r="C1326" s="44">
        <v>61958435</v>
      </c>
      <c r="D1326" s="86" t="s">
        <v>297</v>
      </c>
      <c r="E1326" s="86" t="s">
        <v>79</v>
      </c>
      <c r="F1326" s="44">
        <v>38</v>
      </c>
      <c r="G1326" s="44">
        <v>2979397</v>
      </c>
      <c r="H1326" s="46">
        <v>0.76</v>
      </c>
      <c r="I1326" s="21">
        <v>66.409420656707709</v>
      </c>
      <c r="J1326" s="86" t="s">
        <v>144</v>
      </c>
      <c r="K1326" s="66">
        <v>0.115</v>
      </c>
      <c r="L1326" s="45">
        <v>3995</v>
      </c>
      <c r="M1326" s="82">
        <v>44137</v>
      </c>
      <c r="N1326" s="44">
        <v>53543</v>
      </c>
      <c r="O1326" s="36">
        <f t="shared" si="241"/>
        <v>3555759.6102221007</v>
      </c>
      <c r="P1326" s="36">
        <f t="shared" si="242"/>
        <v>3964672</v>
      </c>
      <c r="Q1326" s="44">
        <v>41677</v>
      </c>
      <c r="R1326" s="30">
        <v>53543</v>
      </c>
      <c r="S1326" s="30">
        <f t="shared" si="243"/>
        <v>11866</v>
      </c>
      <c r="T1326" s="36">
        <f t="shared" si="244"/>
        <v>3086036</v>
      </c>
      <c r="U1326" s="30">
        <f t="shared" si="245"/>
        <v>878636</v>
      </c>
      <c r="V1326" s="44">
        <v>179</v>
      </c>
      <c r="W1326" s="33">
        <f t="shared" si="246"/>
        <v>44316</v>
      </c>
      <c r="X1326" s="43" t="str">
        <f t="shared" ca="1" si="251"/>
        <v>Bill Process</v>
      </c>
      <c r="Y1326" s="37">
        <f t="shared" ca="1" si="247"/>
        <v>-1875</v>
      </c>
      <c r="Z1326" s="44">
        <v>7744</v>
      </c>
      <c r="AA1326" s="44">
        <f t="shared" ca="1" si="248"/>
        <v>1875</v>
      </c>
      <c r="AB1326" s="48">
        <v>8</v>
      </c>
      <c r="AC1326" s="67">
        <f t="shared" si="249"/>
        <v>0.77838372896550434</v>
      </c>
      <c r="AD1326" s="52">
        <f t="shared" ca="1" si="252"/>
        <v>1867</v>
      </c>
      <c r="AE1326" s="83"/>
      <c r="AF1326" s="74">
        <v>0</v>
      </c>
      <c r="AG1326" s="75">
        <v>0</v>
      </c>
      <c r="AH1326" s="76">
        <v>45878</v>
      </c>
      <c r="AI1326" s="77">
        <v>46071</v>
      </c>
      <c r="AJ1326" s="50">
        <f t="shared" si="250"/>
        <v>-193</v>
      </c>
      <c r="AK1326" s="48" t="s">
        <v>47</v>
      </c>
    </row>
    <row r="1327" spans="1:37">
      <c r="A1327" s="86" t="s">
        <v>1628</v>
      </c>
      <c r="B1327" s="44">
        <v>361</v>
      </c>
      <c r="C1327" s="44">
        <v>51208109</v>
      </c>
      <c r="D1327" s="86" t="s">
        <v>386</v>
      </c>
      <c r="E1327" s="86" t="s">
        <v>93</v>
      </c>
      <c r="F1327" s="44">
        <v>32</v>
      </c>
      <c r="G1327" s="44">
        <v>3177289</v>
      </c>
      <c r="H1327" s="46">
        <v>0.98</v>
      </c>
      <c r="I1327" s="21">
        <v>57.329888359073934</v>
      </c>
      <c r="J1327" s="86" t="s">
        <v>94</v>
      </c>
      <c r="K1327" s="66">
        <v>0.14199999999999999</v>
      </c>
      <c r="L1327" s="45">
        <v>2300</v>
      </c>
      <c r="M1327" s="82">
        <v>45767</v>
      </c>
      <c r="N1327" s="44">
        <v>73581</v>
      </c>
      <c r="O1327" s="36">
        <f t="shared" si="241"/>
        <v>4218390.5153490193</v>
      </c>
      <c r="P1327" s="36">
        <f t="shared" si="242"/>
        <v>4817402</v>
      </c>
      <c r="Q1327" s="44">
        <v>34116</v>
      </c>
      <c r="R1327" s="30">
        <v>73581</v>
      </c>
      <c r="S1327" s="30">
        <f t="shared" si="243"/>
        <v>39465</v>
      </c>
      <c r="T1327" s="36">
        <f t="shared" si="244"/>
        <v>2233600</v>
      </c>
      <c r="U1327" s="30">
        <f t="shared" si="245"/>
        <v>2583802</v>
      </c>
      <c r="V1327" s="44">
        <v>70</v>
      </c>
      <c r="W1327" s="33">
        <f t="shared" si="246"/>
        <v>45837</v>
      </c>
      <c r="X1327" s="43" t="str">
        <f t="shared" ca="1" si="251"/>
        <v>Bill Process</v>
      </c>
      <c r="Y1327" s="37">
        <f t="shared" ca="1" si="247"/>
        <v>-354</v>
      </c>
      <c r="Z1327" s="44">
        <v>6521</v>
      </c>
      <c r="AA1327" s="44">
        <f t="shared" ca="1" si="248"/>
        <v>354</v>
      </c>
      <c r="AB1327" s="48">
        <v>4</v>
      </c>
      <c r="AC1327" s="67">
        <f t="shared" si="249"/>
        <v>0.46365230154523585</v>
      </c>
      <c r="AD1327" s="52">
        <f t="shared" ca="1" si="252"/>
        <v>350</v>
      </c>
      <c r="AE1327" s="83"/>
      <c r="AF1327" s="74">
        <v>0</v>
      </c>
      <c r="AG1327" s="75">
        <v>0</v>
      </c>
      <c r="AH1327" s="76">
        <v>45859</v>
      </c>
      <c r="AI1327" s="77">
        <v>45943</v>
      </c>
      <c r="AJ1327" s="50">
        <f t="shared" si="250"/>
        <v>-84</v>
      </c>
      <c r="AK1327" s="48" t="s">
        <v>60</v>
      </c>
    </row>
    <row r="1328" spans="1:37">
      <c r="A1328" s="86" t="s">
        <v>1629</v>
      </c>
      <c r="B1328" s="44">
        <v>272</v>
      </c>
      <c r="C1328" s="44">
        <v>92440679</v>
      </c>
      <c r="D1328" s="86" t="s">
        <v>592</v>
      </c>
      <c r="E1328" s="86" t="s">
        <v>79</v>
      </c>
      <c r="F1328" s="44">
        <v>42</v>
      </c>
      <c r="G1328" s="44">
        <v>3376116</v>
      </c>
      <c r="H1328" s="46">
        <v>0.93</v>
      </c>
      <c r="I1328" s="21">
        <v>73.732922692894434</v>
      </c>
      <c r="J1328" s="86" t="s">
        <v>265</v>
      </c>
      <c r="K1328" s="66">
        <v>0.13100000000000001</v>
      </c>
      <c r="L1328" s="45">
        <v>8150</v>
      </c>
      <c r="M1328" s="82">
        <v>44772</v>
      </c>
      <c r="N1328" s="44">
        <v>89322</v>
      </c>
      <c r="O1328" s="36">
        <f t="shared" si="241"/>
        <v>6585972.1207747171</v>
      </c>
      <c r="P1328" s="36">
        <f t="shared" si="242"/>
        <v>7448734</v>
      </c>
      <c r="Q1328" s="44">
        <v>8588</v>
      </c>
      <c r="R1328" s="30">
        <v>89322</v>
      </c>
      <c r="S1328" s="30">
        <f t="shared" si="243"/>
        <v>80734</v>
      </c>
      <c r="T1328" s="36">
        <f t="shared" si="244"/>
        <v>716170</v>
      </c>
      <c r="U1328" s="30">
        <f t="shared" si="245"/>
        <v>6732564</v>
      </c>
      <c r="V1328" s="44">
        <v>195</v>
      </c>
      <c r="W1328" s="33">
        <f t="shared" si="246"/>
        <v>44967</v>
      </c>
      <c r="X1328" s="43" t="str">
        <f t="shared" ca="1" si="251"/>
        <v>Bill Process</v>
      </c>
      <c r="Y1328" s="37">
        <f t="shared" ca="1" si="247"/>
        <v>-1224</v>
      </c>
      <c r="Z1328" s="44">
        <v>6439</v>
      </c>
      <c r="AA1328" s="44">
        <f t="shared" ca="1" si="248"/>
        <v>1224</v>
      </c>
      <c r="AB1328" s="48">
        <v>6</v>
      </c>
      <c r="AC1328" s="67">
        <f t="shared" si="249"/>
        <v>9.614652605181255E-2</v>
      </c>
      <c r="AD1328" s="52">
        <f t="shared" ca="1" si="252"/>
        <v>1218</v>
      </c>
      <c r="AE1328" s="83"/>
      <c r="AF1328" s="74">
        <v>0</v>
      </c>
      <c r="AG1328" s="75">
        <v>0</v>
      </c>
      <c r="AH1328" s="76">
        <v>45836</v>
      </c>
      <c r="AI1328" s="77">
        <v>46045</v>
      </c>
      <c r="AJ1328" s="50">
        <f t="shared" si="250"/>
        <v>-209</v>
      </c>
      <c r="AK1328" s="48" t="s">
        <v>47</v>
      </c>
    </row>
    <row r="1329" spans="1:37">
      <c r="A1329" s="86" t="s">
        <v>1630</v>
      </c>
      <c r="B1329" s="44">
        <v>114</v>
      </c>
      <c r="C1329" s="44">
        <v>16979719</v>
      </c>
      <c r="D1329" s="86" t="s">
        <v>183</v>
      </c>
      <c r="E1329" s="86" t="s">
        <v>93</v>
      </c>
      <c r="F1329" s="44">
        <v>49</v>
      </c>
      <c r="G1329" s="44">
        <v>8596542</v>
      </c>
      <c r="H1329" s="46">
        <v>0.98</v>
      </c>
      <c r="I1329" s="21">
        <v>52.50634425526674</v>
      </c>
      <c r="J1329" s="86" t="s">
        <v>242</v>
      </c>
      <c r="K1329" s="66">
        <v>0.14099999999999999</v>
      </c>
      <c r="L1329" s="45">
        <v>2046</v>
      </c>
      <c r="M1329" s="82">
        <v>43922</v>
      </c>
      <c r="N1329" s="44">
        <v>57621</v>
      </c>
      <c r="O1329" s="36">
        <f t="shared" si="241"/>
        <v>3025468.0623327247</v>
      </c>
      <c r="P1329" s="36">
        <f t="shared" si="242"/>
        <v>3452059</v>
      </c>
      <c r="Q1329" s="44">
        <v>3465</v>
      </c>
      <c r="R1329" s="30">
        <v>57621</v>
      </c>
      <c r="S1329" s="30">
        <f t="shared" si="243"/>
        <v>54156</v>
      </c>
      <c r="T1329" s="36">
        <f t="shared" si="244"/>
        <v>207587</v>
      </c>
      <c r="U1329" s="30">
        <f t="shared" si="245"/>
        <v>3244472</v>
      </c>
      <c r="V1329" s="44">
        <v>163</v>
      </c>
      <c r="W1329" s="33">
        <f t="shared" si="246"/>
        <v>44085</v>
      </c>
      <c r="X1329" s="43" t="str">
        <f t="shared" ca="1" si="251"/>
        <v>Bill Process</v>
      </c>
      <c r="Y1329" s="37">
        <f t="shared" ca="1" si="247"/>
        <v>-2106</v>
      </c>
      <c r="Z1329" s="44">
        <v>7513</v>
      </c>
      <c r="AA1329" s="44">
        <f t="shared" ca="1" si="248"/>
        <v>2106</v>
      </c>
      <c r="AB1329" s="48">
        <v>0</v>
      </c>
      <c r="AC1329" s="67">
        <f t="shared" si="249"/>
        <v>6.0134326026969331E-2</v>
      </c>
      <c r="AD1329" s="52">
        <f t="shared" ca="1" si="252"/>
        <v>2106</v>
      </c>
      <c r="AE1329" s="83"/>
      <c r="AF1329" s="74">
        <v>0</v>
      </c>
      <c r="AG1329" s="75">
        <v>0</v>
      </c>
      <c r="AH1329" s="76">
        <v>46343</v>
      </c>
      <c r="AI1329" s="77">
        <v>46520</v>
      </c>
      <c r="AJ1329" s="50">
        <f t="shared" si="250"/>
        <v>-177</v>
      </c>
      <c r="AK1329" s="48" t="s">
        <v>47</v>
      </c>
    </row>
    <row r="1330" spans="1:37">
      <c r="A1330" s="86" t="s">
        <v>1631</v>
      </c>
      <c r="B1330" s="44">
        <v>308</v>
      </c>
      <c r="C1330" s="44">
        <v>34807027</v>
      </c>
      <c r="D1330" s="86" t="s">
        <v>396</v>
      </c>
      <c r="E1330" s="86" t="s">
        <v>50</v>
      </c>
      <c r="F1330" s="44">
        <v>8</v>
      </c>
      <c r="G1330" s="44">
        <v>3407423</v>
      </c>
      <c r="H1330" s="46">
        <v>0.81</v>
      </c>
      <c r="I1330" s="21">
        <v>58.456165175783184</v>
      </c>
      <c r="J1330" s="86" t="s">
        <v>76</v>
      </c>
      <c r="K1330" s="66">
        <v>0.127</v>
      </c>
      <c r="L1330" s="45">
        <v>8276</v>
      </c>
      <c r="M1330" s="82">
        <v>44416</v>
      </c>
      <c r="N1330" s="44">
        <v>17861</v>
      </c>
      <c r="O1330" s="36">
        <f t="shared" si="241"/>
        <v>1044085.5662046635</v>
      </c>
      <c r="P1330" s="36">
        <f t="shared" si="242"/>
        <v>1176684</v>
      </c>
      <c r="Q1330" s="44">
        <v>17815</v>
      </c>
      <c r="R1330" s="30">
        <v>17861</v>
      </c>
      <c r="S1330" s="30">
        <f t="shared" si="243"/>
        <v>46</v>
      </c>
      <c r="T1330" s="36">
        <f t="shared" si="244"/>
        <v>1173654</v>
      </c>
      <c r="U1330" s="30">
        <f t="shared" si="245"/>
        <v>3030</v>
      </c>
      <c r="V1330" s="44">
        <v>75</v>
      </c>
      <c r="W1330" s="33">
        <f t="shared" si="246"/>
        <v>44491</v>
      </c>
      <c r="X1330" s="43" t="str">
        <f t="shared" ca="1" si="251"/>
        <v>Bill Process</v>
      </c>
      <c r="Y1330" s="37">
        <f t="shared" ca="1" si="247"/>
        <v>-1700</v>
      </c>
      <c r="Z1330" s="44">
        <v>3486</v>
      </c>
      <c r="AA1330" s="44">
        <f t="shared" ca="1" si="248"/>
        <v>1700</v>
      </c>
      <c r="AB1330" s="48">
        <v>0</v>
      </c>
      <c r="AC1330" s="67">
        <f t="shared" si="249"/>
        <v>0.99742455629584015</v>
      </c>
      <c r="AD1330" s="52">
        <f t="shared" ca="1" si="252"/>
        <v>1700</v>
      </c>
      <c r="AE1330" s="83"/>
      <c r="AF1330" s="74">
        <v>0</v>
      </c>
      <c r="AG1330" s="75">
        <v>0</v>
      </c>
      <c r="AH1330" s="76">
        <v>46193</v>
      </c>
      <c r="AI1330" s="77">
        <v>46282</v>
      </c>
      <c r="AJ1330" s="50">
        <f t="shared" si="250"/>
        <v>-89</v>
      </c>
      <c r="AK1330" s="48" t="s">
        <v>47</v>
      </c>
    </row>
    <row r="1331" spans="1:37">
      <c r="A1331" s="86" t="s">
        <v>1632</v>
      </c>
      <c r="B1331" s="44">
        <v>638</v>
      </c>
      <c r="C1331" s="44">
        <v>59465523</v>
      </c>
      <c r="D1331" s="86" t="s">
        <v>183</v>
      </c>
      <c r="E1331" s="86" t="s">
        <v>93</v>
      </c>
      <c r="F1331" s="44">
        <v>17</v>
      </c>
      <c r="G1331" s="44">
        <v>254106</v>
      </c>
      <c r="H1331" s="46">
        <v>0.89</v>
      </c>
      <c r="I1331" s="21">
        <v>82.234404090560858</v>
      </c>
      <c r="J1331" s="86" t="s">
        <v>202</v>
      </c>
      <c r="K1331" s="66">
        <v>0.13700000000000001</v>
      </c>
      <c r="L1331" s="45">
        <v>4685</v>
      </c>
      <c r="M1331" s="82">
        <v>45606</v>
      </c>
      <c r="N1331" s="44">
        <v>11327</v>
      </c>
      <c r="O1331" s="36">
        <f t="shared" si="241"/>
        <v>931469.09513378283</v>
      </c>
      <c r="P1331" s="36">
        <f t="shared" si="242"/>
        <v>1059080</v>
      </c>
      <c r="Q1331" s="44">
        <v>10703</v>
      </c>
      <c r="R1331" s="30">
        <v>11327</v>
      </c>
      <c r="S1331" s="30">
        <f t="shared" si="243"/>
        <v>624</v>
      </c>
      <c r="T1331" s="36">
        <f t="shared" si="244"/>
        <v>1000736</v>
      </c>
      <c r="U1331" s="30">
        <f t="shared" si="245"/>
        <v>58344</v>
      </c>
      <c r="V1331" s="44">
        <v>178</v>
      </c>
      <c r="W1331" s="33">
        <f t="shared" si="246"/>
        <v>45784</v>
      </c>
      <c r="X1331" s="43" t="str">
        <f t="shared" ca="1" si="251"/>
        <v>Bill Process</v>
      </c>
      <c r="Y1331" s="37">
        <f t="shared" ca="1" si="247"/>
        <v>-407</v>
      </c>
      <c r="Z1331" s="44">
        <v>4659</v>
      </c>
      <c r="AA1331" s="44">
        <f t="shared" ca="1" si="248"/>
        <v>407</v>
      </c>
      <c r="AB1331" s="48">
        <v>1</v>
      </c>
      <c r="AC1331" s="67">
        <f t="shared" si="249"/>
        <v>0.94491039110090935</v>
      </c>
      <c r="AD1331" s="52">
        <f t="shared" ca="1" si="252"/>
        <v>406</v>
      </c>
      <c r="AE1331" s="83"/>
      <c r="AF1331" s="74">
        <v>0</v>
      </c>
      <c r="AG1331" s="75">
        <v>0</v>
      </c>
      <c r="AH1331" s="76">
        <v>45647</v>
      </c>
      <c r="AI1331" s="77">
        <v>45839</v>
      </c>
      <c r="AJ1331" s="50">
        <f t="shared" si="250"/>
        <v>-192</v>
      </c>
      <c r="AK1331" s="48" t="s">
        <v>60</v>
      </c>
    </row>
    <row r="1332" spans="1:37">
      <c r="A1332" s="86" t="s">
        <v>1633</v>
      </c>
      <c r="B1332" s="44">
        <v>735</v>
      </c>
      <c r="C1332" s="44">
        <v>22499884</v>
      </c>
      <c r="D1332" s="86" t="s">
        <v>1146</v>
      </c>
      <c r="E1332" s="86" t="s">
        <v>67</v>
      </c>
      <c r="F1332" s="44">
        <v>43</v>
      </c>
      <c r="G1332" s="44">
        <v>9645822</v>
      </c>
      <c r="H1332" s="46">
        <v>0.78</v>
      </c>
      <c r="I1332" s="21">
        <v>71.8093899059714</v>
      </c>
      <c r="J1332" s="86" t="s">
        <v>221</v>
      </c>
      <c r="K1332" s="66">
        <v>0.11600000000000001</v>
      </c>
      <c r="L1332" s="45">
        <v>1048</v>
      </c>
      <c r="M1332" s="82">
        <v>44434</v>
      </c>
      <c r="N1332" s="44">
        <v>85691</v>
      </c>
      <c r="O1332" s="36">
        <f t="shared" si="241"/>
        <v>6153418.4304325953</v>
      </c>
      <c r="P1332" s="36">
        <f t="shared" si="242"/>
        <v>6867215</v>
      </c>
      <c r="Q1332" s="44">
        <v>5834</v>
      </c>
      <c r="R1332" s="30">
        <v>85691</v>
      </c>
      <c r="S1332" s="30">
        <f t="shared" si="243"/>
        <v>79857</v>
      </c>
      <c r="T1332" s="36">
        <f t="shared" si="244"/>
        <v>467533</v>
      </c>
      <c r="U1332" s="30">
        <f t="shared" si="245"/>
        <v>6399682</v>
      </c>
      <c r="V1332" s="44">
        <v>124</v>
      </c>
      <c r="W1332" s="33">
        <f t="shared" si="246"/>
        <v>44558</v>
      </c>
      <c r="X1332" s="43" t="str">
        <f t="shared" ca="1" si="251"/>
        <v>Bill Process</v>
      </c>
      <c r="Y1332" s="37">
        <f t="shared" ca="1" si="247"/>
        <v>-1633</v>
      </c>
      <c r="Z1332" s="44">
        <v>2309</v>
      </c>
      <c r="AA1332" s="44">
        <f t="shared" ca="1" si="248"/>
        <v>1633</v>
      </c>
      <c r="AB1332" s="48">
        <v>1</v>
      </c>
      <c r="AC1332" s="67">
        <f t="shared" si="249"/>
        <v>6.8081828896850313E-2</v>
      </c>
      <c r="AD1332" s="52">
        <f t="shared" ca="1" si="252"/>
        <v>1632</v>
      </c>
      <c r="AE1332" s="83"/>
      <c r="AF1332" s="74">
        <v>0</v>
      </c>
      <c r="AG1332" s="75">
        <v>0</v>
      </c>
      <c r="AH1332" s="76">
        <v>45951</v>
      </c>
      <c r="AI1332" s="77">
        <v>46089</v>
      </c>
      <c r="AJ1332" s="50">
        <f t="shared" si="250"/>
        <v>-138</v>
      </c>
      <c r="AK1332" s="48" t="s">
        <v>60</v>
      </c>
    </row>
    <row r="1333" spans="1:37">
      <c r="A1333" s="86" t="s">
        <v>1634</v>
      </c>
      <c r="B1333" s="44">
        <v>356</v>
      </c>
      <c r="C1333" s="44">
        <v>68006880</v>
      </c>
      <c r="D1333" s="86" t="s">
        <v>458</v>
      </c>
      <c r="E1333" s="86" t="s">
        <v>97</v>
      </c>
      <c r="F1333" s="44">
        <v>38</v>
      </c>
      <c r="G1333" s="44">
        <v>7014210</v>
      </c>
      <c r="H1333" s="46">
        <v>0.89</v>
      </c>
      <c r="I1333" s="21">
        <v>70.565955027937051</v>
      </c>
      <c r="J1333" s="86" t="s">
        <v>352</v>
      </c>
      <c r="K1333" s="66">
        <v>0.121</v>
      </c>
      <c r="L1333" s="45">
        <v>1831</v>
      </c>
      <c r="M1333" s="82">
        <v>44503</v>
      </c>
      <c r="N1333" s="44">
        <v>43527</v>
      </c>
      <c r="O1333" s="36">
        <f t="shared" si="241"/>
        <v>3071524.3245010162</v>
      </c>
      <c r="P1333" s="36">
        <f t="shared" si="242"/>
        <v>3443179</v>
      </c>
      <c r="Q1333" s="44">
        <v>28743</v>
      </c>
      <c r="R1333" s="30">
        <v>43527</v>
      </c>
      <c r="S1333" s="30">
        <f t="shared" si="243"/>
        <v>14784</v>
      </c>
      <c r="T1333" s="36">
        <f t="shared" si="244"/>
        <v>2273699</v>
      </c>
      <c r="U1333" s="30">
        <f t="shared" si="245"/>
        <v>1169480</v>
      </c>
      <c r="V1333" s="44">
        <v>184</v>
      </c>
      <c r="W1333" s="33">
        <f t="shared" si="246"/>
        <v>44687</v>
      </c>
      <c r="X1333" s="43" t="str">
        <f t="shared" ca="1" si="251"/>
        <v>Bill Process</v>
      </c>
      <c r="Y1333" s="37">
        <f t="shared" ca="1" si="247"/>
        <v>-1504</v>
      </c>
      <c r="Z1333" s="44">
        <v>4563</v>
      </c>
      <c r="AA1333" s="44">
        <f t="shared" ca="1" si="248"/>
        <v>1504</v>
      </c>
      <c r="AB1333" s="48">
        <v>2</v>
      </c>
      <c r="AC1333" s="67">
        <f t="shared" si="249"/>
        <v>0.66034874905231233</v>
      </c>
      <c r="AD1333" s="52">
        <f t="shared" ca="1" si="252"/>
        <v>1502</v>
      </c>
      <c r="AE1333" s="83"/>
      <c r="AF1333" s="74">
        <v>0</v>
      </c>
      <c r="AG1333" s="75">
        <v>0</v>
      </c>
      <c r="AH1333" s="76">
        <v>45661</v>
      </c>
      <c r="AI1333" s="77">
        <v>45859</v>
      </c>
      <c r="AJ1333" s="50">
        <f t="shared" si="250"/>
        <v>-198</v>
      </c>
      <c r="AK1333" s="48" t="s">
        <v>47</v>
      </c>
    </row>
    <row r="1334" spans="1:37">
      <c r="A1334" s="86" t="s">
        <v>1635</v>
      </c>
      <c r="B1334" s="44">
        <v>756</v>
      </c>
      <c r="C1334" s="44">
        <v>58934664</v>
      </c>
      <c r="D1334" s="86" t="s">
        <v>568</v>
      </c>
      <c r="E1334" s="86" t="s">
        <v>67</v>
      </c>
      <c r="F1334" s="44">
        <v>17</v>
      </c>
      <c r="G1334" s="44">
        <v>588386</v>
      </c>
      <c r="H1334" s="46">
        <v>0.85</v>
      </c>
      <c r="I1334" s="21">
        <v>90.863832800515851</v>
      </c>
      <c r="J1334" s="86" t="s">
        <v>115</v>
      </c>
      <c r="K1334" s="66">
        <v>0.125</v>
      </c>
      <c r="L1334" s="45">
        <v>3276</v>
      </c>
      <c r="M1334" s="82">
        <v>44429</v>
      </c>
      <c r="N1334" s="44">
        <v>88695</v>
      </c>
      <c r="O1334" s="36">
        <f t="shared" si="241"/>
        <v>8059167.6502417531</v>
      </c>
      <c r="P1334" s="36">
        <f t="shared" si="242"/>
        <v>9066564</v>
      </c>
      <c r="Q1334" s="44">
        <v>71384</v>
      </c>
      <c r="R1334" s="30">
        <v>88695</v>
      </c>
      <c r="S1334" s="30">
        <f t="shared" si="243"/>
        <v>17311</v>
      </c>
      <c r="T1334" s="36">
        <f t="shared" si="244"/>
        <v>7297002</v>
      </c>
      <c r="U1334" s="30">
        <f t="shared" si="245"/>
        <v>1769562</v>
      </c>
      <c r="V1334" s="44">
        <v>173</v>
      </c>
      <c r="W1334" s="33">
        <f t="shared" si="246"/>
        <v>44602</v>
      </c>
      <c r="X1334" s="43" t="str">
        <f t="shared" ca="1" si="251"/>
        <v>Bill Process</v>
      </c>
      <c r="Y1334" s="37">
        <f t="shared" ca="1" si="247"/>
        <v>-1589</v>
      </c>
      <c r="Z1334" s="44">
        <v>5704</v>
      </c>
      <c r="AA1334" s="44">
        <f t="shared" ca="1" si="248"/>
        <v>1589</v>
      </c>
      <c r="AB1334" s="48">
        <v>9</v>
      </c>
      <c r="AC1334" s="67">
        <f t="shared" si="249"/>
        <v>0.8048255256778849</v>
      </c>
      <c r="AD1334" s="52">
        <f t="shared" ca="1" si="252"/>
        <v>1580</v>
      </c>
      <c r="AE1334" s="83"/>
      <c r="AF1334" s="74">
        <v>0</v>
      </c>
      <c r="AG1334" s="75">
        <v>0</v>
      </c>
      <c r="AH1334" s="76">
        <v>45851</v>
      </c>
      <c r="AI1334" s="77">
        <v>46038</v>
      </c>
      <c r="AJ1334" s="50">
        <f t="shared" si="250"/>
        <v>-187</v>
      </c>
      <c r="AK1334" s="48" t="s">
        <v>60</v>
      </c>
    </row>
    <row r="1335" spans="1:37">
      <c r="A1335" s="86" t="s">
        <v>1636</v>
      </c>
      <c r="B1335" s="44">
        <v>371</v>
      </c>
      <c r="C1335" s="44">
        <v>80236773</v>
      </c>
      <c r="D1335" s="86" t="s">
        <v>155</v>
      </c>
      <c r="E1335" s="86" t="s">
        <v>50</v>
      </c>
      <c r="F1335" s="44">
        <v>27</v>
      </c>
      <c r="G1335" s="44">
        <v>9499255</v>
      </c>
      <c r="H1335" s="46">
        <v>0.94</v>
      </c>
      <c r="I1335" s="21">
        <v>75.341521182651789</v>
      </c>
      <c r="J1335" s="86" t="s">
        <v>202</v>
      </c>
      <c r="K1335" s="66">
        <v>0.14399999999999999</v>
      </c>
      <c r="L1335" s="45">
        <v>7376</v>
      </c>
      <c r="M1335" s="82">
        <v>44244</v>
      </c>
      <c r="N1335" s="44">
        <v>83052</v>
      </c>
      <c r="O1335" s="36">
        <f t="shared" si="241"/>
        <v>6257264.0172615964</v>
      </c>
      <c r="P1335" s="36">
        <f t="shared" si="242"/>
        <v>7158310</v>
      </c>
      <c r="Q1335" s="44">
        <v>64767</v>
      </c>
      <c r="R1335" s="30">
        <v>83052</v>
      </c>
      <c r="S1335" s="30">
        <f t="shared" si="243"/>
        <v>18285</v>
      </c>
      <c r="T1335" s="36">
        <f t="shared" si="244"/>
        <v>5582313</v>
      </c>
      <c r="U1335" s="30">
        <f t="shared" si="245"/>
        <v>1575997</v>
      </c>
      <c r="V1335" s="44">
        <v>113</v>
      </c>
      <c r="W1335" s="33">
        <f t="shared" si="246"/>
        <v>44357</v>
      </c>
      <c r="X1335" s="43" t="str">
        <f t="shared" ca="1" si="251"/>
        <v>Bill Process</v>
      </c>
      <c r="Y1335" s="37">
        <f t="shared" ca="1" si="247"/>
        <v>-1834</v>
      </c>
      <c r="Z1335" s="44">
        <v>2593</v>
      </c>
      <c r="AA1335" s="44">
        <f t="shared" ca="1" si="248"/>
        <v>1834</v>
      </c>
      <c r="AB1335" s="48">
        <v>0</v>
      </c>
      <c r="AC1335" s="67">
        <f t="shared" si="249"/>
        <v>0.77983672879641674</v>
      </c>
      <c r="AD1335" s="52">
        <f t="shared" ca="1" si="252"/>
        <v>1834</v>
      </c>
      <c r="AE1335" s="83"/>
      <c r="AF1335" s="74">
        <v>0</v>
      </c>
      <c r="AG1335" s="75">
        <v>0</v>
      </c>
      <c r="AH1335" s="76">
        <v>46201</v>
      </c>
      <c r="AI1335" s="77">
        <v>46328</v>
      </c>
      <c r="AJ1335" s="50">
        <f t="shared" si="250"/>
        <v>-127</v>
      </c>
      <c r="AK1335" s="48" t="s">
        <v>60</v>
      </c>
    </row>
    <row r="1336" spans="1:37">
      <c r="A1336" s="86" t="s">
        <v>1637</v>
      </c>
      <c r="B1336" s="44">
        <v>972</v>
      </c>
      <c r="C1336" s="44">
        <v>35766457</v>
      </c>
      <c r="D1336" s="86" t="s">
        <v>214</v>
      </c>
      <c r="E1336" s="86" t="s">
        <v>75</v>
      </c>
      <c r="F1336" s="44">
        <v>28</v>
      </c>
      <c r="G1336" s="44">
        <v>2771118</v>
      </c>
      <c r="H1336" s="46">
        <v>0.76</v>
      </c>
      <c r="I1336" s="21">
        <v>56.260531281477085</v>
      </c>
      <c r="J1336" s="86" t="s">
        <v>181</v>
      </c>
      <c r="K1336" s="66">
        <v>0.122</v>
      </c>
      <c r="L1336" s="45">
        <v>5124</v>
      </c>
      <c r="M1336" s="82">
        <v>44399</v>
      </c>
      <c r="N1336" s="44">
        <v>76750</v>
      </c>
      <c r="O1336" s="36">
        <f t="shared" si="241"/>
        <v>4317995.7758533666</v>
      </c>
      <c r="P1336" s="36">
        <f t="shared" si="242"/>
        <v>4844791</v>
      </c>
      <c r="Q1336" s="44">
        <v>2312</v>
      </c>
      <c r="R1336" s="30">
        <v>76750</v>
      </c>
      <c r="S1336" s="30">
        <f t="shared" si="243"/>
        <v>74438</v>
      </c>
      <c r="T1336" s="36">
        <f t="shared" si="244"/>
        <v>145943</v>
      </c>
      <c r="U1336" s="30">
        <f t="shared" si="245"/>
        <v>4698848</v>
      </c>
      <c r="V1336" s="44">
        <v>133</v>
      </c>
      <c r="W1336" s="33">
        <f t="shared" si="246"/>
        <v>44532</v>
      </c>
      <c r="X1336" s="43" t="str">
        <f t="shared" ca="1" si="251"/>
        <v>Bill Process</v>
      </c>
      <c r="Y1336" s="37">
        <f t="shared" ca="1" si="247"/>
        <v>-1659</v>
      </c>
      <c r="Z1336" s="44">
        <v>1657</v>
      </c>
      <c r="AA1336" s="44">
        <f t="shared" ca="1" si="248"/>
        <v>1659</v>
      </c>
      <c r="AB1336" s="48">
        <v>0</v>
      </c>
      <c r="AC1336" s="67">
        <f t="shared" si="249"/>
        <v>3.0123778501628666E-2</v>
      </c>
      <c r="AD1336" s="52">
        <f t="shared" ca="1" si="252"/>
        <v>1659</v>
      </c>
      <c r="AE1336" s="83"/>
      <c r="AF1336" s="74">
        <v>0</v>
      </c>
      <c r="AG1336" s="75">
        <v>0</v>
      </c>
      <c r="AH1336" s="76">
        <v>46230</v>
      </c>
      <c r="AI1336" s="77">
        <v>46377</v>
      </c>
      <c r="AJ1336" s="50">
        <f t="shared" si="250"/>
        <v>-147</v>
      </c>
      <c r="AK1336" s="48" t="s">
        <v>47</v>
      </c>
    </row>
    <row r="1337" spans="1:37">
      <c r="A1337" s="86" t="s">
        <v>1638</v>
      </c>
      <c r="B1337" s="44">
        <v>126</v>
      </c>
      <c r="C1337" s="44">
        <v>83755816</v>
      </c>
      <c r="D1337" s="86" t="s">
        <v>824</v>
      </c>
      <c r="E1337" s="86" t="s">
        <v>147</v>
      </c>
      <c r="F1337" s="44">
        <v>49</v>
      </c>
      <c r="G1337" s="44">
        <v>1151301</v>
      </c>
      <c r="H1337" s="46">
        <v>0.85</v>
      </c>
      <c r="I1337" s="21">
        <v>79.340941168445553</v>
      </c>
      <c r="J1337" s="86" t="s">
        <v>72</v>
      </c>
      <c r="K1337" s="66">
        <v>0.11700000000000001</v>
      </c>
      <c r="L1337" s="45">
        <v>4924</v>
      </c>
      <c r="M1337" s="82">
        <v>44593</v>
      </c>
      <c r="N1337" s="44">
        <v>37832</v>
      </c>
      <c r="O1337" s="36">
        <f t="shared" si="241"/>
        <v>3001626.4862846322</v>
      </c>
      <c r="P1337" s="36">
        <f t="shared" si="242"/>
        <v>3352817</v>
      </c>
      <c r="Q1337" s="44">
        <v>11294</v>
      </c>
      <c r="R1337" s="30">
        <v>37832</v>
      </c>
      <c r="S1337" s="30">
        <f t="shared" si="243"/>
        <v>26538</v>
      </c>
      <c r="T1337" s="36">
        <f t="shared" si="244"/>
        <v>1000918</v>
      </c>
      <c r="U1337" s="30">
        <f t="shared" si="245"/>
        <v>2351899</v>
      </c>
      <c r="V1337" s="44">
        <v>94</v>
      </c>
      <c r="W1337" s="33">
        <f t="shared" si="246"/>
        <v>44687</v>
      </c>
      <c r="X1337" s="43" t="str">
        <f t="shared" ca="1" si="251"/>
        <v>Bill Process</v>
      </c>
      <c r="Y1337" s="37">
        <f t="shared" ca="1" si="247"/>
        <v>-1504</v>
      </c>
      <c r="Z1337" s="44">
        <v>4618</v>
      </c>
      <c r="AA1337" s="44">
        <f t="shared" ca="1" si="248"/>
        <v>1504</v>
      </c>
      <c r="AB1337" s="48">
        <v>7</v>
      </c>
      <c r="AC1337" s="67">
        <f t="shared" si="249"/>
        <v>0.29853034468175088</v>
      </c>
      <c r="AD1337" s="52">
        <f t="shared" ca="1" si="252"/>
        <v>1497</v>
      </c>
      <c r="AE1337" s="83"/>
      <c r="AF1337" s="74">
        <v>0</v>
      </c>
      <c r="AG1337" s="75">
        <v>0</v>
      </c>
      <c r="AH1337" s="76">
        <v>45971</v>
      </c>
      <c r="AI1337" s="77">
        <v>46079</v>
      </c>
      <c r="AJ1337" s="50">
        <f t="shared" si="250"/>
        <v>-108</v>
      </c>
      <c r="AK1337" s="48" t="s">
        <v>47</v>
      </c>
    </row>
    <row r="1338" spans="1:37">
      <c r="A1338" s="86" t="s">
        <v>1639</v>
      </c>
      <c r="B1338" s="44">
        <v>262</v>
      </c>
      <c r="C1338" s="44">
        <v>43419709</v>
      </c>
      <c r="D1338" s="86" t="s">
        <v>592</v>
      </c>
      <c r="E1338" s="86" t="s">
        <v>79</v>
      </c>
      <c r="F1338" s="44">
        <v>32</v>
      </c>
      <c r="G1338" s="44">
        <v>7703914</v>
      </c>
      <c r="H1338" s="46">
        <v>0.83</v>
      </c>
      <c r="I1338" s="21">
        <v>86.090875971731535</v>
      </c>
      <c r="J1338" s="86" t="s">
        <v>352</v>
      </c>
      <c r="K1338" s="66">
        <v>0.13700000000000001</v>
      </c>
      <c r="L1338" s="45">
        <v>2269</v>
      </c>
      <c r="M1338" s="82">
        <v>44515</v>
      </c>
      <c r="N1338" s="44">
        <v>46131</v>
      </c>
      <c r="O1338" s="36">
        <f t="shared" si="241"/>
        <v>3971458.1994519476</v>
      </c>
      <c r="P1338" s="36">
        <f t="shared" si="242"/>
        <v>4515548</v>
      </c>
      <c r="Q1338" s="44">
        <v>1290</v>
      </c>
      <c r="R1338" s="30">
        <v>46131</v>
      </c>
      <c r="S1338" s="30">
        <f t="shared" si="243"/>
        <v>44841</v>
      </c>
      <c r="T1338" s="36">
        <f t="shared" si="244"/>
        <v>126272</v>
      </c>
      <c r="U1338" s="30">
        <f t="shared" si="245"/>
        <v>4389276</v>
      </c>
      <c r="V1338" s="44">
        <v>199</v>
      </c>
      <c r="W1338" s="33">
        <f t="shared" si="246"/>
        <v>44714</v>
      </c>
      <c r="X1338" s="43" t="str">
        <f t="shared" ca="1" si="251"/>
        <v>Bill Process</v>
      </c>
      <c r="Y1338" s="37">
        <f t="shared" ca="1" si="247"/>
        <v>-1477</v>
      </c>
      <c r="Z1338" s="44">
        <v>6632</v>
      </c>
      <c r="AA1338" s="44">
        <f t="shared" ca="1" si="248"/>
        <v>1477</v>
      </c>
      <c r="AB1338" s="48">
        <v>9</v>
      </c>
      <c r="AC1338" s="67">
        <f t="shared" si="249"/>
        <v>2.796384210184041E-2</v>
      </c>
      <c r="AD1338" s="52">
        <f t="shared" ca="1" si="252"/>
        <v>1468</v>
      </c>
      <c r="AE1338" s="83"/>
      <c r="AF1338" s="74">
        <v>0</v>
      </c>
      <c r="AG1338" s="75">
        <v>0</v>
      </c>
      <c r="AH1338" s="76">
        <v>46009</v>
      </c>
      <c r="AI1338" s="77">
        <v>46222</v>
      </c>
      <c r="AJ1338" s="50">
        <f t="shared" si="250"/>
        <v>-213</v>
      </c>
      <c r="AK1338" s="48" t="s">
        <v>47</v>
      </c>
    </row>
    <row r="1339" spans="1:37">
      <c r="A1339" s="86" t="s">
        <v>1640</v>
      </c>
      <c r="B1339" s="44">
        <v>599</v>
      </c>
      <c r="C1339" s="44">
        <v>39098546</v>
      </c>
      <c r="D1339" s="86" t="s">
        <v>168</v>
      </c>
      <c r="E1339" s="86" t="s">
        <v>75</v>
      </c>
      <c r="F1339" s="44">
        <v>30</v>
      </c>
      <c r="G1339" s="44">
        <v>4034421</v>
      </c>
      <c r="H1339" s="46">
        <v>0.95</v>
      </c>
      <c r="I1339" s="21">
        <v>68.185822920334175</v>
      </c>
      <c r="J1339" s="86" t="s">
        <v>239</v>
      </c>
      <c r="K1339" s="66">
        <v>0.126</v>
      </c>
      <c r="L1339" s="45">
        <v>7432</v>
      </c>
      <c r="M1339" s="82">
        <v>44888</v>
      </c>
      <c r="N1339" s="44">
        <v>34741</v>
      </c>
      <c r="O1339" s="36">
        <f t="shared" si="241"/>
        <v>2368843.6740753297</v>
      </c>
      <c r="P1339" s="36">
        <f t="shared" si="242"/>
        <v>2667318</v>
      </c>
      <c r="Q1339" s="44">
        <v>22811</v>
      </c>
      <c r="R1339" s="30">
        <v>34741</v>
      </c>
      <c r="S1339" s="30">
        <f t="shared" si="243"/>
        <v>11930</v>
      </c>
      <c r="T1339" s="36">
        <f t="shared" si="244"/>
        <v>1751366</v>
      </c>
      <c r="U1339" s="30">
        <f t="shared" si="245"/>
        <v>915952</v>
      </c>
      <c r="V1339" s="44">
        <v>190</v>
      </c>
      <c r="W1339" s="33">
        <f t="shared" si="246"/>
        <v>45078</v>
      </c>
      <c r="X1339" s="43" t="str">
        <f t="shared" ca="1" si="251"/>
        <v>Bill Process</v>
      </c>
      <c r="Y1339" s="37">
        <f t="shared" ca="1" si="247"/>
        <v>-1113</v>
      </c>
      <c r="Z1339" s="44">
        <v>1022</v>
      </c>
      <c r="AA1339" s="44">
        <f t="shared" ca="1" si="248"/>
        <v>1113</v>
      </c>
      <c r="AB1339" s="48">
        <v>0</v>
      </c>
      <c r="AC1339" s="67">
        <f t="shared" si="249"/>
        <v>0.65660170979534271</v>
      </c>
      <c r="AD1339" s="52">
        <f t="shared" ca="1" si="252"/>
        <v>1113</v>
      </c>
      <c r="AE1339" s="83"/>
      <c r="AF1339" s="74">
        <v>0</v>
      </c>
      <c r="AG1339" s="75">
        <v>0</v>
      </c>
      <c r="AH1339" s="76">
        <v>46232</v>
      </c>
      <c r="AI1339" s="77">
        <v>46436</v>
      </c>
      <c r="AJ1339" s="50">
        <f t="shared" si="250"/>
        <v>-204</v>
      </c>
      <c r="AK1339" s="48" t="s">
        <v>47</v>
      </c>
    </row>
    <row r="1340" spans="1:37">
      <c r="A1340" s="86" t="s">
        <v>1641</v>
      </c>
      <c r="B1340" s="44">
        <v>516</v>
      </c>
      <c r="C1340" s="44">
        <v>97807694</v>
      </c>
      <c r="D1340" s="86" t="s">
        <v>529</v>
      </c>
      <c r="E1340" s="86" t="s">
        <v>211</v>
      </c>
      <c r="F1340" s="44">
        <v>27</v>
      </c>
      <c r="G1340" s="44">
        <v>7064131</v>
      </c>
      <c r="H1340" s="46">
        <v>0.83</v>
      </c>
      <c r="I1340" s="21">
        <v>56.476134487189753</v>
      </c>
      <c r="J1340" s="86" t="s">
        <v>59</v>
      </c>
      <c r="K1340" s="66">
        <v>0.13800000000000001</v>
      </c>
      <c r="L1340" s="45">
        <v>6441</v>
      </c>
      <c r="M1340" s="82">
        <v>44868</v>
      </c>
      <c r="N1340" s="44">
        <v>18254</v>
      </c>
      <c r="O1340" s="36">
        <f t="shared" si="241"/>
        <v>1030915.3589291618</v>
      </c>
      <c r="P1340" s="36">
        <f t="shared" si="242"/>
        <v>1173182</v>
      </c>
      <c r="Q1340" s="44">
        <v>12936</v>
      </c>
      <c r="R1340" s="30">
        <v>18254</v>
      </c>
      <c r="S1340" s="30">
        <f t="shared" si="243"/>
        <v>5318</v>
      </c>
      <c r="T1340" s="36">
        <f t="shared" si="244"/>
        <v>831395</v>
      </c>
      <c r="U1340" s="30">
        <f t="shared" si="245"/>
        <v>341787</v>
      </c>
      <c r="V1340" s="44">
        <v>95</v>
      </c>
      <c r="W1340" s="33">
        <f t="shared" si="246"/>
        <v>44963</v>
      </c>
      <c r="X1340" s="43" t="str">
        <f t="shared" ca="1" si="251"/>
        <v>Bill Process</v>
      </c>
      <c r="Y1340" s="37">
        <f t="shared" ca="1" si="247"/>
        <v>-1228</v>
      </c>
      <c r="Z1340" s="44">
        <v>9063</v>
      </c>
      <c r="AA1340" s="44">
        <f t="shared" ca="1" si="248"/>
        <v>1228</v>
      </c>
      <c r="AB1340" s="48">
        <v>0</v>
      </c>
      <c r="AC1340" s="67">
        <f t="shared" si="249"/>
        <v>0.70866659362331541</v>
      </c>
      <c r="AD1340" s="52">
        <f t="shared" ca="1" si="252"/>
        <v>1228</v>
      </c>
      <c r="AE1340" s="83"/>
      <c r="AF1340" s="74">
        <v>0</v>
      </c>
      <c r="AG1340" s="75">
        <v>0</v>
      </c>
      <c r="AH1340" s="76">
        <v>46243</v>
      </c>
      <c r="AI1340" s="77">
        <v>46352</v>
      </c>
      <c r="AJ1340" s="50">
        <f t="shared" si="250"/>
        <v>-109</v>
      </c>
      <c r="AK1340" s="48" t="s">
        <v>60</v>
      </c>
    </row>
    <row r="1341" spans="1:37">
      <c r="A1341" s="86" t="s">
        <v>1642</v>
      </c>
      <c r="B1341" s="44">
        <v>222</v>
      </c>
      <c r="C1341" s="44">
        <v>90730684</v>
      </c>
      <c r="D1341" s="86" t="s">
        <v>398</v>
      </c>
      <c r="E1341" s="86" t="s">
        <v>67</v>
      </c>
      <c r="F1341" s="44">
        <v>20</v>
      </c>
      <c r="G1341" s="44">
        <v>9850117</v>
      </c>
      <c r="H1341" s="46">
        <v>0.89</v>
      </c>
      <c r="I1341" s="21">
        <v>54.398540732563376</v>
      </c>
      <c r="J1341" s="86" t="s">
        <v>194</v>
      </c>
      <c r="K1341" s="66">
        <v>0.13500000000000001</v>
      </c>
      <c r="L1341" s="45">
        <v>1744</v>
      </c>
      <c r="M1341" s="82">
        <v>43934</v>
      </c>
      <c r="N1341" s="44">
        <v>24017</v>
      </c>
      <c r="O1341" s="36">
        <f t="shared" si="241"/>
        <v>1306489.7527739746</v>
      </c>
      <c r="P1341" s="36">
        <f t="shared" si="242"/>
        <v>1482866</v>
      </c>
      <c r="Q1341" s="44">
        <v>15093</v>
      </c>
      <c r="R1341" s="30">
        <v>24017</v>
      </c>
      <c r="S1341" s="30">
        <f t="shared" si="243"/>
        <v>8924</v>
      </c>
      <c r="T1341" s="36">
        <f t="shared" si="244"/>
        <v>931877</v>
      </c>
      <c r="U1341" s="30">
        <f t="shared" si="245"/>
        <v>550989</v>
      </c>
      <c r="V1341" s="44">
        <v>143</v>
      </c>
      <c r="W1341" s="33">
        <f t="shared" si="246"/>
        <v>44077</v>
      </c>
      <c r="X1341" s="43" t="str">
        <f t="shared" ca="1" si="251"/>
        <v>Bill Process</v>
      </c>
      <c r="Y1341" s="37">
        <f t="shared" ca="1" si="247"/>
        <v>-2114</v>
      </c>
      <c r="Z1341" s="44">
        <v>3766</v>
      </c>
      <c r="AA1341" s="44">
        <f t="shared" ca="1" si="248"/>
        <v>2114</v>
      </c>
      <c r="AB1341" s="48">
        <v>1</v>
      </c>
      <c r="AC1341" s="67">
        <f t="shared" si="249"/>
        <v>0.6284298621809552</v>
      </c>
      <c r="AD1341" s="52">
        <f t="shared" ca="1" si="252"/>
        <v>2113</v>
      </c>
      <c r="AE1341" s="83"/>
      <c r="AF1341" s="74">
        <v>0</v>
      </c>
      <c r="AG1341" s="75">
        <v>0</v>
      </c>
      <c r="AH1341" s="76">
        <v>45741</v>
      </c>
      <c r="AI1341" s="77">
        <v>45898</v>
      </c>
      <c r="AJ1341" s="50">
        <f t="shared" si="250"/>
        <v>-157</v>
      </c>
      <c r="AK1341" s="48" t="s">
        <v>47</v>
      </c>
    </row>
    <row r="1342" spans="1:37">
      <c r="A1342" s="86" t="s">
        <v>1643</v>
      </c>
      <c r="B1342" s="44">
        <v>766</v>
      </c>
      <c r="C1342" s="44">
        <v>42043913</v>
      </c>
      <c r="D1342" s="86" t="s">
        <v>922</v>
      </c>
      <c r="E1342" s="86" t="s">
        <v>79</v>
      </c>
      <c r="F1342" s="44">
        <v>24</v>
      </c>
      <c r="G1342" s="44">
        <v>4516113</v>
      </c>
      <c r="H1342" s="46">
        <v>0.78</v>
      </c>
      <c r="I1342" s="21">
        <v>57.940777532704175</v>
      </c>
      <c r="J1342" s="86" t="s">
        <v>76</v>
      </c>
      <c r="K1342" s="66">
        <v>0.13800000000000001</v>
      </c>
      <c r="L1342" s="45">
        <v>6948</v>
      </c>
      <c r="M1342" s="82">
        <v>45070</v>
      </c>
      <c r="N1342" s="44">
        <v>84317</v>
      </c>
      <c r="O1342" s="36">
        <f t="shared" si="241"/>
        <v>4885392.5392250177</v>
      </c>
      <c r="P1342" s="36">
        <f t="shared" si="242"/>
        <v>5559577</v>
      </c>
      <c r="Q1342" s="44">
        <v>41140</v>
      </c>
      <c r="R1342" s="30">
        <v>84317</v>
      </c>
      <c r="S1342" s="30">
        <f t="shared" si="243"/>
        <v>43177</v>
      </c>
      <c r="T1342" s="36">
        <f t="shared" si="244"/>
        <v>2712632</v>
      </c>
      <c r="U1342" s="30">
        <f t="shared" si="245"/>
        <v>2846945</v>
      </c>
      <c r="V1342" s="44">
        <v>81</v>
      </c>
      <c r="W1342" s="33">
        <f t="shared" si="246"/>
        <v>45151</v>
      </c>
      <c r="X1342" s="43" t="str">
        <f t="shared" ca="1" si="251"/>
        <v>Bill Process</v>
      </c>
      <c r="Y1342" s="37">
        <f t="shared" ca="1" si="247"/>
        <v>-1040</v>
      </c>
      <c r="Z1342" s="44">
        <v>1974</v>
      </c>
      <c r="AA1342" s="44">
        <f t="shared" ca="1" si="248"/>
        <v>1040</v>
      </c>
      <c r="AB1342" s="48">
        <v>3</v>
      </c>
      <c r="AC1342" s="67">
        <f t="shared" si="249"/>
        <v>0.48792058540982247</v>
      </c>
      <c r="AD1342" s="52">
        <f t="shared" ca="1" si="252"/>
        <v>1037</v>
      </c>
      <c r="AE1342" s="83"/>
      <c r="AF1342" s="74">
        <v>0</v>
      </c>
      <c r="AG1342" s="75">
        <v>0</v>
      </c>
      <c r="AH1342" s="76">
        <v>45970</v>
      </c>
      <c r="AI1342" s="77">
        <v>46065</v>
      </c>
      <c r="AJ1342" s="50">
        <f t="shared" si="250"/>
        <v>-95</v>
      </c>
      <c r="AK1342" s="48" t="s">
        <v>47</v>
      </c>
    </row>
    <row r="1343" spans="1:37">
      <c r="A1343" s="86" t="s">
        <v>1644</v>
      </c>
      <c r="B1343" s="44">
        <v>666</v>
      </c>
      <c r="C1343" s="44">
        <v>88290251</v>
      </c>
      <c r="D1343" s="86" t="s">
        <v>196</v>
      </c>
      <c r="E1343" s="86" t="s">
        <v>83</v>
      </c>
      <c r="F1343" s="44">
        <v>49</v>
      </c>
      <c r="G1343" s="44">
        <v>4166887</v>
      </c>
      <c r="H1343" s="46">
        <v>0.86</v>
      </c>
      <c r="I1343" s="21">
        <v>94.011530680810026</v>
      </c>
      <c r="J1343" s="86" t="s">
        <v>236</v>
      </c>
      <c r="K1343" s="66">
        <v>0.1</v>
      </c>
      <c r="L1343" s="45">
        <v>8855</v>
      </c>
      <c r="M1343" s="82">
        <v>44686</v>
      </c>
      <c r="N1343" s="44">
        <v>14765</v>
      </c>
      <c r="O1343" s="36">
        <f t="shared" si="241"/>
        <v>1388080.2505021601</v>
      </c>
      <c r="P1343" s="36">
        <f t="shared" si="242"/>
        <v>1526888</v>
      </c>
      <c r="Q1343" s="44">
        <v>12304</v>
      </c>
      <c r="R1343" s="30">
        <v>14765</v>
      </c>
      <c r="S1343" s="30">
        <f t="shared" si="243"/>
        <v>2461</v>
      </c>
      <c r="T1343" s="36">
        <f t="shared" si="244"/>
        <v>1272390</v>
      </c>
      <c r="U1343" s="30">
        <f t="shared" si="245"/>
        <v>254498</v>
      </c>
      <c r="V1343" s="44">
        <v>51</v>
      </c>
      <c r="W1343" s="33">
        <f t="shared" si="246"/>
        <v>44737</v>
      </c>
      <c r="X1343" s="43" t="str">
        <f t="shared" ca="1" si="251"/>
        <v>Bill Process</v>
      </c>
      <c r="Y1343" s="37">
        <f t="shared" ca="1" si="247"/>
        <v>-1454</v>
      </c>
      <c r="Z1343" s="44">
        <v>7897</v>
      </c>
      <c r="AA1343" s="44">
        <f t="shared" ca="1" si="248"/>
        <v>1454</v>
      </c>
      <c r="AB1343" s="48">
        <v>1</v>
      </c>
      <c r="AC1343" s="67">
        <f t="shared" si="249"/>
        <v>0.83332204537758214</v>
      </c>
      <c r="AD1343" s="52">
        <f t="shared" ca="1" si="252"/>
        <v>1453</v>
      </c>
      <c r="AE1343" s="83"/>
      <c r="AF1343" s="74">
        <v>0</v>
      </c>
      <c r="AG1343" s="75">
        <v>0</v>
      </c>
      <c r="AH1343" s="76">
        <v>46111</v>
      </c>
      <c r="AI1343" s="77">
        <v>46176</v>
      </c>
      <c r="AJ1343" s="50">
        <f t="shared" si="250"/>
        <v>-65</v>
      </c>
      <c r="AK1343" s="48" t="s">
        <v>47</v>
      </c>
    </row>
    <row r="1344" spans="1:37">
      <c r="A1344" s="86" t="s">
        <v>1645</v>
      </c>
      <c r="B1344" s="44">
        <v>489</v>
      </c>
      <c r="C1344" s="44">
        <v>51067893</v>
      </c>
      <c r="D1344" s="86" t="s">
        <v>251</v>
      </c>
      <c r="E1344" s="86" t="s">
        <v>50</v>
      </c>
      <c r="F1344" s="44">
        <v>19</v>
      </c>
      <c r="G1344" s="44">
        <v>392298</v>
      </c>
      <c r="H1344" s="46">
        <v>0.79</v>
      </c>
      <c r="I1344" s="21">
        <v>61.625290554644906</v>
      </c>
      <c r="J1344" s="86" t="s">
        <v>173</v>
      </c>
      <c r="K1344" s="66">
        <v>0.10299999999999999</v>
      </c>
      <c r="L1344" s="45">
        <v>2033</v>
      </c>
      <c r="M1344" s="82">
        <v>45519</v>
      </c>
      <c r="N1344" s="44">
        <v>26955</v>
      </c>
      <c r="O1344" s="36">
        <f t="shared" si="241"/>
        <v>1661109.7069004534</v>
      </c>
      <c r="P1344" s="36">
        <f t="shared" si="242"/>
        <v>1832204</v>
      </c>
      <c r="Q1344" s="44">
        <v>23351</v>
      </c>
      <c r="R1344" s="30">
        <v>26955</v>
      </c>
      <c r="S1344" s="30">
        <f t="shared" si="243"/>
        <v>3604</v>
      </c>
      <c r="T1344" s="36">
        <f t="shared" si="244"/>
        <v>1587230</v>
      </c>
      <c r="U1344" s="30">
        <f t="shared" si="245"/>
        <v>244974</v>
      </c>
      <c r="V1344" s="44">
        <v>184</v>
      </c>
      <c r="W1344" s="33">
        <f t="shared" si="246"/>
        <v>45703</v>
      </c>
      <c r="X1344" s="43" t="str">
        <f t="shared" ca="1" si="251"/>
        <v>Bill Process</v>
      </c>
      <c r="Y1344" s="37">
        <f t="shared" ca="1" si="247"/>
        <v>-488</v>
      </c>
      <c r="Z1344" s="44">
        <v>4986</v>
      </c>
      <c r="AA1344" s="44">
        <f t="shared" ca="1" si="248"/>
        <v>488</v>
      </c>
      <c r="AB1344" s="48">
        <v>0</v>
      </c>
      <c r="AC1344" s="67">
        <f t="shared" si="249"/>
        <v>0.8662956779818215</v>
      </c>
      <c r="AD1344" s="52">
        <f t="shared" ca="1" si="252"/>
        <v>488</v>
      </c>
      <c r="AE1344" s="83"/>
      <c r="AF1344" s="74">
        <v>0</v>
      </c>
      <c r="AG1344" s="75">
        <v>0</v>
      </c>
      <c r="AH1344" s="76">
        <v>46292</v>
      </c>
      <c r="AI1344" s="77">
        <v>46490</v>
      </c>
      <c r="AJ1344" s="50">
        <f t="shared" si="250"/>
        <v>-198</v>
      </c>
      <c r="AK1344" s="48" t="s">
        <v>47</v>
      </c>
    </row>
    <row r="1345" spans="1:37">
      <c r="A1345" s="86" t="s">
        <v>1646</v>
      </c>
      <c r="B1345" s="44">
        <v>257</v>
      </c>
      <c r="C1345" s="44">
        <v>93481811</v>
      </c>
      <c r="D1345" s="86" t="s">
        <v>311</v>
      </c>
      <c r="E1345" s="86" t="s">
        <v>54</v>
      </c>
      <c r="F1345" s="44">
        <v>34</v>
      </c>
      <c r="G1345" s="44">
        <v>1269366</v>
      </c>
      <c r="H1345" s="46">
        <v>0.96</v>
      </c>
      <c r="I1345" s="21">
        <v>67.192947199052483</v>
      </c>
      <c r="J1345" s="86" t="s">
        <v>80</v>
      </c>
      <c r="K1345" s="66">
        <v>0.124</v>
      </c>
      <c r="L1345" s="45">
        <v>5200</v>
      </c>
      <c r="M1345" s="82">
        <v>44040</v>
      </c>
      <c r="N1345" s="44">
        <v>93392</v>
      </c>
      <c r="O1345" s="36">
        <f t="shared" si="241"/>
        <v>6275283.7248139093</v>
      </c>
      <c r="P1345" s="36">
        <f t="shared" si="242"/>
        <v>7053419</v>
      </c>
      <c r="Q1345" s="44">
        <v>59577</v>
      </c>
      <c r="R1345" s="30">
        <v>93392</v>
      </c>
      <c r="S1345" s="30">
        <f t="shared" si="243"/>
        <v>33815</v>
      </c>
      <c r="T1345" s="36">
        <f t="shared" si="244"/>
        <v>4499545</v>
      </c>
      <c r="U1345" s="30">
        <f t="shared" si="245"/>
        <v>2553874</v>
      </c>
      <c r="V1345" s="44">
        <v>146</v>
      </c>
      <c r="W1345" s="33">
        <f t="shared" si="246"/>
        <v>44186</v>
      </c>
      <c r="X1345" s="43" t="str">
        <f t="shared" ca="1" si="251"/>
        <v>Bill Process</v>
      </c>
      <c r="Y1345" s="37">
        <f t="shared" ca="1" si="247"/>
        <v>-2005</v>
      </c>
      <c r="Z1345" s="44">
        <v>2719</v>
      </c>
      <c r="AA1345" s="44">
        <f t="shared" ca="1" si="248"/>
        <v>2005</v>
      </c>
      <c r="AB1345" s="48">
        <v>5</v>
      </c>
      <c r="AC1345" s="67">
        <f t="shared" si="249"/>
        <v>0.63792401918793906</v>
      </c>
      <c r="AD1345" s="52">
        <f t="shared" ca="1" si="252"/>
        <v>2000</v>
      </c>
      <c r="AE1345" s="83"/>
      <c r="AF1345" s="74">
        <v>0</v>
      </c>
      <c r="AG1345" s="75">
        <v>0</v>
      </c>
      <c r="AH1345" s="76">
        <v>45933</v>
      </c>
      <c r="AI1345" s="77">
        <v>46093</v>
      </c>
      <c r="AJ1345" s="50">
        <f t="shared" si="250"/>
        <v>-160</v>
      </c>
      <c r="AK1345" s="48" t="s">
        <v>47</v>
      </c>
    </row>
    <row r="1346" spans="1:37">
      <c r="A1346" s="86" t="s">
        <v>1647</v>
      </c>
      <c r="B1346" s="44">
        <v>413</v>
      </c>
      <c r="C1346" s="44">
        <v>54174817</v>
      </c>
      <c r="D1346" s="86" t="s">
        <v>82</v>
      </c>
      <c r="E1346" s="86" t="s">
        <v>83</v>
      </c>
      <c r="F1346" s="44">
        <v>27</v>
      </c>
      <c r="G1346" s="44">
        <v>858384</v>
      </c>
      <c r="H1346" s="46">
        <v>0.9</v>
      </c>
      <c r="I1346" s="21">
        <v>54.004507572023996</v>
      </c>
      <c r="J1346" s="86" t="s">
        <v>232</v>
      </c>
      <c r="K1346" s="66">
        <v>0.109</v>
      </c>
      <c r="L1346" s="45">
        <v>8321</v>
      </c>
      <c r="M1346" s="82">
        <v>45159</v>
      </c>
      <c r="N1346" s="44">
        <v>66003</v>
      </c>
      <c r="O1346" s="36">
        <f t="shared" si="241"/>
        <v>3564459.5132762999</v>
      </c>
      <c r="P1346" s="36">
        <f t="shared" si="242"/>
        <v>3952986</v>
      </c>
      <c r="Q1346" s="44">
        <v>46518</v>
      </c>
      <c r="R1346" s="30">
        <v>66003</v>
      </c>
      <c r="S1346" s="30">
        <f t="shared" si="243"/>
        <v>19485</v>
      </c>
      <c r="T1346" s="36">
        <f t="shared" si="244"/>
        <v>2786009</v>
      </c>
      <c r="U1346" s="30">
        <f t="shared" si="245"/>
        <v>1166977</v>
      </c>
      <c r="V1346" s="44">
        <v>100</v>
      </c>
      <c r="W1346" s="33">
        <f t="shared" si="246"/>
        <v>45259</v>
      </c>
      <c r="X1346" s="43" t="str">
        <f t="shared" ca="1" si="251"/>
        <v>Bill Process</v>
      </c>
      <c r="Y1346" s="37">
        <f t="shared" ca="1" si="247"/>
        <v>-932</v>
      </c>
      <c r="Z1346" s="44">
        <v>9846</v>
      </c>
      <c r="AA1346" s="44">
        <f t="shared" ca="1" si="248"/>
        <v>932</v>
      </c>
      <c r="AB1346" s="48">
        <v>0</v>
      </c>
      <c r="AC1346" s="67">
        <f t="shared" si="249"/>
        <v>0.70478614608426893</v>
      </c>
      <c r="AD1346" s="52">
        <f t="shared" ca="1" si="252"/>
        <v>932</v>
      </c>
      <c r="AE1346" s="83"/>
      <c r="AF1346" s="74">
        <v>0</v>
      </c>
      <c r="AG1346" s="75">
        <v>0</v>
      </c>
      <c r="AH1346" s="76">
        <v>46367</v>
      </c>
      <c r="AI1346" s="77">
        <v>46481</v>
      </c>
      <c r="AJ1346" s="50">
        <f t="shared" si="250"/>
        <v>-114</v>
      </c>
      <c r="AK1346" s="48" t="s">
        <v>60</v>
      </c>
    </row>
    <row r="1347" spans="1:37">
      <c r="A1347" s="86" t="s">
        <v>1648</v>
      </c>
      <c r="B1347" s="44">
        <v>813</v>
      </c>
      <c r="C1347" s="44">
        <v>52776924</v>
      </c>
      <c r="D1347" s="86" t="s">
        <v>89</v>
      </c>
      <c r="E1347" s="86" t="s">
        <v>71</v>
      </c>
      <c r="F1347" s="44">
        <v>45</v>
      </c>
      <c r="G1347" s="44">
        <v>3259854</v>
      </c>
      <c r="H1347" s="46">
        <v>0.88</v>
      </c>
      <c r="I1347" s="21">
        <v>79.615903165325065</v>
      </c>
      <c r="J1347" s="86" t="s">
        <v>208</v>
      </c>
      <c r="K1347" s="66">
        <v>0.125</v>
      </c>
      <c r="L1347" s="45">
        <v>1261</v>
      </c>
      <c r="M1347" s="82">
        <v>44880</v>
      </c>
      <c r="N1347" s="44">
        <v>25788</v>
      </c>
      <c r="O1347" s="36">
        <f t="shared" ref="O1347:O1410" si="253">I1347*N1347</f>
        <v>2053134.9108274027</v>
      </c>
      <c r="P1347" s="36">
        <f t="shared" ref="P1347:P1410" si="254">ROUND((SUM(I1347*K1347+I1347)*N1347),0)</f>
        <v>2309777</v>
      </c>
      <c r="Q1347" s="44">
        <v>17189</v>
      </c>
      <c r="R1347" s="30">
        <v>25788</v>
      </c>
      <c r="S1347" s="30">
        <f t="shared" ref="S1347:S1410" si="255">+N1347-Q1347</f>
        <v>8599</v>
      </c>
      <c r="T1347" s="36">
        <f t="shared" ref="T1347:T1410" si="256">ROUND((SUM(I1347*K1347+I1347)*Q1347),0)</f>
        <v>1539582</v>
      </c>
      <c r="U1347" s="30">
        <f t="shared" ref="U1347:U1410" si="257">+P1347-T1347</f>
        <v>770195</v>
      </c>
      <c r="V1347" s="44">
        <v>129</v>
      </c>
      <c r="W1347" s="33">
        <f t="shared" ref="W1347:W1410" si="258">V1347+M1347</f>
        <v>45009</v>
      </c>
      <c r="X1347" s="43" t="str">
        <f t="shared" ca="1" si="251"/>
        <v>Bill Process</v>
      </c>
      <c r="Y1347" s="37">
        <f t="shared" ref="Y1347:Y1410" ca="1" si="259">+W1347-TODAY()</f>
        <v>-1182</v>
      </c>
      <c r="Z1347" s="44">
        <v>9834</v>
      </c>
      <c r="AA1347" s="44">
        <f t="shared" ref="AA1347:AA1410" ca="1" si="260">IF(W1347&lt;TODAY(),TODAY()-W1347,0)</f>
        <v>1182</v>
      </c>
      <c r="AB1347" s="48">
        <v>3</v>
      </c>
      <c r="AC1347" s="67">
        <f t="shared" ref="AC1347:AC1410" si="261">+Q1347/N1347</f>
        <v>0.66655033348844428</v>
      </c>
      <c r="AD1347" s="52">
        <f t="shared" ca="1" si="252"/>
        <v>1179</v>
      </c>
      <c r="AE1347" s="83"/>
      <c r="AF1347" s="74">
        <v>0</v>
      </c>
      <c r="AG1347" s="75">
        <v>0</v>
      </c>
      <c r="AH1347" s="76">
        <v>45961</v>
      </c>
      <c r="AI1347" s="77">
        <v>46104</v>
      </c>
      <c r="AJ1347" s="50">
        <f t="shared" ref="AJ1347:AJ1410" si="262">AH1347-AI1347</f>
        <v>-143</v>
      </c>
      <c r="AK1347" s="48" t="s">
        <v>47</v>
      </c>
    </row>
    <row r="1348" spans="1:37">
      <c r="A1348" s="86" t="s">
        <v>1649</v>
      </c>
      <c r="B1348" s="44">
        <v>404</v>
      </c>
      <c r="C1348" s="44">
        <v>30183112</v>
      </c>
      <c r="D1348" s="86" t="s">
        <v>708</v>
      </c>
      <c r="E1348" s="86" t="s">
        <v>125</v>
      </c>
      <c r="F1348" s="44">
        <v>20</v>
      </c>
      <c r="G1348" s="44">
        <v>3303177</v>
      </c>
      <c r="H1348" s="46">
        <v>0.86</v>
      </c>
      <c r="I1348" s="21">
        <v>68.495666437807344</v>
      </c>
      <c r="J1348" s="86" t="s">
        <v>72</v>
      </c>
      <c r="K1348" s="66">
        <v>0.13700000000000001</v>
      </c>
      <c r="L1348" s="45">
        <v>9270</v>
      </c>
      <c r="M1348" s="82">
        <v>45588</v>
      </c>
      <c r="N1348" s="44">
        <v>33083</v>
      </c>
      <c r="O1348" s="36">
        <f t="shared" si="253"/>
        <v>2266042.1327619804</v>
      </c>
      <c r="P1348" s="36">
        <f t="shared" si="254"/>
        <v>2576490</v>
      </c>
      <c r="Q1348" s="44">
        <v>20936</v>
      </c>
      <c r="R1348" s="30">
        <v>33083</v>
      </c>
      <c r="S1348" s="30">
        <f t="shared" si="255"/>
        <v>12147</v>
      </c>
      <c r="T1348" s="36">
        <f t="shared" si="256"/>
        <v>1630487</v>
      </c>
      <c r="U1348" s="30">
        <f t="shared" si="257"/>
        <v>946003</v>
      </c>
      <c r="V1348" s="44">
        <v>183</v>
      </c>
      <c r="W1348" s="33">
        <f t="shared" si="258"/>
        <v>45771</v>
      </c>
      <c r="X1348" s="43" t="str">
        <f t="shared" ref="X1348:X1411" ca="1" si="263">IF(Q1348=0,"Bill Submit",IF(Q1348&lt;N1348,"Bill Process",IF(W1348&gt;=TODAY(),"L D 0%",IF(W1348+V1348/4&gt;=TODAY(),"L D 2.5%",IF(W1348+V1348/2&gt;=TODAY(),"L D 5.0%",IF(W1348+V1348*3/4&gt;=TODAY(),"L D 7.5%",IF(W1348+V1348&gt;=TODAY(),"L D 10%","P O Closed")))))))</f>
        <v>Bill Process</v>
      </c>
      <c r="Y1348" s="37">
        <f t="shared" ca="1" si="259"/>
        <v>-420</v>
      </c>
      <c r="Z1348" s="44">
        <v>8701</v>
      </c>
      <c r="AA1348" s="44">
        <f t="shared" ca="1" si="260"/>
        <v>420</v>
      </c>
      <c r="AB1348" s="48">
        <v>0</v>
      </c>
      <c r="AC1348" s="67">
        <f t="shared" si="261"/>
        <v>0.63283257262037906</v>
      </c>
      <c r="AD1348" s="52">
        <f t="shared" ca="1" si="252"/>
        <v>420</v>
      </c>
      <c r="AE1348" s="83"/>
      <c r="AF1348" s="74">
        <v>0</v>
      </c>
      <c r="AG1348" s="75">
        <v>0</v>
      </c>
      <c r="AH1348" s="76">
        <v>46198</v>
      </c>
      <c r="AI1348" s="77">
        <v>46395</v>
      </c>
      <c r="AJ1348" s="50">
        <f t="shared" si="262"/>
        <v>-197</v>
      </c>
      <c r="AK1348" s="48" t="s">
        <v>47</v>
      </c>
    </row>
    <row r="1349" spans="1:37">
      <c r="A1349" s="86" t="s">
        <v>1650</v>
      </c>
      <c r="B1349" s="44">
        <v>582</v>
      </c>
      <c r="C1349" s="44">
        <v>47603088</v>
      </c>
      <c r="D1349" s="86" t="s">
        <v>229</v>
      </c>
      <c r="E1349" s="86" t="s">
        <v>125</v>
      </c>
      <c r="F1349" s="44">
        <v>16</v>
      </c>
      <c r="G1349" s="44">
        <v>9776650</v>
      </c>
      <c r="H1349" s="46">
        <v>0.91</v>
      </c>
      <c r="I1349" s="21">
        <v>71.391735811064336</v>
      </c>
      <c r="J1349" s="86" t="s">
        <v>306</v>
      </c>
      <c r="K1349" s="66">
        <v>0.13800000000000001</v>
      </c>
      <c r="L1349" s="45">
        <v>6126</v>
      </c>
      <c r="M1349" s="82">
        <v>44653</v>
      </c>
      <c r="N1349" s="44">
        <v>28688</v>
      </c>
      <c r="O1349" s="36">
        <f t="shared" si="253"/>
        <v>2048086.1169478137</v>
      </c>
      <c r="P1349" s="36">
        <f t="shared" si="254"/>
        <v>2330722</v>
      </c>
      <c r="Q1349" s="44">
        <v>9263</v>
      </c>
      <c r="R1349" s="30">
        <v>28688</v>
      </c>
      <c r="S1349" s="30">
        <f t="shared" si="255"/>
        <v>19425</v>
      </c>
      <c r="T1349" s="36">
        <f t="shared" si="256"/>
        <v>752561</v>
      </c>
      <c r="U1349" s="30">
        <f t="shared" si="257"/>
        <v>1578161</v>
      </c>
      <c r="V1349" s="44">
        <v>198</v>
      </c>
      <c r="W1349" s="33">
        <f t="shared" si="258"/>
        <v>44851</v>
      </c>
      <c r="X1349" s="43" t="str">
        <f t="shared" ca="1" si="263"/>
        <v>Bill Process</v>
      </c>
      <c r="Y1349" s="37">
        <f t="shared" ca="1" si="259"/>
        <v>-1340</v>
      </c>
      <c r="Z1349" s="44">
        <v>7393</v>
      </c>
      <c r="AA1349" s="44">
        <f t="shared" ca="1" si="260"/>
        <v>1340</v>
      </c>
      <c r="AB1349" s="48">
        <v>2</v>
      </c>
      <c r="AC1349" s="67">
        <f t="shared" si="261"/>
        <v>0.32288761851645287</v>
      </c>
      <c r="AD1349" s="52">
        <f t="shared" ca="1" si="252"/>
        <v>1338</v>
      </c>
      <c r="AE1349" s="83"/>
      <c r="AF1349" s="74">
        <v>0</v>
      </c>
      <c r="AG1349" s="75">
        <v>0</v>
      </c>
      <c r="AH1349" s="76">
        <v>45664</v>
      </c>
      <c r="AI1349" s="77">
        <v>45876</v>
      </c>
      <c r="AJ1349" s="50">
        <f t="shared" si="262"/>
        <v>-212</v>
      </c>
      <c r="AK1349" s="48" t="s">
        <v>60</v>
      </c>
    </row>
    <row r="1350" spans="1:37">
      <c r="A1350" s="86" t="s">
        <v>1651</v>
      </c>
      <c r="B1350" s="44">
        <v>383</v>
      </c>
      <c r="C1350" s="44">
        <v>26552183</v>
      </c>
      <c r="D1350" s="86" t="s">
        <v>326</v>
      </c>
      <c r="E1350" s="86" t="s">
        <v>79</v>
      </c>
      <c r="F1350" s="44">
        <v>20</v>
      </c>
      <c r="G1350" s="44">
        <v>8607767</v>
      </c>
      <c r="H1350" s="46">
        <v>0.81</v>
      </c>
      <c r="I1350" s="21">
        <v>77.5784997697276</v>
      </c>
      <c r="J1350" s="86" t="s">
        <v>315</v>
      </c>
      <c r="K1350" s="66">
        <v>0.14299999999999999</v>
      </c>
      <c r="L1350" s="45">
        <v>6770</v>
      </c>
      <c r="M1350" s="82">
        <v>45969</v>
      </c>
      <c r="N1350" s="44">
        <v>34750</v>
      </c>
      <c r="O1350" s="36">
        <f t="shared" si="253"/>
        <v>2695852.8669980341</v>
      </c>
      <c r="P1350" s="36">
        <f t="shared" si="254"/>
        <v>3081360</v>
      </c>
      <c r="Q1350" s="44">
        <v>9283</v>
      </c>
      <c r="R1350" s="30">
        <v>34750</v>
      </c>
      <c r="S1350" s="30">
        <f t="shared" si="255"/>
        <v>25467</v>
      </c>
      <c r="T1350" s="36">
        <f t="shared" si="256"/>
        <v>823144</v>
      </c>
      <c r="U1350" s="30">
        <f t="shared" si="257"/>
        <v>2258216</v>
      </c>
      <c r="V1350" s="44">
        <v>133</v>
      </c>
      <c r="W1350" s="33">
        <f t="shared" si="258"/>
        <v>46102</v>
      </c>
      <c r="X1350" s="43" t="str">
        <f t="shared" ca="1" si="263"/>
        <v>Bill Process</v>
      </c>
      <c r="Y1350" s="37">
        <f t="shared" ca="1" si="259"/>
        <v>-89</v>
      </c>
      <c r="Z1350" s="44">
        <v>3842</v>
      </c>
      <c r="AA1350" s="44">
        <f t="shared" ca="1" si="260"/>
        <v>89</v>
      </c>
      <c r="AB1350" s="48">
        <v>8</v>
      </c>
      <c r="AC1350" s="67">
        <f t="shared" si="261"/>
        <v>0.26713669064748202</v>
      </c>
      <c r="AD1350" s="52">
        <f t="shared" ca="1" si="252"/>
        <v>81</v>
      </c>
      <c r="AE1350" s="83"/>
      <c r="AF1350" s="74">
        <v>0</v>
      </c>
      <c r="AG1350" s="75">
        <v>0</v>
      </c>
      <c r="AH1350" s="76">
        <v>46033</v>
      </c>
      <c r="AI1350" s="77">
        <v>46180</v>
      </c>
      <c r="AJ1350" s="50">
        <f t="shared" si="262"/>
        <v>-147</v>
      </c>
      <c r="AK1350" s="48" t="s">
        <v>47</v>
      </c>
    </row>
    <row r="1351" spans="1:37">
      <c r="A1351" s="86" t="s">
        <v>1652</v>
      </c>
      <c r="B1351" s="44">
        <v>965</v>
      </c>
      <c r="C1351" s="44">
        <v>50540077</v>
      </c>
      <c r="D1351" s="86" t="s">
        <v>183</v>
      </c>
      <c r="E1351" s="86" t="s">
        <v>93</v>
      </c>
      <c r="F1351" s="44">
        <v>21</v>
      </c>
      <c r="G1351" s="44">
        <v>5528985</v>
      </c>
      <c r="H1351" s="46">
        <v>0.93</v>
      </c>
      <c r="I1351" s="21">
        <v>61.570941450344691</v>
      </c>
      <c r="J1351" s="86" t="s">
        <v>51</v>
      </c>
      <c r="K1351" s="66">
        <v>0.13500000000000001</v>
      </c>
      <c r="L1351" s="45">
        <v>2006</v>
      </c>
      <c r="M1351" s="82">
        <v>44635</v>
      </c>
      <c r="N1351" s="44">
        <v>42475</v>
      </c>
      <c r="O1351" s="36">
        <f t="shared" si="253"/>
        <v>2615225.7381033907</v>
      </c>
      <c r="P1351" s="36">
        <f t="shared" si="254"/>
        <v>2968281</v>
      </c>
      <c r="Q1351" s="44">
        <v>13981</v>
      </c>
      <c r="R1351" s="30">
        <v>42475</v>
      </c>
      <c r="S1351" s="30">
        <f t="shared" si="255"/>
        <v>28494</v>
      </c>
      <c r="T1351" s="36">
        <f t="shared" si="256"/>
        <v>977034</v>
      </c>
      <c r="U1351" s="30">
        <f t="shared" si="257"/>
        <v>1991247</v>
      </c>
      <c r="V1351" s="44">
        <v>143</v>
      </c>
      <c r="W1351" s="33">
        <f t="shared" si="258"/>
        <v>44778</v>
      </c>
      <c r="X1351" s="43" t="str">
        <f t="shared" ca="1" si="263"/>
        <v>Bill Process</v>
      </c>
      <c r="Y1351" s="37">
        <f t="shared" ca="1" si="259"/>
        <v>-1413</v>
      </c>
      <c r="Z1351" s="44">
        <v>7116</v>
      </c>
      <c r="AA1351" s="44">
        <f t="shared" ca="1" si="260"/>
        <v>1413</v>
      </c>
      <c r="AB1351" s="48">
        <v>3</v>
      </c>
      <c r="AC1351" s="67">
        <f t="shared" si="261"/>
        <v>0.32915832842848736</v>
      </c>
      <c r="AD1351" s="52">
        <f t="shared" ca="1" si="252"/>
        <v>1410</v>
      </c>
      <c r="AE1351" s="83"/>
      <c r="AF1351" s="74">
        <v>0</v>
      </c>
      <c r="AG1351" s="75">
        <v>0</v>
      </c>
      <c r="AH1351" s="76">
        <v>45840</v>
      </c>
      <c r="AI1351" s="77">
        <v>45997</v>
      </c>
      <c r="AJ1351" s="50">
        <f t="shared" si="262"/>
        <v>-157</v>
      </c>
      <c r="AK1351" s="48" t="s">
        <v>47</v>
      </c>
    </row>
    <row r="1352" spans="1:37">
      <c r="A1352" s="86" t="s">
        <v>1653</v>
      </c>
      <c r="B1352" s="44">
        <v>830</v>
      </c>
      <c r="C1352" s="44">
        <v>49587947</v>
      </c>
      <c r="D1352" s="86" t="s">
        <v>564</v>
      </c>
      <c r="E1352" s="86" t="s">
        <v>97</v>
      </c>
      <c r="F1352" s="44">
        <v>15</v>
      </c>
      <c r="G1352" s="44">
        <v>9391288</v>
      </c>
      <c r="H1352" s="46">
        <v>0.82</v>
      </c>
      <c r="I1352" s="21">
        <v>56.775820117917817</v>
      </c>
      <c r="J1352" s="86" t="s">
        <v>84</v>
      </c>
      <c r="K1352" s="66">
        <v>0.13800000000000001</v>
      </c>
      <c r="L1352" s="45">
        <v>7516</v>
      </c>
      <c r="M1352" s="82">
        <v>44450</v>
      </c>
      <c r="N1352" s="44">
        <v>40251</v>
      </c>
      <c r="O1352" s="36">
        <f t="shared" si="253"/>
        <v>2285283.5355663099</v>
      </c>
      <c r="P1352" s="36">
        <f t="shared" si="254"/>
        <v>2600653</v>
      </c>
      <c r="Q1352" s="44">
        <v>32059</v>
      </c>
      <c r="R1352" s="30">
        <v>40251</v>
      </c>
      <c r="S1352" s="30">
        <f t="shared" si="255"/>
        <v>8192</v>
      </c>
      <c r="T1352" s="36">
        <f t="shared" si="256"/>
        <v>2071360</v>
      </c>
      <c r="U1352" s="30">
        <f t="shared" si="257"/>
        <v>529293</v>
      </c>
      <c r="V1352" s="44">
        <v>166</v>
      </c>
      <c r="W1352" s="33">
        <f t="shared" si="258"/>
        <v>44616</v>
      </c>
      <c r="X1352" s="43" t="str">
        <f t="shared" ca="1" si="263"/>
        <v>Bill Process</v>
      </c>
      <c r="Y1352" s="37">
        <f t="shared" ca="1" si="259"/>
        <v>-1575</v>
      </c>
      <c r="Z1352" s="44">
        <v>8012</v>
      </c>
      <c r="AA1352" s="44">
        <f t="shared" ca="1" si="260"/>
        <v>1575</v>
      </c>
      <c r="AB1352" s="48">
        <v>7</v>
      </c>
      <c r="AC1352" s="67">
        <f t="shared" si="261"/>
        <v>0.79647710615885314</v>
      </c>
      <c r="AD1352" s="52">
        <f t="shared" ca="1" si="252"/>
        <v>1568</v>
      </c>
      <c r="AE1352" s="83"/>
      <c r="AF1352" s="74">
        <v>0</v>
      </c>
      <c r="AG1352" s="75">
        <v>0</v>
      </c>
      <c r="AH1352" s="76">
        <v>45939</v>
      </c>
      <c r="AI1352" s="77">
        <v>46119</v>
      </c>
      <c r="AJ1352" s="50">
        <f t="shared" si="262"/>
        <v>-180</v>
      </c>
      <c r="AK1352" s="48" t="s">
        <v>60</v>
      </c>
    </row>
    <row r="1353" spans="1:37">
      <c r="A1353" s="86" t="s">
        <v>1654</v>
      </c>
      <c r="B1353" s="44">
        <v>443</v>
      </c>
      <c r="C1353" s="44">
        <v>18963816</v>
      </c>
      <c r="D1353" s="86" t="s">
        <v>278</v>
      </c>
      <c r="E1353" s="86" t="s">
        <v>75</v>
      </c>
      <c r="F1353" s="44">
        <v>42</v>
      </c>
      <c r="G1353" s="44">
        <v>4341845</v>
      </c>
      <c r="H1353" s="46">
        <v>0.97</v>
      </c>
      <c r="I1353" s="21">
        <v>63.630032309371742</v>
      </c>
      <c r="J1353" s="86" t="s">
        <v>202</v>
      </c>
      <c r="K1353" s="66">
        <v>0.10100000000000001</v>
      </c>
      <c r="L1353" s="45">
        <v>7750</v>
      </c>
      <c r="M1353" s="82">
        <v>46001</v>
      </c>
      <c r="N1353" s="44">
        <v>15046</v>
      </c>
      <c r="O1353" s="36">
        <f t="shared" si="253"/>
        <v>957377.46612680727</v>
      </c>
      <c r="P1353" s="36">
        <f t="shared" si="254"/>
        <v>1054073</v>
      </c>
      <c r="Q1353" s="44">
        <v>7690</v>
      </c>
      <c r="R1353" s="30">
        <v>15046</v>
      </c>
      <c r="S1353" s="30">
        <f t="shared" si="255"/>
        <v>7356</v>
      </c>
      <c r="T1353" s="36">
        <f t="shared" si="256"/>
        <v>538736</v>
      </c>
      <c r="U1353" s="30">
        <f t="shared" si="257"/>
        <v>515337</v>
      </c>
      <c r="V1353" s="44">
        <v>186</v>
      </c>
      <c r="W1353" s="33">
        <f t="shared" si="258"/>
        <v>46187</v>
      </c>
      <c r="X1353" s="43" t="str">
        <f t="shared" ca="1" si="263"/>
        <v>Bill Process</v>
      </c>
      <c r="Y1353" s="37">
        <f t="shared" ca="1" si="259"/>
        <v>-4</v>
      </c>
      <c r="Z1353" s="44">
        <v>3067</v>
      </c>
      <c r="AA1353" s="44">
        <f t="shared" ca="1" si="260"/>
        <v>4</v>
      </c>
      <c r="AB1353" s="48">
        <v>0</v>
      </c>
      <c r="AC1353" s="67">
        <f t="shared" si="261"/>
        <v>0.51109929549381894</v>
      </c>
      <c r="AD1353" s="52">
        <f t="shared" ca="1" si="252"/>
        <v>4</v>
      </c>
      <c r="AE1353" s="83"/>
      <c r="AF1353" s="74">
        <v>0</v>
      </c>
      <c r="AG1353" s="75">
        <v>0</v>
      </c>
      <c r="AH1353" s="76">
        <v>46347</v>
      </c>
      <c r="AI1353" s="77">
        <v>46547</v>
      </c>
      <c r="AJ1353" s="50">
        <f t="shared" si="262"/>
        <v>-200</v>
      </c>
      <c r="AK1353" s="48" t="s">
        <v>60</v>
      </c>
    </row>
    <row r="1354" spans="1:37">
      <c r="A1354" s="86" t="s">
        <v>1655</v>
      </c>
      <c r="B1354" s="44">
        <v>632</v>
      </c>
      <c r="C1354" s="44">
        <v>78564622</v>
      </c>
      <c r="D1354" s="86" t="s">
        <v>408</v>
      </c>
      <c r="E1354" s="86" t="s">
        <v>147</v>
      </c>
      <c r="F1354" s="44">
        <v>44</v>
      </c>
      <c r="G1354" s="44">
        <v>9508748</v>
      </c>
      <c r="H1354" s="46">
        <v>0.79</v>
      </c>
      <c r="I1354" s="21">
        <v>83.422492882062059</v>
      </c>
      <c r="J1354" s="86" t="s">
        <v>239</v>
      </c>
      <c r="K1354" s="66">
        <v>0.13900000000000001</v>
      </c>
      <c r="L1354" s="45">
        <v>7561</v>
      </c>
      <c r="M1354" s="82">
        <v>45784</v>
      </c>
      <c r="N1354" s="44">
        <v>58712</v>
      </c>
      <c r="O1354" s="36">
        <f t="shared" si="253"/>
        <v>4897901.4020916279</v>
      </c>
      <c r="P1354" s="36">
        <f t="shared" si="254"/>
        <v>5578710</v>
      </c>
      <c r="Q1354" s="44">
        <v>3483</v>
      </c>
      <c r="R1354" s="30">
        <v>58712</v>
      </c>
      <c r="S1354" s="30">
        <f t="shared" si="255"/>
        <v>55229</v>
      </c>
      <c r="T1354" s="36">
        <f t="shared" si="256"/>
        <v>330948</v>
      </c>
      <c r="U1354" s="30">
        <f t="shared" si="257"/>
        <v>5247762</v>
      </c>
      <c r="V1354" s="44">
        <v>73</v>
      </c>
      <c r="W1354" s="33">
        <f t="shared" si="258"/>
        <v>45857</v>
      </c>
      <c r="X1354" s="43" t="str">
        <f t="shared" ca="1" si="263"/>
        <v>Bill Process</v>
      </c>
      <c r="Y1354" s="37">
        <f t="shared" ca="1" si="259"/>
        <v>-334</v>
      </c>
      <c r="Z1354" s="44">
        <v>5787</v>
      </c>
      <c r="AA1354" s="44">
        <f t="shared" ca="1" si="260"/>
        <v>334</v>
      </c>
      <c r="AB1354" s="48">
        <v>5</v>
      </c>
      <c r="AC1354" s="67">
        <f t="shared" si="261"/>
        <v>5.9323477312985422E-2</v>
      </c>
      <c r="AD1354" s="52">
        <f t="shared" ca="1" si="252"/>
        <v>329</v>
      </c>
      <c r="AE1354" s="83"/>
      <c r="AF1354" s="74">
        <v>0</v>
      </c>
      <c r="AG1354" s="75">
        <v>0</v>
      </c>
      <c r="AH1354" s="76">
        <v>46125</v>
      </c>
      <c r="AI1354" s="77">
        <v>46212</v>
      </c>
      <c r="AJ1354" s="50">
        <f t="shared" si="262"/>
        <v>-87</v>
      </c>
      <c r="AK1354" s="48" t="s">
        <v>47</v>
      </c>
    </row>
    <row r="1355" spans="1:37">
      <c r="A1355" s="86" t="s">
        <v>1656</v>
      </c>
      <c r="B1355" s="44">
        <v>783</v>
      </c>
      <c r="C1355" s="44">
        <v>38606539</v>
      </c>
      <c r="D1355" s="86" t="s">
        <v>460</v>
      </c>
      <c r="E1355" s="86" t="s">
        <v>125</v>
      </c>
      <c r="F1355" s="44">
        <v>9</v>
      </c>
      <c r="G1355" s="44">
        <v>9720695</v>
      </c>
      <c r="H1355" s="46">
        <v>0.79</v>
      </c>
      <c r="I1355" s="21">
        <v>94.562786288023844</v>
      </c>
      <c r="J1355" s="86" t="s">
        <v>352</v>
      </c>
      <c r="K1355" s="66">
        <v>0.14599999999999999</v>
      </c>
      <c r="L1355" s="45">
        <v>1340</v>
      </c>
      <c r="M1355" s="82">
        <v>43872</v>
      </c>
      <c r="N1355" s="44">
        <v>17922</v>
      </c>
      <c r="O1355" s="36">
        <f t="shared" si="253"/>
        <v>1694754.2558539633</v>
      </c>
      <c r="P1355" s="36">
        <f t="shared" si="254"/>
        <v>1942188</v>
      </c>
      <c r="Q1355" s="44">
        <v>4977</v>
      </c>
      <c r="R1355" s="30">
        <v>17922</v>
      </c>
      <c r="S1355" s="30">
        <f t="shared" si="255"/>
        <v>12945</v>
      </c>
      <c r="T1355" s="36">
        <f t="shared" si="256"/>
        <v>539352</v>
      </c>
      <c r="U1355" s="30">
        <f t="shared" si="257"/>
        <v>1402836</v>
      </c>
      <c r="V1355" s="44">
        <v>51</v>
      </c>
      <c r="W1355" s="33">
        <f t="shared" si="258"/>
        <v>43923</v>
      </c>
      <c r="X1355" s="43" t="str">
        <f t="shared" ca="1" si="263"/>
        <v>Bill Process</v>
      </c>
      <c r="Y1355" s="37">
        <f t="shared" ca="1" si="259"/>
        <v>-2268</v>
      </c>
      <c r="Z1355" s="44">
        <v>4201</v>
      </c>
      <c r="AA1355" s="44">
        <f t="shared" ca="1" si="260"/>
        <v>2268</v>
      </c>
      <c r="AB1355" s="48">
        <v>9</v>
      </c>
      <c r="AC1355" s="67">
        <f t="shared" si="261"/>
        <v>0.2777033813190492</v>
      </c>
      <c r="AD1355" s="52">
        <f t="shared" ca="1" si="252"/>
        <v>2259</v>
      </c>
      <c r="AE1355" s="83"/>
      <c r="AF1355" s="74">
        <v>0</v>
      </c>
      <c r="AG1355" s="75">
        <v>0</v>
      </c>
      <c r="AH1355" s="76">
        <v>45837</v>
      </c>
      <c r="AI1355" s="77">
        <v>45902</v>
      </c>
      <c r="AJ1355" s="50">
        <f t="shared" si="262"/>
        <v>-65</v>
      </c>
      <c r="AK1355" s="48" t="s">
        <v>47</v>
      </c>
    </row>
    <row r="1356" spans="1:37">
      <c r="A1356" s="86" t="s">
        <v>1657</v>
      </c>
      <c r="B1356" s="44">
        <v>161</v>
      </c>
      <c r="C1356" s="44">
        <v>43339213</v>
      </c>
      <c r="D1356" s="86" t="s">
        <v>476</v>
      </c>
      <c r="E1356" s="86" t="s">
        <v>207</v>
      </c>
      <c r="F1356" s="44">
        <v>41</v>
      </c>
      <c r="G1356" s="44">
        <v>1897223</v>
      </c>
      <c r="H1356" s="46">
        <v>0.99</v>
      </c>
      <c r="I1356" s="21">
        <v>83.398335058638466</v>
      </c>
      <c r="J1356" s="86" t="s">
        <v>159</v>
      </c>
      <c r="K1356" s="66">
        <v>0.111</v>
      </c>
      <c r="L1356" s="45">
        <v>3788</v>
      </c>
      <c r="M1356" s="82">
        <v>44441</v>
      </c>
      <c r="N1356" s="44">
        <v>76251</v>
      </c>
      <c r="O1356" s="36">
        <f t="shared" si="253"/>
        <v>6359206.4465562413</v>
      </c>
      <c r="P1356" s="36">
        <f t="shared" si="254"/>
        <v>7065078</v>
      </c>
      <c r="Q1356" s="44">
        <v>35370</v>
      </c>
      <c r="R1356" s="30">
        <v>76251</v>
      </c>
      <c r="S1356" s="30">
        <f t="shared" si="255"/>
        <v>40881</v>
      </c>
      <c r="T1356" s="36">
        <f t="shared" si="256"/>
        <v>3277227</v>
      </c>
      <c r="U1356" s="30">
        <f t="shared" si="257"/>
        <v>3787851</v>
      </c>
      <c r="V1356" s="44">
        <v>184</v>
      </c>
      <c r="W1356" s="33">
        <f t="shared" si="258"/>
        <v>44625</v>
      </c>
      <c r="X1356" s="43" t="str">
        <f t="shared" ca="1" si="263"/>
        <v>Bill Process</v>
      </c>
      <c r="Y1356" s="37">
        <f t="shared" ca="1" si="259"/>
        <v>-1566</v>
      </c>
      <c r="Z1356" s="44">
        <v>3711</v>
      </c>
      <c r="AA1356" s="44">
        <f t="shared" ca="1" si="260"/>
        <v>1566</v>
      </c>
      <c r="AB1356" s="48">
        <v>0</v>
      </c>
      <c r="AC1356" s="67">
        <f t="shared" si="261"/>
        <v>0.46386276901286538</v>
      </c>
      <c r="AD1356" s="52">
        <f t="shared" ca="1" si="252"/>
        <v>1566</v>
      </c>
      <c r="AE1356" s="83"/>
      <c r="AF1356" s="74">
        <v>0</v>
      </c>
      <c r="AG1356" s="75">
        <v>0</v>
      </c>
      <c r="AH1356" s="76">
        <v>46292</v>
      </c>
      <c r="AI1356" s="77">
        <v>46490</v>
      </c>
      <c r="AJ1356" s="50">
        <f t="shared" si="262"/>
        <v>-198</v>
      </c>
      <c r="AK1356" s="48" t="s">
        <v>47</v>
      </c>
    </row>
    <row r="1357" spans="1:37">
      <c r="A1357" s="86" t="s">
        <v>1658</v>
      </c>
      <c r="B1357" s="44">
        <v>980</v>
      </c>
      <c r="C1357" s="44">
        <v>98856934</v>
      </c>
      <c r="D1357" s="86" t="s">
        <v>168</v>
      </c>
      <c r="E1357" s="86" t="s">
        <v>75</v>
      </c>
      <c r="F1357" s="44">
        <v>36</v>
      </c>
      <c r="G1357" s="44">
        <v>6503112</v>
      </c>
      <c r="H1357" s="46">
        <v>0.78</v>
      </c>
      <c r="I1357" s="21">
        <v>73.770427296326744</v>
      </c>
      <c r="J1357" s="86" t="s">
        <v>76</v>
      </c>
      <c r="K1357" s="66">
        <v>0.112</v>
      </c>
      <c r="L1357" s="45">
        <v>3841</v>
      </c>
      <c r="M1357" s="82">
        <v>44491</v>
      </c>
      <c r="N1357" s="44">
        <v>36536</v>
      </c>
      <c r="O1357" s="36">
        <f t="shared" si="253"/>
        <v>2695276.3316985941</v>
      </c>
      <c r="P1357" s="36">
        <f t="shared" si="254"/>
        <v>2997147</v>
      </c>
      <c r="Q1357" s="44">
        <v>4680</v>
      </c>
      <c r="R1357" s="30">
        <v>36536</v>
      </c>
      <c r="S1357" s="30">
        <f t="shared" si="255"/>
        <v>31856</v>
      </c>
      <c r="T1357" s="36">
        <f t="shared" si="256"/>
        <v>383913</v>
      </c>
      <c r="U1357" s="30">
        <f t="shared" si="257"/>
        <v>2613234</v>
      </c>
      <c r="V1357" s="44">
        <v>193</v>
      </c>
      <c r="W1357" s="33">
        <f t="shared" si="258"/>
        <v>44684</v>
      </c>
      <c r="X1357" s="43" t="str">
        <f t="shared" ca="1" si="263"/>
        <v>Bill Process</v>
      </c>
      <c r="Y1357" s="37">
        <f t="shared" ca="1" si="259"/>
        <v>-1507</v>
      </c>
      <c r="Z1357" s="44">
        <v>6475</v>
      </c>
      <c r="AA1357" s="44">
        <f t="shared" ca="1" si="260"/>
        <v>1507</v>
      </c>
      <c r="AB1357" s="48">
        <v>3</v>
      </c>
      <c r="AC1357" s="67">
        <f t="shared" si="261"/>
        <v>0.12809283993869061</v>
      </c>
      <c r="AD1357" s="52">
        <f t="shared" ca="1" si="252"/>
        <v>1504</v>
      </c>
      <c r="AE1357" s="83"/>
      <c r="AF1357" s="74">
        <v>0</v>
      </c>
      <c r="AG1357" s="75">
        <v>0</v>
      </c>
      <c r="AH1357" s="76">
        <v>45692</v>
      </c>
      <c r="AI1357" s="77">
        <v>45899</v>
      </c>
      <c r="AJ1357" s="50">
        <f t="shared" si="262"/>
        <v>-207</v>
      </c>
      <c r="AK1357" s="48" t="s">
        <v>47</v>
      </c>
    </row>
    <row r="1358" spans="1:37">
      <c r="A1358" s="86" t="s">
        <v>1659</v>
      </c>
      <c r="B1358" s="44">
        <v>288</v>
      </c>
      <c r="C1358" s="44">
        <v>95434501</v>
      </c>
      <c r="D1358" s="86" t="s">
        <v>351</v>
      </c>
      <c r="E1358" s="86" t="s">
        <v>79</v>
      </c>
      <c r="F1358" s="44">
        <v>37</v>
      </c>
      <c r="G1358" s="44">
        <v>5972004</v>
      </c>
      <c r="H1358" s="46">
        <v>0.99</v>
      </c>
      <c r="I1358" s="21">
        <v>54.620886547055477</v>
      </c>
      <c r="J1358" s="86" t="s">
        <v>129</v>
      </c>
      <c r="K1358" s="66">
        <v>0.12</v>
      </c>
      <c r="L1358" s="45">
        <v>1707</v>
      </c>
      <c r="M1358" s="82">
        <v>45571</v>
      </c>
      <c r="N1358" s="44">
        <v>44881</v>
      </c>
      <c r="O1358" s="36">
        <f t="shared" si="253"/>
        <v>2451440.0091183968</v>
      </c>
      <c r="P1358" s="36">
        <f t="shared" si="254"/>
        <v>2745613</v>
      </c>
      <c r="Q1358" s="44">
        <v>30380</v>
      </c>
      <c r="R1358" s="30">
        <v>44881</v>
      </c>
      <c r="S1358" s="30">
        <f t="shared" si="255"/>
        <v>14501</v>
      </c>
      <c r="T1358" s="36">
        <f t="shared" si="256"/>
        <v>1858508</v>
      </c>
      <c r="U1358" s="30">
        <f t="shared" si="257"/>
        <v>887105</v>
      </c>
      <c r="V1358" s="44">
        <v>60</v>
      </c>
      <c r="W1358" s="33">
        <f t="shared" si="258"/>
        <v>45631</v>
      </c>
      <c r="X1358" s="43" t="str">
        <f t="shared" ca="1" si="263"/>
        <v>Bill Process</v>
      </c>
      <c r="Y1358" s="37">
        <f t="shared" ca="1" si="259"/>
        <v>-560</v>
      </c>
      <c r="Z1358" s="44">
        <v>5645</v>
      </c>
      <c r="AA1358" s="44">
        <f t="shared" ca="1" si="260"/>
        <v>560</v>
      </c>
      <c r="AB1358" s="48">
        <v>0</v>
      </c>
      <c r="AC1358" s="67">
        <f t="shared" si="261"/>
        <v>0.67690113856643119</v>
      </c>
      <c r="AD1358" s="52">
        <f t="shared" ca="1" si="252"/>
        <v>560</v>
      </c>
      <c r="AE1358" s="83"/>
      <c r="AF1358" s="74">
        <v>0</v>
      </c>
      <c r="AG1358" s="75">
        <v>0</v>
      </c>
      <c r="AH1358" s="76">
        <v>46205</v>
      </c>
      <c r="AI1358" s="77">
        <v>46279</v>
      </c>
      <c r="AJ1358" s="50">
        <f t="shared" si="262"/>
        <v>-74</v>
      </c>
      <c r="AK1358" s="48" t="s">
        <v>60</v>
      </c>
    </row>
    <row r="1359" spans="1:37">
      <c r="A1359" s="86" t="s">
        <v>1660</v>
      </c>
      <c r="B1359" s="44">
        <v>893</v>
      </c>
      <c r="C1359" s="44">
        <v>15842882</v>
      </c>
      <c r="D1359" s="86" t="s">
        <v>82</v>
      </c>
      <c r="E1359" s="86" t="s">
        <v>83</v>
      </c>
      <c r="F1359" s="44">
        <v>32</v>
      </c>
      <c r="G1359" s="44">
        <v>2972726</v>
      </c>
      <c r="H1359" s="46">
        <v>0.76</v>
      </c>
      <c r="I1359" s="21">
        <v>54.868720045027359</v>
      </c>
      <c r="J1359" s="86" t="s">
        <v>204</v>
      </c>
      <c r="K1359" s="66">
        <v>0.112</v>
      </c>
      <c r="L1359" s="45">
        <v>1536</v>
      </c>
      <c r="M1359" s="82">
        <v>43982</v>
      </c>
      <c r="N1359" s="44">
        <v>34159</v>
      </c>
      <c r="O1359" s="36">
        <f t="shared" si="253"/>
        <v>1874260.6080180896</v>
      </c>
      <c r="P1359" s="36">
        <f t="shared" si="254"/>
        <v>2084178</v>
      </c>
      <c r="Q1359" s="44">
        <v>4376</v>
      </c>
      <c r="R1359" s="30">
        <v>34159</v>
      </c>
      <c r="S1359" s="30">
        <f t="shared" si="255"/>
        <v>29783</v>
      </c>
      <c r="T1359" s="36">
        <f t="shared" si="256"/>
        <v>266997</v>
      </c>
      <c r="U1359" s="30">
        <f t="shared" si="257"/>
        <v>1817181</v>
      </c>
      <c r="V1359" s="44">
        <v>89</v>
      </c>
      <c r="W1359" s="33">
        <f t="shared" si="258"/>
        <v>44071</v>
      </c>
      <c r="X1359" s="43" t="str">
        <f t="shared" ca="1" si="263"/>
        <v>Bill Process</v>
      </c>
      <c r="Y1359" s="37">
        <f t="shared" ca="1" si="259"/>
        <v>-2120</v>
      </c>
      <c r="Z1359" s="44">
        <v>4724</v>
      </c>
      <c r="AA1359" s="44">
        <f t="shared" ca="1" si="260"/>
        <v>2120</v>
      </c>
      <c r="AB1359" s="48">
        <v>0</v>
      </c>
      <c r="AC1359" s="67">
        <f t="shared" si="261"/>
        <v>0.12810679469539507</v>
      </c>
      <c r="AD1359" s="52">
        <f t="shared" ca="1" si="252"/>
        <v>2120</v>
      </c>
      <c r="AE1359" s="83"/>
      <c r="AF1359" s="74">
        <v>0</v>
      </c>
      <c r="AG1359" s="75">
        <v>0</v>
      </c>
      <c r="AH1359" s="76">
        <v>46241</v>
      </c>
      <c r="AI1359" s="77">
        <v>46344</v>
      </c>
      <c r="AJ1359" s="50">
        <f t="shared" si="262"/>
        <v>-103</v>
      </c>
      <c r="AK1359" s="48" t="s">
        <v>60</v>
      </c>
    </row>
    <row r="1360" spans="1:37">
      <c r="A1360" s="86" t="s">
        <v>1661</v>
      </c>
      <c r="B1360" s="44">
        <v>304</v>
      </c>
      <c r="C1360" s="44">
        <v>26054582</v>
      </c>
      <c r="D1360" s="86" t="s">
        <v>905</v>
      </c>
      <c r="E1360" s="86" t="s">
        <v>67</v>
      </c>
      <c r="F1360" s="44">
        <v>45</v>
      </c>
      <c r="G1360" s="44">
        <v>4167972</v>
      </c>
      <c r="H1360" s="46">
        <v>0.99</v>
      </c>
      <c r="I1360" s="21">
        <v>63.675669219500833</v>
      </c>
      <c r="J1360" s="86" t="s">
        <v>202</v>
      </c>
      <c r="K1360" s="66">
        <v>0.11799999999999999</v>
      </c>
      <c r="L1360" s="45">
        <v>7786</v>
      </c>
      <c r="M1360" s="82">
        <v>45750</v>
      </c>
      <c r="N1360" s="44">
        <v>88225</v>
      </c>
      <c r="O1360" s="36">
        <f t="shared" si="253"/>
        <v>5617785.916890461</v>
      </c>
      <c r="P1360" s="36">
        <f t="shared" si="254"/>
        <v>6280685</v>
      </c>
      <c r="Q1360" s="44">
        <v>11179</v>
      </c>
      <c r="R1360" s="30">
        <v>88225</v>
      </c>
      <c r="S1360" s="30">
        <f t="shared" si="255"/>
        <v>77046</v>
      </c>
      <c r="T1360" s="36">
        <f t="shared" si="256"/>
        <v>795826</v>
      </c>
      <c r="U1360" s="30">
        <f t="shared" si="257"/>
        <v>5484859</v>
      </c>
      <c r="V1360" s="44">
        <v>63</v>
      </c>
      <c r="W1360" s="33">
        <f t="shared" si="258"/>
        <v>45813</v>
      </c>
      <c r="X1360" s="43" t="str">
        <f t="shared" ca="1" si="263"/>
        <v>Bill Process</v>
      </c>
      <c r="Y1360" s="37">
        <f t="shared" ca="1" si="259"/>
        <v>-378</v>
      </c>
      <c r="Z1360" s="44">
        <v>9214</v>
      </c>
      <c r="AA1360" s="44">
        <f t="shared" ca="1" si="260"/>
        <v>378</v>
      </c>
      <c r="AB1360" s="48">
        <v>3</v>
      </c>
      <c r="AC1360" s="67">
        <f t="shared" si="261"/>
        <v>0.12671011618022102</v>
      </c>
      <c r="AD1360" s="52">
        <f t="shared" ca="1" si="252"/>
        <v>375</v>
      </c>
      <c r="AE1360" s="83"/>
      <c r="AF1360" s="74">
        <v>0</v>
      </c>
      <c r="AG1360" s="75">
        <v>0</v>
      </c>
      <c r="AH1360" s="76">
        <v>45880</v>
      </c>
      <c r="AI1360" s="77">
        <v>45957</v>
      </c>
      <c r="AJ1360" s="50">
        <f t="shared" si="262"/>
        <v>-77</v>
      </c>
      <c r="AK1360" s="48" t="s">
        <v>60</v>
      </c>
    </row>
    <row r="1361" spans="1:37">
      <c r="A1361" s="86" t="s">
        <v>1662</v>
      </c>
      <c r="B1361" s="44">
        <v>257</v>
      </c>
      <c r="C1361" s="44">
        <v>84213072</v>
      </c>
      <c r="D1361" s="86" t="s">
        <v>394</v>
      </c>
      <c r="E1361" s="86" t="s">
        <v>93</v>
      </c>
      <c r="F1361" s="44">
        <v>39</v>
      </c>
      <c r="G1361" s="44">
        <v>6421613</v>
      </c>
      <c r="H1361" s="46">
        <v>1</v>
      </c>
      <c r="I1361" s="21">
        <v>85.252267381966774</v>
      </c>
      <c r="J1361" s="86" t="s">
        <v>87</v>
      </c>
      <c r="K1361" s="66">
        <v>0.14399999999999999</v>
      </c>
      <c r="L1361" s="45">
        <v>3466</v>
      </c>
      <c r="M1361" s="82">
        <v>45727</v>
      </c>
      <c r="N1361" s="44">
        <v>49729</v>
      </c>
      <c r="O1361" s="36">
        <f t="shared" si="253"/>
        <v>4239510.0046378253</v>
      </c>
      <c r="P1361" s="36">
        <f t="shared" si="254"/>
        <v>4849999</v>
      </c>
      <c r="Q1361" s="44">
        <v>29907</v>
      </c>
      <c r="R1361" s="30">
        <v>49729</v>
      </c>
      <c r="S1361" s="30">
        <f t="shared" si="255"/>
        <v>19822</v>
      </c>
      <c r="T1361" s="36">
        <f t="shared" si="256"/>
        <v>2916788</v>
      </c>
      <c r="U1361" s="30">
        <f t="shared" si="257"/>
        <v>1933211</v>
      </c>
      <c r="V1361" s="44">
        <v>67</v>
      </c>
      <c r="W1361" s="33">
        <f t="shared" si="258"/>
        <v>45794</v>
      </c>
      <c r="X1361" s="43" t="str">
        <f t="shared" ca="1" si="263"/>
        <v>Bill Process</v>
      </c>
      <c r="Y1361" s="37">
        <f t="shared" ca="1" si="259"/>
        <v>-397</v>
      </c>
      <c r="Z1361" s="44">
        <v>7123</v>
      </c>
      <c r="AA1361" s="44">
        <f t="shared" ca="1" si="260"/>
        <v>397</v>
      </c>
      <c r="AB1361" s="48">
        <v>2</v>
      </c>
      <c r="AC1361" s="67">
        <f t="shared" si="261"/>
        <v>0.60139958575479102</v>
      </c>
      <c r="AD1361" s="52">
        <f t="shared" ca="1" si="252"/>
        <v>395</v>
      </c>
      <c r="AE1361" s="83"/>
      <c r="AF1361" s="74">
        <v>0</v>
      </c>
      <c r="AG1361" s="75">
        <v>0</v>
      </c>
      <c r="AH1361" s="76">
        <v>45739</v>
      </c>
      <c r="AI1361" s="77">
        <v>45820</v>
      </c>
      <c r="AJ1361" s="50">
        <f t="shared" si="262"/>
        <v>-81</v>
      </c>
      <c r="AK1361" s="48" t="s">
        <v>60</v>
      </c>
    </row>
    <row r="1362" spans="1:37">
      <c r="A1362" s="86" t="s">
        <v>1663</v>
      </c>
      <c r="B1362" s="44">
        <v>827</v>
      </c>
      <c r="C1362" s="44">
        <v>58390062</v>
      </c>
      <c r="D1362" s="86" t="s">
        <v>501</v>
      </c>
      <c r="E1362" s="86" t="s">
        <v>79</v>
      </c>
      <c r="F1362" s="44">
        <v>27</v>
      </c>
      <c r="G1362" s="44">
        <v>769258</v>
      </c>
      <c r="H1362" s="46">
        <v>0.94</v>
      </c>
      <c r="I1362" s="21">
        <v>52.963004708010061</v>
      </c>
      <c r="J1362" s="86" t="s">
        <v>156</v>
      </c>
      <c r="K1362" s="66">
        <v>0.111</v>
      </c>
      <c r="L1362" s="45">
        <v>2236</v>
      </c>
      <c r="M1362" s="82">
        <v>45272</v>
      </c>
      <c r="N1362" s="44">
        <v>81710</v>
      </c>
      <c r="O1362" s="36">
        <f t="shared" si="253"/>
        <v>4327607.1146915024</v>
      </c>
      <c r="P1362" s="36">
        <f t="shared" si="254"/>
        <v>4807972</v>
      </c>
      <c r="Q1362" s="44">
        <v>8943</v>
      </c>
      <c r="R1362" s="30">
        <v>81710</v>
      </c>
      <c r="S1362" s="30">
        <f t="shared" si="255"/>
        <v>72767</v>
      </c>
      <c r="T1362" s="36">
        <f t="shared" si="256"/>
        <v>526223</v>
      </c>
      <c r="U1362" s="30">
        <f t="shared" si="257"/>
        <v>4281749</v>
      </c>
      <c r="V1362" s="44">
        <v>89</v>
      </c>
      <c r="W1362" s="33">
        <f t="shared" si="258"/>
        <v>45361</v>
      </c>
      <c r="X1362" s="43" t="str">
        <f t="shared" ca="1" si="263"/>
        <v>Bill Process</v>
      </c>
      <c r="Y1362" s="37">
        <f t="shared" ca="1" si="259"/>
        <v>-830</v>
      </c>
      <c r="Z1362" s="44">
        <v>3696</v>
      </c>
      <c r="AA1362" s="44">
        <f t="shared" ca="1" si="260"/>
        <v>830</v>
      </c>
      <c r="AB1362" s="48">
        <v>1</v>
      </c>
      <c r="AC1362" s="67">
        <f t="shared" si="261"/>
        <v>0.10944804797454412</v>
      </c>
      <c r="AD1362" s="52">
        <f t="shared" ref="AD1362:AD1425" ca="1" si="264">+AA1362-AB1362</f>
        <v>829</v>
      </c>
      <c r="AE1362" s="83"/>
      <c r="AF1362" s="74">
        <v>0</v>
      </c>
      <c r="AG1362" s="75">
        <v>0</v>
      </c>
      <c r="AH1362" s="76">
        <v>45835</v>
      </c>
      <c r="AI1362" s="77">
        <v>45938</v>
      </c>
      <c r="AJ1362" s="50">
        <f t="shared" si="262"/>
        <v>-103</v>
      </c>
      <c r="AK1362" s="48" t="s">
        <v>60</v>
      </c>
    </row>
    <row r="1363" spans="1:37">
      <c r="A1363" s="86" t="s">
        <v>1664</v>
      </c>
      <c r="B1363" s="44">
        <v>306</v>
      </c>
      <c r="C1363" s="44">
        <v>24732225</v>
      </c>
      <c r="D1363" s="86" t="s">
        <v>507</v>
      </c>
      <c r="E1363" s="86" t="s">
        <v>63</v>
      </c>
      <c r="F1363" s="44">
        <v>14</v>
      </c>
      <c r="G1363" s="44">
        <v>1717280</v>
      </c>
      <c r="H1363" s="46">
        <v>0.87</v>
      </c>
      <c r="I1363" s="21">
        <v>64.447651437301801</v>
      </c>
      <c r="J1363" s="86" t="s">
        <v>98</v>
      </c>
      <c r="K1363" s="66">
        <v>0.14499999999999999</v>
      </c>
      <c r="L1363" s="45">
        <v>6684</v>
      </c>
      <c r="M1363" s="82">
        <v>44313</v>
      </c>
      <c r="N1363" s="44">
        <v>30513</v>
      </c>
      <c r="O1363" s="36">
        <f t="shared" si="253"/>
        <v>1966491.1883063898</v>
      </c>
      <c r="P1363" s="36">
        <f t="shared" si="254"/>
        <v>2251632</v>
      </c>
      <c r="Q1363" s="44">
        <v>14585</v>
      </c>
      <c r="R1363" s="30">
        <v>30513</v>
      </c>
      <c r="S1363" s="30">
        <f t="shared" si="255"/>
        <v>15928</v>
      </c>
      <c r="T1363" s="36">
        <f t="shared" si="256"/>
        <v>1076265</v>
      </c>
      <c r="U1363" s="30">
        <f t="shared" si="257"/>
        <v>1175367</v>
      </c>
      <c r="V1363" s="44">
        <v>50</v>
      </c>
      <c r="W1363" s="33">
        <f t="shared" si="258"/>
        <v>44363</v>
      </c>
      <c r="X1363" s="43" t="str">
        <f t="shared" ca="1" si="263"/>
        <v>Bill Process</v>
      </c>
      <c r="Y1363" s="37">
        <f t="shared" ca="1" si="259"/>
        <v>-1828</v>
      </c>
      <c r="Z1363" s="44">
        <v>1716</v>
      </c>
      <c r="AA1363" s="44">
        <f t="shared" ca="1" si="260"/>
        <v>1828</v>
      </c>
      <c r="AB1363" s="48">
        <v>4</v>
      </c>
      <c r="AC1363" s="67">
        <f t="shared" si="261"/>
        <v>0.47799298659587719</v>
      </c>
      <c r="AD1363" s="52">
        <f t="shared" ca="1" si="264"/>
        <v>1824</v>
      </c>
      <c r="AE1363" s="83"/>
      <c r="AF1363" s="74">
        <v>0</v>
      </c>
      <c r="AG1363" s="75">
        <v>0</v>
      </c>
      <c r="AH1363" s="76">
        <v>45950</v>
      </c>
      <c r="AI1363" s="77">
        <v>46014</v>
      </c>
      <c r="AJ1363" s="50">
        <f t="shared" si="262"/>
        <v>-64</v>
      </c>
      <c r="AK1363" s="48" t="s">
        <v>47</v>
      </c>
    </row>
    <row r="1364" spans="1:37">
      <c r="A1364" s="86" t="s">
        <v>1665</v>
      </c>
      <c r="B1364" s="44">
        <v>689</v>
      </c>
      <c r="C1364" s="44">
        <v>15514440</v>
      </c>
      <c r="D1364" s="86" t="s">
        <v>206</v>
      </c>
      <c r="E1364" s="86" t="s">
        <v>207</v>
      </c>
      <c r="F1364" s="44">
        <v>41</v>
      </c>
      <c r="G1364" s="44">
        <v>2157278</v>
      </c>
      <c r="H1364" s="46">
        <v>0.97</v>
      </c>
      <c r="I1364" s="21">
        <v>66.514454431745492</v>
      </c>
      <c r="J1364" s="86" t="s">
        <v>129</v>
      </c>
      <c r="K1364" s="66">
        <v>0.14199999999999999</v>
      </c>
      <c r="L1364" s="45">
        <v>7022</v>
      </c>
      <c r="M1364" s="82">
        <v>45576</v>
      </c>
      <c r="N1364" s="44">
        <v>85082</v>
      </c>
      <c r="O1364" s="36">
        <f t="shared" si="253"/>
        <v>5659182.8119617701</v>
      </c>
      <c r="P1364" s="36">
        <f t="shared" si="254"/>
        <v>6462787</v>
      </c>
      <c r="Q1364" s="44">
        <v>61793</v>
      </c>
      <c r="R1364" s="30">
        <v>85082</v>
      </c>
      <c r="S1364" s="30">
        <f t="shared" si="255"/>
        <v>23289</v>
      </c>
      <c r="T1364" s="36">
        <f t="shared" si="256"/>
        <v>4693766</v>
      </c>
      <c r="U1364" s="30">
        <f t="shared" si="257"/>
        <v>1769021</v>
      </c>
      <c r="V1364" s="44">
        <v>105</v>
      </c>
      <c r="W1364" s="33">
        <f t="shared" si="258"/>
        <v>45681</v>
      </c>
      <c r="X1364" s="43" t="str">
        <f t="shared" ca="1" si="263"/>
        <v>Bill Process</v>
      </c>
      <c r="Y1364" s="37">
        <f t="shared" ca="1" si="259"/>
        <v>-510</v>
      </c>
      <c r="Z1364" s="44">
        <v>1367</v>
      </c>
      <c r="AA1364" s="44">
        <f t="shared" ca="1" si="260"/>
        <v>510</v>
      </c>
      <c r="AB1364" s="48">
        <v>0</v>
      </c>
      <c r="AC1364" s="67">
        <f t="shared" si="261"/>
        <v>0.72627582802472912</v>
      </c>
      <c r="AD1364" s="52">
        <f t="shared" ca="1" si="264"/>
        <v>510</v>
      </c>
      <c r="AE1364" s="83"/>
      <c r="AF1364" s="74">
        <v>0</v>
      </c>
      <c r="AG1364" s="75">
        <v>0</v>
      </c>
      <c r="AH1364" s="76">
        <v>46343</v>
      </c>
      <c r="AI1364" s="77">
        <v>46462</v>
      </c>
      <c r="AJ1364" s="50">
        <f t="shared" si="262"/>
        <v>-119</v>
      </c>
      <c r="AK1364" s="48" t="s">
        <v>60</v>
      </c>
    </row>
    <row r="1365" spans="1:37">
      <c r="A1365" s="86" t="s">
        <v>1666</v>
      </c>
      <c r="B1365" s="44">
        <v>313</v>
      </c>
      <c r="C1365" s="44">
        <v>53733996</v>
      </c>
      <c r="D1365" s="86" t="s">
        <v>133</v>
      </c>
      <c r="E1365" s="86" t="s">
        <v>97</v>
      </c>
      <c r="F1365" s="44">
        <v>21</v>
      </c>
      <c r="G1365" s="44">
        <v>1620738</v>
      </c>
      <c r="H1365" s="46">
        <v>0.78</v>
      </c>
      <c r="I1365" s="21">
        <v>82.949650476920368</v>
      </c>
      <c r="J1365" s="86" t="s">
        <v>137</v>
      </c>
      <c r="K1365" s="66">
        <v>0.108</v>
      </c>
      <c r="L1365" s="45">
        <v>1120</v>
      </c>
      <c r="M1365" s="82">
        <v>43988</v>
      </c>
      <c r="N1365" s="44">
        <v>35139</v>
      </c>
      <c r="O1365" s="36">
        <f t="shared" si="253"/>
        <v>2914767.7681085048</v>
      </c>
      <c r="P1365" s="36">
        <f t="shared" si="254"/>
        <v>3229563</v>
      </c>
      <c r="Q1365" s="44">
        <v>2371</v>
      </c>
      <c r="R1365" s="30">
        <v>35139</v>
      </c>
      <c r="S1365" s="30">
        <f t="shared" si="255"/>
        <v>32768</v>
      </c>
      <c r="T1365" s="36">
        <f t="shared" si="256"/>
        <v>217914</v>
      </c>
      <c r="U1365" s="30">
        <f t="shared" si="257"/>
        <v>3011649</v>
      </c>
      <c r="V1365" s="44">
        <v>181</v>
      </c>
      <c r="W1365" s="33">
        <f t="shared" si="258"/>
        <v>44169</v>
      </c>
      <c r="X1365" s="43" t="str">
        <f t="shared" ca="1" si="263"/>
        <v>Bill Process</v>
      </c>
      <c r="Y1365" s="37">
        <f t="shared" ca="1" si="259"/>
        <v>-2022</v>
      </c>
      <c r="Z1365" s="44">
        <v>6338</v>
      </c>
      <c r="AA1365" s="44">
        <f t="shared" ca="1" si="260"/>
        <v>2022</v>
      </c>
      <c r="AB1365" s="48">
        <v>6</v>
      </c>
      <c r="AC1365" s="67">
        <f t="shared" si="261"/>
        <v>6.7474885454907652E-2</v>
      </c>
      <c r="AD1365" s="52">
        <f t="shared" ca="1" si="264"/>
        <v>2016</v>
      </c>
      <c r="AE1365" s="83"/>
      <c r="AF1365" s="74">
        <v>0</v>
      </c>
      <c r="AG1365" s="75">
        <v>0</v>
      </c>
      <c r="AH1365" s="76">
        <v>45750</v>
      </c>
      <c r="AI1365" s="77">
        <v>45945</v>
      </c>
      <c r="AJ1365" s="50">
        <f t="shared" si="262"/>
        <v>-195</v>
      </c>
      <c r="AK1365" s="48" t="s">
        <v>60</v>
      </c>
    </row>
    <row r="1366" spans="1:37">
      <c r="A1366" s="86" t="s">
        <v>1667</v>
      </c>
      <c r="B1366" s="44">
        <v>834</v>
      </c>
      <c r="C1366" s="44">
        <v>62836094</v>
      </c>
      <c r="D1366" s="86" t="s">
        <v>218</v>
      </c>
      <c r="E1366" s="86" t="s">
        <v>107</v>
      </c>
      <c r="F1366" s="44">
        <v>32</v>
      </c>
      <c r="G1366" s="44">
        <v>9159337</v>
      </c>
      <c r="H1366" s="46">
        <v>1</v>
      </c>
      <c r="I1366" s="21">
        <v>93.018245875755539</v>
      </c>
      <c r="J1366" s="86" t="s">
        <v>377</v>
      </c>
      <c r="K1366" s="66">
        <v>0.123</v>
      </c>
      <c r="L1366" s="45">
        <v>3269</v>
      </c>
      <c r="M1366" s="82">
        <v>45005</v>
      </c>
      <c r="N1366" s="44">
        <v>81126</v>
      </c>
      <c r="O1366" s="36">
        <f t="shared" si="253"/>
        <v>7546198.214916544</v>
      </c>
      <c r="P1366" s="36">
        <f t="shared" si="254"/>
        <v>8474381</v>
      </c>
      <c r="Q1366" s="44">
        <v>5218</v>
      </c>
      <c r="R1366" s="30">
        <v>81126</v>
      </c>
      <c r="S1366" s="30">
        <f t="shared" si="255"/>
        <v>75908</v>
      </c>
      <c r="T1366" s="36">
        <f t="shared" si="256"/>
        <v>545070</v>
      </c>
      <c r="U1366" s="30">
        <f t="shared" si="257"/>
        <v>7929311</v>
      </c>
      <c r="V1366" s="44">
        <v>56</v>
      </c>
      <c r="W1366" s="33">
        <f t="shared" si="258"/>
        <v>45061</v>
      </c>
      <c r="X1366" s="43" t="str">
        <f t="shared" ca="1" si="263"/>
        <v>Bill Process</v>
      </c>
      <c r="Y1366" s="37">
        <f t="shared" ca="1" si="259"/>
        <v>-1130</v>
      </c>
      <c r="Z1366" s="44">
        <v>7188</v>
      </c>
      <c r="AA1366" s="44">
        <f t="shared" ca="1" si="260"/>
        <v>1130</v>
      </c>
      <c r="AB1366" s="48">
        <v>8</v>
      </c>
      <c r="AC1366" s="67">
        <f t="shared" si="261"/>
        <v>6.4319700219411774E-2</v>
      </c>
      <c r="AD1366" s="52">
        <f t="shared" ca="1" si="264"/>
        <v>1122</v>
      </c>
      <c r="AE1366" s="83"/>
      <c r="AF1366" s="74">
        <v>0</v>
      </c>
      <c r="AG1366" s="75">
        <v>0</v>
      </c>
      <c r="AH1366" s="76">
        <v>45925</v>
      </c>
      <c r="AI1366" s="77">
        <v>45995</v>
      </c>
      <c r="AJ1366" s="50">
        <f t="shared" si="262"/>
        <v>-70</v>
      </c>
      <c r="AK1366" s="48" t="s">
        <v>47</v>
      </c>
    </row>
    <row r="1367" spans="1:37">
      <c r="A1367" s="86" t="s">
        <v>1668</v>
      </c>
      <c r="B1367" s="44">
        <v>936</v>
      </c>
      <c r="C1367" s="44">
        <v>20777362</v>
      </c>
      <c r="D1367" s="86" t="s">
        <v>405</v>
      </c>
      <c r="E1367" s="86" t="s">
        <v>107</v>
      </c>
      <c r="F1367" s="44">
        <v>30</v>
      </c>
      <c r="G1367" s="44">
        <v>3929731</v>
      </c>
      <c r="H1367" s="46">
        <v>0.78</v>
      </c>
      <c r="I1367" s="21">
        <v>85.79829487825161</v>
      </c>
      <c r="J1367" s="86" t="s">
        <v>115</v>
      </c>
      <c r="K1367" s="66">
        <v>0.14499999999999999</v>
      </c>
      <c r="L1367" s="45">
        <v>6536</v>
      </c>
      <c r="M1367" s="82">
        <v>45976</v>
      </c>
      <c r="N1367" s="44">
        <v>29804</v>
      </c>
      <c r="O1367" s="36">
        <f t="shared" si="253"/>
        <v>2557132.3805514108</v>
      </c>
      <c r="P1367" s="36">
        <f t="shared" si="254"/>
        <v>2927917</v>
      </c>
      <c r="Q1367" s="44">
        <v>17090</v>
      </c>
      <c r="R1367" s="30">
        <v>29804</v>
      </c>
      <c r="S1367" s="30">
        <f t="shared" si="255"/>
        <v>12714</v>
      </c>
      <c r="T1367" s="36">
        <f t="shared" si="256"/>
        <v>1678905</v>
      </c>
      <c r="U1367" s="30">
        <f t="shared" si="257"/>
        <v>1249012</v>
      </c>
      <c r="V1367" s="44">
        <v>87</v>
      </c>
      <c r="W1367" s="33">
        <f t="shared" si="258"/>
        <v>46063</v>
      </c>
      <c r="X1367" s="43" t="str">
        <f t="shared" ca="1" si="263"/>
        <v>Bill Process</v>
      </c>
      <c r="Y1367" s="37">
        <f t="shared" ca="1" si="259"/>
        <v>-128</v>
      </c>
      <c r="Z1367" s="44">
        <v>5100</v>
      </c>
      <c r="AA1367" s="44">
        <f t="shared" ca="1" si="260"/>
        <v>128</v>
      </c>
      <c r="AB1367" s="48">
        <v>9</v>
      </c>
      <c r="AC1367" s="67">
        <f t="shared" si="261"/>
        <v>0.57341296470272451</v>
      </c>
      <c r="AD1367" s="52">
        <f t="shared" ca="1" si="264"/>
        <v>119</v>
      </c>
      <c r="AE1367" s="83"/>
      <c r="AF1367" s="74">
        <v>0</v>
      </c>
      <c r="AG1367" s="75">
        <v>0</v>
      </c>
      <c r="AH1367" s="76">
        <v>45864</v>
      </c>
      <c r="AI1367" s="77">
        <v>45965</v>
      </c>
      <c r="AJ1367" s="50">
        <f t="shared" si="262"/>
        <v>-101</v>
      </c>
      <c r="AK1367" s="48" t="s">
        <v>60</v>
      </c>
    </row>
    <row r="1368" spans="1:37">
      <c r="A1368" s="86" t="s">
        <v>1669</v>
      </c>
      <c r="B1368" s="44">
        <v>603</v>
      </c>
      <c r="C1368" s="44">
        <v>54192151</v>
      </c>
      <c r="D1368" s="86" t="s">
        <v>57</v>
      </c>
      <c r="E1368" s="86" t="s">
        <v>58</v>
      </c>
      <c r="F1368" s="44">
        <v>25</v>
      </c>
      <c r="G1368" s="44">
        <v>2889409</v>
      </c>
      <c r="H1368" s="46">
        <v>0.84</v>
      </c>
      <c r="I1368" s="21">
        <v>77.229595797197135</v>
      </c>
      <c r="J1368" s="86" t="s">
        <v>187</v>
      </c>
      <c r="K1368" s="66">
        <v>0.11899999999999999</v>
      </c>
      <c r="L1368" s="45">
        <v>2508</v>
      </c>
      <c r="M1368" s="82">
        <v>45827</v>
      </c>
      <c r="N1368" s="44">
        <v>23795</v>
      </c>
      <c r="O1368" s="36">
        <f t="shared" si="253"/>
        <v>1837678.2319943057</v>
      </c>
      <c r="P1368" s="36">
        <f t="shared" si="254"/>
        <v>2056362</v>
      </c>
      <c r="Q1368" s="44">
        <v>19575</v>
      </c>
      <c r="R1368" s="30">
        <v>23795</v>
      </c>
      <c r="S1368" s="30">
        <f t="shared" si="255"/>
        <v>4220</v>
      </c>
      <c r="T1368" s="36">
        <f t="shared" si="256"/>
        <v>1691670</v>
      </c>
      <c r="U1368" s="30">
        <f t="shared" si="257"/>
        <v>364692</v>
      </c>
      <c r="V1368" s="44">
        <v>112</v>
      </c>
      <c r="W1368" s="33">
        <f t="shared" si="258"/>
        <v>45939</v>
      </c>
      <c r="X1368" s="43" t="str">
        <f t="shared" ca="1" si="263"/>
        <v>Bill Process</v>
      </c>
      <c r="Y1368" s="37">
        <f t="shared" ca="1" si="259"/>
        <v>-252</v>
      </c>
      <c r="Z1368" s="44">
        <v>2223</v>
      </c>
      <c r="AA1368" s="44">
        <f t="shared" ca="1" si="260"/>
        <v>252</v>
      </c>
      <c r="AB1368" s="48">
        <v>0</v>
      </c>
      <c r="AC1368" s="67">
        <f t="shared" si="261"/>
        <v>0.82265181760874129</v>
      </c>
      <c r="AD1368" s="52">
        <f t="shared" ca="1" si="264"/>
        <v>252</v>
      </c>
      <c r="AE1368" s="83"/>
      <c r="AF1368" s="74">
        <v>0</v>
      </c>
      <c r="AG1368" s="75">
        <v>0</v>
      </c>
      <c r="AH1368" s="76">
        <v>46361</v>
      </c>
      <c r="AI1368" s="77">
        <v>46487</v>
      </c>
      <c r="AJ1368" s="50">
        <f t="shared" si="262"/>
        <v>-126</v>
      </c>
      <c r="AK1368" s="48" t="s">
        <v>47</v>
      </c>
    </row>
    <row r="1369" spans="1:37">
      <c r="A1369" s="86" t="s">
        <v>1670</v>
      </c>
      <c r="B1369" s="44">
        <v>678</v>
      </c>
      <c r="C1369" s="44">
        <v>35659844</v>
      </c>
      <c r="D1369" s="86" t="s">
        <v>124</v>
      </c>
      <c r="E1369" s="86" t="s">
        <v>125</v>
      </c>
      <c r="F1369" s="44">
        <v>40</v>
      </c>
      <c r="G1369" s="44">
        <v>5670506</v>
      </c>
      <c r="H1369" s="46">
        <v>0.91</v>
      </c>
      <c r="I1369" s="21">
        <v>83.696325907057016</v>
      </c>
      <c r="J1369" s="86" t="s">
        <v>94</v>
      </c>
      <c r="K1369" s="66">
        <v>0.14099999999999999</v>
      </c>
      <c r="L1369" s="45">
        <v>4350</v>
      </c>
      <c r="M1369" s="82">
        <v>45345</v>
      </c>
      <c r="N1369" s="44">
        <v>69669</v>
      </c>
      <c r="O1369" s="36">
        <f t="shared" si="253"/>
        <v>5831039.3296187548</v>
      </c>
      <c r="P1369" s="36">
        <f t="shared" si="254"/>
        <v>6653216</v>
      </c>
      <c r="Q1369" s="44">
        <v>59155</v>
      </c>
      <c r="R1369" s="30">
        <v>69669</v>
      </c>
      <c r="S1369" s="30">
        <f t="shared" si="255"/>
        <v>10514</v>
      </c>
      <c r="T1369" s="36">
        <f t="shared" si="256"/>
        <v>5649155</v>
      </c>
      <c r="U1369" s="30">
        <f t="shared" si="257"/>
        <v>1004061</v>
      </c>
      <c r="V1369" s="44">
        <v>108</v>
      </c>
      <c r="W1369" s="33">
        <f t="shared" si="258"/>
        <v>45453</v>
      </c>
      <c r="X1369" s="43" t="str">
        <f t="shared" ca="1" si="263"/>
        <v>Bill Process</v>
      </c>
      <c r="Y1369" s="37">
        <f t="shared" ca="1" si="259"/>
        <v>-738</v>
      </c>
      <c r="Z1369" s="44">
        <v>1620</v>
      </c>
      <c r="AA1369" s="44">
        <f t="shared" ca="1" si="260"/>
        <v>738</v>
      </c>
      <c r="AB1369" s="48">
        <v>6</v>
      </c>
      <c r="AC1369" s="67">
        <f t="shared" si="261"/>
        <v>0.84908639423559973</v>
      </c>
      <c r="AD1369" s="52">
        <f t="shared" ca="1" si="264"/>
        <v>732</v>
      </c>
      <c r="AE1369" s="83"/>
      <c r="AF1369" s="74">
        <v>0</v>
      </c>
      <c r="AG1369" s="75">
        <v>0</v>
      </c>
      <c r="AH1369" s="76">
        <v>45964</v>
      </c>
      <c r="AI1369" s="77">
        <v>46086</v>
      </c>
      <c r="AJ1369" s="50">
        <f t="shared" si="262"/>
        <v>-122</v>
      </c>
      <c r="AK1369" s="48" t="s">
        <v>60</v>
      </c>
    </row>
    <row r="1370" spans="1:37">
      <c r="A1370" s="86" t="s">
        <v>1671</v>
      </c>
      <c r="B1370" s="44">
        <v>418</v>
      </c>
      <c r="C1370" s="44">
        <v>21338072</v>
      </c>
      <c r="D1370" s="86" t="s">
        <v>728</v>
      </c>
      <c r="E1370" s="86" t="s">
        <v>207</v>
      </c>
      <c r="F1370" s="44">
        <v>41</v>
      </c>
      <c r="G1370" s="44">
        <v>7440041</v>
      </c>
      <c r="H1370" s="46">
        <v>0.77</v>
      </c>
      <c r="I1370" s="21">
        <v>58.615315888837316</v>
      </c>
      <c r="J1370" s="86" t="s">
        <v>59</v>
      </c>
      <c r="K1370" s="66">
        <v>0.13100000000000001</v>
      </c>
      <c r="L1370" s="45">
        <v>4072</v>
      </c>
      <c r="M1370" s="82">
        <v>44891</v>
      </c>
      <c r="N1370" s="44">
        <v>32519</v>
      </c>
      <c r="O1370" s="36">
        <f t="shared" si="253"/>
        <v>1906111.4573891007</v>
      </c>
      <c r="P1370" s="36">
        <f t="shared" si="254"/>
        <v>2155812</v>
      </c>
      <c r="Q1370" s="44">
        <v>29279</v>
      </c>
      <c r="R1370" s="30">
        <v>32519</v>
      </c>
      <c r="S1370" s="30">
        <f t="shared" si="255"/>
        <v>3240</v>
      </c>
      <c r="T1370" s="36">
        <f t="shared" si="256"/>
        <v>1941020</v>
      </c>
      <c r="U1370" s="30">
        <f t="shared" si="257"/>
        <v>214792</v>
      </c>
      <c r="V1370" s="44">
        <v>134</v>
      </c>
      <c r="W1370" s="33">
        <f t="shared" si="258"/>
        <v>45025</v>
      </c>
      <c r="X1370" s="43" t="str">
        <f t="shared" ca="1" si="263"/>
        <v>Bill Process</v>
      </c>
      <c r="Y1370" s="37">
        <f t="shared" ca="1" si="259"/>
        <v>-1166</v>
      </c>
      <c r="Z1370" s="44">
        <v>8577</v>
      </c>
      <c r="AA1370" s="44">
        <f t="shared" ca="1" si="260"/>
        <v>1166</v>
      </c>
      <c r="AB1370" s="48">
        <v>0</v>
      </c>
      <c r="AC1370" s="67">
        <f t="shared" si="261"/>
        <v>0.90036593991205138</v>
      </c>
      <c r="AD1370" s="52">
        <f t="shared" ca="1" si="264"/>
        <v>1166</v>
      </c>
      <c r="AE1370" s="83"/>
      <c r="AF1370" s="74">
        <v>0</v>
      </c>
      <c r="AG1370" s="75">
        <v>0</v>
      </c>
      <c r="AH1370" s="76">
        <v>46216</v>
      </c>
      <c r="AI1370" s="77">
        <v>46364</v>
      </c>
      <c r="AJ1370" s="50">
        <f t="shared" si="262"/>
        <v>-148</v>
      </c>
      <c r="AK1370" s="48" t="s">
        <v>60</v>
      </c>
    </row>
    <row r="1371" spans="1:37">
      <c r="A1371" s="86" t="s">
        <v>1672</v>
      </c>
      <c r="B1371" s="44">
        <v>137</v>
      </c>
      <c r="C1371" s="44">
        <v>13449240</v>
      </c>
      <c r="D1371" s="86" t="s">
        <v>368</v>
      </c>
      <c r="E1371" s="86" t="s">
        <v>125</v>
      </c>
      <c r="F1371" s="44">
        <v>37</v>
      </c>
      <c r="G1371" s="44">
        <v>8747189</v>
      </c>
      <c r="H1371" s="46">
        <v>0.89</v>
      </c>
      <c r="I1371" s="21">
        <v>81.306349553716615</v>
      </c>
      <c r="J1371" s="86" t="s">
        <v>208</v>
      </c>
      <c r="K1371" s="66">
        <v>0.124</v>
      </c>
      <c r="L1371" s="45">
        <v>3376</v>
      </c>
      <c r="M1371" s="82">
        <v>44830</v>
      </c>
      <c r="N1371" s="44">
        <v>66390</v>
      </c>
      <c r="O1371" s="36">
        <f t="shared" si="253"/>
        <v>5397928.5468712458</v>
      </c>
      <c r="P1371" s="36">
        <f t="shared" si="254"/>
        <v>6067272</v>
      </c>
      <c r="Q1371" s="44">
        <v>59770</v>
      </c>
      <c r="R1371" s="30">
        <v>66390</v>
      </c>
      <c r="S1371" s="30">
        <f t="shared" si="255"/>
        <v>6620</v>
      </c>
      <c r="T1371" s="36">
        <f t="shared" si="256"/>
        <v>5462281</v>
      </c>
      <c r="U1371" s="30">
        <f t="shared" si="257"/>
        <v>604991</v>
      </c>
      <c r="V1371" s="44">
        <v>182</v>
      </c>
      <c r="W1371" s="33">
        <f t="shared" si="258"/>
        <v>45012</v>
      </c>
      <c r="X1371" s="43" t="str">
        <f t="shared" ca="1" si="263"/>
        <v>Bill Process</v>
      </c>
      <c r="Y1371" s="37">
        <f t="shared" ca="1" si="259"/>
        <v>-1179</v>
      </c>
      <c r="Z1371" s="44">
        <v>9588</v>
      </c>
      <c r="AA1371" s="44">
        <f t="shared" ca="1" si="260"/>
        <v>1179</v>
      </c>
      <c r="AB1371" s="48">
        <v>2</v>
      </c>
      <c r="AC1371" s="67">
        <f t="shared" si="261"/>
        <v>0.90028618767886726</v>
      </c>
      <c r="AD1371" s="52">
        <f t="shared" ca="1" si="264"/>
        <v>1177</v>
      </c>
      <c r="AE1371" s="83"/>
      <c r="AF1371" s="74">
        <v>0</v>
      </c>
      <c r="AG1371" s="75">
        <v>0</v>
      </c>
      <c r="AH1371" s="76">
        <v>46049</v>
      </c>
      <c r="AI1371" s="77">
        <v>46245</v>
      </c>
      <c r="AJ1371" s="50">
        <f t="shared" si="262"/>
        <v>-196</v>
      </c>
      <c r="AK1371" s="48" t="s">
        <v>47</v>
      </c>
    </row>
    <row r="1372" spans="1:37">
      <c r="A1372" s="86" t="s">
        <v>1673</v>
      </c>
      <c r="B1372" s="44">
        <v>975</v>
      </c>
      <c r="C1372" s="44">
        <v>14200743</v>
      </c>
      <c r="D1372" s="86" t="s">
        <v>82</v>
      </c>
      <c r="E1372" s="86" t="s">
        <v>83</v>
      </c>
      <c r="F1372" s="44">
        <v>25</v>
      </c>
      <c r="G1372" s="44">
        <v>2296594</v>
      </c>
      <c r="H1372" s="46">
        <v>0.9</v>
      </c>
      <c r="I1372" s="21">
        <v>63.443285403812311</v>
      </c>
      <c r="J1372" s="86" t="s">
        <v>221</v>
      </c>
      <c r="K1372" s="66">
        <v>0.124</v>
      </c>
      <c r="L1372" s="45">
        <v>1301</v>
      </c>
      <c r="M1372" s="82">
        <v>45375</v>
      </c>
      <c r="N1372" s="44">
        <v>60283</v>
      </c>
      <c r="O1372" s="36">
        <f t="shared" si="253"/>
        <v>3824551.5739980177</v>
      </c>
      <c r="P1372" s="36">
        <f t="shared" si="254"/>
        <v>4298796</v>
      </c>
      <c r="Q1372" s="44">
        <v>9223</v>
      </c>
      <c r="R1372" s="30">
        <v>60283</v>
      </c>
      <c r="S1372" s="30">
        <f t="shared" si="255"/>
        <v>51060</v>
      </c>
      <c r="T1372" s="36">
        <f t="shared" si="256"/>
        <v>657694</v>
      </c>
      <c r="U1372" s="30">
        <f t="shared" si="257"/>
        <v>3641102</v>
      </c>
      <c r="V1372" s="44">
        <v>81</v>
      </c>
      <c r="W1372" s="33">
        <f t="shared" si="258"/>
        <v>45456</v>
      </c>
      <c r="X1372" s="43" t="str">
        <f t="shared" ca="1" si="263"/>
        <v>Bill Process</v>
      </c>
      <c r="Y1372" s="37">
        <f t="shared" ca="1" si="259"/>
        <v>-735</v>
      </c>
      <c r="Z1372" s="44">
        <v>8728</v>
      </c>
      <c r="AA1372" s="44">
        <f t="shared" ca="1" si="260"/>
        <v>735</v>
      </c>
      <c r="AB1372" s="48">
        <v>5</v>
      </c>
      <c r="AC1372" s="67">
        <f t="shared" si="261"/>
        <v>0.15299504006104539</v>
      </c>
      <c r="AD1372" s="52">
        <f t="shared" ca="1" si="264"/>
        <v>730</v>
      </c>
      <c r="AE1372" s="83"/>
      <c r="AF1372" s="74">
        <v>0</v>
      </c>
      <c r="AG1372" s="75">
        <v>0</v>
      </c>
      <c r="AH1372" s="76">
        <v>46009</v>
      </c>
      <c r="AI1372" s="77">
        <v>46104</v>
      </c>
      <c r="AJ1372" s="50">
        <f t="shared" si="262"/>
        <v>-95</v>
      </c>
      <c r="AK1372" s="48" t="s">
        <v>60</v>
      </c>
    </row>
    <row r="1373" spans="1:37">
      <c r="A1373" s="86" t="s">
        <v>1674</v>
      </c>
      <c r="B1373" s="44">
        <v>541</v>
      </c>
      <c r="C1373" s="44">
        <v>57387239</v>
      </c>
      <c r="D1373" s="86" t="s">
        <v>789</v>
      </c>
      <c r="E1373" s="86" t="s">
        <v>63</v>
      </c>
      <c r="F1373" s="44">
        <v>26</v>
      </c>
      <c r="G1373" s="44">
        <v>4116525</v>
      </c>
      <c r="H1373" s="46">
        <v>0.89</v>
      </c>
      <c r="I1373" s="21">
        <v>59.074029728332491</v>
      </c>
      <c r="J1373" s="86" t="s">
        <v>187</v>
      </c>
      <c r="K1373" s="66">
        <v>0.112</v>
      </c>
      <c r="L1373" s="45">
        <v>6661</v>
      </c>
      <c r="M1373" s="82">
        <v>45938</v>
      </c>
      <c r="N1373" s="44">
        <v>30592</v>
      </c>
      <c r="O1373" s="36">
        <f t="shared" si="253"/>
        <v>1807192.7174491475</v>
      </c>
      <c r="P1373" s="36">
        <f t="shared" si="254"/>
        <v>2009598</v>
      </c>
      <c r="Q1373" s="44">
        <v>24921</v>
      </c>
      <c r="R1373" s="30">
        <v>30592</v>
      </c>
      <c r="S1373" s="30">
        <f t="shared" si="255"/>
        <v>5671</v>
      </c>
      <c r="T1373" s="36">
        <f t="shared" si="256"/>
        <v>1637068</v>
      </c>
      <c r="U1373" s="30">
        <f t="shared" si="257"/>
        <v>372530</v>
      </c>
      <c r="V1373" s="44">
        <v>170</v>
      </c>
      <c r="W1373" s="33">
        <f t="shared" si="258"/>
        <v>46108</v>
      </c>
      <c r="X1373" s="43" t="str">
        <f t="shared" ca="1" si="263"/>
        <v>Bill Process</v>
      </c>
      <c r="Y1373" s="37">
        <f t="shared" ca="1" si="259"/>
        <v>-83</v>
      </c>
      <c r="Z1373" s="44">
        <v>2007</v>
      </c>
      <c r="AA1373" s="44">
        <f t="shared" ca="1" si="260"/>
        <v>83</v>
      </c>
      <c r="AB1373" s="48">
        <v>7</v>
      </c>
      <c r="AC1373" s="67">
        <f t="shared" si="261"/>
        <v>0.81462473849372385</v>
      </c>
      <c r="AD1373" s="52">
        <f t="shared" ca="1" si="264"/>
        <v>76</v>
      </c>
      <c r="AE1373" s="83"/>
      <c r="AF1373" s="74">
        <v>0</v>
      </c>
      <c r="AG1373" s="75">
        <v>0</v>
      </c>
      <c r="AH1373" s="76">
        <v>45686</v>
      </c>
      <c r="AI1373" s="77">
        <v>45870</v>
      </c>
      <c r="AJ1373" s="50">
        <f t="shared" si="262"/>
        <v>-184</v>
      </c>
      <c r="AK1373" s="48" t="s">
        <v>47</v>
      </c>
    </row>
    <row r="1374" spans="1:37">
      <c r="A1374" s="86" t="s">
        <v>1675</v>
      </c>
      <c r="B1374" s="44">
        <v>551</v>
      </c>
      <c r="C1374" s="44">
        <v>58979535</v>
      </c>
      <c r="D1374" s="86" t="s">
        <v>581</v>
      </c>
      <c r="E1374" s="86" t="s">
        <v>75</v>
      </c>
      <c r="F1374" s="44">
        <v>16</v>
      </c>
      <c r="G1374" s="44">
        <v>5900021</v>
      </c>
      <c r="H1374" s="46">
        <v>0.75</v>
      </c>
      <c r="I1374" s="21">
        <v>74.674284984091742</v>
      </c>
      <c r="J1374" s="86" t="s">
        <v>98</v>
      </c>
      <c r="K1374" s="66">
        <v>0.13600000000000001</v>
      </c>
      <c r="L1374" s="45">
        <v>1871</v>
      </c>
      <c r="M1374" s="82">
        <v>45971</v>
      </c>
      <c r="N1374" s="44">
        <v>98273</v>
      </c>
      <c r="O1374" s="36">
        <f t="shared" si="253"/>
        <v>7338466.0082416479</v>
      </c>
      <c r="P1374" s="36">
        <f t="shared" si="254"/>
        <v>8336497</v>
      </c>
      <c r="Q1374" s="44">
        <v>87488</v>
      </c>
      <c r="R1374" s="30">
        <v>98273</v>
      </c>
      <c r="S1374" s="30">
        <f t="shared" si="255"/>
        <v>10785</v>
      </c>
      <c r="T1374" s="36">
        <f t="shared" si="256"/>
        <v>7421606</v>
      </c>
      <c r="U1374" s="30">
        <f t="shared" si="257"/>
        <v>914891</v>
      </c>
      <c r="V1374" s="44">
        <v>192</v>
      </c>
      <c r="W1374" s="33">
        <f t="shared" si="258"/>
        <v>46163</v>
      </c>
      <c r="X1374" s="43" t="str">
        <f t="shared" ca="1" si="263"/>
        <v>Bill Process</v>
      </c>
      <c r="Y1374" s="37">
        <f t="shared" ca="1" si="259"/>
        <v>-28</v>
      </c>
      <c r="Z1374" s="44">
        <v>9225</v>
      </c>
      <c r="AA1374" s="44">
        <f t="shared" ca="1" si="260"/>
        <v>28</v>
      </c>
      <c r="AB1374" s="48">
        <v>8</v>
      </c>
      <c r="AC1374" s="67">
        <f t="shared" si="261"/>
        <v>0.89025469864560969</v>
      </c>
      <c r="AD1374" s="52">
        <f t="shared" ca="1" si="264"/>
        <v>20</v>
      </c>
      <c r="AE1374" s="83"/>
      <c r="AF1374" s="74">
        <v>0</v>
      </c>
      <c r="AG1374" s="75">
        <v>0</v>
      </c>
      <c r="AH1374" s="76">
        <v>45666</v>
      </c>
      <c r="AI1374" s="77">
        <v>45872</v>
      </c>
      <c r="AJ1374" s="50">
        <f t="shared" si="262"/>
        <v>-206</v>
      </c>
      <c r="AK1374" s="48" t="s">
        <v>47</v>
      </c>
    </row>
    <row r="1375" spans="1:37">
      <c r="A1375" s="86" t="s">
        <v>1676</v>
      </c>
      <c r="B1375" s="44">
        <v>356</v>
      </c>
      <c r="C1375" s="44">
        <v>19727598</v>
      </c>
      <c r="D1375" s="86" t="s">
        <v>869</v>
      </c>
      <c r="E1375" s="86" t="s">
        <v>107</v>
      </c>
      <c r="F1375" s="44">
        <v>47</v>
      </c>
      <c r="G1375" s="44">
        <v>2626052</v>
      </c>
      <c r="H1375" s="46">
        <v>0.99</v>
      </c>
      <c r="I1375" s="21">
        <v>77.750964385824716</v>
      </c>
      <c r="J1375" s="86" t="s">
        <v>184</v>
      </c>
      <c r="K1375" s="66">
        <v>0.13800000000000001</v>
      </c>
      <c r="L1375" s="45">
        <v>3020</v>
      </c>
      <c r="M1375" s="82">
        <v>45362</v>
      </c>
      <c r="N1375" s="44">
        <v>71379</v>
      </c>
      <c r="O1375" s="36">
        <f t="shared" si="253"/>
        <v>5549786.0868957825</v>
      </c>
      <c r="P1375" s="36">
        <f t="shared" si="254"/>
        <v>6315657</v>
      </c>
      <c r="Q1375" s="44">
        <v>32650</v>
      </c>
      <c r="R1375" s="30">
        <v>71379</v>
      </c>
      <c r="S1375" s="30">
        <f t="shared" si="255"/>
        <v>38729</v>
      </c>
      <c r="T1375" s="36">
        <f t="shared" si="256"/>
        <v>2888892</v>
      </c>
      <c r="U1375" s="30">
        <f t="shared" si="257"/>
        <v>3426765</v>
      </c>
      <c r="V1375" s="44">
        <v>183</v>
      </c>
      <c r="W1375" s="33">
        <f t="shared" si="258"/>
        <v>45545</v>
      </c>
      <c r="X1375" s="43" t="str">
        <f t="shared" ca="1" si="263"/>
        <v>Bill Process</v>
      </c>
      <c r="Y1375" s="37">
        <f t="shared" ca="1" si="259"/>
        <v>-646</v>
      </c>
      <c r="Z1375" s="44">
        <v>5462</v>
      </c>
      <c r="AA1375" s="44">
        <f t="shared" ca="1" si="260"/>
        <v>646</v>
      </c>
      <c r="AB1375" s="48">
        <v>0</v>
      </c>
      <c r="AC1375" s="67">
        <f t="shared" si="261"/>
        <v>0.45741744770870985</v>
      </c>
      <c r="AD1375" s="52">
        <f t="shared" ca="1" si="264"/>
        <v>646</v>
      </c>
      <c r="AE1375" s="83"/>
      <c r="AF1375" s="74">
        <v>0</v>
      </c>
      <c r="AG1375" s="75">
        <v>0</v>
      </c>
      <c r="AH1375" s="76">
        <v>46318</v>
      </c>
      <c r="AI1375" s="77">
        <v>46515</v>
      </c>
      <c r="AJ1375" s="50">
        <f t="shared" si="262"/>
        <v>-197</v>
      </c>
      <c r="AK1375" s="48" t="s">
        <v>60</v>
      </c>
    </row>
    <row r="1376" spans="1:37">
      <c r="A1376" s="86" t="s">
        <v>1677</v>
      </c>
      <c r="B1376" s="44">
        <v>465</v>
      </c>
      <c r="C1376" s="44">
        <v>88646084</v>
      </c>
      <c r="D1376" s="86" t="s">
        <v>931</v>
      </c>
      <c r="E1376" s="86" t="s">
        <v>63</v>
      </c>
      <c r="F1376" s="44">
        <v>7</v>
      </c>
      <c r="G1376" s="44">
        <v>6122688</v>
      </c>
      <c r="H1376" s="46">
        <v>0.91</v>
      </c>
      <c r="I1376" s="21">
        <v>87.151788978855961</v>
      </c>
      <c r="J1376" s="86" t="s">
        <v>55</v>
      </c>
      <c r="K1376" s="66">
        <v>0.114</v>
      </c>
      <c r="L1376" s="45">
        <v>7229</v>
      </c>
      <c r="M1376" s="82">
        <v>45032</v>
      </c>
      <c r="N1376" s="44">
        <v>18549</v>
      </c>
      <c r="O1376" s="36">
        <f t="shared" si="253"/>
        <v>1616578.5337687992</v>
      </c>
      <c r="P1376" s="36">
        <f t="shared" si="254"/>
        <v>1800868</v>
      </c>
      <c r="Q1376" s="44">
        <v>3341</v>
      </c>
      <c r="R1376" s="30">
        <v>18549</v>
      </c>
      <c r="S1376" s="30">
        <f t="shared" si="255"/>
        <v>15208</v>
      </c>
      <c r="T1376" s="36">
        <f t="shared" si="256"/>
        <v>324368</v>
      </c>
      <c r="U1376" s="30">
        <f t="shared" si="257"/>
        <v>1476500</v>
      </c>
      <c r="V1376" s="44">
        <v>157</v>
      </c>
      <c r="W1376" s="33">
        <f t="shared" si="258"/>
        <v>45189</v>
      </c>
      <c r="X1376" s="43" t="str">
        <f t="shared" ca="1" si="263"/>
        <v>Bill Process</v>
      </c>
      <c r="Y1376" s="37">
        <f t="shared" ca="1" si="259"/>
        <v>-1002</v>
      </c>
      <c r="Z1376" s="44">
        <v>3257</v>
      </c>
      <c r="AA1376" s="44">
        <f t="shared" ca="1" si="260"/>
        <v>1002</v>
      </c>
      <c r="AB1376" s="48">
        <v>0</v>
      </c>
      <c r="AC1376" s="67">
        <f t="shared" si="261"/>
        <v>0.18011752655129656</v>
      </c>
      <c r="AD1376" s="52">
        <f t="shared" ca="1" si="264"/>
        <v>1002</v>
      </c>
      <c r="AE1376" s="83"/>
      <c r="AF1376" s="74">
        <v>0</v>
      </c>
      <c r="AG1376" s="75">
        <v>0</v>
      </c>
      <c r="AH1376" s="76">
        <v>46207</v>
      </c>
      <c r="AI1376" s="77">
        <v>46378</v>
      </c>
      <c r="AJ1376" s="50">
        <f t="shared" si="262"/>
        <v>-171</v>
      </c>
      <c r="AK1376" s="48" t="s">
        <v>47</v>
      </c>
    </row>
    <row r="1377" spans="1:37">
      <c r="A1377" s="86" t="s">
        <v>1678</v>
      </c>
      <c r="B1377" s="44">
        <v>634</v>
      </c>
      <c r="C1377" s="44">
        <v>33702908</v>
      </c>
      <c r="D1377" s="86" t="s">
        <v>538</v>
      </c>
      <c r="E1377" s="86" t="s">
        <v>211</v>
      </c>
      <c r="F1377" s="44">
        <v>11</v>
      </c>
      <c r="G1377" s="44">
        <v>3041971</v>
      </c>
      <c r="H1377" s="46">
        <v>0.99</v>
      </c>
      <c r="I1377" s="21">
        <v>77.616390169805314</v>
      </c>
      <c r="J1377" s="86" t="s">
        <v>98</v>
      </c>
      <c r="K1377" s="66">
        <v>0.123</v>
      </c>
      <c r="L1377" s="45">
        <v>7788</v>
      </c>
      <c r="M1377" s="82">
        <v>44579</v>
      </c>
      <c r="N1377" s="44">
        <v>82630</v>
      </c>
      <c r="O1377" s="36">
        <f t="shared" si="253"/>
        <v>6413442.3197310129</v>
      </c>
      <c r="P1377" s="36">
        <f t="shared" si="254"/>
        <v>7202296</v>
      </c>
      <c r="Q1377" s="44">
        <v>2901</v>
      </c>
      <c r="R1377" s="30">
        <v>82630</v>
      </c>
      <c r="S1377" s="30">
        <f t="shared" si="255"/>
        <v>79729</v>
      </c>
      <c r="T1377" s="36">
        <f t="shared" si="256"/>
        <v>252860</v>
      </c>
      <c r="U1377" s="30">
        <f t="shared" si="257"/>
        <v>6949436</v>
      </c>
      <c r="V1377" s="44">
        <v>134</v>
      </c>
      <c r="W1377" s="33">
        <f t="shared" si="258"/>
        <v>44713</v>
      </c>
      <c r="X1377" s="43" t="str">
        <f t="shared" ca="1" si="263"/>
        <v>Bill Process</v>
      </c>
      <c r="Y1377" s="37">
        <f t="shared" ca="1" si="259"/>
        <v>-1478</v>
      </c>
      <c r="Z1377" s="44">
        <v>1752</v>
      </c>
      <c r="AA1377" s="44">
        <f t="shared" ca="1" si="260"/>
        <v>1478</v>
      </c>
      <c r="AB1377" s="48">
        <v>1</v>
      </c>
      <c r="AC1377" s="67">
        <f t="shared" si="261"/>
        <v>3.5108314171608375E-2</v>
      </c>
      <c r="AD1377" s="52">
        <f t="shared" ca="1" si="264"/>
        <v>1477</v>
      </c>
      <c r="AE1377" s="83"/>
      <c r="AF1377" s="74">
        <v>0</v>
      </c>
      <c r="AG1377" s="75">
        <v>0</v>
      </c>
      <c r="AH1377" s="76">
        <v>45832</v>
      </c>
      <c r="AI1377" s="77">
        <v>45980</v>
      </c>
      <c r="AJ1377" s="50">
        <f t="shared" si="262"/>
        <v>-148</v>
      </c>
      <c r="AK1377" s="48" t="s">
        <v>47</v>
      </c>
    </row>
    <row r="1378" spans="1:37">
      <c r="A1378" s="86" t="s">
        <v>1679</v>
      </c>
      <c r="B1378" s="44">
        <v>806</v>
      </c>
      <c r="C1378" s="44">
        <v>99619682</v>
      </c>
      <c r="D1378" s="86" t="s">
        <v>381</v>
      </c>
      <c r="E1378" s="86" t="s">
        <v>211</v>
      </c>
      <c r="F1378" s="44">
        <v>48</v>
      </c>
      <c r="G1378" s="44">
        <v>4281690</v>
      </c>
      <c r="H1378" s="46">
        <v>0.79</v>
      </c>
      <c r="I1378" s="21">
        <v>96.9218679283656</v>
      </c>
      <c r="J1378" s="86" t="s">
        <v>181</v>
      </c>
      <c r="K1378" s="66">
        <v>0.128</v>
      </c>
      <c r="L1378" s="45">
        <v>3789</v>
      </c>
      <c r="M1378" s="82">
        <v>44189</v>
      </c>
      <c r="N1378" s="44">
        <v>19435</v>
      </c>
      <c r="O1378" s="36">
        <f t="shared" si="253"/>
        <v>1883676.5031877854</v>
      </c>
      <c r="P1378" s="36">
        <f t="shared" si="254"/>
        <v>2124787</v>
      </c>
      <c r="Q1378" s="44">
        <v>11127</v>
      </c>
      <c r="R1378" s="30">
        <v>19435</v>
      </c>
      <c r="S1378" s="30">
        <f t="shared" si="255"/>
        <v>8308</v>
      </c>
      <c r="T1378" s="36">
        <f t="shared" si="256"/>
        <v>1216491</v>
      </c>
      <c r="U1378" s="30">
        <f t="shared" si="257"/>
        <v>908296</v>
      </c>
      <c r="V1378" s="44">
        <v>120</v>
      </c>
      <c r="W1378" s="33">
        <f t="shared" si="258"/>
        <v>44309</v>
      </c>
      <c r="X1378" s="43" t="str">
        <f t="shared" ca="1" si="263"/>
        <v>Bill Process</v>
      </c>
      <c r="Y1378" s="37">
        <f t="shared" ca="1" si="259"/>
        <v>-1882</v>
      </c>
      <c r="Z1378" s="44">
        <v>8645</v>
      </c>
      <c r="AA1378" s="44">
        <f t="shared" ca="1" si="260"/>
        <v>1882</v>
      </c>
      <c r="AB1378" s="48">
        <v>6</v>
      </c>
      <c r="AC1378" s="67">
        <f t="shared" si="261"/>
        <v>0.5725237972729611</v>
      </c>
      <c r="AD1378" s="52">
        <f t="shared" ca="1" si="264"/>
        <v>1876</v>
      </c>
      <c r="AE1378" s="83"/>
      <c r="AF1378" s="74">
        <v>0</v>
      </c>
      <c r="AG1378" s="75">
        <v>0</v>
      </c>
      <c r="AH1378" s="76">
        <v>45738</v>
      </c>
      <c r="AI1378" s="77">
        <v>45872</v>
      </c>
      <c r="AJ1378" s="50">
        <f t="shared" si="262"/>
        <v>-134</v>
      </c>
      <c r="AK1378" s="48" t="s">
        <v>47</v>
      </c>
    </row>
    <row r="1379" spans="1:37">
      <c r="A1379" s="86" t="s">
        <v>1680</v>
      </c>
      <c r="B1379" s="44">
        <v>381</v>
      </c>
      <c r="C1379" s="44">
        <v>15994853</v>
      </c>
      <c r="D1379" s="86" t="s">
        <v>922</v>
      </c>
      <c r="E1379" s="86" t="s">
        <v>79</v>
      </c>
      <c r="F1379" s="44">
        <v>32</v>
      </c>
      <c r="G1379" s="44">
        <v>9550982</v>
      </c>
      <c r="H1379" s="46">
        <v>0.76</v>
      </c>
      <c r="I1379" s="21">
        <v>78.719997422315586</v>
      </c>
      <c r="J1379" s="86" t="s">
        <v>242</v>
      </c>
      <c r="K1379" s="66">
        <v>0.10299999999999999</v>
      </c>
      <c r="L1379" s="45">
        <v>7046</v>
      </c>
      <c r="M1379" s="82">
        <v>45936</v>
      </c>
      <c r="N1379" s="44">
        <v>11807</v>
      </c>
      <c r="O1379" s="36">
        <f t="shared" si="253"/>
        <v>929447.00956528017</v>
      </c>
      <c r="P1379" s="36">
        <f t="shared" si="254"/>
        <v>1025180</v>
      </c>
      <c r="Q1379" s="44">
        <v>3987</v>
      </c>
      <c r="R1379" s="30">
        <v>11807</v>
      </c>
      <c r="S1379" s="30">
        <f t="shared" si="255"/>
        <v>7820</v>
      </c>
      <c r="T1379" s="36">
        <f t="shared" si="256"/>
        <v>346184</v>
      </c>
      <c r="U1379" s="30">
        <f t="shared" si="257"/>
        <v>678996</v>
      </c>
      <c r="V1379" s="44">
        <v>75</v>
      </c>
      <c r="W1379" s="33">
        <f t="shared" si="258"/>
        <v>46011</v>
      </c>
      <c r="X1379" s="43" t="str">
        <f t="shared" ca="1" si="263"/>
        <v>Bill Process</v>
      </c>
      <c r="Y1379" s="37">
        <f t="shared" ca="1" si="259"/>
        <v>-180</v>
      </c>
      <c r="Z1379" s="44">
        <v>4695</v>
      </c>
      <c r="AA1379" s="44">
        <f t="shared" ca="1" si="260"/>
        <v>180</v>
      </c>
      <c r="AB1379" s="48">
        <v>0</v>
      </c>
      <c r="AC1379" s="67">
        <f t="shared" si="261"/>
        <v>0.33768103667315996</v>
      </c>
      <c r="AD1379" s="52">
        <f t="shared" ca="1" si="264"/>
        <v>180</v>
      </c>
      <c r="AE1379" s="83"/>
      <c r="AF1379" s="74">
        <v>0</v>
      </c>
      <c r="AG1379" s="75">
        <v>0</v>
      </c>
      <c r="AH1379" s="76">
        <v>46209</v>
      </c>
      <c r="AI1379" s="77">
        <v>46298</v>
      </c>
      <c r="AJ1379" s="50">
        <f t="shared" si="262"/>
        <v>-89</v>
      </c>
      <c r="AK1379" s="48" t="s">
        <v>47</v>
      </c>
    </row>
    <row r="1380" spans="1:37">
      <c r="A1380" s="86" t="s">
        <v>1681</v>
      </c>
      <c r="B1380" s="44">
        <v>734</v>
      </c>
      <c r="C1380" s="44">
        <v>84220640</v>
      </c>
      <c r="D1380" s="86" t="s">
        <v>214</v>
      </c>
      <c r="E1380" s="86" t="s">
        <v>75</v>
      </c>
      <c r="F1380" s="44">
        <v>43</v>
      </c>
      <c r="G1380" s="44">
        <v>9788418</v>
      </c>
      <c r="H1380" s="46">
        <v>0.89</v>
      </c>
      <c r="I1380" s="21">
        <v>58.242036568125698</v>
      </c>
      <c r="J1380" s="86" t="s">
        <v>221</v>
      </c>
      <c r="K1380" s="66">
        <v>0.127</v>
      </c>
      <c r="L1380" s="45">
        <v>7608</v>
      </c>
      <c r="M1380" s="82">
        <v>45284</v>
      </c>
      <c r="N1380" s="44">
        <v>71330</v>
      </c>
      <c r="O1380" s="36">
        <f t="shared" si="253"/>
        <v>4154404.4684044062</v>
      </c>
      <c r="P1380" s="36">
        <f t="shared" si="254"/>
        <v>4682014</v>
      </c>
      <c r="Q1380" s="44">
        <v>57415</v>
      </c>
      <c r="R1380" s="30">
        <v>71330</v>
      </c>
      <c r="S1380" s="30">
        <f t="shared" si="255"/>
        <v>13915</v>
      </c>
      <c r="T1380" s="36">
        <f t="shared" si="256"/>
        <v>3768650</v>
      </c>
      <c r="U1380" s="30">
        <f t="shared" si="257"/>
        <v>913364</v>
      </c>
      <c r="V1380" s="44">
        <v>175</v>
      </c>
      <c r="W1380" s="33">
        <f t="shared" si="258"/>
        <v>45459</v>
      </c>
      <c r="X1380" s="43" t="str">
        <f t="shared" ca="1" si="263"/>
        <v>Bill Process</v>
      </c>
      <c r="Y1380" s="37">
        <f t="shared" ca="1" si="259"/>
        <v>-732</v>
      </c>
      <c r="Z1380" s="44">
        <v>8321</v>
      </c>
      <c r="AA1380" s="44">
        <f t="shared" ca="1" si="260"/>
        <v>732</v>
      </c>
      <c r="AB1380" s="48">
        <v>0</v>
      </c>
      <c r="AC1380" s="67">
        <f t="shared" si="261"/>
        <v>0.80492079069115374</v>
      </c>
      <c r="AD1380" s="52">
        <f t="shared" ca="1" si="264"/>
        <v>732</v>
      </c>
      <c r="AE1380" s="83"/>
      <c r="AF1380" s="74">
        <v>0</v>
      </c>
      <c r="AG1380" s="75">
        <v>0</v>
      </c>
      <c r="AH1380" s="76">
        <v>46369</v>
      </c>
      <c r="AI1380" s="77">
        <v>46558</v>
      </c>
      <c r="AJ1380" s="50">
        <f t="shared" si="262"/>
        <v>-189</v>
      </c>
      <c r="AK1380" s="48" t="s">
        <v>60</v>
      </c>
    </row>
    <row r="1381" spans="1:37">
      <c r="A1381" s="86" t="s">
        <v>1682</v>
      </c>
      <c r="B1381" s="44">
        <v>613</v>
      </c>
      <c r="C1381" s="44">
        <v>89521421</v>
      </c>
      <c r="D1381" s="86" t="s">
        <v>86</v>
      </c>
      <c r="E1381" s="86" t="s">
        <v>58</v>
      </c>
      <c r="F1381" s="44">
        <v>15</v>
      </c>
      <c r="G1381" s="44">
        <v>8866343</v>
      </c>
      <c r="H1381" s="46">
        <v>0.9</v>
      </c>
      <c r="I1381" s="21">
        <v>90.740714264521472</v>
      </c>
      <c r="J1381" s="86" t="s">
        <v>76</v>
      </c>
      <c r="K1381" s="66">
        <v>0.10299999999999999</v>
      </c>
      <c r="L1381" s="45">
        <v>6990</v>
      </c>
      <c r="M1381" s="82">
        <v>44244</v>
      </c>
      <c r="N1381" s="44">
        <v>39091</v>
      </c>
      <c r="O1381" s="36">
        <f t="shared" si="253"/>
        <v>3547145.2613144089</v>
      </c>
      <c r="P1381" s="36">
        <f t="shared" si="254"/>
        <v>3912501</v>
      </c>
      <c r="Q1381" s="44">
        <v>14025</v>
      </c>
      <c r="R1381" s="30">
        <v>39091</v>
      </c>
      <c r="S1381" s="30">
        <f t="shared" si="255"/>
        <v>25066</v>
      </c>
      <c r="T1381" s="36">
        <f t="shared" si="256"/>
        <v>1403720</v>
      </c>
      <c r="U1381" s="30">
        <f t="shared" si="257"/>
        <v>2508781</v>
      </c>
      <c r="V1381" s="44">
        <v>74</v>
      </c>
      <c r="W1381" s="33">
        <f t="shared" si="258"/>
        <v>44318</v>
      </c>
      <c r="X1381" s="43" t="str">
        <f t="shared" ca="1" si="263"/>
        <v>Bill Process</v>
      </c>
      <c r="Y1381" s="37">
        <f t="shared" ca="1" si="259"/>
        <v>-1873</v>
      </c>
      <c r="Z1381" s="44">
        <v>6460</v>
      </c>
      <c r="AA1381" s="44">
        <f t="shared" ca="1" si="260"/>
        <v>1873</v>
      </c>
      <c r="AB1381" s="48">
        <v>0</v>
      </c>
      <c r="AC1381" s="67">
        <f t="shared" si="261"/>
        <v>0.35877823539945258</v>
      </c>
      <c r="AD1381" s="52">
        <f t="shared" ca="1" si="264"/>
        <v>1873</v>
      </c>
      <c r="AE1381" s="83"/>
      <c r="AF1381" s="74">
        <v>0</v>
      </c>
      <c r="AG1381" s="75">
        <v>0</v>
      </c>
      <c r="AH1381" s="76">
        <v>46295</v>
      </c>
      <c r="AI1381" s="77">
        <v>46383</v>
      </c>
      <c r="AJ1381" s="50">
        <f t="shared" si="262"/>
        <v>-88</v>
      </c>
      <c r="AK1381" s="48" t="s">
        <v>47</v>
      </c>
    </row>
    <row r="1382" spans="1:37">
      <c r="A1382" s="86" t="s">
        <v>1683</v>
      </c>
      <c r="B1382" s="44">
        <v>417</v>
      </c>
      <c r="C1382" s="44">
        <v>14996620</v>
      </c>
      <c r="D1382" s="86" t="s">
        <v>304</v>
      </c>
      <c r="E1382" s="86" t="s">
        <v>67</v>
      </c>
      <c r="F1382" s="44">
        <v>41</v>
      </c>
      <c r="G1382" s="44">
        <v>1456602</v>
      </c>
      <c r="H1382" s="46">
        <v>0.85</v>
      </c>
      <c r="I1382" s="21">
        <v>54.843126624025487</v>
      </c>
      <c r="J1382" s="86" t="s">
        <v>87</v>
      </c>
      <c r="K1382" s="66">
        <v>0.13100000000000001</v>
      </c>
      <c r="L1382" s="45">
        <v>3071</v>
      </c>
      <c r="M1382" s="82">
        <v>44821</v>
      </c>
      <c r="N1382" s="44">
        <v>30090</v>
      </c>
      <c r="O1382" s="36">
        <f t="shared" si="253"/>
        <v>1650229.680116927</v>
      </c>
      <c r="P1382" s="36">
        <f t="shared" si="254"/>
        <v>1866410</v>
      </c>
      <c r="Q1382" s="44">
        <v>12483</v>
      </c>
      <c r="R1382" s="30">
        <v>30090</v>
      </c>
      <c r="S1382" s="30">
        <f t="shared" si="255"/>
        <v>17607</v>
      </c>
      <c r="T1382" s="36">
        <f t="shared" si="256"/>
        <v>774290</v>
      </c>
      <c r="U1382" s="30">
        <f t="shared" si="257"/>
        <v>1092120</v>
      </c>
      <c r="V1382" s="44">
        <v>141</v>
      </c>
      <c r="W1382" s="33">
        <f t="shared" si="258"/>
        <v>44962</v>
      </c>
      <c r="X1382" s="43" t="str">
        <f t="shared" ca="1" si="263"/>
        <v>Bill Process</v>
      </c>
      <c r="Y1382" s="37">
        <f t="shared" ca="1" si="259"/>
        <v>-1229</v>
      </c>
      <c r="Z1382" s="44">
        <v>4211</v>
      </c>
      <c r="AA1382" s="44">
        <f t="shared" ca="1" si="260"/>
        <v>1229</v>
      </c>
      <c r="AB1382" s="48">
        <v>0</v>
      </c>
      <c r="AC1382" s="67">
        <f t="shared" si="261"/>
        <v>0.41485543369890326</v>
      </c>
      <c r="AD1382" s="52">
        <f t="shared" ca="1" si="264"/>
        <v>1229</v>
      </c>
      <c r="AE1382" s="83"/>
      <c r="AF1382" s="74">
        <v>0</v>
      </c>
      <c r="AG1382" s="75">
        <v>0</v>
      </c>
      <c r="AH1382" s="76">
        <v>46199</v>
      </c>
      <c r="AI1382" s="77">
        <v>46354</v>
      </c>
      <c r="AJ1382" s="50">
        <f t="shared" si="262"/>
        <v>-155</v>
      </c>
      <c r="AK1382" s="48" t="s">
        <v>60</v>
      </c>
    </row>
    <row r="1383" spans="1:37">
      <c r="A1383" s="86" t="s">
        <v>1684</v>
      </c>
      <c r="B1383" s="44">
        <v>737</v>
      </c>
      <c r="C1383" s="44">
        <v>63773569</v>
      </c>
      <c r="D1383" s="86" t="s">
        <v>287</v>
      </c>
      <c r="E1383" s="86" t="s">
        <v>207</v>
      </c>
      <c r="F1383" s="44">
        <v>24</v>
      </c>
      <c r="G1383" s="44">
        <v>7816418</v>
      </c>
      <c r="H1383" s="46">
        <v>0.78</v>
      </c>
      <c r="I1383" s="21">
        <v>59.15524517718849</v>
      </c>
      <c r="J1383" s="86" t="s">
        <v>184</v>
      </c>
      <c r="K1383" s="66">
        <v>0.13600000000000001</v>
      </c>
      <c r="L1383" s="45">
        <v>9577</v>
      </c>
      <c r="M1383" s="82">
        <v>45745</v>
      </c>
      <c r="N1383" s="44">
        <v>23436</v>
      </c>
      <c r="O1383" s="36">
        <f t="shared" si="253"/>
        <v>1386362.3259725894</v>
      </c>
      <c r="P1383" s="36">
        <f t="shared" si="254"/>
        <v>1574908</v>
      </c>
      <c r="Q1383" s="44">
        <v>18192</v>
      </c>
      <c r="R1383" s="30">
        <v>23436</v>
      </c>
      <c r="S1383" s="30">
        <f t="shared" si="255"/>
        <v>5244</v>
      </c>
      <c r="T1383" s="36">
        <f t="shared" si="256"/>
        <v>1222509</v>
      </c>
      <c r="U1383" s="30">
        <f t="shared" si="257"/>
        <v>352399</v>
      </c>
      <c r="V1383" s="44">
        <v>170</v>
      </c>
      <c r="W1383" s="33">
        <f t="shared" si="258"/>
        <v>45915</v>
      </c>
      <c r="X1383" s="43" t="str">
        <f t="shared" ca="1" si="263"/>
        <v>Bill Process</v>
      </c>
      <c r="Y1383" s="37">
        <f t="shared" ca="1" si="259"/>
        <v>-276</v>
      </c>
      <c r="Z1383" s="44">
        <v>9512</v>
      </c>
      <c r="AA1383" s="44">
        <f t="shared" ca="1" si="260"/>
        <v>276</v>
      </c>
      <c r="AB1383" s="48">
        <v>0</v>
      </c>
      <c r="AC1383" s="67">
        <f t="shared" si="261"/>
        <v>0.7762416794674859</v>
      </c>
      <c r="AD1383" s="52">
        <f t="shared" ca="1" si="264"/>
        <v>276</v>
      </c>
      <c r="AE1383" s="83"/>
      <c r="AF1383" s="74">
        <v>0</v>
      </c>
      <c r="AG1383" s="75">
        <v>0</v>
      </c>
      <c r="AH1383" s="76">
        <v>46206</v>
      </c>
      <c r="AI1383" s="77">
        <v>46390</v>
      </c>
      <c r="AJ1383" s="50">
        <f t="shared" si="262"/>
        <v>-184</v>
      </c>
      <c r="AK1383" s="48" t="s">
        <v>60</v>
      </c>
    </row>
    <row r="1384" spans="1:37">
      <c r="A1384" s="86" t="s">
        <v>1685</v>
      </c>
      <c r="B1384" s="44">
        <v>926</v>
      </c>
      <c r="C1384" s="44">
        <v>98860369</v>
      </c>
      <c r="D1384" s="86" t="s">
        <v>347</v>
      </c>
      <c r="E1384" s="86" t="s">
        <v>107</v>
      </c>
      <c r="F1384" s="44">
        <v>31</v>
      </c>
      <c r="G1384" s="44">
        <v>2562926</v>
      </c>
      <c r="H1384" s="46">
        <v>0.97</v>
      </c>
      <c r="I1384" s="21">
        <v>90.586584332610897</v>
      </c>
      <c r="J1384" s="86" t="s">
        <v>181</v>
      </c>
      <c r="K1384" s="66">
        <v>0.104</v>
      </c>
      <c r="L1384" s="45">
        <v>3239</v>
      </c>
      <c r="M1384" s="82">
        <v>45298</v>
      </c>
      <c r="N1384" s="44">
        <v>38600</v>
      </c>
      <c r="O1384" s="36">
        <f t="shared" si="253"/>
        <v>3496642.1552387807</v>
      </c>
      <c r="P1384" s="36">
        <f t="shared" si="254"/>
        <v>3860293</v>
      </c>
      <c r="Q1384" s="44">
        <v>13517</v>
      </c>
      <c r="R1384" s="30">
        <v>38600</v>
      </c>
      <c r="S1384" s="30">
        <f t="shared" si="255"/>
        <v>25083</v>
      </c>
      <c r="T1384" s="36">
        <f t="shared" si="256"/>
        <v>1351803</v>
      </c>
      <c r="U1384" s="30">
        <f t="shared" si="257"/>
        <v>2508490</v>
      </c>
      <c r="V1384" s="44">
        <v>107</v>
      </c>
      <c r="W1384" s="33">
        <f t="shared" si="258"/>
        <v>45405</v>
      </c>
      <c r="X1384" s="43" t="str">
        <f t="shared" ca="1" si="263"/>
        <v>Bill Process</v>
      </c>
      <c r="Y1384" s="37">
        <f t="shared" ca="1" si="259"/>
        <v>-786</v>
      </c>
      <c r="Z1384" s="44">
        <v>5215</v>
      </c>
      <c r="AA1384" s="44">
        <f t="shared" ca="1" si="260"/>
        <v>786</v>
      </c>
      <c r="AB1384" s="48">
        <v>1</v>
      </c>
      <c r="AC1384" s="67">
        <f t="shared" si="261"/>
        <v>0.35018134715025906</v>
      </c>
      <c r="AD1384" s="52">
        <f t="shared" ca="1" si="264"/>
        <v>785</v>
      </c>
      <c r="AE1384" s="83"/>
      <c r="AF1384" s="74">
        <v>0</v>
      </c>
      <c r="AG1384" s="75">
        <v>0</v>
      </c>
      <c r="AH1384" s="76">
        <v>45686</v>
      </c>
      <c r="AI1384" s="77">
        <v>45807</v>
      </c>
      <c r="AJ1384" s="50">
        <f t="shared" si="262"/>
        <v>-121</v>
      </c>
      <c r="AK1384" s="48" t="s">
        <v>47</v>
      </c>
    </row>
    <row r="1385" spans="1:37">
      <c r="A1385" s="86" t="s">
        <v>1686</v>
      </c>
      <c r="B1385" s="44">
        <v>795</v>
      </c>
      <c r="C1385" s="44">
        <v>79849561</v>
      </c>
      <c r="D1385" s="86" t="s">
        <v>361</v>
      </c>
      <c r="E1385" s="86" t="s">
        <v>107</v>
      </c>
      <c r="F1385" s="44">
        <v>23</v>
      </c>
      <c r="G1385" s="44">
        <v>3366723</v>
      </c>
      <c r="H1385" s="46">
        <v>0.84</v>
      </c>
      <c r="I1385" s="21">
        <v>85.50008205356913</v>
      </c>
      <c r="J1385" s="86" t="s">
        <v>187</v>
      </c>
      <c r="K1385" s="66">
        <v>0.13300000000000001</v>
      </c>
      <c r="L1385" s="45">
        <v>4366</v>
      </c>
      <c r="M1385" s="82">
        <v>45590</v>
      </c>
      <c r="N1385" s="44">
        <v>84838</v>
      </c>
      <c r="O1385" s="36">
        <f t="shared" si="253"/>
        <v>7253655.9612606978</v>
      </c>
      <c r="P1385" s="36">
        <f t="shared" si="254"/>
        <v>8218392</v>
      </c>
      <c r="Q1385" s="44">
        <v>5368</v>
      </c>
      <c r="R1385" s="30">
        <v>84838</v>
      </c>
      <c r="S1385" s="30">
        <f t="shared" si="255"/>
        <v>79470</v>
      </c>
      <c r="T1385" s="36">
        <f t="shared" si="256"/>
        <v>520007</v>
      </c>
      <c r="U1385" s="30">
        <f t="shared" si="257"/>
        <v>7698385</v>
      </c>
      <c r="V1385" s="44">
        <v>66</v>
      </c>
      <c r="W1385" s="33">
        <f t="shared" si="258"/>
        <v>45656</v>
      </c>
      <c r="X1385" s="43" t="str">
        <f t="shared" ca="1" si="263"/>
        <v>Bill Process</v>
      </c>
      <c r="Y1385" s="37">
        <f t="shared" ca="1" si="259"/>
        <v>-535</v>
      </c>
      <c r="Z1385" s="44">
        <v>6717</v>
      </c>
      <c r="AA1385" s="44">
        <f t="shared" ca="1" si="260"/>
        <v>535</v>
      </c>
      <c r="AB1385" s="48">
        <v>5</v>
      </c>
      <c r="AC1385" s="67">
        <f t="shared" si="261"/>
        <v>6.3273533086588563E-2</v>
      </c>
      <c r="AD1385" s="52">
        <f t="shared" ca="1" si="264"/>
        <v>530</v>
      </c>
      <c r="AE1385" s="83"/>
      <c r="AF1385" s="74">
        <v>0</v>
      </c>
      <c r="AG1385" s="75">
        <v>0</v>
      </c>
      <c r="AH1385" s="76">
        <v>45684</v>
      </c>
      <c r="AI1385" s="77">
        <v>45764</v>
      </c>
      <c r="AJ1385" s="50">
        <f t="shared" si="262"/>
        <v>-80</v>
      </c>
      <c r="AK1385" s="48" t="s">
        <v>47</v>
      </c>
    </row>
    <row r="1386" spans="1:37">
      <c r="A1386" s="86" t="s">
        <v>1687</v>
      </c>
      <c r="B1386" s="44">
        <v>882</v>
      </c>
      <c r="C1386" s="44">
        <v>89203537</v>
      </c>
      <c r="D1386" s="86" t="s">
        <v>336</v>
      </c>
      <c r="E1386" s="86" t="s">
        <v>58</v>
      </c>
      <c r="F1386" s="44">
        <v>6</v>
      </c>
      <c r="G1386" s="44">
        <v>4033137</v>
      </c>
      <c r="H1386" s="46">
        <v>0.89</v>
      </c>
      <c r="I1386" s="21">
        <v>99.759660866011117</v>
      </c>
      <c r="J1386" s="86" t="s">
        <v>176</v>
      </c>
      <c r="K1386" s="66">
        <v>0.11</v>
      </c>
      <c r="L1386" s="45">
        <v>3424</v>
      </c>
      <c r="M1386" s="82">
        <v>45652</v>
      </c>
      <c r="N1386" s="44">
        <v>69284</v>
      </c>
      <c r="O1386" s="36">
        <f t="shared" si="253"/>
        <v>6911748.3434407143</v>
      </c>
      <c r="P1386" s="36">
        <f t="shared" si="254"/>
        <v>7672041</v>
      </c>
      <c r="Q1386" s="44">
        <v>59817</v>
      </c>
      <c r="R1386" s="30">
        <v>69284</v>
      </c>
      <c r="S1386" s="30">
        <f t="shared" si="255"/>
        <v>9467</v>
      </c>
      <c r="T1386" s="36">
        <f t="shared" si="256"/>
        <v>6623729</v>
      </c>
      <c r="U1386" s="30">
        <f t="shared" si="257"/>
        <v>1048312</v>
      </c>
      <c r="V1386" s="44">
        <v>124</v>
      </c>
      <c r="W1386" s="33">
        <f t="shared" si="258"/>
        <v>45776</v>
      </c>
      <c r="X1386" s="43" t="str">
        <f t="shared" ca="1" si="263"/>
        <v>Bill Process</v>
      </c>
      <c r="Y1386" s="37">
        <f t="shared" ca="1" si="259"/>
        <v>-415</v>
      </c>
      <c r="Z1386" s="44">
        <v>6289</v>
      </c>
      <c r="AA1386" s="44">
        <f t="shared" ca="1" si="260"/>
        <v>415</v>
      </c>
      <c r="AB1386" s="48">
        <v>4</v>
      </c>
      <c r="AC1386" s="67">
        <f t="shared" si="261"/>
        <v>0.86335950580220544</v>
      </c>
      <c r="AD1386" s="52">
        <f t="shared" ca="1" si="264"/>
        <v>411</v>
      </c>
      <c r="AE1386" s="83"/>
      <c r="AF1386" s="74">
        <v>0</v>
      </c>
      <c r="AG1386" s="75">
        <v>0</v>
      </c>
      <c r="AH1386" s="76">
        <v>45739</v>
      </c>
      <c r="AI1386" s="77">
        <v>45877</v>
      </c>
      <c r="AJ1386" s="50">
        <f t="shared" si="262"/>
        <v>-138</v>
      </c>
      <c r="AK1386" s="48" t="s">
        <v>60</v>
      </c>
    </row>
    <row r="1387" spans="1:37">
      <c r="A1387" s="86" t="s">
        <v>1688</v>
      </c>
      <c r="B1387" s="44">
        <v>443</v>
      </c>
      <c r="C1387" s="44">
        <v>27641445</v>
      </c>
      <c r="D1387" s="86" t="s">
        <v>161</v>
      </c>
      <c r="E1387" s="86" t="s">
        <v>71</v>
      </c>
      <c r="F1387" s="44">
        <v>32</v>
      </c>
      <c r="G1387" s="44">
        <v>5198012</v>
      </c>
      <c r="H1387" s="46">
        <v>0.79</v>
      </c>
      <c r="I1387" s="21">
        <v>59.712911893268441</v>
      </c>
      <c r="J1387" s="86" t="s">
        <v>173</v>
      </c>
      <c r="K1387" s="66">
        <v>0.10100000000000001</v>
      </c>
      <c r="L1387" s="45">
        <v>3592</v>
      </c>
      <c r="M1387" s="82">
        <v>44996</v>
      </c>
      <c r="N1387" s="44">
        <v>34731</v>
      </c>
      <c r="O1387" s="36">
        <f t="shared" si="253"/>
        <v>2073889.1429651063</v>
      </c>
      <c r="P1387" s="36">
        <f t="shared" si="254"/>
        <v>2283352</v>
      </c>
      <c r="Q1387" s="44">
        <v>22110</v>
      </c>
      <c r="R1387" s="30">
        <v>34731</v>
      </c>
      <c r="S1387" s="30">
        <f t="shared" si="255"/>
        <v>12621</v>
      </c>
      <c r="T1387" s="36">
        <f t="shared" si="256"/>
        <v>1453598</v>
      </c>
      <c r="U1387" s="30">
        <f t="shared" si="257"/>
        <v>829754</v>
      </c>
      <c r="V1387" s="44">
        <v>74</v>
      </c>
      <c r="W1387" s="33">
        <f t="shared" si="258"/>
        <v>45070</v>
      </c>
      <c r="X1387" s="43" t="str">
        <f t="shared" ca="1" si="263"/>
        <v>Bill Process</v>
      </c>
      <c r="Y1387" s="37">
        <f t="shared" ca="1" si="259"/>
        <v>-1121</v>
      </c>
      <c r="Z1387" s="44">
        <v>3816</v>
      </c>
      <c r="AA1387" s="44">
        <f t="shared" ca="1" si="260"/>
        <v>1121</v>
      </c>
      <c r="AB1387" s="48">
        <v>4</v>
      </c>
      <c r="AC1387" s="67">
        <f t="shared" si="261"/>
        <v>0.63660706573378245</v>
      </c>
      <c r="AD1387" s="52">
        <f t="shared" ca="1" si="264"/>
        <v>1117</v>
      </c>
      <c r="AE1387" s="83"/>
      <c r="AF1387" s="74">
        <v>0</v>
      </c>
      <c r="AG1387" s="75">
        <v>0</v>
      </c>
      <c r="AH1387" s="76">
        <v>45848</v>
      </c>
      <c r="AI1387" s="77">
        <v>45936</v>
      </c>
      <c r="AJ1387" s="50">
        <f t="shared" si="262"/>
        <v>-88</v>
      </c>
      <c r="AK1387" s="48" t="s">
        <v>47</v>
      </c>
    </row>
    <row r="1388" spans="1:37">
      <c r="A1388" s="86" t="s">
        <v>1689</v>
      </c>
      <c r="B1388" s="44">
        <v>186</v>
      </c>
      <c r="C1388" s="44">
        <v>34400964</v>
      </c>
      <c r="D1388" s="86" t="s">
        <v>163</v>
      </c>
      <c r="E1388" s="86" t="s">
        <v>83</v>
      </c>
      <c r="F1388" s="44">
        <v>31</v>
      </c>
      <c r="G1388" s="44">
        <v>5509263</v>
      </c>
      <c r="H1388" s="46">
        <v>0.88</v>
      </c>
      <c r="I1388" s="21">
        <v>65.711814613637131</v>
      </c>
      <c r="J1388" s="86" t="s">
        <v>272</v>
      </c>
      <c r="K1388" s="66">
        <v>0.111</v>
      </c>
      <c r="L1388" s="45">
        <v>6027</v>
      </c>
      <c r="M1388" s="82">
        <v>44793</v>
      </c>
      <c r="N1388" s="44">
        <v>66909</v>
      </c>
      <c r="O1388" s="36">
        <f t="shared" si="253"/>
        <v>4396711.8039838467</v>
      </c>
      <c r="P1388" s="36">
        <f t="shared" si="254"/>
        <v>4884747</v>
      </c>
      <c r="Q1388" s="44">
        <v>49559</v>
      </c>
      <c r="R1388" s="30">
        <v>66909</v>
      </c>
      <c r="S1388" s="30">
        <f t="shared" si="255"/>
        <v>17350</v>
      </c>
      <c r="T1388" s="36">
        <f t="shared" si="256"/>
        <v>3618096</v>
      </c>
      <c r="U1388" s="30">
        <f t="shared" si="257"/>
        <v>1266651</v>
      </c>
      <c r="V1388" s="44">
        <v>194</v>
      </c>
      <c r="W1388" s="33">
        <f t="shared" si="258"/>
        <v>44987</v>
      </c>
      <c r="X1388" s="43" t="str">
        <f t="shared" ca="1" si="263"/>
        <v>Bill Process</v>
      </c>
      <c r="Y1388" s="37">
        <f t="shared" ca="1" si="259"/>
        <v>-1204</v>
      </c>
      <c r="Z1388" s="44">
        <v>3304</v>
      </c>
      <c r="AA1388" s="44">
        <f t="shared" ca="1" si="260"/>
        <v>1204</v>
      </c>
      <c r="AB1388" s="48">
        <v>9</v>
      </c>
      <c r="AC1388" s="67">
        <f t="shared" si="261"/>
        <v>0.74069258246274794</v>
      </c>
      <c r="AD1388" s="52">
        <f t="shared" ca="1" si="264"/>
        <v>1195</v>
      </c>
      <c r="AE1388" s="83"/>
      <c r="AF1388" s="74">
        <v>0</v>
      </c>
      <c r="AG1388" s="75">
        <v>0</v>
      </c>
      <c r="AH1388" s="76">
        <v>46016</v>
      </c>
      <c r="AI1388" s="77">
        <v>46224</v>
      </c>
      <c r="AJ1388" s="50">
        <f t="shared" si="262"/>
        <v>-208</v>
      </c>
      <c r="AK1388" s="48" t="s">
        <v>47</v>
      </c>
    </row>
    <row r="1389" spans="1:37">
      <c r="A1389" s="86" t="s">
        <v>1690</v>
      </c>
      <c r="B1389" s="44">
        <v>308</v>
      </c>
      <c r="C1389" s="44">
        <v>51078655</v>
      </c>
      <c r="D1389" s="86" t="s">
        <v>78</v>
      </c>
      <c r="E1389" s="86" t="s">
        <v>79</v>
      </c>
      <c r="F1389" s="44">
        <v>7</v>
      </c>
      <c r="G1389" s="44">
        <v>4428405</v>
      </c>
      <c r="H1389" s="46">
        <v>0.75</v>
      </c>
      <c r="I1389" s="21">
        <v>56.370159407146161</v>
      </c>
      <c r="J1389" s="86" t="s">
        <v>221</v>
      </c>
      <c r="K1389" s="66">
        <v>0.13100000000000001</v>
      </c>
      <c r="L1389" s="45">
        <v>4569</v>
      </c>
      <c r="M1389" s="82">
        <v>45913</v>
      </c>
      <c r="N1389" s="44">
        <v>99201</v>
      </c>
      <c r="O1389" s="36">
        <f t="shared" si="253"/>
        <v>5591976.1833483065</v>
      </c>
      <c r="P1389" s="36">
        <f t="shared" si="254"/>
        <v>6324525</v>
      </c>
      <c r="Q1389" s="44">
        <v>54915</v>
      </c>
      <c r="R1389" s="30">
        <v>99201</v>
      </c>
      <c r="S1389" s="30">
        <f t="shared" si="255"/>
        <v>44286</v>
      </c>
      <c r="T1389" s="36">
        <f t="shared" si="256"/>
        <v>3501087</v>
      </c>
      <c r="U1389" s="30">
        <f t="shared" si="257"/>
        <v>2823438</v>
      </c>
      <c r="V1389" s="44">
        <v>139</v>
      </c>
      <c r="W1389" s="33">
        <f t="shared" si="258"/>
        <v>46052</v>
      </c>
      <c r="X1389" s="43" t="str">
        <f t="shared" ca="1" si="263"/>
        <v>Bill Process</v>
      </c>
      <c r="Y1389" s="37">
        <f t="shared" ca="1" si="259"/>
        <v>-139</v>
      </c>
      <c r="Z1389" s="44">
        <v>8924</v>
      </c>
      <c r="AA1389" s="44">
        <f t="shared" ca="1" si="260"/>
        <v>139</v>
      </c>
      <c r="AB1389" s="48">
        <v>3</v>
      </c>
      <c r="AC1389" s="67">
        <f t="shared" si="261"/>
        <v>0.55357304865878365</v>
      </c>
      <c r="AD1389" s="52">
        <f t="shared" ca="1" si="264"/>
        <v>136</v>
      </c>
      <c r="AE1389" s="83"/>
      <c r="AF1389" s="74">
        <v>0</v>
      </c>
      <c r="AG1389" s="75">
        <v>0</v>
      </c>
      <c r="AH1389" s="76">
        <v>45992</v>
      </c>
      <c r="AI1389" s="77">
        <v>46145</v>
      </c>
      <c r="AJ1389" s="50">
        <f t="shared" si="262"/>
        <v>-153</v>
      </c>
      <c r="AK1389" s="48" t="s">
        <v>60</v>
      </c>
    </row>
    <row r="1390" spans="1:37">
      <c r="A1390" s="86" t="s">
        <v>1691</v>
      </c>
      <c r="B1390" s="44">
        <v>137</v>
      </c>
      <c r="C1390" s="44">
        <v>76018439</v>
      </c>
      <c r="D1390" s="86" t="s">
        <v>62</v>
      </c>
      <c r="E1390" s="86" t="s">
        <v>63</v>
      </c>
      <c r="F1390" s="44">
        <v>20</v>
      </c>
      <c r="G1390" s="44">
        <v>1551882</v>
      </c>
      <c r="H1390" s="46">
        <v>0.78</v>
      </c>
      <c r="I1390" s="21">
        <v>85.402960720170924</v>
      </c>
      <c r="J1390" s="86" t="s">
        <v>194</v>
      </c>
      <c r="K1390" s="66">
        <v>0.14199999999999999</v>
      </c>
      <c r="L1390" s="45">
        <v>9061</v>
      </c>
      <c r="M1390" s="82">
        <v>45821</v>
      </c>
      <c r="N1390" s="44">
        <v>36356</v>
      </c>
      <c r="O1390" s="36">
        <f t="shared" si="253"/>
        <v>3104910.0399425342</v>
      </c>
      <c r="P1390" s="36">
        <f t="shared" si="254"/>
        <v>3545807</v>
      </c>
      <c r="Q1390" s="44">
        <v>30991</v>
      </c>
      <c r="R1390" s="30">
        <v>36356</v>
      </c>
      <c r="S1390" s="30">
        <f t="shared" si="255"/>
        <v>5365</v>
      </c>
      <c r="T1390" s="36">
        <f t="shared" si="256"/>
        <v>3022558</v>
      </c>
      <c r="U1390" s="30">
        <f t="shared" si="257"/>
        <v>523249</v>
      </c>
      <c r="V1390" s="44">
        <v>198</v>
      </c>
      <c r="W1390" s="33">
        <f t="shared" si="258"/>
        <v>46019</v>
      </c>
      <c r="X1390" s="43" t="str">
        <f t="shared" ca="1" si="263"/>
        <v>Bill Process</v>
      </c>
      <c r="Y1390" s="37">
        <f t="shared" ca="1" si="259"/>
        <v>-172</v>
      </c>
      <c r="Z1390" s="44">
        <v>8260</v>
      </c>
      <c r="AA1390" s="44">
        <f t="shared" ca="1" si="260"/>
        <v>172</v>
      </c>
      <c r="AB1390" s="48">
        <v>0</v>
      </c>
      <c r="AC1390" s="67">
        <f t="shared" si="261"/>
        <v>0.85243151061722966</v>
      </c>
      <c r="AD1390" s="52">
        <f t="shared" ca="1" si="264"/>
        <v>172</v>
      </c>
      <c r="AE1390" s="83"/>
      <c r="AF1390" s="74">
        <v>0</v>
      </c>
      <c r="AG1390" s="75">
        <v>0</v>
      </c>
      <c r="AH1390" s="76">
        <v>46332</v>
      </c>
      <c r="AI1390" s="77">
        <v>46544</v>
      </c>
      <c r="AJ1390" s="50">
        <f t="shared" si="262"/>
        <v>-212</v>
      </c>
      <c r="AK1390" s="48" t="s">
        <v>47</v>
      </c>
    </row>
    <row r="1391" spans="1:37">
      <c r="A1391" s="86" t="s">
        <v>1692</v>
      </c>
      <c r="B1391" s="44">
        <v>917</v>
      </c>
      <c r="C1391" s="44">
        <v>42811333</v>
      </c>
      <c r="D1391" s="86" t="s">
        <v>269</v>
      </c>
      <c r="E1391" s="86" t="s">
        <v>97</v>
      </c>
      <c r="F1391" s="44">
        <v>18</v>
      </c>
      <c r="G1391" s="44">
        <v>871901</v>
      </c>
      <c r="H1391" s="46">
        <v>0.92</v>
      </c>
      <c r="I1391" s="21">
        <v>54.628434374644783</v>
      </c>
      <c r="J1391" s="86" t="s">
        <v>94</v>
      </c>
      <c r="K1391" s="66">
        <v>0.114</v>
      </c>
      <c r="L1391" s="45">
        <v>9575</v>
      </c>
      <c r="M1391" s="82">
        <v>44950</v>
      </c>
      <c r="N1391" s="44">
        <v>98971</v>
      </c>
      <c r="O1391" s="36">
        <f t="shared" si="253"/>
        <v>5406630.7784929685</v>
      </c>
      <c r="P1391" s="36">
        <f t="shared" si="254"/>
        <v>6022987</v>
      </c>
      <c r="Q1391" s="44">
        <v>75082</v>
      </c>
      <c r="R1391" s="30">
        <v>98971</v>
      </c>
      <c r="S1391" s="30">
        <f t="shared" si="255"/>
        <v>23889</v>
      </c>
      <c r="T1391" s="36">
        <f t="shared" si="256"/>
        <v>4569196</v>
      </c>
      <c r="U1391" s="30">
        <f t="shared" si="257"/>
        <v>1453791</v>
      </c>
      <c r="V1391" s="44">
        <v>67</v>
      </c>
      <c r="W1391" s="33">
        <f t="shared" si="258"/>
        <v>45017</v>
      </c>
      <c r="X1391" s="43" t="str">
        <f t="shared" ca="1" si="263"/>
        <v>Bill Process</v>
      </c>
      <c r="Y1391" s="37">
        <f t="shared" ca="1" si="259"/>
        <v>-1174</v>
      </c>
      <c r="Z1391" s="44">
        <v>8668</v>
      </c>
      <c r="AA1391" s="44">
        <f t="shared" ca="1" si="260"/>
        <v>1174</v>
      </c>
      <c r="AB1391" s="48">
        <v>4</v>
      </c>
      <c r="AC1391" s="67">
        <f t="shared" si="261"/>
        <v>0.75862626425922741</v>
      </c>
      <c r="AD1391" s="52">
        <f t="shared" ca="1" si="264"/>
        <v>1170</v>
      </c>
      <c r="AE1391" s="83"/>
      <c r="AF1391" s="74">
        <v>0</v>
      </c>
      <c r="AG1391" s="75">
        <v>0</v>
      </c>
      <c r="AH1391" s="76">
        <v>45836</v>
      </c>
      <c r="AI1391" s="77">
        <v>45917</v>
      </c>
      <c r="AJ1391" s="50">
        <f t="shared" si="262"/>
        <v>-81</v>
      </c>
      <c r="AK1391" s="48" t="s">
        <v>60</v>
      </c>
    </row>
    <row r="1392" spans="1:37">
      <c r="A1392" s="86" t="s">
        <v>1693</v>
      </c>
      <c r="B1392" s="44">
        <v>179</v>
      </c>
      <c r="C1392" s="44">
        <v>60342497</v>
      </c>
      <c r="D1392" s="86" t="s">
        <v>224</v>
      </c>
      <c r="E1392" s="86" t="s">
        <v>71</v>
      </c>
      <c r="F1392" s="44">
        <v>23</v>
      </c>
      <c r="G1392" s="44">
        <v>7745270</v>
      </c>
      <c r="H1392" s="46">
        <v>0.94</v>
      </c>
      <c r="I1392" s="21">
        <v>62.995959261820502</v>
      </c>
      <c r="J1392" s="86" t="s">
        <v>197</v>
      </c>
      <c r="K1392" s="66">
        <v>0.111</v>
      </c>
      <c r="L1392" s="45">
        <v>9922</v>
      </c>
      <c r="M1392" s="82">
        <v>44127</v>
      </c>
      <c r="N1392" s="44">
        <v>15762</v>
      </c>
      <c r="O1392" s="36">
        <f t="shared" si="253"/>
        <v>992942.30988481478</v>
      </c>
      <c r="P1392" s="36">
        <f t="shared" si="254"/>
        <v>1103159</v>
      </c>
      <c r="Q1392" s="44">
        <v>11989</v>
      </c>
      <c r="R1392" s="30">
        <v>15762</v>
      </c>
      <c r="S1392" s="30">
        <f t="shared" si="255"/>
        <v>3773</v>
      </c>
      <c r="T1392" s="36">
        <f t="shared" si="256"/>
        <v>839092</v>
      </c>
      <c r="U1392" s="30">
        <f t="shared" si="257"/>
        <v>264067</v>
      </c>
      <c r="V1392" s="44">
        <v>125</v>
      </c>
      <c r="W1392" s="33">
        <f t="shared" si="258"/>
        <v>44252</v>
      </c>
      <c r="X1392" s="43" t="str">
        <f t="shared" ca="1" si="263"/>
        <v>Bill Process</v>
      </c>
      <c r="Y1392" s="37">
        <f t="shared" ca="1" si="259"/>
        <v>-1939</v>
      </c>
      <c r="Z1392" s="44">
        <v>7281</v>
      </c>
      <c r="AA1392" s="44">
        <f t="shared" ca="1" si="260"/>
        <v>1939</v>
      </c>
      <c r="AB1392" s="48">
        <v>6</v>
      </c>
      <c r="AC1392" s="67">
        <f t="shared" si="261"/>
        <v>0.76062682400710568</v>
      </c>
      <c r="AD1392" s="52">
        <f t="shared" ca="1" si="264"/>
        <v>1933</v>
      </c>
      <c r="AE1392" s="83"/>
      <c r="AF1392" s="74">
        <v>0</v>
      </c>
      <c r="AG1392" s="75">
        <v>0</v>
      </c>
      <c r="AH1392" s="76">
        <v>45646</v>
      </c>
      <c r="AI1392" s="77">
        <v>45785</v>
      </c>
      <c r="AJ1392" s="50">
        <f t="shared" si="262"/>
        <v>-139</v>
      </c>
      <c r="AK1392" s="48" t="s">
        <v>47</v>
      </c>
    </row>
    <row r="1393" spans="1:37">
      <c r="A1393" s="86" t="s">
        <v>1694</v>
      </c>
      <c r="B1393" s="44">
        <v>752</v>
      </c>
      <c r="C1393" s="44">
        <v>69932593</v>
      </c>
      <c r="D1393" s="86" t="s">
        <v>920</v>
      </c>
      <c r="E1393" s="86" t="s">
        <v>75</v>
      </c>
      <c r="F1393" s="44">
        <v>46</v>
      </c>
      <c r="G1393" s="44">
        <v>2841490</v>
      </c>
      <c r="H1393" s="46">
        <v>0.83</v>
      </c>
      <c r="I1393" s="21">
        <v>56.493181947384429</v>
      </c>
      <c r="J1393" s="86" t="s">
        <v>242</v>
      </c>
      <c r="K1393" s="66">
        <v>0.121</v>
      </c>
      <c r="L1393" s="45">
        <v>7833</v>
      </c>
      <c r="M1393" s="82">
        <v>43852</v>
      </c>
      <c r="N1393" s="44">
        <v>44204</v>
      </c>
      <c r="O1393" s="36">
        <f t="shared" si="253"/>
        <v>2497224.6148021813</v>
      </c>
      <c r="P1393" s="36">
        <f t="shared" si="254"/>
        <v>2799389</v>
      </c>
      <c r="Q1393" s="44">
        <v>35968</v>
      </c>
      <c r="R1393" s="30">
        <v>44204</v>
      </c>
      <c r="S1393" s="30">
        <f t="shared" si="255"/>
        <v>8236</v>
      </c>
      <c r="T1393" s="36">
        <f t="shared" si="256"/>
        <v>2277812</v>
      </c>
      <c r="U1393" s="30">
        <f t="shared" si="257"/>
        <v>521577</v>
      </c>
      <c r="V1393" s="44">
        <v>130</v>
      </c>
      <c r="W1393" s="33">
        <f t="shared" si="258"/>
        <v>43982</v>
      </c>
      <c r="X1393" s="43" t="str">
        <f t="shared" ca="1" si="263"/>
        <v>Bill Process</v>
      </c>
      <c r="Y1393" s="37">
        <f t="shared" ca="1" si="259"/>
        <v>-2209</v>
      </c>
      <c r="Z1393" s="44">
        <v>3404</v>
      </c>
      <c r="AA1393" s="44">
        <f t="shared" ca="1" si="260"/>
        <v>2209</v>
      </c>
      <c r="AB1393" s="48">
        <v>0</v>
      </c>
      <c r="AC1393" s="67">
        <f t="shared" si="261"/>
        <v>0.81368201972672161</v>
      </c>
      <c r="AD1393" s="52">
        <f t="shared" ca="1" si="264"/>
        <v>2209</v>
      </c>
      <c r="AE1393" s="83"/>
      <c r="AF1393" s="74">
        <v>0</v>
      </c>
      <c r="AG1393" s="75">
        <v>0</v>
      </c>
      <c r="AH1393" s="76">
        <v>46329</v>
      </c>
      <c r="AI1393" s="77">
        <v>46473</v>
      </c>
      <c r="AJ1393" s="50">
        <f t="shared" si="262"/>
        <v>-144</v>
      </c>
      <c r="AK1393" s="48" t="s">
        <v>47</v>
      </c>
    </row>
    <row r="1394" spans="1:37">
      <c r="A1394" s="86" t="s">
        <v>1695</v>
      </c>
      <c r="B1394" s="44">
        <v>107</v>
      </c>
      <c r="C1394" s="44">
        <v>73508086</v>
      </c>
      <c r="D1394" s="86" t="s">
        <v>186</v>
      </c>
      <c r="E1394" s="86" t="s">
        <v>83</v>
      </c>
      <c r="F1394" s="44">
        <v>18</v>
      </c>
      <c r="G1394" s="44">
        <v>9541572</v>
      </c>
      <c r="H1394" s="46">
        <v>0.8</v>
      </c>
      <c r="I1394" s="21">
        <v>60.961292878996204</v>
      </c>
      <c r="J1394" s="86" t="s">
        <v>276</v>
      </c>
      <c r="K1394" s="66">
        <v>0.127</v>
      </c>
      <c r="L1394" s="45">
        <v>4219</v>
      </c>
      <c r="M1394" s="82">
        <v>45734</v>
      </c>
      <c r="N1394" s="44">
        <v>27854</v>
      </c>
      <c r="O1394" s="36">
        <f t="shared" si="253"/>
        <v>1698015.8518515602</v>
      </c>
      <c r="P1394" s="36">
        <f t="shared" si="254"/>
        <v>1913664</v>
      </c>
      <c r="Q1394" s="44">
        <v>16356</v>
      </c>
      <c r="R1394" s="30">
        <v>27854</v>
      </c>
      <c r="S1394" s="30">
        <f t="shared" si="255"/>
        <v>11498</v>
      </c>
      <c r="T1394" s="36">
        <f t="shared" si="256"/>
        <v>1123712</v>
      </c>
      <c r="U1394" s="30">
        <f t="shared" si="257"/>
        <v>789952</v>
      </c>
      <c r="V1394" s="44">
        <v>64</v>
      </c>
      <c r="W1394" s="33">
        <f t="shared" si="258"/>
        <v>45798</v>
      </c>
      <c r="X1394" s="43" t="str">
        <f t="shared" ca="1" si="263"/>
        <v>Bill Process</v>
      </c>
      <c r="Y1394" s="37">
        <f t="shared" ca="1" si="259"/>
        <v>-393</v>
      </c>
      <c r="Z1394" s="44">
        <v>3538</v>
      </c>
      <c r="AA1394" s="44">
        <f t="shared" ca="1" si="260"/>
        <v>393</v>
      </c>
      <c r="AB1394" s="48">
        <v>5</v>
      </c>
      <c r="AC1394" s="67">
        <f t="shared" si="261"/>
        <v>0.58720471027500543</v>
      </c>
      <c r="AD1394" s="52">
        <f t="shared" ca="1" si="264"/>
        <v>388</v>
      </c>
      <c r="AE1394" s="83"/>
      <c r="AF1394" s="74">
        <v>0</v>
      </c>
      <c r="AG1394" s="75">
        <v>0</v>
      </c>
      <c r="AH1394" s="76">
        <v>46014</v>
      </c>
      <c r="AI1394" s="77">
        <v>46092</v>
      </c>
      <c r="AJ1394" s="50">
        <f t="shared" si="262"/>
        <v>-78</v>
      </c>
      <c r="AK1394" s="48" t="s">
        <v>47</v>
      </c>
    </row>
    <row r="1395" spans="1:37">
      <c r="A1395" s="86" t="s">
        <v>1696</v>
      </c>
      <c r="B1395" s="44">
        <v>952</v>
      </c>
      <c r="C1395" s="44">
        <v>79587734</v>
      </c>
      <c r="D1395" s="86" t="s">
        <v>439</v>
      </c>
      <c r="E1395" s="86" t="s">
        <v>63</v>
      </c>
      <c r="F1395" s="44">
        <v>22</v>
      </c>
      <c r="G1395" s="44">
        <v>3945483</v>
      </c>
      <c r="H1395" s="46">
        <v>0.8</v>
      </c>
      <c r="I1395" s="21">
        <v>71.058637172978123</v>
      </c>
      <c r="J1395" s="86" t="s">
        <v>90</v>
      </c>
      <c r="K1395" s="66">
        <v>0.113</v>
      </c>
      <c r="L1395" s="45">
        <v>2853</v>
      </c>
      <c r="M1395" s="82">
        <v>44763</v>
      </c>
      <c r="N1395" s="44">
        <v>68879</v>
      </c>
      <c r="O1395" s="36">
        <f t="shared" si="253"/>
        <v>4894447.8698375598</v>
      </c>
      <c r="P1395" s="36">
        <f t="shared" si="254"/>
        <v>5447520</v>
      </c>
      <c r="Q1395" s="44">
        <v>7992</v>
      </c>
      <c r="R1395" s="30">
        <v>68879</v>
      </c>
      <c r="S1395" s="30">
        <f t="shared" si="255"/>
        <v>60887</v>
      </c>
      <c r="T1395" s="36">
        <f t="shared" si="256"/>
        <v>632073</v>
      </c>
      <c r="U1395" s="30">
        <f t="shared" si="257"/>
        <v>4815447</v>
      </c>
      <c r="V1395" s="44">
        <v>98</v>
      </c>
      <c r="W1395" s="33">
        <f t="shared" si="258"/>
        <v>44861</v>
      </c>
      <c r="X1395" s="43" t="str">
        <f t="shared" ca="1" si="263"/>
        <v>Bill Process</v>
      </c>
      <c r="Y1395" s="37">
        <f t="shared" ca="1" si="259"/>
        <v>-1330</v>
      </c>
      <c r="Z1395" s="44">
        <v>3207</v>
      </c>
      <c r="AA1395" s="44">
        <f t="shared" ca="1" si="260"/>
        <v>1330</v>
      </c>
      <c r="AB1395" s="48">
        <v>4</v>
      </c>
      <c r="AC1395" s="67">
        <f t="shared" si="261"/>
        <v>0.1160295590818682</v>
      </c>
      <c r="AD1395" s="52">
        <f t="shared" ca="1" si="264"/>
        <v>1326</v>
      </c>
      <c r="AE1395" s="83"/>
      <c r="AF1395" s="74">
        <v>0</v>
      </c>
      <c r="AG1395" s="75">
        <v>0</v>
      </c>
      <c r="AH1395" s="76">
        <v>45864</v>
      </c>
      <c r="AI1395" s="77">
        <v>45976</v>
      </c>
      <c r="AJ1395" s="50">
        <f t="shared" si="262"/>
        <v>-112</v>
      </c>
      <c r="AK1395" s="48" t="s">
        <v>47</v>
      </c>
    </row>
    <row r="1396" spans="1:37">
      <c r="A1396" s="86" t="s">
        <v>1697</v>
      </c>
      <c r="B1396" s="44">
        <v>398</v>
      </c>
      <c r="C1396" s="44">
        <v>57953615</v>
      </c>
      <c r="D1396" s="86" t="s">
        <v>256</v>
      </c>
      <c r="E1396" s="86" t="s">
        <v>63</v>
      </c>
      <c r="F1396" s="44">
        <v>24</v>
      </c>
      <c r="G1396" s="44">
        <v>3726202</v>
      </c>
      <c r="H1396" s="46">
        <v>0.92</v>
      </c>
      <c r="I1396" s="21">
        <v>55.920576616196158</v>
      </c>
      <c r="J1396" s="86" t="s">
        <v>156</v>
      </c>
      <c r="K1396" s="66">
        <v>0.14199999999999999</v>
      </c>
      <c r="L1396" s="45">
        <v>8349</v>
      </c>
      <c r="M1396" s="82">
        <v>43833</v>
      </c>
      <c r="N1396" s="44">
        <v>11305</v>
      </c>
      <c r="O1396" s="36">
        <f t="shared" si="253"/>
        <v>632182.1186460976</v>
      </c>
      <c r="P1396" s="36">
        <f t="shared" si="254"/>
        <v>721952</v>
      </c>
      <c r="Q1396" s="44">
        <v>5444</v>
      </c>
      <c r="R1396" s="30">
        <v>11305</v>
      </c>
      <c r="S1396" s="30">
        <f t="shared" si="255"/>
        <v>5861</v>
      </c>
      <c r="T1396" s="36">
        <f t="shared" si="256"/>
        <v>347661</v>
      </c>
      <c r="U1396" s="30">
        <f t="shared" si="257"/>
        <v>374291</v>
      </c>
      <c r="V1396" s="44">
        <v>134</v>
      </c>
      <c r="W1396" s="33">
        <f t="shared" si="258"/>
        <v>43967</v>
      </c>
      <c r="X1396" s="43" t="str">
        <f t="shared" ca="1" si="263"/>
        <v>Bill Process</v>
      </c>
      <c r="Y1396" s="37">
        <f t="shared" ca="1" si="259"/>
        <v>-2224</v>
      </c>
      <c r="Z1396" s="44">
        <v>6884</v>
      </c>
      <c r="AA1396" s="44">
        <f t="shared" ca="1" si="260"/>
        <v>2224</v>
      </c>
      <c r="AB1396" s="48">
        <v>4</v>
      </c>
      <c r="AC1396" s="67">
        <f t="shared" si="261"/>
        <v>0.48155683325961962</v>
      </c>
      <c r="AD1396" s="52">
        <f t="shared" ca="1" si="264"/>
        <v>2220</v>
      </c>
      <c r="AE1396" s="83"/>
      <c r="AF1396" s="74">
        <v>0</v>
      </c>
      <c r="AG1396" s="75">
        <v>0</v>
      </c>
      <c r="AH1396" s="76">
        <v>45926</v>
      </c>
      <c r="AI1396" s="77">
        <v>46074</v>
      </c>
      <c r="AJ1396" s="50">
        <f t="shared" si="262"/>
        <v>-148</v>
      </c>
      <c r="AK1396" s="48" t="s">
        <v>60</v>
      </c>
    </row>
    <row r="1397" spans="1:37">
      <c r="A1397" s="86" t="s">
        <v>1698</v>
      </c>
      <c r="B1397" s="44">
        <v>121</v>
      </c>
      <c r="C1397" s="44">
        <v>57469389</v>
      </c>
      <c r="D1397" s="86" t="s">
        <v>285</v>
      </c>
      <c r="E1397" s="86" t="s">
        <v>147</v>
      </c>
      <c r="F1397" s="44">
        <v>36</v>
      </c>
      <c r="G1397" s="44">
        <v>7674733</v>
      </c>
      <c r="H1397" s="46">
        <v>0.92</v>
      </c>
      <c r="I1397" s="21">
        <v>74.308880804343303</v>
      </c>
      <c r="J1397" s="86" t="s">
        <v>129</v>
      </c>
      <c r="K1397" s="66">
        <v>0.13800000000000001</v>
      </c>
      <c r="L1397" s="45">
        <v>5961</v>
      </c>
      <c r="M1397" s="82">
        <v>45704</v>
      </c>
      <c r="N1397" s="44">
        <v>98614</v>
      </c>
      <c r="O1397" s="36">
        <f t="shared" si="253"/>
        <v>7327895.9716395102</v>
      </c>
      <c r="P1397" s="36">
        <f t="shared" si="254"/>
        <v>8339146</v>
      </c>
      <c r="Q1397" s="44">
        <v>70508</v>
      </c>
      <c r="R1397" s="30">
        <v>98614</v>
      </c>
      <c r="S1397" s="30">
        <f t="shared" si="255"/>
        <v>28106</v>
      </c>
      <c r="T1397" s="36">
        <f t="shared" si="256"/>
        <v>5962404</v>
      </c>
      <c r="U1397" s="30">
        <f t="shared" si="257"/>
        <v>2376742</v>
      </c>
      <c r="V1397" s="44">
        <v>144</v>
      </c>
      <c r="W1397" s="33">
        <f t="shared" si="258"/>
        <v>45848</v>
      </c>
      <c r="X1397" s="43" t="str">
        <f t="shared" ca="1" si="263"/>
        <v>Bill Process</v>
      </c>
      <c r="Y1397" s="37">
        <f t="shared" ca="1" si="259"/>
        <v>-343</v>
      </c>
      <c r="Z1397" s="44">
        <v>8936</v>
      </c>
      <c r="AA1397" s="44">
        <f t="shared" ca="1" si="260"/>
        <v>343</v>
      </c>
      <c r="AB1397" s="48">
        <v>6</v>
      </c>
      <c r="AC1397" s="67">
        <f t="shared" si="261"/>
        <v>0.71498975804652487</v>
      </c>
      <c r="AD1397" s="52">
        <f t="shared" ca="1" si="264"/>
        <v>337</v>
      </c>
      <c r="AE1397" s="83"/>
      <c r="AF1397" s="74">
        <v>0</v>
      </c>
      <c r="AG1397" s="75">
        <v>0</v>
      </c>
      <c r="AH1397" s="76">
        <v>45664</v>
      </c>
      <c r="AI1397" s="77">
        <v>45822</v>
      </c>
      <c r="AJ1397" s="50">
        <f t="shared" si="262"/>
        <v>-158</v>
      </c>
      <c r="AK1397" s="48" t="s">
        <v>60</v>
      </c>
    </row>
    <row r="1398" spans="1:37">
      <c r="A1398" s="86" t="s">
        <v>1699</v>
      </c>
      <c r="B1398" s="44">
        <v>384</v>
      </c>
      <c r="C1398" s="44">
        <v>45290808</v>
      </c>
      <c r="D1398" s="86" t="s">
        <v>246</v>
      </c>
      <c r="E1398" s="86" t="s">
        <v>50</v>
      </c>
      <c r="F1398" s="44">
        <v>13</v>
      </c>
      <c r="G1398" s="44">
        <v>778565</v>
      </c>
      <c r="H1398" s="46">
        <v>0.88</v>
      </c>
      <c r="I1398" s="21">
        <v>79.795583224896532</v>
      </c>
      <c r="J1398" s="86" t="s">
        <v>101</v>
      </c>
      <c r="K1398" s="66">
        <v>0.11</v>
      </c>
      <c r="L1398" s="45">
        <v>9739</v>
      </c>
      <c r="M1398" s="82">
        <v>45335</v>
      </c>
      <c r="N1398" s="44">
        <v>28079</v>
      </c>
      <c r="O1398" s="36">
        <f t="shared" si="253"/>
        <v>2240580.1813718695</v>
      </c>
      <c r="P1398" s="36">
        <f t="shared" si="254"/>
        <v>2487044</v>
      </c>
      <c r="Q1398" s="44">
        <v>16412</v>
      </c>
      <c r="R1398" s="30">
        <v>28079</v>
      </c>
      <c r="S1398" s="30">
        <f t="shared" si="255"/>
        <v>11667</v>
      </c>
      <c r="T1398" s="36">
        <f t="shared" si="256"/>
        <v>1453662</v>
      </c>
      <c r="U1398" s="30">
        <f t="shared" si="257"/>
        <v>1033382</v>
      </c>
      <c r="V1398" s="44">
        <v>59</v>
      </c>
      <c r="W1398" s="33">
        <f t="shared" si="258"/>
        <v>45394</v>
      </c>
      <c r="X1398" s="43" t="str">
        <f t="shared" ca="1" si="263"/>
        <v>Bill Process</v>
      </c>
      <c r="Y1398" s="37">
        <f t="shared" ca="1" si="259"/>
        <v>-797</v>
      </c>
      <c r="Z1398" s="44">
        <v>5388</v>
      </c>
      <c r="AA1398" s="44">
        <f t="shared" ca="1" si="260"/>
        <v>797</v>
      </c>
      <c r="AB1398" s="48">
        <v>3</v>
      </c>
      <c r="AC1398" s="67">
        <f t="shared" si="261"/>
        <v>0.58449374977741375</v>
      </c>
      <c r="AD1398" s="52">
        <f t="shared" ca="1" si="264"/>
        <v>794</v>
      </c>
      <c r="AE1398" s="83"/>
      <c r="AF1398" s="74">
        <v>0</v>
      </c>
      <c r="AG1398" s="75">
        <v>0</v>
      </c>
      <c r="AH1398" s="76">
        <v>45653</v>
      </c>
      <c r="AI1398" s="77">
        <v>45726</v>
      </c>
      <c r="AJ1398" s="50">
        <f t="shared" si="262"/>
        <v>-73</v>
      </c>
      <c r="AK1398" s="48" t="s">
        <v>47</v>
      </c>
    </row>
    <row r="1399" spans="1:37">
      <c r="A1399" s="86" t="s">
        <v>1700</v>
      </c>
      <c r="B1399" s="44">
        <v>559</v>
      </c>
      <c r="C1399" s="44">
        <v>99009391</v>
      </c>
      <c r="D1399" s="86" t="s">
        <v>168</v>
      </c>
      <c r="E1399" s="86" t="s">
        <v>75</v>
      </c>
      <c r="F1399" s="44">
        <v>49</v>
      </c>
      <c r="G1399" s="44">
        <v>2960289</v>
      </c>
      <c r="H1399" s="46">
        <v>0.86</v>
      </c>
      <c r="I1399" s="21">
        <v>60.914392040741916</v>
      </c>
      <c r="J1399" s="86" t="s">
        <v>68</v>
      </c>
      <c r="K1399" s="66">
        <v>0.111</v>
      </c>
      <c r="L1399" s="45">
        <v>5994</v>
      </c>
      <c r="M1399" s="82">
        <v>45965</v>
      </c>
      <c r="N1399" s="44">
        <v>12034</v>
      </c>
      <c r="O1399" s="36">
        <f t="shared" si="253"/>
        <v>733043.79381828825</v>
      </c>
      <c r="P1399" s="36">
        <f t="shared" si="254"/>
        <v>814412</v>
      </c>
      <c r="Q1399" s="44">
        <v>12034</v>
      </c>
      <c r="R1399" s="30">
        <v>12034</v>
      </c>
      <c r="S1399" s="30">
        <f t="shared" si="255"/>
        <v>0</v>
      </c>
      <c r="T1399" s="36">
        <f t="shared" si="256"/>
        <v>814412</v>
      </c>
      <c r="U1399" s="30">
        <f t="shared" si="257"/>
        <v>0</v>
      </c>
      <c r="V1399" s="44">
        <v>167</v>
      </c>
      <c r="W1399" s="33">
        <f t="shared" si="258"/>
        <v>46132</v>
      </c>
      <c r="X1399" s="43" t="str">
        <f t="shared" ca="1" si="263"/>
        <v>L D 5.0%</v>
      </c>
      <c r="Y1399" s="37">
        <f t="shared" ca="1" si="259"/>
        <v>-59</v>
      </c>
      <c r="Z1399" s="44">
        <v>2810</v>
      </c>
      <c r="AA1399" s="44">
        <f t="shared" ca="1" si="260"/>
        <v>59</v>
      </c>
      <c r="AB1399" s="48">
        <v>9</v>
      </c>
      <c r="AC1399" s="67">
        <f t="shared" si="261"/>
        <v>1</v>
      </c>
      <c r="AD1399" s="52">
        <f t="shared" ca="1" si="264"/>
        <v>50</v>
      </c>
      <c r="AE1399" s="83"/>
      <c r="AF1399" s="74">
        <v>0</v>
      </c>
      <c r="AG1399" s="75">
        <v>0</v>
      </c>
      <c r="AH1399" s="76">
        <v>46034</v>
      </c>
      <c r="AI1399" s="77">
        <v>46215</v>
      </c>
      <c r="AJ1399" s="50">
        <f t="shared" si="262"/>
        <v>-181</v>
      </c>
      <c r="AK1399" s="48" t="s">
        <v>47</v>
      </c>
    </row>
    <row r="1400" spans="1:37">
      <c r="A1400" s="86" t="s">
        <v>1701</v>
      </c>
      <c r="B1400" s="44">
        <v>472</v>
      </c>
      <c r="C1400" s="44">
        <v>44279249</v>
      </c>
      <c r="D1400" s="86" t="s">
        <v>872</v>
      </c>
      <c r="E1400" s="86" t="s">
        <v>63</v>
      </c>
      <c r="F1400" s="44">
        <v>10</v>
      </c>
      <c r="G1400" s="44">
        <v>9995627</v>
      </c>
      <c r="H1400" s="46">
        <v>0.98</v>
      </c>
      <c r="I1400" s="21">
        <v>53.472834175748048</v>
      </c>
      <c r="J1400" s="86" t="s">
        <v>239</v>
      </c>
      <c r="K1400" s="66">
        <v>0.10199999999999999</v>
      </c>
      <c r="L1400" s="45">
        <v>4731</v>
      </c>
      <c r="M1400" s="82">
        <v>44184</v>
      </c>
      <c r="N1400" s="44">
        <v>15668</v>
      </c>
      <c r="O1400" s="36">
        <f t="shared" si="253"/>
        <v>837812.36586562044</v>
      </c>
      <c r="P1400" s="36">
        <f t="shared" si="254"/>
        <v>923269</v>
      </c>
      <c r="Q1400" s="44">
        <v>6825</v>
      </c>
      <c r="R1400" s="30">
        <v>15668</v>
      </c>
      <c r="S1400" s="30">
        <f t="shared" si="255"/>
        <v>8843</v>
      </c>
      <c r="T1400" s="36">
        <f t="shared" si="256"/>
        <v>402177</v>
      </c>
      <c r="U1400" s="30">
        <f t="shared" si="257"/>
        <v>521092</v>
      </c>
      <c r="V1400" s="44">
        <v>136</v>
      </c>
      <c r="W1400" s="33">
        <f t="shared" si="258"/>
        <v>44320</v>
      </c>
      <c r="X1400" s="43" t="str">
        <f t="shared" ca="1" si="263"/>
        <v>Bill Process</v>
      </c>
      <c r="Y1400" s="37">
        <f t="shared" ca="1" si="259"/>
        <v>-1871</v>
      </c>
      <c r="Z1400" s="44">
        <v>6980</v>
      </c>
      <c r="AA1400" s="44">
        <f t="shared" ca="1" si="260"/>
        <v>1871</v>
      </c>
      <c r="AB1400" s="48">
        <v>7</v>
      </c>
      <c r="AC1400" s="67">
        <f t="shared" si="261"/>
        <v>0.4356012254276232</v>
      </c>
      <c r="AD1400" s="52">
        <f t="shared" ca="1" si="264"/>
        <v>1864</v>
      </c>
      <c r="AE1400" s="83"/>
      <c r="AF1400" s="74">
        <v>0</v>
      </c>
      <c r="AG1400" s="75">
        <v>0</v>
      </c>
      <c r="AH1400" s="76">
        <v>45739</v>
      </c>
      <c r="AI1400" s="77">
        <v>45889</v>
      </c>
      <c r="AJ1400" s="50">
        <f t="shared" si="262"/>
        <v>-150</v>
      </c>
      <c r="AK1400" s="48" t="s">
        <v>47</v>
      </c>
    </row>
    <row r="1401" spans="1:37">
      <c r="A1401" s="86" t="s">
        <v>1702</v>
      </c>
      <c r="B1401" s="44">
        <v>653</v>
      </c>
      <c r="C1401" s="44">
        <v>29874996</v>
      </c>
      <c r="D1401" s="86" t="s">
        <v>175</v>
      </c>
      <c r="E1401" s="86" t="s">
        <v>50</v>
      </c>
      <c r="F1401" s="44">
        <v>12</v>
      </c>
      <c r="G1401" s="44">
        <v>5481331</v>
      </c>
      <c r="H1401" s="46">
        <v>0.8</v>
      </c>
      <c r="I1401" s="21">
        <v>92.024865737374512</v>
      </c>
      <c r="J1401" s="86" t="s">
        <v>173</v>
      </c>
      <c r="K1401" s="66">
        <v>0.124</v>
      </c>
      <c r="L1401" s="45">
        <v>8019</v>
      </c>
      <c r="M1401" s="82">
        <v>44126</v>
      </c>
      <c r="N1401" s="44">
        <v>57721</v>
      </c>
      <c r="O1401" s="36">
        <f t="shared" si="253"/>
        <v>5311767.2752269944</v>
      </c>
      <c r="P1401" s="36">
        <f t="shared" si="254"/>
        <v>5970426</v>
      </c>
      <c r="Q1401" s="44">
        <v>4930</v>
      </c>
      <c r="R1401" s="30">
        <v>57721</v>
      </c>
      <c r="S1401" s="30">
        <f t="shared" si="255"/>
        <v>52791</v>
      </c>
      <c r="T1401" s="36">
        <f t="shared" si="256"/>
        <v>509939</v>
      </c>
      <c r="U1401" s="30">
        <f t="shared" si="257"/>
        <v>5460487</v>
      </c>
      <c r="V1401" s="44">
        <v>198</v>
      </c>
      <c r="W1401" s="33">
        <f t="shared" si="258"/>
        <v>44324</v>
      </c>
      <c r="X1401" s="43" t="str">
        <f t="shared" ca="1" si="263"/>
        <v>Bill Process</v>
      </c>
      <c r="Y1401" s="37">
        <f t="shared" ca="1" si="259"/>
        <v>-1867</v>
      </c>
      <c r="Z1401" s="44">
        <v>3629</v>
      </c>
      <c r="AA1401" s="44">
        <f t="shared" ca="1" si="260"/>
        <v>1867</v>
      </c>
      <c r="AB1401" s="48">
        <v>4</v>
      </c>
      <c r="AC1401" s="67">
        <f t="shared" si="261"/>
        <v>8.5410855667781227E-2</v>
      </c>
      <c r="AD1401" s="52">
        <f t="shared" ca="1" si="264"/>
        <v>1863</v>
      </c>
      <c r="AE1401" s="83"/>
      <c r="AF1401" s="74">
        <v>0</v>
      </c>
      <c r="AG1401" s="75">
        <v>0</v>
      </c>
      <c r="AH1401" s="76">
        <v>45654</v>
      </c>
      <c r="AI1401" s="77">
        <v>45866</v>
      </c>
      <c r="AJ1401" s="50">
        <f t="shared" si="262"/>
        <v>-212</v>
      </c>
      <c r="AK1401" s="48" t="s">
        <v>47</v>
      </c>
    </row>
    <row r="1402" spans="1:37">
      <c r="A1402" s="86" t="s">
        <v>1703</v>
      </c>
      <c r="B1402" s="44">
        <v>533</v>
      </c>
      <c r="C1402" s="44">
        <v>34616255</v>
      </c>
      <c r="D1402" s="86" t="s">
        <v>206</v>
      </c>
      <c r="E1402" s="86" t="s">
        <v>207</v>
      </c>
      <c r="F1402" s="44">
        <v>22</v>
      </c>
      <c r="G1402" s="44">
        <v>8501389</v>
      </c>
      <c r="H1402" s="46">
        <v>0.81</v>
      </c>
      <c r="I1402" s="21">
        <v>70.486267823779599</v>
      </c>
      <c r="J1402" s="86" t="s">
        <v>166</v>
      </c>
      <c r="K1402" s="66">
        <v>0.1</v>
      </c>
      <c r="L1402" s="45">
        <v>9226</v>
      </c>
      <c r="M1402" s="82">
        <v>44982</v>
      </c>
      <c r="N1402" s="44">
        <v>26020</v>
      </c>
      <c r="O1402" s="36">
        <f t="shared" si="253"/>
        <v>1834052.6887747452</v>
      </c>
      <c r="P1402" s="36">
        <f t="shared" si="254"/>
        <v>2017458</v>
      </c>
      <c r="Q1402" s="44">
        <v>2621</v>
      </c>
      <c r="R1402" s="30">
        <v>26020</v>
      </c>
      <c r="S1402" s="30">
        <f t="shared" si="255"/>
        <v>23399</v>
      </c>
      <c r="T1402" s="36">
        <f t="shared" si="256"/>
        <v>203219</v>
      </c>
      <c r="U1402" s="30">
        <f t="shared" si="257"/>
        <v>1814239</v>
      </c>
      <c r="V1402" s="44">
        <v>197</v>
      </c>
      <c r="W1402" s="33">
        <f t="shared" si="258"/>
        <v>45179</v>
      </c>
      <c r="X1402" s="43" t="str">
        <f t="shared" ca="1" si="263"/>
        <v>Bill Process</v>
      </c>
      <c r="Y1402" s="37">
        <f t="shared" ca="1" si="259"/>
        <v>-1012</v>
      </c>
      <c r="Z1402" s="44">
        <v>3810</v>
      </c>
      <c r="AA1402" s="44">
        <f t="shared" ca="1" si="260"/>
        <v>1012</v>
      </c>
      <c r="AB1402" s="48">
        <v>2</v>
      </c>
      <c r="AC1402" s="67">
        <f t="shared" si="261"/>
        <v>0.10073020753266718</v>
      </c>
      <c r="AD1402" s="52">
        <f t="shared" ca="1" si="264"/>
        <v>1010</v>
      </c>
      <c r="AE1402" s="83"/>
      <c r="AF1402" s="74">
        <v>0</v>
      </c>
      <c r="AG1402" s="75">
        <v>0</v>
      </c>
      <c r="AH1402" s="76">
        <v>45867</v>
      </c>
      <c r="AI1402" s="77">
        <v>46078</v>
      </c>
      <c r="AJ1402" s="50">
        <f t="shared" si="262"/>
        <v>-211</v>
      </c>
      <c r="AK1402" s="48" t="s">
        <v>47</v>
      </c>
    </row>
    <row r="1403" spans="1:37">
      <c r="A1403" s="86" t="s">
        <v>1704</v>
      </c>
      <c r="B1403" s="44">
        <v>929</v>
      </c>
      <c r="C1403" s="44">
        <v>95600674</v>
      </c>
      <c r="D1403" s="86" t="s">
        <v>267</v>
      </c>
      <c r="E1403" s="86" t="s">
        <v>71</v>
      </c>
      <c r="F1403" s="44">
        <v>7</v>
      </c>
      <c r="G1403" s="44">
        <v>1492940</v>
      </c>
      <c r="H1403" s="46">
        <v>0.75</v>
      </c>
      <c r="I1403" s="21">
        <v>96.367862360135888</v>
      </c>
      <c r="J1403" s="86" t="s">
        <v>184</v>
      </c>
      <c r="K1403" s="66">
        <v>0.14799999999999999</v>
      </c>
      <c r="L1403" s="45">
        <v>4854</v>
      </c>
      <c r="M1403" s="82">
        <v>44453</v>
      </c>
      <c r="N1403" s="44">
        <v>82928</v>
      </c>
      <c r="O1403" s="36">
        <f t="shared" si="253"/>
        <v>7991594.0898013487</v>
      </c>
      <c r="P1403" s="36">
        <f t="shared" si="254"/>
        <v>9174350</v>
      </c>
      <c r="Q1403" s="44">
        <v>45170</v>
      </c>
      <c r="R1403" s="30">
        <v>82928</v>
      </c>
      <c r="S1403" s="30">
        <f t="shared" si="255"/>
        <v>37758</v>
      </c>
      <c r="T1403" s="36">
        <f t="shared" si="256"/>
        <v>4997171</v>
      </c>
      <c r="U1403" s="30">
        <f t="shared" si="257"/>
        <v>4177179</v>
      </c>
      <c r="V1403" s="44">
        <v>129</v>
      </c>
      <c r="W1403" s="33">
        <f t="shared" si="258"/>
        <v>44582</v>
      </c>
      <c r="X1403" s="43" t="str">
        <f t="shared" ca="1" si="263"/>
        <v>Bill Process</v>
      </c>
      <c r="Y1403" s="37">
        <f t="shared" ca="1" si="259"/>
        <v>-1609</v>
      </c>
      <c r="Z1403" s="44">
        <v>5107</v>
      </c>
      <c r="AA1403" s="44">
        <f t="shared" ca="1" si="260"/>
        <v>1609</v>
      </c>
      <c r="AB1403" s="48">
        <v>0</v>
      </c>
      <c r="AC1403" s="67">
        <f t="shared" si="261"/>
        <v>0.54468936909125987</v>
      </c>
      <c r="AD1403" s="52">
        <f t="shared" ca="1" si="264"/>
        <v>1609</v>
      </c>
      <c r="AE1403" s="83"/>
      <c r="AF1403" s="74">
        <v>0</v>
      </c>
      <c r="AG1403" s="75">
        <v>0</v>
      </c>
      <c r="AH1403" s="76">
        <v>46304</v>
      </c>
      <c r="AI1403" s="77">
        <v>46447</v>
      </c>
      <c r="AJ1403" s="50">
        <f t="shared" si="262"/>
        <v>-143</v>
      </c>
      <c r="AK1403" s="48" t="s">
        <v>60</v>
      </c>
    </row>
    <row r="1404" spans="1:37">
      <c r="A1404" s="86" t="s">
        <v>1705</v>
      </c>
      <c r="B1404" s="44">
        <v>814</v>
      </c>
      <c r="C1404" s="44">
        <v>66798597</v>
      </c>
      <c r="D1404" s="86" t="s">
        <v>53</v>
      </c>
      <c r="E1404" s="86" t="s">
        <v>54</v>
      </c>
      <c r="F1404" s="44">
        <v>33</v>
      </c>
      <c r="G1404" s="44">
        <v>3518284</v>
      </c>
      <c r="H1404" s="46">
        <v>0.82</v>
      </c>
      <c r="I1404" s="21">
        <v>83.84086924422121</v>
      </c>
      <c r="J1404" s="86" t="s">
        <v>166</v>
      </c>
      <c r="K1404" s="66">
        <v>0.10100000000000001</v>
      </c>
      <c r="L1404" s="45">
        <v>7688</v>
      </c>
      <c r="M1404" s="82">
        <v>44615</v>
      </c>
      <c r="N1404" s="44">
        <v>78538</v>
      </c>
      <c r="O1404" s="36">
        <f t="shared" si="253"/>
        <v>6584694.1887026457</v>
      </c>
      <c r="P1404" s="36">
        <f t="shared" si="254"/>
        <v>7249748</v>
      </c>
      <c r="Q1404" s="44">
        <v>1434</v>
      </c>
      <c r="R1404" s="30">
        <v>78538</v>
      </c>
      <c r="S1404" s="30">
        <f t="shared" si="255"/>
        <v>77104</v>
      </c>
      <c r="T1404" s="36">
        <f t="shared" si="256"/>
        <v>132371</v>
      </c>
      <c r="U1404" s="30">
        <f t="shared" si="257"/>
        <v>7117377</v>
      </c>
      <c r="V1404" s="44">
        <v>116</v>
      </c>
      <c r="W1404" s="33">
        <f t="shared" si="258"/>
        <v>44731</v>
      </c>
      <c r="X1404" s="43" t="str">
        <f t="shared" ca="1" si="263"/>
        <v>Bill Process</v>
      </c>
      <c r="Y1404" s="37">
        <f t="shared" ca="1" si="259"/>
        <v>-1460</v>
      </c>
      <c r="Z1404" s="44">
        <v>7354</v>
      </c>
      <c r="AA1404" s="44">
        <f t="shared" ca="1" si="260"/>
        <v>1460</v>
      </c>
      <c r="AB1404" s="48">
        <v>8</v>
      </c>
      <c r="AC1404" s="67">
        <f t="shared" si="261"/>
        <v>1.8258677328172351E-2</v>
      </c>
      <c r="AD1404" s="52">
        <f t="shared" ca="1" si="264"/>
        <v>1452</v>
      </c>
      <c r="AE1404" s="83"/>
      <c r="AF1404" s="74">
        <v>0</v>
      </c>
      <c r="AG1404" s="75">
        <v>0</v>
      </c>
      <c r="AH1404" s="76">
        <v>45833</v>
      </c>
      <c r="AI1404" s="77">
        <v>45963</v>
      </c>
      <c r="AJ1404" s="50">
        <f t="shared" si="262"/>
        <v>-130</v>
      </c>
      <c r="AK1404" s="48" t="s">
        <v>47</v>
      </c>
    </row>
    <row r="1405" spans="1:37">
      <c r="A1405" s="86" t="s">
        <v>1706</v>
      </c>
      <c r="B1405" s="44">
        <v>968</v>
      </c>
      <c r="C1405" s="44">
        <v>67479063</v>
      </c>
      <c r="D1405" s="86" t="s">
        <v>114</v>
      </c>
      <c r="E1405" s="86" t="s">
        <v>54</v>
      </c>
      <c r="F1405" s="44">
        <v>24</v>
      </c>
      <c r="G1405" s="44">
        <v>7782279</v>
      </c>
      <c r="H1405" s="46">
        <v>0.88</v>
      </c>
      <c r="I1405" s="21">
        <v>97.054455145499972</v>
      </c>
      <c r="J1405" s="86" t="s">
        <v>115</v>
      </c>
      <c r="K1405" s="66">
        <v>0.14799999999999999</v>
      </c>
      <c r="L1405" s="45">
        <v>7339</v>
      </c>
      <c r="M1405" s="82">
        <v>44600</v>
      </c>
      <c r="N1405" s="44">
        <v>16627</v>
      </c>
      <c r="O1405" s="36">
        <f t="shared" si="253"/>
        <v>1613724.425704228</v>
      </c>
      <c r="P1405" s="36">
        <f t="shared" si="254"/>
        <v>1852556</v>
      </c>
      <c r="Q1405" s="44">
        <v>6105</v>
      </c>
      <c r="R1405" s="30">
        <v>16627</v>
      </c>
      <c r="S1405" s="30">
        <f t="shared" si="255"/>
        <v>10522</v>
      </c>
      <c r="T1405" s="36">
        <f t="shared" si="256"/>
        <v>680210</v>
      </c>
      <c r="U1405" s="30">
        <f t="shared" si="257"/>
        <v>1172346</v>
      </c>
      <c r="V1405" s="44">
        <v>97</v>
      </c>
      <c r="W1405" s="33">
        <f t="shared" si="258"/>
        <v>44697</v>
      </c>
      <c r="X1405" s="43" t="str">
        <f t="shared" ca="1" si="263"/>
        <v>Bill Process</v>
      </c>
      <c r="Y1405" s="37">
        <f t="shared" ca="1" si="259"/>
        <v>-1494</v>
      </c>
      <c r="Z1405" s="44">
        <v>7639</v>
      </c>
      <c r="AA1405" s="44">
        <f t="shared" ca="1" si="260"/>
        <v>1494</v>
      </c>
      <c r="AB1405" s="48">
        <v>0</v>
      </c>
      <c r="AC1405" s="67">
        <f t="shared" si="261"/>
        <v>0.36717387381969085</v>
      </c>
      <c r="AD1405" s="52">
        <f t="shared" ca="1" si="264"/>
        <v>1494</v>
      </c>
      <c r="AE1405" s="83"/>
      <c r="AF1405" s="74">
        <v>0</v>
      </c>
      <c r="AG1405" s="75">
        <v>0</v>
      </c>
      <c r="AH1405" s="76">
        <v>46204</v>
      </c>
      <c r="AI1405" s="77">
        <v>46315</v>
      </c>
      <c r="AJ1405" s="50">
        <f t="shared" si="262"/>
        <v>-111</v>
      </c>
      <c r="AK1405" s="48" t="s">
        <v>60</v>
      </c>
    </row>
    <row r="1406" spans="1:37">
      <c r="A1406" s="86" t="s">
        <v>1707</v>
      </c>
      <c r="B1406" s="44">
        <v>819</v>
      </c>
      <c r="C1406" s="44">
        <v>19297298</v>
      </c>
      <c r="D1406" s="86" t="s">
        <v>564</v>
      </c>
      <c r="E1406" s="86" t="s">
        <v>97</v>
      </c>
      <c r="F1406" s="44">
        <v>16</v>
      </c>
      <c r="G1406" s="44">
        <v>1413974</v>
      </c>
      <c r="H1406" s="46">
        <v>0.76</v>
      </c>
      <c r="I1406" s="21">
        <v>58.986021908295015</v>
      </c>
      <c r="J1406" s="86" t="s">
        <v>184</v>
      </c>
      <c r="K1406" s="66">
        <v>0.13400000000000001</v>
      </c>
      <c r="L1406" s="45">
        <v>4928</v>
      </c>
      <c r="M1406" s="82">
        <v>44601</v>
      </c>
      <c r="N1406" s="44">
        <v>31548</v>
      </c>
      <c r="O1406" s="36">
        <f t="shared" si="253"/>
        <v>1860891.0191628912</v>
      </c>
      <c r="P1406" s="36">
        <f t="shared" si="254"/>
        <v>2110250</v>
      </c>
      <c r="Q1406" s="44">
        <v>7122</v>
      </c>
      <c r="R1406" s="30">
        <v>31548</v>
      </c>
      <c r="S1406" s="30">
        <f t="shared" si="255"/>
        <v>24426</v>
      </c>
      <c r="T1406" s="36">
        <f t="shared" si="256"/>
        <v>476392</v>
      </c>
      <c r="U1406" s="30">
        <f t="shared" si="257"/>
        <v>1633858</v>
      </c>
      <c r="V1406" s="44">
        <v>54</v>
      </c>
      <c r="W1406" s="33">
        <f t="shared" si="258"/>
        <v>44655</v>
      </c>
      <c r="X1406" s="43" t="str">
        <f t="shared" ca="1" si="263"/>
        <v>Bill Process</v>
      </c>
      <c r="Y1406" s="37">
        <f t="shared" ca="1" si="259"/>
        <v>-1536</v>
      </c>
      <c r="Z1406" s="44">
        <v>4099</v>
      </c>
      <c r="AA1406" s="44">
        <f t="shared" ca="1" si="260"/>
        <v>1536</v>
      </c>
      <c r="AB1406" s="48">
        <v>6</v>
      </c>
      <c r="AC1406" s="67">
        <f t="shared" si="261"/>
        <v>0.22575123621148727</v>
      </c>
      <c r="AD1406" s="52">
        <f t="shared" ca="1" si="264"/>
        <v>1530</v>
      </c>
      <c r="AE1406" s="83"/>
      <c r="AF1406" s="74">
        <v>0</v>
      </c>
      <c r="AG1406" s="75">
        <v>0</v>
      </c>
      <c r="AH1406" s="76">
        <v>45838</v>
      </c>
      <c r="AI1406" s="77">
        <v>45906</v>
      </c>
      <c r="AJ1406" s="50">
        <f t="shared" si="262"/>
        <v>-68</v>
      </c>
      <c r="AK1406" s="48" t="s">
        <v>60</v>
      </c>
    </row>
    <row r="1407" spans="1:37">
      <c r="A1407" s="86" t="s">
        <v>1708</v>
      </c>
      <c r="B1407" s="44">
        <v>853</v>
      </c>
      <c r="C1407" s="44">
        <v>67741453</v>
      </c>
      <c r="D1407" s="86" t="s">
        <v>545</v>
      </c>
      <c r="E1407" s="86" t="s">
        <v>107</v>
      </c>
      <c r="F1407" s="44">
        <v>11</v>
      </c>
      <c r="G1407" s="44">
        <v>1525714</v>
      </c>
      <c r="H1407" s="46">
        <v>0.83</v>
      </c>
      <c r="I1407" s="21">
        <v>65.231509031258412</v>
      </c>
      <c r="J1407" s="86" t="s">
        <v>90</v>
      </c>
      <c r="K1407" s="66">
        <v>0.13500000000000001</v>
      </c>
      <c r="L1407" s="45">
        <v>1338</v>
      </c>
      <c r="M1407" s="82">
        <v>44709</v>
      </c>
      <c r="N1407" s="44">
        <v>28544</v>
      </c>
      <c r="O1407" s="36">
        <f t="shared" si="253"/>
        <v>1861968.1937882402</v>
      </c>
      <c r="P1407" s="36">
        <f t="shared" si="254"/>
        <v>2113334</v>
      </c>
      <c r="Q1407" s="44">
        <v>18659</v>
      </c>
      <c r="R1407" s="30">
        <v>28544</v>
      </c>
      <c r="S1407" s="30">
        <f t="shared" si="255"/>
        <v>9885</v>
      </c>
      <c r="T1407" s="36">
        <f t="shared" si="256"/>
        <v>1381471</v>
      </c>
      <c r="U1407" s="30">
        <f t="shared" si="257"/>
        <v>731863</v>
      </c>
      <c r="V1407" s="44">
        <v>170</v>
      </c>
      <c r="W1407" s="33">
        <f t="shared" si="258"/>
        <v>44879</v>
      </c>
      <c r="X1407" s="43" t="str">
        <f t="shared" ca="1" si="263"/>
        <v>Bill Process</v>
      </c>
      <c r="Y1407" s="37">
        <f t="shared" ca="1" si="259"/>
        <v>-1312</v>
      </c>
      <c r="Z1407" s="44">
        <v>8834</v>
      </c>
      <c r="AA1407" s="44">
        <f t="shared" ca="1" si="260"/>
        <v>1312</v>
      </c>
      <c r="AB1407" s="48">
        <v>0</v>
      </c>
      <c r="AC1407" s="67">
        <f t="shared" si="261"/>
        <v>0.65369254484304928</v>
      </c>
      <c r="AD1407" s="52">
        <f t="shared" ca="1" si="264"/>
        <v>1312</v>
      </c>
      <c r="AE1407" s="83"/>
      <c r="AF1407" s="74">
        <v>0</v>
      </c>
      <c r="AG1407" s="75">
        <v>0</v>
      </c>
      <c r="AH1407" s="76">
        <v>46300</v>
      </c>
      <c r="AI1407" s="77">
        <v>46484</v>
      </c>
      <c r="AJ1407" s="50">
        <f t="shared" si="262"/>
        <v>-184</v>
      </c>
      <c r="AK1407" s="48" t="s">
        <v>47</v>
      </c>
    </row>
    <row r="1408" spans="1:37">
      <c r="A1408" s="86" t="s">
        <v>1709</v>
      </c>
      <c r="B1408" s="44">
        <v>525</v>
      </c>
      <c r="C1408" s="44">
        <v>56889982</v>
      </c>
      <c r="D1408" s="86" t="s">
        <v>336</v>
      </c>
      <c r="E1408" s="86" t="s">
        <v>58</v>
      </c>
      <c r="F1408" s="44">
        <v>13</v>
      </c>
      <c r="G1408" s="44">
        <v>8402625</v>
      </c>
      <c r="H1408" s="46">
        <v>0.79</v>
      </c>
      <c r="I1408" s="21">
        <v>96.871699280471063</v>
      </c>
      <c r="J1408" s="86" t="s">
        <v>98</v>
      </c>
      <c r="K1408" s="66">
        <v>0.123</v>
      </c>
      <c r="L1408" s="45">
        <v>7376</v>
      </c>
      <c r="M1408" s="82">
        <v>45034</v>
      </c>
      <c r="N1408" s="44">
        <v>95912</v>
      </c>
      <c r="O1408" s="36">
        <f t="shared" si="253"/>
        <v>9291158.4213885404</v>
      </c>
      <c r="P1408" s="36">
        <f t="shared" si="254"/>
        <v>10433971</v>
      </c>
      <c r="Q1408" s="44">
        <v>25507</v>
      </c>
      <c r="R1408" s="30">
        <v>95912</v>
      </c>
      <c r="S1408" s="30">
        <f t="shared" si="255"/>
        <v>70405</v>
      </c>
      <c r="T1408" s="36">
        <f t="shared" si="256"/>
        <v>2774828</v>
      </c>
      <c r="U1408" s="30">
        <f t="shared" si="257"/>
        <v>7659143</v>
      </c>
      <c r="V1408" s="44">
        <v>146</v>
      </c>
      <c r="W1408" s="33">
        <f t="shared" si="258"/>
        <v>45180</v>
      </c>
      <c r="X1408" s="43" t="str">
        <f t="shared" ca="1" si="263"/>
        <v>Bill Process</v>
      </c>
      <c r="Y1408" s="37">
        <f t="shared" ca="1" si="259"/>
        <v>-1011</v>
      </c>
      <c r="Z1408" s="44">
        <v>4430</v>
      </c>
      <c r="AA1408" s="44">
        <f t="shared" ca="1" si="260"/>
        <v>1011</v>
      </c>
      <c r="AB1408" s="48">
        <v>6</v>
      </c>
      <c r="AC1408" s="67">
        <f t="shared" si="261"/>
        <v>0.26594169655517558</v>
      </c>
      <c r="AD1408" s="52">
        <f t="shared" ca="1" si="264"/>
        <v>1005</v>
      </c>
      <c r="AE1408" s="83"/>
      <c r="AF1408" s="74">
        <v>0</v>
      </c>
      <c r="AG1408" s="75">
        <v>0</v>
      </c>
      <c r="AH1408" s="76">
        <v>46019</v>
      </c>
      <c r="AI1408" s="77">
        <v>46179</v>
      </c>
      <c r="AJ1408" s="50">
        <f t="shared" si="262"/>
        <v>-160</v>
      </c>
      <c r="AK1408" s="48" t="s">
        <v>47</v>
      </c>
    </row>
    <row r="1409" spans="1:37">
      <c r="A1409" s="86" t="s">
        <v>1710</v>
      </c>
      <c r="B1409" s="44">
        <v>359</v>
      </c>
      <c r="C1409" s="44">
        <v>51948748</v>
      </c>
      <c r="D1409" s="86" t="s">
        <v>920</v>
      </c>
      <c r="E1409" s="86" t="s">
        <v>75</v>
      </c>
      <c r="F1409" s="44">
        <v>6</v>
      </c>
      <c r="G1409" s="44">
        <v>4197456</v>
      </c>
      <c r="H1409" s="46">
        <v>0.78</v>
      </c>
      <c r="I1409" s="21">
        <v>89.82202086762365</v>
      </c>
      <c r="J1409" s="86" t="s">
        <v>181</v>
      </c>
      <c r="K1409" s="66">
        <v>0.13700000000000001</v>
      </c>
      <c r="L1409" s="45">
        <v>5800</v>
      </c>
      <c r="M1409" s="82">
        <v>45786</v>
      </c>
      <c r="N1409" s="44">
        <v>60336</v>
      </c>
      <c r="O1409" s="36">
        <f t="shared" si="253"/>
        <v>5419501.4510689406</v>
      </c>
      <c r="P1409" s="36">
        <f t="shared" si="254"/>
        <v>6161973</v>
      </c>
      <c r="Q1409" s="44">
        <v>60336</v>
      </c>
      <c r="R1409" s="30">
        <v>60336</v>
      </c>
      <c r="S1409" s="30">
        <f t="shared" si="255"/>
        <v>0</v>
      </c>
      <c r="T1409" s="36">
        <f t="shared" si="256"/>
        <v>6161973</v>
      </c>
      <c r="U1409" s="30">
        <f t="shared" si="257"/>
        <v>0</v>
      </c>
      <c r="V1409" s="44">
        <v>159</v>
      </c>
      <c r="W1409" s="33">
        <f t="shared" si="258"/>
        <v>45945</v>
      </c>
      <c r="X1409" s="43" t="str">
        <f t="shared" ca="1" si="263"/>
        <v>P O Closed</v>
      </c>
      <c r="Y1409" s="37">
        <f t="shared" ca="1" si="259"/>
        <v>-246</v>
      </c>
      <c r="Z1409" s="44">
        <v>4541</v>
      </c>
      <c r="AA1409" s="44">
        <f t="shared" ca="1" si="260"/>
        <v>246</v>
      </c>
      <c r="AB1409" s="48">
        <v>2</v>
      </c>
      <c r="AC1409" s="67">
        <f t="shared" si="261"/>
        <v>1</v>
      </c>
      <c r="AD1409" s="52">
        <f t="shared" ca="1" si="264"/>
        <v>244</v>
      </c>
      <c r="AE1409" s="83"/>
      <c r="AF1409" s="74">
        <v>0</v>
      </c>
      <c r="AG1409" s="75">
        <v>0</v>
      </c>
      <c r="AH1409" s="76">
        <v>45937</v>
      </c>
      <c r="AI1409" s="77">
        <v>46110</v>
      </c>
      <c r="AJ1409" s="50">
        <f t="shared" si="262"/>
        <v>-173</v>
      </c>
      <c r="AK1409" s="48" t="s">
        <v>47</v>
      </c>
    </row>
    <row r="1410" spans="1:37">
      <c r="A1410" s="86" t="s">
        <v>1711</v>
      </c>
      <c r="B1410" s="44">
        <v>800</v>
      </c>
      <c r="C1410" s="44">
        <v>35522220</v>
      </c>
      <c r="D1410" s="86" t="s">
        <v>170</v>
      </c>
      <c r="E1410" s="86" t="s">
        <v>147</v>
      </c>
      <c r="F1410" s="44">
        <v>30</v>
      </c>
      <c r="G1410" s="44">
        <v>3865713</v>
      </c>
      <c r="H1410" s="46">
        <v>0.8</v>
      </c>
      <c r="I1410" s="21">
        <v>81.893259790832644</v>
      </c>
      <c r="J1410" s="86" t="s">
        <v>202</v>
      </c>
      <c r="K1410" s="66">
        <v>0.127</v>
      </c>
      <c r="L1410" s="45">
        <v>5927</v>
      </c>
      <c r="M1410" s="82">
        <v>45164</v>
      </c>
      <c r="N1410" s="44">
        <v>92730</v>
      </c>
      <c r="O1410" s="36">
        <f t="shared" si="253"/>
        <v>7593961.9804039113</v>
      </c>
      <c r="P1410" s="36">
        <f t="shared" si="254"/>
        <v>8558395</v>
      </c>
      <c r="Q1410" s="44">
        <v>73130</v>
      </c>
      <c r="R1410" s="30">
        <v>92730</v>
      </c>
      <c r="S1410" s="30">
        <f t="shared" si="255"/>
        <v>19600</v>
      </c>
      <c r="T1410" s="36">
        <f t="shared" si="256"/>
        <v>6749439</v>
      </c>
      <c r="U1410" s="30">
        <f t="shared" si="257"/>
        <v>1808956</v>
      </c>
      <c r="V1410" s="44">
        <v>128</v>
      </c>
      <c r="W1410" s="33">
        <f t="shared" si="258"/>
        <v>45292</v>
      </c>
      <c r="X1410" s="43" t="str">
        <f t="shared" ca="1" si="263"/>
        <v>Bill Process</v>
      </c>
      <c r="Y1410" s="37">
        <f t="shared" ca="1" si="259"/>
        <v>-899</v>
      </c>
      <c r="Z1410" s="44">
        <v>6851</v>
      </c>
      <c r="AA1410" s="44">
        <f t="shared" ca="1" si="260"/>
        <v>899</v>
      </c>
      <c r="AB1410" s="48">
        <v>6</v>
      </c>
      <c r="AC1410" s="67">
        <f t="shared" si="261"/>
        <v>0.78863366763722631</v>
      </c>
      <c r="AD1410" s="52">
        <f t="shared" ca="1" si="264"/>
        <v>893</v>
      </c>
      <c r="AE1410" s="83"/>
      <c r="AF1410" s="74">
        <v>0</v>
      </c>
      <c r="AG1410" s="75">
        <v>0</v>
      </c>
      <c r="AH1410" s="76">
        <v>45935</v>
      </c>
      <c r="AI1410" s="77">
        <v>46077</v>
      </c>
      <c r="AJ1410" s="50">
        <f t="shared" si="262"/>
        <v>-142</v>
      </c>
      <c r="AK1410" s="48" t="s">
        <v>60</v>
      </c>
    </row>
    <row r="1411" spans="1:37">
      <c r="A1411" s="86" t="s">
        <v>1712</v>
      </c>
      <c r="B1411" s="44">
        <v>239</v>
      </c>
      <c r="C1411" s="44">
        <v>15104846</v>
      </c>
      <c r="D1411" s="86" t="s">
        <v>905</v>
      </c>
      <c r="E1411" s="86" t="s">
        <v>67</v>
      </c>
      <c r="F1411" s="44">
        <v>24</v>
      </c>
      <c r="G1411" s="44">
        <v>5200123</v>
      </c>
      <c r="H1411" s="46">
        <v>0.87</v>
      </c>
      <c r="I1411" s="21">
        <v>61.336127579161129</v>
      </c>
      <c r="J1411" s="86" t="s">
        <v>156</v>
      </c>
      <c r="K1411" s="66">
        <v>0.14099999999999999</v>
      </c>
      <c r="L1411" s="45">
        <v>3232</v>
      </c>
      <c r="M1411" s="82">
        <v>44691</v>
      </c>
      <c r="N1411" s="44">
        <v>47273</v>
      </c>
      <c r="O1411" s="36">
        <f t="shared" ref="O1411:O1462" si="265">I1411*N1411</f>
        <v>2899542.7590496843</v>
      </c>
      <c r="P1411" s="36">
        <f t="shared" ref="P1411:P1462" si="266">ROUND((SUM(I1411*K1411+I1411)*N1411),0)</f>
        <v>3308378</v>
      </c>
      <c r="Q1411" s="44">
        <v>15233</v>
      </c>
      <c r="R1411" s="30">
        <v>47273</v>
      </c>
      <c r="S1411" s="30">
        <f t="shared" ref="S1411:S1462" si="267">+N1411-Q1411</f>
        <v>32040</v>
      </c>
      <c r="T1411" s="36">
        <f t="shared" ref="T1411:T1462" si="268">ROUND((SUM(I1411*K1411+I1411)*Q1411),0)</f>
        <v>1066074</v>
      </c>
      <c r="U1411" s="30">
        <f t="shared" ref="U1411:U1462" si="269">+P1411-T1411</f>
        <v>2242304</v>
      </c>
      <c r="V1411" s="44">
        <v>135</v>
      </c>
      <c r="W1411" s="33">
        <f t="shared" ref="W1411:W1462" si="270">V1411+M1411</f>
        <v>44826</v>
      </c>
      <c r="X1411" s="43" t="str">
        <f t="shared" ca="1" si="263"/>
        <v>Bill Process</v>
      </c>
      <c r="Y1411" s="37">
        <f t="shared" ref="Y1411:Y1462" ca="1" si="271">+W1411-TODAY()</f>
        <v>-1365</v>
      </c>
      <c r="Z1411" s="44">
        <v>7635</v>
      </c>
      <c r="AA1411" s="44">
        <f t="shared" ref="AA1411:AA1462" ca="1" si="272">IF(W1411&lt;TODAY(),TODAY()-W1411,0)</f>
        <v>1365</v>
      </c>
      <c r="AB1411" s="48">
        <v>0</v>
      </c>
      <c r="AC1411" s="67">
        <f t="shared" ref="AC1411:AC1462" si="273">+Q1411/N1411</f>
        <v>0.32223467941531109</v>
      </c>
      <c r="AD1411" s="52">
        <f t="shared" ca="1" si="264"/>
        <v>1365</v>
      </c>
      <c r="AE1411" s="83"/>
      <c r="AF1411" s="74">
        <v>0</v>
      </c>
      <c r="AG1411" s="75">
        <v>0</v>
      </c>
      <c r="AH1411" s="76">
        <v>46296</v>
      </c>
      <c r="AI1411" s="77">
        <v>46445</v>
      </c>
      <c r="AJ1411" s="50">
        <f t="shared" ref="AJ1411:AJ1462" si="274">AH1411-AI1411</f>
        <v>-149</v>
      </c>
      <c r="AK1411" s="48" t="s">
        <v>60</v>
      </c>
    </row>
    <row r="1412" spans="1:37">
      <c r="A1412" s="86" t="s">
        <v>1713</v>
      </c>
      <c r="B1412" s="44">
        <v>259</v>
      </c>
      <c r="C1412" s="44">
        <v>25464075</v>
      </c>
      <c r="D1412" s="86" t="s">
        <v>386</v>
      </c>
      <c r="E1412" s="86" t="s">
        <v>93</v>
      </c>
      <c r="F1412" s="44">
        <v>20</v>
      </c>
      <c r="G1412" s="44">
        <v>6328052</v>
      </c>
      <c r="H1412" s="46">
        <v>0.98</v>
      </c>
      <c r="I1412" s="21">
        <v>84.269469130831126</v>
      </c>
      <c r="J1412" s="86" t="s">
        <v>115</v>
      </c>
      <c r="K1412" s="66">
        <v>0.13500000000000001</v>
      </c>
      <c r="L1412" s="45">
        <v>1410</v>
      </c>
      <c r="M1412" s="82">
        <v>45434</v>
      </c>
      <c r="N1412" s="44">
        <v>66190</v>
      </c>
      <c r="O1412" s="36">
        <f t="shared" si="265"/>
        <v>5577796.1617697123</v>
      </c>
      <c r="P1412" s="36">
        <f t="shared" si="266"/>
        <v>6330799</v>
      </c>
      <c r="Q1412" s="44">
        <v>52262</v>
      </c>
      <c r="R1412" s="30">
        <v>66190</v>
      </c>
      <c r="S1412" s="30">
        <f t="shared" si="267"/>
        <v>13928</v>
      </c>
      <c r="T1412" s="36">
        <f t="shared" si="268"/>
        <v>4998643</v>
      </c>
      <c r="U1412" s="30">
        <f t="shared" si="269"/>
        <v>1332156</v>
      </c>
      <c r="V1412" s="44">
        <v>175</v>
      </c>
      <c r="W1412" s="33">
        <f t="shared" si="270"/>
        <v>45609</v>
      </c>
      <c r="X1412" s="43" t="str">
        <f t="shared" ref="X1412:X1462" ca="1" si="275">IF(Q1412=0,"Bill Submit",IF(Q1412&lt;N1412,"Bill Process",IF(W1412&gt;=TODAY(),"L D 0%",IF(W1412+V1412/4&gt;=TODAY(),"L D 2.5%",IF(W1412+V1412/2&gt;=TODAY(),"L D 5.0%",IF(W1412+V1412*3/4&gt;=TODAY(),"L D 7.5%",IF(W1412+V1412&gt;=TODAY(),"L D 10%","P O Closed")))))))</f>
        <v>Bill Process</v>
      </c>
      <c r="Y1412" s="37">
        <f t="shared" ca="1" si="271"/>
        <v>-582</v>
      </c>
      <c r="Z1412" s="44">
        <v>2772</v>
      </c>
      <c r="AA1412" s="44">
        <f t="shared" ca="1" si="272"/>
        <v>582</v>
      </c>
      <c r="AB1412" s="48">
        <v>0</v>
      </c>
      <c r="AC1412" s="67">
        <f t="shared" si="273"/>
        <v>0.78957546457168759</v>
      </c>
      <c r="AD1412" s="52">
        <f t="shared" ca="1" si="264"/>
        <v>582</v>
      </c>
      <c r="AE1412" s="83"/>
      <c r="AF1412" s="74">
        <v>0</v>
      </c>
      <c r="AG1412" s="75">
        <v>0</v>
      </c>
      <c r="AH1412" s="76">
        <v>46361</v>
      </c>
      <c r="AI1412" s="77">
        <v>46550</v>
      </c>
      <c r="AJ1412" s="50">
        <f t="shared" si="274"/>
        <v>-189</v>
      </c>
      <c r="AK1412" s="48" t="s">
        <v>60</v>
      </c>
    </row>
    <row r="1413" spans="1:37">
      <c r="A1413" s="86" t="s">
        <v>1714</v>
      </c>
      <c r="B1413" s="44">
        <v>740</v>
      </c>
      <c r="C1413" s="44">
        <v>99137966</v>
      </c>
      <c r="D1413" s="86" t="s">
        <v>229</v>
      </c>
      <c r="E1413" s="86" t="s">
        <v>125</v>
      </c>
      <c r="F1413" s="44">
        <v>22</v>
      </c>
      <c r="G1413" s="44">
        <v>3014293</v>
      </c>
      <c r="H1413" s="46">
        <v>0.83</v>
      </c>
      <c r="I1413" s="21">
        <v>95.054776017368638</v>
      </c>
      <c r="J1413" s="86" t="s">
        <v>144</v>
      </c>
      <c r="K1413" s="66">
        <v>0.10299999999999999</v>
      </c>
      <c r="L1413" s="45">
        <v>3513</v>
      </c>
      <c r="M1413" s="82">
        <v>45995</v>
      </c>
      <c r="N1413" s="44">
        <v>46451</v>
      </c>
      <c r="O1413" s="36">
        <f t="shared" si="265"/>
        <v>4415389.400782791</v>
      </c>
      <c r="P1413" s="36">
        <f t="shared" si="266"/>
        <v>4870175</v>
      </c>
      <c r="Q1413" s="44">
        <v>36624</v>
      </c>
      <c r="R1413" s="30">
        <v>46451</v>
      </c>
      <c r="S1413" s="30">
        <f t="shared" si="267"/>
        <v>9827</v>
      </c>
      <c r="T1413" s="36">
        <f t="shared" si="268"/>
        <v>3839859</v>
      </c>
      <c r="U1413" s="30">
        <f t="shared" si="269"/>
        <v>1030316</v>
      </c>
      <c r="V1413" s="44">
        <v>83</v>
      </c>
      <c r="W1413" s="33">
        <f t="shared" si="270"/>
        <v>46078</v>
      </c>
      <c r="X1413" s="43" t="str">
        <f t="shared" ca="1" si="275"/>
        <v>Bill Process</v>
      </c>
      <c r="Y1413" s="37">
        <f t="shared" ca="1" si="271"/>
        <v>-113</v>
      </c>
      <c r="Z1413" s="44">
        <v>6421</v>
      </c>
      <c r="AA1413" s="44">
        <f t="shared" ca="1" si="272"/>
        <v>113</v>
      </c>
      <c r="AB1413" s="48">
        <v>0</v>
      </c>
      <c r="AC1413" s="67">
        <f t="shared" si="273"/>
        <v>0.78844373641041099</v>
      </c>
      <c r="AD1413" s="52">
        <f t="shared" ca="1" si="264"/>
        <v>113</v>
      </c>
      <c r="AE1413" s="83"/>
      <c r="AF1413" s="74">
        <v>0</v>
      </c>
      <c r="AG1413" s="75">
        <v>0</v>
      </c>
      <c r="AH1413" s="76">
        <v>46347</v>
      </c>
      <c r="AI1413" s="77">
        <v>46444</v>
      </c>
      <c r="AJ1413" s="50">
        <f t="shared" si="274"/>
        <v>-97</v>
      </c>
      <c r="AK1413" s="48" t="s">
        <v>47</v>
      </c>
    </row>
    <row r="1414" spans="1:37">
      <c r="A1414" s="86" t="s">
        <v>1715</v>
      </c>
      <c r="B1414" s="44">
        <v>685</v>
      </c>
      <c r="C1414" s="44">
        <v>41028714</v>
      </c>
      <c r="D1414" s="86" t="s">
        <v>347</v>
      </c>
      <c r="E1414" s="86" t="s">
        <v>107</v>
      </c>
      <c r="F1414" s="44">
        <v>9</v>
      </c>
      <c r="G1414" s="44">
        <v>5757301</v>
      </c>
      <c r="H1414" s="46">
        <v>0.9</v>
      </c>
      <c r="I1414" s="21">
        <v>84.387125682900006</v>
      </c>
      <c r="J1414" s="86" t="s">
        <v>236</v>
      </c>
      <c r="K1414" s="66">
        <v>0.13600000000000001</v>
      </c>
      <c r="L1414" s="45">
        <v>4033</v>
      </c>
      <c r="M1414" s="82">
        <v>45268</v>
      </c>
      <c r="N1414" s="44">
        <v>93641</v>
      </c>
      <c r="O1414" s="36">
        <f t="shared" si="265"/>
        <v>7902094.8360724393</v>
      </c>
      <c r="P1414" s="36">
        <f t="shared" si="266"/>
        <v>8976780</v>
      </c>
      <c r="Q1414" s="44">
        <v>32598</v>
      </c>
      <c r="R1414" s="30">
        <v>93641</v>
      </c>
      <c r="S1414" s="30">
        <f t="shared" si="267"/>
        <v>61043</v>
      </c>
      <c r="T1414" s="36">
        <f t="shared" si="268"/>
        <v>3124967</v>
      </c>
      <c r="U1414" s="30">
        <f t="shared" si="269"/>
        <v>5851813</v>
      </c>
      <c r="V1414" s="44">
        <v>100</v>
      </c>
      <c r="W1414" s="33">
        <f t="shared" si="270"/>
        <v>45368</v>
      </c>
      <c r="X1414" s="43" t="str">
        <f t="shared" ca="1" si="275"/>
        <v>Bill Process</v>
      </c>
      <c r="Y1414" s="37">
        <f t="shared" ca="1" si="271"/>
        <v>-823</v>
      </c>
      <c r="Z1414" s="44">
        <v>7280</v>
      </c>
      <c r="AA1414" s="44">
        <f t="shared" ca="1" si="272"/>
        <v>823</v>
      </c>
      <c r="AB1414" s="48">
        <v>4</v>
      </c>
      <c r="AC1414" s="67">
        <f t="shared" si="273"/>
        <v>0.34811674373404811</v>
      </c>
      <c r="AD1414" s="52">
        <f t="shared" ca="1" si="264"/>
        <v>819</v>
      </c>
      <c r="AE1414" s="83"/>
      <c r="AF1414" s="74">
        <v>0</v>
      </c>
      <c r="AG1414" s="75">
        <v>0</v>
      </c>
      <c r="AH1414" s="76">
        <v>45858</v>
      </c>
      <c r="AI1414" s="77">
        <v>45972</v>
      </c>
      <c r="AJ1414" s="50">
        <f t="shared" si="274"/>
        <v>-114</v>
      </c>
      <c r="AK1414" s="48" t="s">
        <v>47</v>
      </c>
    </row>
    <row r="1415" spans="1:37">
      <c r="A1415" s="86" t="s">
        <v>1716</v>
      </c>
      <c r="B1415" s="44">
        <v>227</v>
      </c>
      <c r="C1415" s="44">
        <v>14752171</v>
      </c>
      <c r="D1415" s="86" t="s">
        <v>328</v>
      </c>
      <c r="E1415" s="86" t="s">
        <v>125</v>
      </c>
      <c r="F1415" s="44">
        <v>18</v>
      </c>
      <c r="G1415" s="44">
        <v>4221557</v>
      </c>
      <c r="H1415" s="46">
        <v>0.86</v>
      </c>
      <c r="I1415" s="21">
        <v>90.508765968441324</v>
      </c>
      <c r="J1415" s="86" t="s">
        <v>181</v>
      </c>
      <c r="K1415" s="66">
        <v>0.112</v>
      </c>
      <c r="L1415" s="45">
        <v>4066</v>
      </c>
      <c r="M1415" s="82">
        <v>43883</v>
      </c>
      <c r="N1415" s="44">
        <v>60357</v>
      </c>
      <c r="O1415" s="36">
        <f t="shared" si="265"/>
        <v>5462837.5875572134</v>
      </c>
      <c r="P1415" s="36">
        <f t="shared" si="266"/>
        <v>6074675</v>
      </c>
      <c r="Q1415" s="44">
        <v>2000</v>
      </c>
      <c r="R1415" s="30">
        <v>60357</v>
      </c>
      <c r="S1415" s="30">
        <f t="shared" si="267"/>
        <v>58357</v>
      </c>
      <c r="T1415" s="36">
        <f t="shared" si="268"/>
        <v>201291</v>
      </c>
      <c r="U1415" s="30">
        <f t="shared" si="269"/>
        <v>5873384</v>
      </c>
      <c r="V1415" s="44">
        <v>150</v>
      </c>
      <c r="W1415" s="33">
        <f t="shared" si="270"/>
        <v>44033</v>
      </c>
      <c r="X1415" s="43" t="str">
        <f t="shared" ca="1" si="275"/>
        <v>Bill Process</v>
      </c>
      <c r="Y1415" s="37">
        <f t="shared" ca="1" si="271"/>
        <v>-2158</v>
      </c>
      <c r="Z1415" s="44">
        <v>3412</v>
      </c>
      <c r="AA1415" s="44">
        <f t="shared" ca="1" si="272"/>
        <v>2158</v>
      </c>
      <c r="AB1415" s="48">
        <v>0</v>
      </c>
      <c r="AC1415" s="67">
        <f t="shared" si="273"/>
        <v>3.3136173103368291E-2</v>
      </c>
      <c r="AD1415" s="52">
        <f t="shared" ca="1" si="264"/>
        <v>2158</v>
      </c>
      <c r="AE1415" s="83"/>
      <c r="AF1415" s="74">
        <v>0</v>
      </c>
      <c r="AG1415" s="75">
        <v>0</v>
      </c>
      <c r="AH1415" s="76">
        <v>46192</v>
      </c>
      <c r="AI1415" s="77">
        <v>46356</v>
      </c>
      <c r="AJ1415" s="50">
        <f t="shared" si="274"/>
        <v>-164</v>
      </c>
      <c r="AK1415" s="48" t="s">
        <v>47</v>
      </c>
    </row>
    <row r="1416" spans="1:37">
      <c r="A1416" s="86" t="s">
        <v>1717</v>
      </c>
      <c r="B1416" s="44">
        <v>459</v>
      </c>
      <c r="C1416" s="44">
        <v>75202393</v>
      </c>
      <c r="D1416" s="86" t="s">
        <v>347</v>
      </c>
      <c r="E1416" s="86" t="s">
        <v>107</v>
      </c>
      <c r="F1416" s="44">
        <v>10</v>
      </c>
      <c r="G1416" s="44">
        <v>7100984</v>
      </c>
      <c r="H1416" s="46">
        <v>0.87</v>
      </c>
      <c r="I1416" s="21">
        <v>87.921639873492381</v>
      </c>
      <c r="J1416" s="86" t="s">
        <v>80</v>
      </c>
      <c r="K1416" s="66">
        <v>0.14399999999999999</v>
      </c>
      <c r="L1416" s="45">
        <v>8973</v>
      </c>
      <c r="M1416" s="82">
        <v>45619</v>
      </c>
      <c r="N1416" s="44">
        <v>32457</v>
      </c>
      <c r="O1416" s="36">
        <f t="shared" si="265"/>
        <v>2853672.6653739423</v>
      </c>
      <c r="P1416" s="36">
        <f t="shared" si="266"/>
        <v>3264602</v>
      </c>
      <c r="Q1416" s="44">
        <v>23837</v>
      </c>
      <c r="R1416" s="30">
        <v>32457</v>
      </c>
      <c r="S1416" s="30">
        <f t="shared" si="267"/>
        <v>8620</v>
      </c>
      <c r="T1416" s="36">
        <f t="shared" si="268"/>
        <v>2397582</v>
      </c>
      <c r="U1416" s="30">
        <f t="shared" si="269"/>
        <v>867020</v>
      </c>
      <c r="V1416" s="44">
        <v>86</v>
      </c>
      <c r="W1416" s="33">
        <f t="shared" si="270"/>
        <v>45705</v>
      </c>
      <c r="X1416" s="43" t="str">
        <f t="shared" ca="1" si="275"/>
        <v>Bill Process</v>
      </c>
      <c r="Y1416" s="37">
        <f t="shared" ca="1" si="271"/>
        <v>-486</v>
      </c>
      <c r="Z1416" s="44">
        <v>1334</v>
      </c>
      <c r="AA1416" s="44">
        <f t="shared" ca="1" si="272"/>
        <v>486</v>
      </c>
      <c r="AB1416" s="48">
        <v>9</v>
      </c>
      <c r="AC1416" s="67">
        <f t="shared" si="273"/>
        <v>0.73441784514896635</v>
      </c>
      <c r="AD1416" s="52">
        <f t="shared" ca="1" si="264"/>
        <v>477</v>
      </c>
      <c r="AE1416" s="83"/>
      <c r="AF1416" s="74">
        <v>0</v>
      </c>
      <c r="AG1416" s="75">
        <v>0</v>
      </c>
      <c r="AH1416" s="76">
        <v>45832</v>
      </c>
      <c r="AI1416" s="77">
        <v>45932</v>
      </c>
      <c r="AJ1416" s="50">
        <f t="shared" si="274"/>
        <v>-100</v>
      </c>
      <c r="AK1416" s="48" t="s">
        <v>47</v>
      </c>
    </row>
    <row r="1417" spans="1:37">
      <c r="A1417" s="86" t="s">
        <v>1718</v>
      </c>
      <c r="B1417" s="44">
        <v>213</v>
      </c>
      <c r="C1417" s="44">
        <v>91405895</v>
      </c>
      <c r="D1417" s="86" t="s">
        <v>293</v>
      </c>
      <c r="E1417" s="86" t="s">
        <v>63</v>
      </c>
      <c r="F1417" s="44">
        <v>7</v>
      </c>
      <c r="G1417" s="44">
        <v>3427636</v>
      </c>
      <c r="H1417" s="46">
        <v>0.79</v>
      </c>
      <c r="I1417" s="21">
        <v>90.709950731057759</v>
      </c>
      <c r="J1417" s="86" t="s">
        <v>55</v>
      </c>
      <c r="K1417" s="66">
        <v>0.13600000000000001</v>
      </c>
      <c r="L1417" s="45">
        <v>6720</v>
      </c>
      <c r="M1417" s="82">
        <v>44382</v>
      </c>
      <c r="N1417" s="44">
        <v>17408</v>
      </c>
      <c r="O1417" s="36">
        <f t="shared" si="265"/>
        <v>1579078.8223262534</v>
      </c>
      <c r="P1417" s="36">
        <f t="shared" si="266"/>
        <v>1793834</v>
      </c>
      <c r="Q1417" s="44">
        <v>8809</v>
      </c>
      <c r="R1417" s="30">
        <v>17408</v>
      </c>
      <c r="S1417" s="30">
        <f t="shared" si="267"/>
        <v>8599</v>
      </c>
      <c r="T1417" s="36">
        <f t="shared" si="268"/>
        <v>907737</v>
      </c>
      <c r="U1417" s="30">
        <f t="shared" si="269"/>
        <v>886097</v>
      </c>
      <c r="V1417" s="44">
        <v>67</v>
      </c>
      <c r="W1417" s="33">
        <f t="shared" si="270"/>
        <v>44449</v>
      </c>
      <c r="X1417" s="43" t="str">
        <f t="shared" ca="1" si="275"/>
        <v>Bill Process</v>
      </c>
      <c r="Y1417" s="37">
        <f t="shared" ca="1" si="271"/>
        <v>-1742</v>
      </c>
      <c r="Z1417" s="44">
        <v>8211</v>
      </c>
      <c r="AA1417" s="44">
        <f t="shared" ca="1" si="272"/>
        <v>1742</v>
      </c>
      <c r="AB1417" s="48">
        <v>6</v>
      </c>
      <c r="AC1417" s="67">
        <f t="shared" si="273"/>
        <v>0.50603170955882348</v>
      </c>
      <c r="AD1417" s="52">
        <f t="shared" ca="1" si="264"/>
        <v>1736</v>
      </c>
      <c r="AE1417" s="83"/>
      <c r="AF1417" s="74">
        <v>0</v>
      </c>
      <c r="AG1417" s="75">
        <v>0</v>
      </c>
      <c r="AH1417" s="76">
        <v>45698</v>
      </c>
      <c r="AI1417" s="77">
        <v>45779</v>
      </c>
      <c r="AJ1417" s="50">
        <f t="shared" si="274"/>
        <v>-81</v>
      </c>
      <c r="AK1417" s="48" t="s">
        <v>47</v>
      </c>
    </row>
    <row r="1418" spans="1:37">
      <c r="A1418" s="86" t="s">
        <v>1719</v>
      </c>
      <c r="B1418" s="44">
        <v>257</v>
      </c>
      <c r="C1418" s="44">
        <v>41362866</v>
      </c>
      <c r="D1418" s="86" t="s">
        <v>920</v>
      </c>
      <c r="E1418" s="86" t="s">
        <v>75</v>
      </c>
      <c r="F1418" s="44">
        <v>48</v>
      </c>
      <c r="G1418" s="44">
        <v>1661548</v>
      </c>
      <c r="H1418" s="46">
        <v>0.96</v>
      </c>
      <c r="I1418" s="21">
        <v>59.391693592295852</v>
      </c>
      <c r="J1418" s="86" t="s">
        <v>208</v>
      </c>
      <c r="K1418" s="66">
        <v>0.10100000000000001</v>
      </c>
      <c r="L1418" s="45">
        <v>9045</v>
      </c>
      <c r="M1418" s="82">
        <v>45953</v>
      </c>
      <c r="N1418" s="44">
        <v>77775</v>
      </c>
      <c r="O1418" s="36">
        <f t="shared" si="265"/>
        <v>4619188.96914081</v>
      </c>
      <c r="P1418" s="36">
        <f t="shared" si="266"/>
        <v>5085727</v>
      </c>
      <c r="Q1418" s="44">
        <v>20893</v>
      </c>
      <c r="R1418" s="30">
        <v>77775</v>
      </c>
      <c r="S1418" s="30">
        <f t="shared" si="267"/>
        <v>56882</v>
      </c>
      <c r="T1418" s="36">
        <f t="shared" si="268"/>
        <v>1366199</v>
      </c>
      <c r="U1418" s="30">
        <f t="shared" si="269"/>
        <v>3719528</v>
      </c>
      <c r="V1418" s="44">
        <v>177</v>
      </c>
      <c r="W1418" s="33">
        <f t="shared" si="270"/>
        <v>46130</v>
      </c>
      <c r="X1418" s="43" t="str">
        <f t="shared" ca="1" si="275"/>
        <v>Bill Process</v>
      </c>
      <c r="Y1418" s="37">
        <f t="shared" ca="1" si="271"/>
        <v>-61</v>
      </c>
      <c r="Z1418" s="44">
        <v>5149</v>
      </c>
      <c r="AA1418" s="44">
        <f t="shared" ca="1" si="272"/>
        <v>61</v>
      </c>
      <c r="AB1418" s="48">
        <v>3</v>
      </c>
      <c r="AC1418" s="67">
        <f t="shared" si="273"/>
        <v>0.26863387978142078</v>
      </c>
      <c r="AD1418" s="52">
        <f t="shared" ca="1" si="264"/>
        <v>58</v>
      </c>
      <c r="AE1418" s="83"/>
      <c r="AF1418" s="74">
        <v>0</v>
      </c>
      <c r="AG1418" s="75">
        <v>0</v>
      </c>
      <c r="AH1418" s="76">
        <v>45963</v>
      </c>
      <c r="AI1418" s="77">
        <v>46154</v>
      </c>
      <c r="AJ1418" s="50">
        <f t="shared" si="274"/>
        <v>-191</v>
      </c>
      <c r="AK1418" s="48" t="s">
        <v>47</v>
      </c>
    </row>
    <row r="1419" spans="1:37">
      <c r="A1419" s="86" t="s">
        <v>1720</v>
      </c>
      <c r="B1419" s="44">
        <v>860</v>
      </c>
      <c r="C1419" s="44">
        <v>85948403</v>
      </c>
      <c r="D1419" s="86" t="s">
        <v>538</v>
      </c>
      <c r="E1419" s="86" t="s">
        <v>211</v>
      </c>
      <c r="F1419" s="44">
        <v>18</v>
      </c>
      <c r="G1419" s="44">
        <v>1635141</v>
      </c>
      <c r="H1419" s="46">
        <v>0.85</v>
      </c>
      <c r="I1419" s="21">
        <v>74.181036341592588</v>
      </c>
      <c r="J1419" s="86" t="s">
        <v>221</v>
      </c>
      <c r="K1419" s="66">
        <v>0.107</v>
      </c>
      <c r="L1419" s="45">
        <v>9391</v>
      </c>
      <c r="M1419" s="82">
        <v>44710</v>
      </c>
      <c r="N1419" s="44">
        <v>43032</v>
      </c>
      <c r="O1419" s="36">
        <f t="shared" si="265"/>
        <v>3192158.3558514123</v>
      </c>
      <c r="P1419" s="36">
        <f t="shared" si="266"/>
        <v>3533719</v>
      </c>
      <c r="Q1419" s="44">
        <v>14915</v>
      </c>
      <c r="R1419" s="30">
        <v>43032</v>
      </c>
      <c r="S1419" s="30">
        <f t="shared" si="267"/>
        <v>28117</v>
      </c>
      <c r="T1419" s="36">
        <f t="shared" si="268"/>
        <v>1224796</v>
      </c>
      <c r="U1419" s="30">
        <f t="shared" si="269"/>
        <v>2308923</v>
      </c>
      <c r="V1419" s="44">
        <v>149</v>
      </c>
      <c r="W1419" s="33">
        <f t="shared" si="270"/>
        <v>44859</v>
      </c>
      <c r="X1419" s="43" t="str">
        <f t="shared" ca="1" si="275"/>
        <v>Bill Process</v>
      </c>
      <c r="Y1419" s="37">
        <f t="shared" ca="1" si="271"/>
        <v>-1332</v>
      </c>
      <c r="Z1419" s="44">
        <v>2205</v>
      </c>
      <c r="AA1419" s="44">
        <f t="shared" ca="1" si="272"/>
        <v>1332</v>
      </c>
      <c r="AB1419" s="48">
        <v>7</v>
      </c>
      <c r="AC1419" s="67">
        <f t="shared" si="273"/>
        <v>0.34660252835099459</v>
      </c>
      <c r="AD1419" s="52">
        <f t="shared" ca="1" si="264"/>
        <v>1325</v>
      </c>
      <c r="AE1419" s="83"/>
      <c r="AF1419" s="74">
        <v>0</v>
      </c>
      <c r="AG1419" s="75">
        <v>0</v>
      </c>
      <c r="AH1419" s="76">
        <v>46018</v>
      </c>
      <c r="AI1419" s="77">
        <v>46181</v>
      </c>
      <c r="AJ1419" s="50">
        <f t="shared" si="274"/>
        <v>-163</v>
      </c>
      <c r="AK1419" s="48" t="s">
        <v>60</v>
      </c>
    </row>
    <row r="1420" spans="1:37">
      <c r="A1420" s="86" t="s">
        <v>1721</v>
      </c>
      <c r="B1420" s="44">
        <v>711</v>
      </c>
      <c r="C1420" s="44">
        <v>69304199</v>
      </c>
      <c r="D1420" s="86" t="s">
        <v>246</v>
      </c>
      <c r="E1420" s="86" t="s">
        <v>50</v>
      </c>
      <c r="F1420" s="44">
        <v>46</v>
      </c>
      <c r="G1420" s="44">
        <v>7150105</v>
      </c>
      <c r="H1420" s="46">
        <v>0.8</v>
      </c>
      <c r="I1420" s="21">
        <v>80.967728015703386</v>
      </c>
      <c r="J1420" s="86" t="s">
        <v>315</v>
      </c>
      <c r="K1420" s="66">
        <v>0.14599999999999999</v>
      </c>
      <c r="L1420" s="45">
        <v>8530</v>
      </c>
      <c r="M1420" s="82">
        <v>45659</v>
      </c>
      <c r="N1420" s="44">
        <v>50353</v>
      </c>
      <c r="O1420" s="36">
        <f t="shared" si="265"/>
        <v>4076968.0087747127</v>
      </c>
      <c r="P1420" s="36">
        <f t="shared" si="266"/>
        <v>4672205</v>
      </c>
      <c r="Q1420" s="44">
        <v>50181</v>
      </c>
      <c r="R1420" s="30">
        <v>50353</v>
      </c>
      <c r="S1420" s="30">
        <f t="shared" si="267"/>
        <v>172</v>
      </c>
      <c r="T1420" s="36">
        <f t="shared" si="268"/>
        <v>4656246</v>
      </c>
      <c r="U1420" s="30">
        <f t="shared" si="269"/>
        <v>15959</v>
      </c>
      <c r="V1420" s="44">
        <v>120</v>
      </c>
      <c r="W1420" s="33">
        <f t="shared" si="270"/>
        <v>45779</v>
      </c>
      <c r="X1420" s="43" t="str">
        <f t="shared" ca="1" si="275"/>
        <v>Bill Process</v>
      </c>
      <c r="Y1420" s="37">
        <f t="shared" ca="1" si="271"/>
        <v>-412</v>
      </c>
      <c r="Z1420" s="44">
        <v>9361</v>
      </c>
      <c r="AA1420" s="44">
        <f t="shared" ca="1" si="272"/>
        <v>412</v>
      </c>
      <c r="AB1420" s="48">
        <v>3</v>
      </c>
      <c r="AC1420" s="67">
        <f t="shared" si="273"/>
        <v>0.99658411614005127</v>
      </c>
      <c r="AD1420" s="52">
        <f t="shared" ca="1" si="264"/>
        <v>409</v>
      </c>
      <c r="AE1420" s="83"/>
      <c r="AF1420" s="74">
        <v>0</v>
      </c>
      <c r="AG1420" s="75">
        <v>0</v>
      </c>
      <c r="AH1420" s="76">
        <v>46111</v>
      </c>
      <c r="AI1420" s="77">
        <v>46245</v>
      </c>
      <c r="AJ1420" s="50">
        <f t="shared" si="274"/>
        <v>-134</v>
      </c>
      <c r="AK1420" s="48" t="s">
        <v>47</v>
      </c>
    </row>
    <row r="1421" spans="1:37">
      <c r="A1421" s="86" t="s">
        <v>1722</v>
      </c>
      <c r="B1421" s="44">
        <v>993</v>
      </c>
      <c r="C1421" s="44">
        <v>23625873</v>
      </c>
      <c r="D1421" s="86" t="s">
        <v>128</v>
      </c>
      <c r="E1421" s="86" t="s">
        <v>50</v>
      </c>
      <c r="F1421" s="44">
        <v>22</v>
      </c>
      <c r="G1421" s="44">
        <v>2698614</v>
      </c>
      <c r="H1421" s="46">
        <v>0.97</v>
      </c>
      <c r="I1421" s="21">
        <v>73.025631371090739</v>
      </c>
      <c r="J1421" s="86" t="s">
        <v>76</v>
      </c>
      <c r="K1421" s="66">
        <v>0.114</v>
      </c>
      <c r="L1421" s="45">
        <v>8958</v>
      </c>
      <c r="M1421" s="82">
        <v>44194</v>
      </c>
      <c r="N1421" s="44">
        <v>72595</v>
      </c>
      <c r="O1421" s="36">
        <f t="shared" si="265"/>
        <v>5301295.7093843324</v>
      </c>
      <c r="P1421" s="36">
        <f t="shared" si="266"/>
        <v>5905643</v>
      </c>
      <c r="Q1421" s="44">
        <v>43721</v>
      </c>
      <c r="R1421" s="30">
        <v>72595</v>
      </c>
      <c r="S1421" s="30">
        <f t="shared" si="267"/>
        <v>28874</v>
      </c>
      <c r="T1421" s="36">
        <f t="shared" si="268"/>
        <v>3556728</v>
      </c>
      <c r="U1421" s="30">
        <f t="shared" si="269"/>
        <v>2348915</v>
      </c>
      <c r="V1421" s="44">
        <v>144</v>
      </c>
      <c r="W1421" s="33">
        <f t="shared" si="270"/>
        <v>44338</v>
      </c>
      <c r="X1421" s="43" t="str">
        <f t="shared" ca="1" si="275"/>
        <v>Bill Process</v>
      </c>
      <c r="Y1421" s="37">
        <f t="shared" ca="1" si="271"/>
        <v>-1853</v>
      </c>
      <c r="Z1421" s="44">
        <v>6245</v>
      </c>
      <c r="AA1421" s="44">
        <f t="shared" ca="1" si="272"/>
        <v>1853</v>
      </c>
      <c r="AB1421" s="48">
        <v>8</v>
      </c>
      <c r="AC1421" s="67">
        <f t="shared" si="273"/>
        <v>0.60225910875404642</v>
      </c>
      <c r="AD1421" s="52">
        <f t="shared" ca="1" si="264"/>
        <v>1845</v>
      </c>
      <c r="AE1421" s="83"/>
      <c r="AF1421" s="74">
        <v>0</v>
      </c>
      <c r="AG1421" s="75">
        <v>0</v>
      </c>
      <c r="AH1421" s="76">
        <v>45699</v>
      </c>
      <c r="AI1421" s="77">
        <v>45857</v>
      </c>
      <c r="AJ1421" s="50">
        <f t="shared" si="274"/>
        <v>-158</v>
      </c>
      <c r="AK1421" s="48" t="s">
        <v>47</v>
      </c>
    </row>
    <row r="1422" spans="1:37">
      <c r="A1422" s="86" t="s">
        <v>1723</v>
      </c>
      <c r="B1422" s="44">
        <v>465</v>
      </c>
      <c r="C1422" s="44">
        <v>39859041</v>
      </c>
      <c r="D1422" s="86" t="s">
        <v>175</v>
      </c>
      <c r="E1422" s="86" t="s">
        <v>50</v>
      </c>
      <c r="F1422" s="44">
        <v>34</v>
      </c>
      <c r="G1422" s="44">
        <v>322021</v>
      </c>
      <c r="H1422" s="46">
        <v>0.76</v>
      </c>
      <c r="I1422" s="21">
        <v>87.82812652186098</v>
      </c>
      <c r="J1422" s="86" t="s">
        <v>137</v>
      </c>
      <c r="K1422" s="66">
        <v>0.111</v>
      </c>
      <c r="L1422" s="45">
        <v>5164</v>
      </c>
      <c r="M1422" s="82">
        <v>45167</v>
      </c>
      <c r="N1422" s="44">
        <v>57921</v>
      </c>
      <c r="O1422" s="36">
        <f t="shared" si="265"/>
        <v>5087092.9162727101</v>
      </c>
      <c r="P1422" s="36">
        <f t="shared" si="266"/>
        <v>5651760</v>
      </c>
      <c r="Q1422" s="44">
        <v>11087</v>
      </c>
      <c r="R1422" s="30">
        <v>57921</v>
      </c>
      <c r="S1422" s="30">
        <f t="shared" si="267"/>
        <v>46834</v>
      </c>
      <c r="T1422" s="36">
        <f t="shared" si="268"/>
        <v>1081837</v>
      </c>
      <c r="U1422" s="30">
        <f t="shared" si="269"/>
        <v>4569923</v>
      </c>
      <c r="V1422" s="44">
        <v>78</v>
      </c>
      <c r="W1422" s="33">
        <f t="shared" si="270"/>
        <v>45245</v>
      </c>
      <c r="X1422" s="43" t="str">
        <f t="shared" ca="1" si="275"/>
        <v>Bill Process</v>
      </c>
      <c r="Y1422" s="37">
        <f t="shared" ca="1" si="271"/>
        <v>-946</v>
      </c>
      <c r="Z1422" s="44">
        <v>3930</v>
      </c>
      <c r="AA1422" s="44">
        <f t="shared" ca="1" si="272"/>
        <v>946</v>
      </c>
      <c r="AB1422" s="48">
        <v>0</v>
      </c>
      <c r="AC1422" s="67">
        <f t="shared" si="273"/>
        <v>0.19141589406260251</v>
      </c>
      <c r="AD1422" s="52">
        <f t="shared" ca="1" si="264"/>
        <v>946</v>
      </c>
      <c r="AE1422" s="83"/>
      <c r="AF1422" s="74">
        <v>0</v>
      </c>
      <c r="AG1422" s="75">
        <v>0</v>
      </c>
      <c r="AH1422" s="76">
        <v>46236</v>
      </c>
      <c r="AI1422" s="77">
        <v>46328</v>
      </c>
      <c r="AJ1422" s="50">
        <f t="shared" si="274"/>
        <v>-92</v>
      </c>
      <c r="AK1422" s="48" t="s">
        <v>60</v>
      </c>
    </row>
    <row r="1423" spans="1:37">
      <c r="A1423" s="86" t="s">
        <v>1724</v>
      </c>
      <c r="B1423" s="44">
        <v>670</v>
      </c>
      <c r="C1423" s="44">
        <v>68143298</v>
      </c>
      <c r="D1423" s="86" t="s">
        <v>70</v>
      </c>
      <c r="E1423" s="86" t="s">
        <v>71</v>
      </c>
      <c r="F1423" s="44">
        <v>13</v>
      </c>
      <c r="G1423" s="44">
        <v>5989662</v>
      </c>
      <c r="H1423" s="46">
        <v>0.88</v>
      </c>
      <c r="I1423" s="21">
        <v>69.085681086894468</v>
      </c>
      <c r="J1423" s="86" t="s">
        <v>194</v>
      </c>
      <c r="K1423" s="66">
        <v>0.105</v>
      </c>
      <c r="L1423" s="45">
        <v>6827</v>
      </c>
      <c r="M1423" s="82">
        <v>44466</v>
      </c>
      <c r="N1423" s="44">
        <v>94036</v>
      </c>
      <c r="O1423" s="36">
        <f t="shared" si="265"/>
        <v>6496541.1066872077</v>
      </c>
      <c r="P1423" s="36">
        <f t="shared" si="266"/>
        <v>7178678</v>
      </c>
      <c r="Q1423" s="44">
        <v>94036</v>
      </c>
      <c r="R1423" s="30">
        <v>94036</v>
      </c>
      <c r="S1423" s="30">
        <f t="shared" si="267"/>
        <v>0</v>
      </c>
      <c r="T1423" s="36">
        <f t="shared" si="268"/>
        <v>7178678</v>
      </c>
      <c r="U1423" s="30">
        <f t="shared" si="269"/>
        <v>0</v>
      </c>
      <c r="V1423" s="44">
        <v>67</v>
      </c>
      <c r="W1423" s="33">
        <f t="shared" si="270"/>
        <v>44533</v>
      </c>
      <c r="X1423" s="43" t="str">
        <f t="shared" ca="1" si="275"/>
        <v>P O Closed</v>
      </c>
      <c r="Y1423" s="37">
        <f t="shared" ca="1" si="271"/>
        <v>-1658</v>
      </c>
      <c r="Z1423" s="44">
        <v>9345</v>
      </c>
      <c r="AA1423" s="44">
        <f t="shared" ca="1" si="272"/>
        <v>1658</v>
      </c>
      <c r="AB1423" s="48">
        <v>8</v>
      </c>
      <c r="AC1423" s="67">
        <f t="shared" si="273"/>
        <v>1</v>
      </c>
      <c r="AD1423" s="52">
        <f t="shared" ca="1" si="264"/>
        <v>1650</v>
      </c>
      <c r="AE1423" s="83"/>
      <c r="AF1423" s="74">
        <v>0</v>
      </c>
      <c r="AG1423" s="75">
        <v>0</v>
      </c>
      <c r="AH1423" s="76">
        <v>45664</v>
      </c>
      <c r="AI1423" s="77">
        <v>45745</v>
      </c>
      <c r="AJ1423" s="50">
        <f t="shared" si="274"/>
        <v>-81</v>
      </c>
      <c r="AK1423" s="48" t="s">
        <v>47</v>
      </c>
    </row>
    <row r="1424" spans="1:37">
      <c r="A1424" s="86" t="s">
        <v>1725</v>
      </c>
      <c r="B1424" s="44">
        <v>384</v>
      </c>
      <c r="C1424" s="44">
        <v>71763690</v>
      </c>
      <c r="D1424" s="86" t="s">
        <v>241</v>
      </c>
      <c r="E1424" s="86" t="s">
        <v>50</v>
      </c>
      <c r="F1424" s="44">
        <v>40</v>
      </c>
      <c r="G1424" s="44">
        <v>7375617</v>
      </c>
      <c r="H1424" s="46">
        <v>0.95</v>
      </c>
      <c r="I1424" s="21">
        <v>64.885058630939426</v>
      </c>
      <c r="J1424" s="86" t="s">
        <v>137</v>
      </c>
      <c r="K1424" s="66">
        <v>0.115</v>
      </c>
      <c r="L1424" s="45">
        <v>8222</v>
      </c>
      <c r="M1424" s="82">
        <v>45643</v>
      </c>
      <c r="N1424" s="44">
        <v>58522</v>
      </c>
      <c r="O1424" s="36">
        <f t="shared" si="265"/>
        <v>3797203.4011998372</v>
      </c>
      <c r="P1424" s="36">
        <f t="shared" si="266"/>
        <v>4233882</v>
      </c>
      <c r="Q1424" s="44">
        <v>28527</v>
      </c>
      <c r="R1424" s="30">
        <v>58522</v>
      </c>
      <c r="S1424" s="30">
        <f t="shared" si="267"/>
        <v>29995</v>
      </c>
      <c r="T1424" s="36">
        <f t="shared" si="268"/>
        <v>2063838</v>
      </c>
      <c r="U1424" s="30">
        <f t="shared" si="269"/>
        <v>2170044</v>
      </c>
      <c r="V1424" s="44">
        <v>51</v>
      </c>
      <c r="W1424" s="33">
        <f t="shared" si="270"/>
        <v>45694</v>
      </c>
      <c r="X1424" s="43" t="str">
        <f t="shared" ca="1" si="275"/>
        <v>Bill Process</v>
      </c>
      <c r="Y1424" s="37">
        <f t="shared" ca="1" si="271"/>
        <v>-497</v>
      </c>
      <c r="Z1424" s="44">
        <v>5197</v>
      </c>
      <c r="AA1424" s="44">
        <f t="shared" ca="1" si="272"/>
        <v>497</v>
      </c>
      <c r="AB1424" s="48">
        <v>0</v>
      </c>
      <c r="AC1424" s="67">
        <f t="shared" si="273"/>
        <v>0.48745770821229623</v>
      </c>
      <c r="AD1424" s="52">
        <f t="shared" ca="1" si="264"/>
        <v>497</v>
      </c>
      <c r="AE1424" s="83"/>
      <c r="AF1424" s="74">
        <v>0</v>
      </c>
      <c r="AG1424" s="75">
        <v>0</v>
      </c>
      <c r="AH1424" s="76">
        <v>46314</v>
      </c>
      <c r="AI1424" s="77">
        <v>46379</v>
      </c>
      <c r="AJ1424" s="50">
        <f t="shared" si="274"/>
        <v>-65</v>
      </c>
      <c r="AK1424" s="48" t="s">
        <v>60</v>
      </c>
    </row>
    <row r="1425" spans="1:37">
      <c r="A1425" s="86" t="s">
        <v>1726</v>
      </c>
      <c r="B1425" s="44">
        <v>331</v>
      </c>
      <c r="C1425" s="44">
        <v>70433966</v>
      </c>
      <c r="D1425" s="86" t="s">
        <v>271</v>
      </c>
      <c r="E1425" s="86" t="s">
        <v>54</v>
      </c>
      <c r="F1425" s="44">
        <v>12</v>
      </c>
      <c r="G1425" s="44">
        <v>7472260</v>
      </c>
      <c r="H1425" s="46">
        <v>0.78</v>
      </c>
      <c r="I1425" s="21">
        <v>61.313414497556863</v>
      </c>
      <c r="J1425" s="86" t="s">
        <v>112</v>
      </c>
      <c r="K1425" s="66">
        <v>0.14199999999999999</v>
      </c>
      <c r="L1425" s="45">
        <v>6500</v>
      </c>
      <c r="M1425" s="82">
        <v>44933</v>
      </c>
      <c r="N1425" s="44">
        <v>54791</v>
      </c>
      <c r="O1425" s="36">
        <f t="shared" si="265"/>
        <v>3359423.2937356383</v>
      </c>
      <c r="P1425" s="36">
        <f t="shared" si="266"/>
        <v>3836461</v>
      </c>
      <c r="Q1425" s="44">
        <v>5490</v>
      </c>
      <c r="R1425" s="30">
        <v>54791</v>
      </c>
      <c r="S1425" s="30">
        <f t="shared" si="267"/>
        <v>49301</v>
      </c>
      <c r="T1425" s="36">
        <f t="shared" si="268"/>
        <v>384409</v>
      </c>
      <c r="U1425" s="30">
        <f t="shared" si="269"/>
        <v>3452052</v>
      </c>
      <c r="V1425" s="44">
        <v>124</v>
      </c>
      <c r="W1425" s="33">
        <f t="shared" si="270"/>
        <v>45057</v>
      </c>
      <c r="X1425" s="43" t="str">
        <f t="shared" ca="1" si="275"/>
        <v>Bill Process</v>
      </c>
      <c r="Y1425" s="37">
        <f t="shared" ca="1" si="271"/>
        <v>-1134</v>
      </c>
      <c r="Z1425" s="44">
        <v>9188</v>
      </c>
      <c r="AA1425" s="44">
        <f t="shared" ca="1" si="272"/>
        <v>1134</v>
      </c>
      <c r="AB1425" s="48">
        <v>0</v>
      </c>
      <c r="AC1425" s="67">
        <f t="shared" si="273"/>
        <v>0.10019893778175248</v>
      </c>
      <c r="AD1425" s="52">
        <f t="shared" ca="1" si="264"/>
        <v>1134</v>
      </c>
      <c r="AE1425" s="83"/>
      <c r="AF1425" s="74">
        <v>0</v>
      </c>
      <c r="AG1425" s="75">
        <v>0</v>
      </c>
      <c r="AH1425" s="76">
        <v>46212</v>
      </c>
      <c r="AI1425" s="77">
        <v>46350</v>
      </c>
      <c r="AJ1425" s="50">
        <f t="shared" si="274"/>
        <v>-138</v>
      </c>
      <c r="AK1425" s="48" t="s">
        <v>47</v>
      </c>
    </row>
    <row r="1426" spans="1:37">
      <c r="A1426" s="86" t="s">
        <v>1727</v>
      </c>
      <c r="B1426" s="44">
        <v>415</v>
      </c>
      <c r="C1426" s="44">
        <v>92527435</v>
      </c>
      <c r="D1426" s="86" t="s">
        <v>175</v>
      </c>
      <c r="E1426" s="86" t="s">
        <v>50</v>
      </c>
      <c r="F1426" s="44">
        <v>15</v>
      </c>
      <c r="G1426" s="44">
        <v>6677261</v>
      </c>
      <c r="H1426" s="46">
        <v>0.87</v>
      </c>
      <c r="I1426" s="21">
        <v>69.022039497059737</v>
      </c>
      <c r="J1426" s="86" t="s">
        <v>306</v>
      </c>
      <c r="K1426" s="66">
        <v>0.13100000000000001</v>
      </c>
      <c r="L1426" s="45">
        <v>2581</v>
      </c>
      <c r="M1426" s="82">
        <v>44595</v>
      </c>
      <c r="N1426" s="44">
        <v>55446</v>
      </c>
      <c r="O1426" s="36">
        <f t="shared" si="265"/>
        <v>3826996.0019539744</v>
      </c>
      <c r="P1426" s="36">
        <f t="shared" si="266"/>
        <v>4328332</v>
      </c>
      <c r="Q1426" s="44">
        <v>10172</v>
      </c>
      <c r="R1426" s="30">
        <v>55446</v>
      </c>
      <c r="S1426" s="30">
        <f t="shared" si="267"/>
        <v>45274</v>
      </c>
      <c r="T1426" s="36">
        <f t="shared" si="268"/>
        <v>794066</v>
      </c>
      <c r="U1426" s="30">
        <f t="shared" si="269"/>
        <v>3534266</v>
      </c>
      <c r="V1426" s="44">
        <v>139</v>
      </c>
      <c r="W1426" s="33">
        <f t="shared" si="270"/>
        <v>44734</v>
      </c>
      <c r="X1426" s="43" t="str">
        <f t="shared" ca="1" si="275"/>
        <v>Bill Process</v>
      </c>
      <c r="Y1426" s="37">
        <f t="shared" ca="1" si="271"/>
        <v>-1457</v>
      </c>
      <c r="Z1426" s="44">
        <v>2839</v>
      </c>
      <c r="AA1426" s="44">
        <f t="shared" ca="1" si="272"/>
        <v>1457</v>
      </c>
      <c r="AB1426" s="48">
        <v>6</v>
      </c>
      <c r="AC1426" s="67">
        <f t="shared" si="273"/>
        <v>0.18345777873967464</v>
      </c>
      <c r="AD1426" s="52">
        <f t="shared" ref="AD1426:AD1462" ca="1" si="276">+AA1426-AB1426</f>
        <v>1451</v>
      </c>
      <c r="AE1426" s="83"/>
      <c r="AF1426" s="74">
        <v>0</v>
      </c>
      <c r="AG1426" s="75">
        <v>0</v>
      </c>
      <c r="AH1426" s="76">
        <v>45871</v>
      </c>
      <c r="AI1426" s="77">
        <v>46024</v>
      </c>
      <c r="AJ1426" s="50">
        <f t="shared" si="274"/>
        <v>-153</v>
      </c>
      <c r="AK1426" s="48" t="s">
        <v>60</v>
      </c>
    </row>
    <row r="1427" spans="1:37">
      <c r="A1427" s="86" t="s">
        <v>1728</v>
      </c>
      <c r="B1427" s="44">
        <v>708</v>
      </c>
      <c r="C1427" s="44">
        <v>88806308</v>
      </c>
      <c r="D1427" s="86" t="s">
        <v>158</v>
      </c>
      <c r="E1427" s="86" t="s">
        <v>83</v>
      </c>
      <c r="F1427" s="44">
        <v>25</v>
      </c>
      <c r="G1427" s="44">
        <v>1343280</v>
      </c>
      <c r="H1427" s="46">
        <v>0.76</v>
      </c>
      <c r="I1427" s="21">
        <v>66.56985862659424</v>
      </c>
      <c r="J1427" s="86" t="s">
        <v>129</v>
      </c>
      <c r="K1427" s="66">
        <v>0.14099999999999999</v>
      </c>
      <c r="L1427" s="45">
        <v>9849</v>
      </c>
      <c r="M1427" s="82">
        <v>44225</v>
      </c>
      <c r="N1427" s="44">
        <v>37756</v>
      </c>
      <c r="O1427" s="36">
        <f t="shared" si="265"/>
        <v>2513411.5823056921</v>
      </c>
      <c r="P1427" s="36">
        <f t="shared" si="266"/>
        <v>2867803</v>
      </c>
      <c r="Q1427" s="44">
        <v>33497</v>
      </c>
      <c r="R1427" s="30">
        <v>37756</v>
      </c>
      <c r="S1427" s="30">
        <f t="shared" si="267"/>
        <v>4259</v>
      </c>
      <c r="T1427" s="36">
        <f t="shared" si="268"/>
        <v>2544305</v>
      </c>
      <c r="U1427" s="30">
        <f t="shared" si="269"/>
        <v>323498</v>
      </c>
      <c r="V1427" s="44">
        <v>79</v>
      </c>
      <c r="W1427" s="33">
        <f t="shared" si="270"/>
        <v>44304</v>
      </c>
      <c r="X1427" s="43" t="str">
        <f t="shared" ca="1" si="275"/>
        <v>Bill Process</v>
      </c>
      <c r="Y1427" s="37">
        <f t="shared" ca="1" si="271"/>
        <v>-1887</v>
      </c>
      <c r="Z1427" s="44">
        <v>1422</v>
      </c>
      <c r="AA1427" s="44">
        <f t="shared" ca="1" si="272"/>
        <v>1887</v>
      </c>
      <c r="AB1427" s="48">
        <v>0</v>
      </c>
      <c r="AC1427" s="67">
        <f t="shared" si="273"/>
        <v>0.8871967369424727</v>
      </c>
      <c r="AD1427" s="52">
        <f t="shared" ca="1" si="276"/>
        <v>1887</v>
      </c>
      <c r="AE1427" s="83"/>
      <c r="AF1427" s="74">
        <v>0</v>
      </c>
      <c r="AG1427" s="75">
        <v>0</v>
      </c>
      <c r="AH1427" s="76">
        <v>46226</v>
      </c>
      <c r="AI1427" s="77">
        <v>46319</v>
      </c>
      <c r="AJ1427" s="50">
        <f t="shared" si="274"/>
        <v>-93</v>
      </c>
      <c r="AK1427" s="48" t="s">
        <v>60</v>
      </c>
    </row>
    <row r="1428" spans="1:37">
      <c r="A1428" s="86" t="s">
        <v>1729</v>
      </c>
      <c r="B1428" s="44">
        <v>477</v>
      </c>
      <c r="C1428" s="44">
        <v>23653008</v>
      </c>
      <c r="D1428" s="86" t="s">
        <v>954</v>
      </c>
      <c r="E1428" s="86" t="s">
        <v>125</v>
      </c>
      <c r="F1428" s="44">
        <v>33</v>
      </c>
      <c r="G1428" s="44">
        <v>5757821</v>
      </c>
      <c r="H1428" s="46">
        <v>0.8</v>
      </c>
      <c r="I1428" s="21">
        <v>60.805752838891905</v>
      </c>
      <c r="J1428" s="86" t="s">
        <v>190</v>
      </c>
      <c r="K1428" s="66">
        <v>0.127</v>
      </c>
      <c r="L1428" s="45">
        <v>3761</v>
      </c>
      <c r="M1428" s="82">
        <v>45925</v>
      </c>
      <c r="N1428" s="44">
        <v>38623</v>
      </c>
      <c r="O1428" s="36">
        <f t="shared" si="265"/>
        <v>2348500.5918965219</v>
      </c>
      <c r="P1428" s="36">
        <f t="shared" si="266"/>
        <v>2646760</v>
      </c>
      <c r="Q1428" s="44">
        <v>31924</v>
      </c>
      <c r="R1428" s="30">
        <v>38623</v>
      </c>
      <c r="S1428" s="30">
        <f t="shared" si="267"/>
        <v>6699</v>
      </c>
      <c r="T1428" s="36">
        <f t="shared" si="268"/>
        <v>2187691</v>
      </c>
      <c r="U1428" s="30">
        <f t="shared" si="269"/>
        <v>459069</v>
      </c>
      <c r="V1428" s="44">
        <v>113</v>
      </c>
      <c r="W1428" s="33">
        <f t="shared" si="270"/>
        <v>46038</v>
      </c>
      <c r="X1428" s="43" t="str">
        <f t="shared" ca="1" si="275"/>
        <v>Bill Process</v>
      </c>
      <c r="Y1428" s="37">
        <f t="shared" ca="1" si="271"/>
        <v>-153</v>
      </c>
      <c r="Z1428" s="44">
        <v>6089</v>
      </c>
      <c r="AA1428" s="44">
        <f t="shared" ca="1" si="272"/>
        <v>153</v>
      </c>
      <c r="AB1428" s="48">
        <v>2</v>
      </c>
      <c r="AC1428" s="67">
        <f t="shared" si="273"/>
        <v>0.82655412577997567</v>
      </c>
      <c r="AD1428" s="52">
        <f t="shared" ca="1" si="276"/>
        <v>151</v>
      </c>
      <c r="AE1428" s="83"/>
      <c r="AF1428" s="74">
        <v>0</v>
      </c>
      <c r="AG1428" s="75">
        <v>0</v>
      </c>
      <c r="AH1428" s="76">
        <v>46051</v>
      </c>
      <c r="AI1428" s="77">
        <v>46178</v>
      </c>
      <c r="AJ1428" s="50">
        <f t="shared" si="274"/>
        <v>-127</v>
      </c>
      <c r="AK1428" s="48" t="s">
        <v>47</v>
      </c>
    </row>
    <row r="1429" spans="1:37">
      <c r="A1429" s="86" t="s">
        <v>1730</v>
      </c>
      <c r="B1429" s="44">
        <v>123</v>
      </c>
      <c r="C1429" s="44">
        <v>56497081</v>
      </c>
      <c r="D1429" s="86" t="s">
        <v>361</v>
      </c>
      <c r="E1429" s="86" t="s">
        <v>107</v>
      </c>
      <c r="F1429" s="44">
        <v>20</v>
      </c>
      <c r="G1429" s="44">
        <v>9420741</v>
      </c>
      <c r="H1429" s="46">
        <v>0.77</v>
      </c>
      <c r="I1429" s="21">
        <v>62.331701124210369</v>
      </c>
      <c r="J1429" s="86" t="s">
        <v>272</v>
      </c>
      <c r="K1429" s="66">
        <v>0.13700000000000001</v>
      </c>
      <c r="L1429" s="45">
        <v>4703</v>
      </c>
      <c r="M1429" s="82">
        <v>44323</v>
      </c>
      <c r="N1429" s="44">
        <v>28889</v>
      </c>
      <c r="O1429" s="36">
        <f t="shared" si="265"/>
        <v>1800700.5137773133</v>
      </c>
      <c r="P1429" s="36">
        <f t="shared" si="266"/>
        <v>2047396</v>
      </c>
      <c r="Q1429" s="44">
        <v>19883</v>
      </c>
      <c r="R1429" s="30">
        <v>28889</v>
      </c>
      <c r="S1429" s="30">
        <f t="shared" si="267"/>
        <v>9006</v>
      </c>
      <c r="T1429" s="36">
        <f t="shared" si="268"/>
        <v>1409131</v>
      </c>
      <c r="U1429" s="30">
        <f t="shared" si="269"/>
        <v>638265</v>
      </c>
      <c r="V1429" s="44">
        <v>64</v>
      </c>
      <c r="W1429" s="33">
        <f t="shared" si="270"/>
        <v>44387</v>
      </c>
      <c r="X1429" s="43" t="str">
        <f t="shared" ca="1" si="275"/>
        <v>Bill Process</v>
      </c>
      <c r="Y1429" s="37">
        <f t="shared" ca="1" si="271"/>
        <v>-1804</v>
      </c>
      <c r="Z1429" s="44">
        <v>2180</v>
      </c>
      <c r="AA1429" s="44">
        <f t="shared" ca="1" si="272"/>
        <v>1804</v>
      </c>
      <c r="AB1429" s="48">
        <v>6</v>
      </c>
      <c r="AC1429" s="67">
        <f t="shared" si="273"/>
        <v>0.68825504517290315</v>
      </c>
      <c r="AD1429" s="52">
        <f t="shared" ca="1" si="276"/>
        <v>1798</v>
      </c>
      <c r="AE1429" s="83"/>
      <c r="AF1429" s="74">
        <v>0</v>
      </c>
      <c r="AG1429" s="75">
        <v>0</v>
      </c>
      <c r="AH1429" s="76">
        <v>46105</v>
      </c>
      <c r="AI1429" s="77">
        <v>46183</v>
      </c>
      <c r="AJ1429" s="50">
        <f t="shared" si="274"/>
        <v>-78</v>
      </c>
      <c r="AK1429" s="48" t="s">
        <v>47</v>
      </c>
    </row>
    <row r="1430" spans="1:37">
      <c r="A1430" s="86" t="s">
        <v>1731</v>
      </c>
      <c r="B1430" s="44">
        <v>873</v>
      </c>
      <c r="C1430" s="44">
        <v>44667898</v>
      </c>
      <c r="D1430" s="86" t="s">
        <v>445</v>
      </c>
      <c r="E1430" s="86" t="s">
        <v>93</v>
      </c>
      <c r="F1430" s="44">
        <v>33</v>
      </c>
      <c r="G1430" s="44">
        <v>2610788</v>
      </c>
      <c r="H1430" s="46">
        <v>0.88</v>
      </c>
      <c r="I1430" s="21">
        <v>93.424143276501994</v>
      </c>
      <c r="J1430" s="86" t="s">
        <v>276</v>
      </c>
      <c r="K1430" s="66">
        <v>0.11600000000000001</v>
      </c>
      <c r="L1430" s="45">
        <v>9107</v>
      </c>
      <c r="M1430" s="82">
        <v>44127</v>
      </c>
      <c r="N1430" s="44">
        <v>53939</v>
      </c>
      <c r="O1430" s="36">
        <f t="shared" si="265"/>
        <v>5039204.8641912406</v>
      </c>
      <c r="P1430" s="36">
        <f t="shared" si="266"/>
        <v>5623753</v>
      </c>
      <c r="Q1430" s="44">
        <v>38048</v>
      </c>
      <c r="R1430" s="30">
        <v>53939</v>
      </c>
      <c r="S1430" s="30">
        <f t="shared" si="267"/>
        <v>15891</v>
      </c>
      <c r="T1430" s="36">
        <f t="shared" si="268"/>
        <v>3966936</v>
      </c>
      <c r="U1430" s="30">
        <f t="shared" si="269"/>
        <v>1656817</v>
      </c>
      <c r="V1430" s="44">
        <v>97</v>
      </c>
      <c r="W1430" s="33">
        <f t="shared" si="270"/>
        <v>44224</v>
      </c>
      <c r="X1430" s="43" t="str">
        <f t="shared" ca="1" si="275"/>
        <v>Bill Process</v>
      </c>
      <c r="Y1430" s="37">
        <f t="shared" ca="1" si="271"/>
        <v>-1967</v>
      </c>
      <c r="Z1430" s="44">
        <v>8194</v>
      </c>
      <c r="AA1430" s="44">
        <f t="shared" ca="1" si="272"/>
        <v>1967</v>
      </c>
      <c r="AB1430" s="48">
        <v>0</v>
      </c>
      <c r="AC1430" s="67">
        <f t="shared" si="273"/>
        <v>0.70538942138341465</v>
      </c>
      <c r="AD1430" s="52">
        <f t="shared" ca="1" si="276"/>
        <v>1967</v>
      </c>
      <c r="AE1430" s="83"/>
      <c r="AF1430" s="74">
        <v>0</v>
      </c>
      <c r="AG1430" s="75">
        <v>0</v>
      </c>
      <c r="AH1430" s="76">
        <v>46241</v>
      </c>
      <c r="AI1430" s="77">
        <v>46352</v>
      </c>
      <c r="AJ1430" s="50">
        <f t="shared" si="274"/>
        <v>-111</v>
      </c>
      <c r="AK1430" s="48" t="s">
        <v>47</v>
      </c>
    </row>
    <row r="1431" spans="1:37">
      <c r="A1431" s="86" t="s">
        <v>1732</v>
      </c>
      <c r="B1431" s="44">
        <v>669</v>
      </c>
      <c r="C1431" s="44">
        <v>49233260</v>
      </c>
      <c r="D1431" s="86" t="s">
        <v>628</v>
      </c>
      <c r="E1431" s="86" t="s">
        <v>107</v>
      </c>
      <c r="F1431" s="44">
        <v>25</v>
      </c>
      <c r="G1431" s="44">
        <v>7912692</v>
      </c>
      <c r="H1431" s="46">
        <v>0.83</v>
      </c>
      <c r="I1431" s="21">
        <v>79.483589093573741</v>
      </c>
      <c r="J1431" s="86" t="s">
        <v>59</v>
      </c>
      <c r="K1431" s="66">
        <v>0.121</v>
      </c>
      <c r="L1431" s="45">
        <v>6215</v>
      </c>
      <c r="M1431" s="82">
        <v>44614</v>
      </c>
      <c r="N1431" s="44">
        <v>65769</v>
      </c>
      <c r="O1431" s="36">
        <f t="shared" si="265"/>
        <v>5227556.1710952511</v>
      </c>
      <c r="P1431" s="36">
        <f t="shared" si="266"/>
        <v>5860090</v>
      </c>
      <c r="Q1431" s="44">
        <v>4710</v>
      </c>
      <c r="R1431" s="30">
        <v>65769</v>
      </c>
      <c r="S1431" s="30">
        <f t="shared" si="267"/>
        <v>61059</v>
      </c>
      <c r="T1431" s="36">
        <f t="shared" si="268"/>
        <v>419666</v>
      </c>
      <c r="U1431" s="30">
        <f t="shared" si="269"/>
        <v>5440424</v>
      </c>
      <c r="V1431" s="44">
        <v>177</v>
      </c>
      <c r="W1431" s="33">
        <f t="shared" si="270"/>
        <v>44791</v>
      </c>
      <c r="X1431" s="43" t="str">
        <f t="shared" ca="1" si="275"/>
        <v>Bill Process</v>
      </c>
      <c r="Y1431" s="37">
        <f t="shared" ca="1" si="271"/>
        <v>-1400</v>
      </c>
      <c r="Z1431" s="44">
        <v>3377</v>
      </c>
      <c r="AA1431" s="44">
        <f t="shared" ca="1" si="272"/>
        <v>1400</v>
      </c>
      <c r="AB1431" s="48">
        <v>8</v>
      </c>
      <c r="AC1431" s="67">
        <f t="shared" si="273"/>
        <v>7.1614286365917074E-2</v>
      </c>
      <c r="AD1431" s="52">
        <f t="shared" ca="1" si="276"/>
        <v>1392</v>
      </c>
      <c r="AE1431" s="83"/>
      <c r="AF1431" s="74">
        <v>0</v>
      </c>
      <c r="AG1431" s="75">
        <v>0</v>
      </c>
      <c r="AH1431" s="76">
        <v>45967</v>
      </c>
      <c r="AI1431" s="77">
        <v>46158</v>
      </c>
      <c r="AJ1431" s="50">
        <f t="shared" si="274"/>
        <v>-191</v>
      </c>
      <c r="AK1431" s="48" t="s">
        <v>60</v>
      </c>
    </row>
    <row r="1432" spans="1:37">
      <c r="A1432" s="86" t="s">
        <v>1733</v>
      </c>
      <c r="B1432" s="44">
        <v>754</v>
      </c>
      <c r="C1432" s="44">
        <v>92997197</v>
      </c>
      <c r="D1432" s="86" t="s">
        <v>869</v>
      </c>
      <c r="E1432" s="86" t="s">
        <v>107</v>
      </c>
      <c r="F1432" s="44">
        <v>33</v>
      </c>
      <c r="G1432" s="44">
        <v>7667285</v>
      </c>
      <c r="H1432" s="46">
        <v>0.96</v>
      </c>
      <c r="I1432" s="21">
        <v>92.857909195479294</v>
      </c>
      <c r="J1432" s="86" t="s">
        <v>315</v>
      </c>
      <c r="K1432" s="66">
        <v>0.125</v>
      </c>
      <c r="L1432" s="45">
        <v>7084</v>
      </c>
      <c r="M1432" s="82">
        <v>44951</v>
      </c>
      <c r="N1432" s="44">
        <v>97399</v>
      </c>
      <c r="O1432" s="36">
        <f t="shared" si="265"/>
        <v>9044267.497730488</v>
      </c>
      <c r="P1432" s="36">
        <f t="shared" si="266"/>
        <v>10174801</v>
      </c>
      <c r="Q1432" s="44">
        <v>97399</v>
      </c>
      <c r="R1432" s="30">
        <v>97399</v>
      </c>
      <c r="S1432" s="30">
        <f t="shared" si="267"/>
        <v>0</v>
      </c>
      <c r="T1432" s="36">
        <f t="shared" si="268"/>
        <v>10174801</v>
      </c>
      <c r="U1432" s="30">
        <f t="shared" si="269"/>
        <v>0</v>
      </c>
      <c r="V1432" s="44">
        <v>78</v>
      </c>
      <c r="W1432" s="33">
        <f t="shared" si="270"/>
        <v>45029</v>
      </c>
      <c r="X1432" s="43" t="str">
        <f t="shared" ca="1" si="275"/>
        <v>P O Closed</v>
      </c>
      <c r="Y1432" s="37">
        <f t="shared" ca="1" si="271"/>
        <v>-1162</v>
      </c>
      <c r="Z1432" s="44">
        <v>6856</v>
      </c>
      <c r="AA1432" s="44">
        <f t="shared" ca="1" si="272"/>
        <v>1162</v>
      </c>
      <c r="AB1432" s="48">
        <v>2</v>
      </c>
      <c r="AC1432" s="67">
        <f t="shared" si="273"/>
        <v>1</v>
      </c>
      <c r="AD1432" s="52">
        <f t="shared" ca="1" si="276"/>
        <v>1160</v>
      </c>
      <c r="AE1432" s="83"/>
      <c r="AF1432" s="74">
        <v>0</v>
      </c>
      <c r="AG1432" s="75">
        <v>0</v>
      </c>
      <c r="AH1432" s="76">
        <v>45954</v>
      </c>
      <c r="AI1432" s="77">
        <v>46046</v>
      </c>
      <c r="AJ1432" s="50">
        <f t="shared" si="274"/>
        <v>-92</v>
      </c>
      <c r="AK1432" s="48" t="s">
        <v>47</v>
      </c>
    </row>
    <row r="1433" spans="1:37">
      <c r="A1433" s="86" t="s">
        <v>1734</v>
      </c>
      <c r="B1433" s="44">
        <v>385</v>
      </c>
      <c r="C1433" s="44">
        <v>72669301</v>
      </c>
      <c r="D1433" s="86" t="s">
        <v>302</v>
      </c>
      <c r="E1433" s="86" t="s">
        <v>58</v>
      </c>
      <c r="F1433" s="44">
        <v>17</v>
      </c>
      <c r="G1433" s="44">
        <v>371181</v>
      </c>
      <c r="H1433" s="46">
        <v>0.93</v>
      </c>
      <c r="I1433" s="21">
        <v>51.045865634586917</v>
      </c>
      <c r="J1433" s="86" t="s">
        <v>166</v>
      </c>
      <c r="K1433" s="66">
        <v>0.14399999999999999</v>
      </c>
      <c r="L1433" s="45">
        <v>9635</v>
      </c>
      <c r="M1433" s="82">
        <v>44929</v>
      </c>
      <c r="N1433" s="44">
        <v>35382</v>
      </c>
      <c r="O1433" s="36">
        <f t="shared" si="265"/>
        <v>1806104.8178829544</v>
      </c>
      <c r="P1433" s="36">
        <f t="shared" si="266"/>
        <v>2066184</v>
      </c>
      <c r="Q1433" s="44">
        <v>9776</v>
      </c>
      <c r="R1433" s="30">
        <v>35382</v>
      </c>
      <c r="S1433" s="30">
        <f t="shared" si="267"/>
        <v>25606</v>
      </c>
      <c r="T1433" s="36">
        <f t="shared" si="268"/>
        <v>570884</v>
      </c>
      <c r="U1433" s="30">
        <f t="shared" si="269"/>
        <v>1495300</v>
      </c>
      <c r="V1433" s="44">
        <v>98</v>
      </c>
      <c r="W1433" s="33">
        <f t="shared" si="270"/>
        <v>45027</v>
      </c>
      <c r="X1433" s="43" t="str">
        <f t="shared" ca="1" si="275"/>
        <v>Bill Process</v>
      </c>
      <c r="Y1433" s="37">
        <f t="shared" ca="1" si="271"/>
        <v>-1164</v>
      </c>
      <c r="Z1433" s="44">
        <v>1360</v>
      </c>
      <c r="AA1433" s="44">
        <f t="shared" ca="1" si="272"/>
        <v>1164</v>
      </c>
      <c r="AB1433" s="48">
        <v>0</v>
      </c>
      <c r="AC1433" s="67">
        <f t="shared" si="273"/>
        <v>0.2762986829461308</v>
      </c>
      <c r="AD1433" s="52">
        <f t="shared" ca="1" si="276"/>
        <v>1164</v>
      </c>
      <c r="AE1433" s="83"/>
      <c r="AF1433" s="74">
        <v>0</v>
      </c>
      <c r="AG1433" s="75">
        <v>0</v>
      </c>
      <c r="AH1433" s="76">
        <v>46318</v>
      </c>
      <c r="AI1433" s="77">
        <v>46430</v>
      </c>
      <c r="AJ1433" s="50">
        <f t="shared" si="274"/>
        <v>-112</v>
      </c>
      <c r="AK1433" s="48" t="s">
        <v>47</v>
      </c>
    </row>
    <row r="1434" spans="1:37">
      <c r="A1434" s="86" t="s">
        <v>1735</v>
      </c>
      <c r="B1434" s="44">
        <v>857</v>
      </c>
      <c r="C1434" s="44">
        <v>19845385</v>
      </c>
      <c r="D1434" s="86" t="s">
        <v>652</v>
      </c>
      <c r="E1434" s="86" t="s">
        <v>93</v>
      </c>
      <c r="F1434" s="44">
        <v>39</v>
      </c>
      <c r="G1434" s="44">
        <v>5674805</v>
      </c>
      <c r="H1434" s="46">
        <v>0.98</v>
      </c>
      <c r="I1434" s="21">
        <v>62.952184102669293</v>
      </c>
      <c r="J1434" s="86" t="s">
        <v>55</v>
      </c>
      <c r="K1434" s="66">
        <v>0.122</v>
      </c>
      <c r="L1434" s="45">
        <v>4043</v>
      </c>
      <c r="M1434" s="82">
        <v>44640</v>
      </c>
      <c r="N1434" s="44">
        <v>94499</v>
      </c>
      <c r="O1434" s="36">
        <f t="shared" si="265"/>
        <v>5948918.4455181453</v>
      </c>
      <c r="P1434" s="36">
        <f t="shared" si="266"/>
        <v>6674686</v>
      </c>
      <c r="Q1434" s="44">
        <v>10570</v>
      </c>
      <c r="R1434" s="30">
        <v>94499</v>
      </c>
      <c r="S1434" s="30">
        <f t="shared" si="267"/>
        <v>83929</v>
      </c>
      <c r="T1434" s="36">
        <f t="shared" si="268"/>
        <v>746584</v>
      </c>
      <c r="U1434" s="30">
        <f t="shared" si="269"/>
        <v>5928102</v>
      </c>
      <c r="V1434" s="44">
        <v>190</v>
      </c>
      <c r="W1434" s="33">
        <f t="shared" si="270"/>
        <v>44830</v>
      </c>
      <c r="X1434" s="43" t="str">
        <f t="shared" ca="1" si="275"/>
        <v>Bill Process</v>
      </c>
      <c r="Y1434" s="37">
        <f t="shared" ca="1" si="271"/>
        <v>-1361</v>
      </c>
      <c r="Z1434" s="44">
        <v>1825</v>
      </c>
      <c r="AA1434" s="44">
        <f t="shared" ca="1" si="272"/>
        <v>1361</v>
      </c>
      <c r="AB1434" s="48">
        <v>0</v>
      </c>
      <c r="AC1434" s="67">
        <f t="shared" si="273"/>
        <v>0.11185303548185695</v>
      </c>
      <c r="AD1434" s="52">
        <f t="shared" ca="1" si="276"/>
        <v>1361</v>
      </c>
      <c r="AE1434" s="83"/>
      <c r="AF1434" s="74">
        <v>0</v>
      </c>
      <c r="AG1434" s="75">
        <v>0</v>
      </c>
      <c r="AH1434" s="76">
        <v>46212</v>
      </c>
      <c r="AI1434" s="77">
        <v>46416</v>
      </c>
      <c r="AJ1434" s="50">
        <f t="shared" si="274"/>
        <v>-204</v>
      </c>
      <c r="AK1434" s="48" t="s">
        <v>47</v>
      </c>
    </row>
    <row r="1435" spans="1:37">
      <c r="A1435" s="86" t="s">
        <v>1736</v>
      </c>
      <c r="B1435" s="44">
        <v>294</v>
      </c>
      <c r="C1435" s="44">
        <v>12570168</v>
      </c>
      <c r="D1435" s="86" t="s">
        <v>920</v>
      </c>
      <c r="E1435" s="86" t="s">
        <v>75</v>
      </c>
      <c r="F1435" s="44">
        <v>30</v>
      </c>
      <c r="G1435" s="44">
        <v>3974662</v>
      </c>
      <c r="H1435" s="46">
        <v>1</v>
      </c>
      <c r="I1435" s="21">
        <v>66.087479145679907</v>
      </c>
      <c r="J1435" s="86" t="s">
        <v>197</v>
      </c>
      <c r="K1435" s="66">
        <v>0.11700000000000001</v>
      </c>
      <c r="L1435" s="45">
        <v>5801</v>
      </c>
      <c r="M1435" s="82">
        <v>45841</v>
      </c>
      <c r="N1435" s="44">
        <v>24308</v>
      </c>
      <c r="O1435" s="36">
        <f t="shared" si="265"/>
        <v>1606454.4430731873</v>
      </c>
      <c r="P1435" s="36">
        <f t="shared" si="266"/>
        <v>1794410</v>
      </c>
      <c r="Q1435" s="44">
        <v>4523</v>
      </c>
      <c r="R1435" s="30">
        <v>24308</v>
      </c>
      <c r="S1435" s="30">
        <f t="shared" si="267"/>
        <v>19785</v>
      </c>
      <c r="T1435" s="36">
        <f t="shared" si="268"/>
        <v>333887</v>
      </c>
      <c r="U1435" s="30">
        <f t="shared" si="269"/>
        <v>1460523</v>
      </c>
      <c r="V1435" s="44">
        <v>86</v>
      </c>
      <c r="W1435" s="33">
        <f t="shared" si="270"/>
        <v>45927</v>
      </c>
      <c r="X1435" s="43" t="str">
        <f t="shared" ca="1" si="275"/>
        <v>Bill Process</v>
      </c>
      <c r="Y1435" s="37">
        <f t="shared" ca="1" si="271"/>
        <v>-264</v>
      </c>
      <c r="Z1435" s="44">
        <v>6295</v>
      </c>
      <c r="AA1435" s="44">
        <f t="shared" ca="1" si="272"/>
        <v>264</v>
      </c>
      <c r="AB1435" s="48">
        <v>8</v>
      </c>
      <c r="AC1435" s="67">
        <f t="shared" si="273"/>
        <v>0.18607042948823432</v>
      </c>
      <c r="AD1435" s="52">
        <f t="shared" ca="1" si="276"/>
        <v>256</v>
      </c>
      <c r="AE1435" s="83"/>
      <c r="AF1435" s="74">
        <v>0</v>
      </c>
      <c r="AG1435" s="75">
        <v>0</v>
      </c>
      <c r="AH1435" s="76">
        <v>45964</v>
      </c>
      <c r="AI1435" s="77">
        <v>46064</v>
      </c>
      <c r="AJ1435" s="50">
        <f t="shared" si="274"/>
        <v>-100</v>
      </c>
      <c r="AK1435" s="48" t="s">
        <v>47</v>
      </c>
    </row>
    <row r="1436" spans="1:37">
      <c r="A1436" s="86" t="s">
        <v>1737</v>
      </c>
      <c r="B1436" s="44">
        <v>621</v>
      </c>
      <c r="C1436" s="44">
        <v>85413235</v>
      </c>
      <c r="D1436" s="86" t="s">
        <v>218</v>
      </c>
      <c r="E1436" s="86" t="s">
        <v>107</v>
      </c>
      <c r="F1436" s="44">
        <v>43</v>
      </c>
      <c r="G1436" s="44">
        <v>4107410</v>
      </c>
      <c r="H1436" s="46">
        <v>0.9</v>
      </c>
      <c r="I1436" s="21">
        <v>57.095918738215317</v>
      </c>
      <c r="J1436" s="86" t="s">
        <v>104</v>
      </c>
      <c r="K1436" s="66">
        <v>0.13700000000000001</v>
      </c>
      <c r="L1436" s="45">
        <v>2946</v>
      </c>
      <c r="M1436" s="82">
        <v>44677</v>
      </c>
      <c r="N1436" s="44">
        <v>20761</v>
      </c>
      <c r="O1436" s="36">
        <f t="shared" si="265"/>
        <v>1185368.3689240883</v>
      </c>
      <c r="P1436" s="36">
        <f t="shared" si="266"/>
        <v>1347764</v>
      </c>
      <c r="Q1436" s="44">
        <v>18742</v>
      </c>
      <c r="R1436" s="30">
        <v>20761</v>
      </c>
      <c r="S1436" s="30">
        <f t="shared" si="267"/>
        <v>2019</v>
      </c>
      <c r="T1436" s="36">
        <f t="shared" si="268"/>
        <v>1216694</v>
      </c>
      <c r="U1436" s="30">
        <f t="shared" si="269"/>
        <v>131070</v>
      </c>
      <c r="V1436" s="44">
        <v>174</v>
      </c>
      <c r="W1436" s="33">
        <f t="shared" si="270"/>
        <v>44851</v>
      </c>
      <c r="X1436" s="43" t="str">
        <f t="shared" ca="1" si="275"/>
        <v>Bill Process</v>
      </c>
      <c r="Y1436" s="37">
        <f t="shared" ca="1" si="271"/>
        <v>-1340</v>
      </c>
      <c r="Z1436" s="44">
        <v>3924</v>
      </c>
      <c r="AA1436" s="44">
        <f t="shared" ca="1" si="272"/>
        <v>1340</v>
      </c>
      <c r="AB1436" s="48">
        <v>4</v>
      </c>
      <c r="AC1436" s="67">
        <f t="shared" si="273"/>
        <v>0.90275034921246566</v>
      </c>
      <c r="AD1436" s="52">
        <f t="shared" ca="1" si="276"/>
        <v>1336</v>
      </c>
      <c r="AE1436" s="83"/>
      <c r="AF1436" s="74">
        <v>0</v>
      </c>
      <c r="AG1436" s="75">
        <v>0</v>
      </c>
      <c r="AH1436" s="76">
        <v>45834</v>
      </c>
      <c r="AI1436" s="77">
        <v>46022</v>
      </c>
      <c r="AJ1436" s="50">
        <f t="shared" si="274"/>
        <v>-188</v>
      </c>
      <c r="AK1436" s="48" t="s">
        <v>60</v>
      </c>
    </row>
    <row r="1437" spans="1:37">
      <c r="A1437" s="86" t="s">
        <v>1738</v>
      </c>
      <c r="B1437" s="44">
        <v>930</v>
      </c>
      <c r="C1437" s="44">
        <v>79445106</v>
      </c>
      <c r="D1437" s="86" t="s">
        <v>216</v>
      </c>
      <c r="E1437" s="86" t="s">
        <v>107</v>
      </c>
      <c r="F1437" s="44">
        <v>42</v>
      </c>
      <c r="G1437" s="44">
        <v>9283031</v>
      </c>
      <c r="H1437" s="46">
        <v>0.93</v>
      </c>
      <c r="I1437" s="21">
        <v>75.131366148503702</v>
      </c>
      <c r="J1437" s="86" t="s">
        <v>236</v>
      </c>
      <c r="K1437" s="66">
        <v>0.126</v>
      </c>
      <c r="L1437" s="45">
        <v>6683</v>
      </c>
      <c r="M1437" s="82">
        <v>43961</v>
      </c>
      <c r="N1437" s="44">
        <v>80495</v>
      </c>
      <c r="O1437" s="36">
        <f t="shared" si="265"/>
        <v>6047699.3181238053</v>
      </c>
      <c r="P1437" s="36">
        <f t="shared" si="266"/>
        <v>6809709</v>
      </c>
      <c r="Q1437" s="44">
        <v>9473</v>
      </c>
      <c r="R1437" s="30">
        <v>80495</v>
      </c>
      <c r="S1437" s="30">
        <f t="shared" si="267"/>
        <v>71022</v>
      </c>
      <c r="T1437" s="36">
        <f t="shared" si="268"/>
        <v>801396</v>
      </c>
      <c r="U1437" s="30">
        <f t="shared" si="269"/>
        <v>6008313</v>
      </c>
      <c r="V1437" s="44">
        <v>51</v>
      </c>
      <c r="W1437" s="33">
        <f t="shared" si="270"/>
        <v>44012</v>
      </c>
      <c r="X1437" s="43" t="str">
        <f t="shared" ca="1" si="275"/>
        <v>Bill Process</v>
      </c>
      <c r="Y1437" s="37">
        <f t="shared" ca="1" si="271"/>
        <v>-2179</v>
      </c>
      <c r="Z1437" s="44">
        <v>5777</v>
      </c>
      <c r="AA1437" s="44">
        <f t="shared" ca="1" si="272"/>
        <v>2179</v>
      </c>
      <c r="AB1437" s="48">
        <v>3</v>
      </c>
      <c r="AC1437" s="67">
        <f t="shared" si="273"/>
        <v>0.11768432821914404</v>
      </c>
      <c r="AD1437" s="52">
        <f t="shared" ca="1" si="276"/>
        <v>2176</v>
      </c>
      <c r="AE1437" s="83"/>
      <c r="AF1437" s="74">
        <v>0</v>
      </c>
      <c r="AG1437" s="75">
        <v>0</v>
      </c>
      <c r="AH1437" s="76">
        <v>46019</v>
      </c>
      <c r="AI1437" s="77">
        <v>46084</v>
      </c>
      <c r="AJ1437" s="50">
        <f t="shared" si="274"/>
        <v>-65</v>
      </c>
      <c r="AK1437" s="48" t="s">
        <v>47</v>
      </c>
    </row>
    <row r="1438" spans="1:37">
      <c r="A1438" s="86" t="s">
        <v>1739</v>
      </c>
      <c r="B1438" s="44">
        <v>672</v>
      </c>
      <c r="C1438" s="44">
        <v>38319452</v>
      </c>
      <c r="D1438" s="86" t="s">
        <v>96</v>
      </c>
      <c r="E1438" s="86" t="s">
        <v>97</v>
      </c>
      <c r="F1438" s="44">
        <v>29</v>
      </c>
      <c r="G1438" s="44">
        <v>2235776</v>
      </c>
      <c r="H1438" s="46">
        <v>0.86</v>
      </c>
      <c r="I1438" s="21">
        <v>68.967755826592509</v>
      </c>
      <c r="J1438" s="86" t="s">
        <v>137</v>
      </c>
      <c r="K1438" s="66">
        <v>0.13800000000000001</v>
      </c>
      <c r="L1438" s="45">
        <v>6657</v>
      </c>
      <c r="M1438" s="82">
        <v>45677</v>
      </c>
      <c r="N1438" s="44">
        <v>58264</v>
      </c>
      <c r="O1438" s="36">
        <f t="shared" si="265"/>
        <v>4018337.3254805859</v>
      </c>
      <c r="P1438" s="36">
        <f t="shared" si="266"/>
        <v>4572868</v>
      </c>
      <c r="Q1438" s="44">
        <v>58264</v>
      </c>
      <c r="R1438" s="30">
        <v>58264</v>
      </c>
      <c r="S1438" s="30">
        <f t="shared" si="267"/>
        <v>0</v>
      </c>
      <c r="T1438" s="36">
        <f t="shared" si="268"/>
        <v>4572868</v>
      </c>
      <c r="U1438" s="30">
        <f t="shared" si="269"/>
        <v>0</v>
      </c>
      <c r="V1438" s="44">
        <v>136</v>
      </c>
      <c r="W1438" s="33">
        <f t="shared" si="270"/>
        <v>45813</v>
      </c>
      <c r="X1438" s="43" t="str">
        <f t="shared" ca="1" si="275"/>
        <v>P O Closed</v>
      </c>
      <c r="Y1438" s="37">
        <f t="shared" ca="1" si="271"/>
        <v>-378</v>
      </c>
      <c r="Z1438" s="44">
        <v>8537</v>
      </c>
      <c r="AA1438" s="44">
        <f t="shared" ca="1" si="272"/>
        <v>378</v>
      </c>
      <c r="AB1438" s="48">
        <v>8</v>
      </c>
      <c r="AC1438" s="67">
        <f t="shared" si="273"/>
        <v>1</v>
      </c>
      <c r="AD1438" s="52">
        <f t="shared" ca="1" si="276"/>
        <v>370</v>
      </c>
      <c r="AE1438" s="83"/>
      <c r="AF1438" s="74">
        <v>0</v>
      </c>
      <c r="AG1438" s="75">
        <v>0</v>
      </c>
      <c r="AH1438" s="76">
        <v>45650</v>
      </c>
      <c r="AI1438" s="77">
        <v>45800</v>
      </c>
      <c r="AJ1438" s="50">
        <f t="shared" si="274"/>
        <v>-150</v>
      </c>
      <c r="AK1438" s="48" t="s">
        <v>60</v>
      </c>
    </row>
    <row r="1439" spans="1:37">
      <c r="A1439" s="86" t="s">
        <v>1740</v>
      </c>
      <c r="B1439" s="44">
        <v>970</v>
      </c>
      <c r="C1439" s="44">
        <v>86333400</v>
      </c>
      <c r="D1439" s="86" t="s">
        <v>293</v>
      </c>
      <c r="E1439" s="86" t="s">
        <v>63</v>
      </c>
      <c r="F1439" s="44">
        <v>9</v>
      </c>
      <c r="G1439" s="44">
        <v>7445154</v>
      </c>
      <c r="H1439" s="46">
        <v>0.85</v>
      </c>
      <c r="I1439" s="21">
        <v>73.972520704260049</v>
      </c>
      <c r="J1439" s="86" t="s">
        <v>315</v>
      </c>
      <c r="K1439" s="66">
        <v>0.13500000000000001</v>
      </c>
      <c r="L1439" s="45">
        <v>9121</v>
      </c>
      <c r="M1439" s="82">
        <v>44889</v>
      </c>
      <c r="N1439" s="44">
        <v>24931</v>
      </c>
      <c r="O1439" s="36">
        <f t="shared" si="265"/>
        <v>1844208.9136779073</v>
      </c>
      <c r="P1439" s="36">
        <f t="shared" si="266"/>
        <v>2093177</v>
      </c>
      <c r="Q1439" s="44">
        <v>18048</v>
      </c>
      <c r="R1439" s="30">
        <v>24931</v>
      </c>
      <c r="S1439" s="30">
        <f t="shared" si="267"/>
        <v>6883</v>
      </c>
      <c r="T1439" s="36">
        <f t="shared" si="268"/>
        <v>1515289</v>
      </c>
      <c r="U1439" s="30">
        <f t="shared" si="269"/>
        <v>577888</v>
      </c>
      <c r="V1439" s="44">
        <v>103</v>
      </c>
      <c r="W1439" s="33">
        <f t="shared" si="270"/>
        <v>44992</v>
      </c>
      <c r="X1439" s="43" t="str">
        <f t="shared" ca="1" si="275"/>
        <v>Bill Process</v>
      </c>
      <c r="Y1439" s="37">
        <f t="shared" ca="1" si="271"/>
        <v>-1199</v>
      </c>
      <c r="Z1439" s="44">
        <v>3666</v>
      </c>
      <c r="AA1439" s="44">
        <f t="shared" ca="1" si="272"/>
        <v>1199</v>
      </c>
      <c r="AB1439" s="48">
        <v>2</v>
      </c>
      <c r="AC1439" s="67">
        <f t="shared" si="273"/>
        <v>0.72391801371786124</v>
      </c>
      <c r="AD1439" s="52">
        <f t="shared" ca="1" si="276"/>
        <v>1197</v>
      </c>
      <c r="AE1439" s="83"/>
      <c r="AF1439" s="74">
        <v>0</v>
      </c>
      <c r="AG1439" s="75">
        <v>0</v>
      </c>
      <c r="AH1439" s="76">
        <v>46102</v>
      </c>
      <c r="AI1439" s="77">
        <v>46219</v>
      </c>
      <c r="AJ1439" s="50">
        <f t="shared" si="274"/>
        <v>-117</v>
      </c>
      <c r="AK1439" s="48" t="s">
        <v>47</v>
      </c>
    </row>
    <row r="1440" spans="1:37">
      <c r="A1440" s="86" t="s">
        <v>1741</v>
      </c>
      <c r="B1440" s="44">
        <v>768</v>
      </c>
      <c r="C1440" s="44">
        <v>21186181</v>
      </c>
      <c r="D1440" s="86" t="s">
        <v>765</v>
      </c>
      <c r="E1440" s="86" t="s">
        <v>207</v>
      </c>
      <c r="F1440" s="44">
        <v>27</v>
      </c>
      <c r="G1440" s="44">
        <v>6298089</v>
      </c>
      <c r="H1440" s="46">
        <v>0.91</v>
      </c>
      <c r="I1440" s="21">
        <v>95.95857452358004</v>
      </c>
      <c r="J1440" s="86" t="s">
        <v>239</v>
      </c>
      <c r="K1440" s="66">
        <v>0.13800000000000001</v>
      </c>
      <c r="L1440" s="45">
        <v>8055</v>
      </c>
      <c r="M1440" s="82">
        <v>44100</v>
      </c>
      <c r="N1440" s="44">
        <v>15108</v>
      </c>
      <c r="O1440" s="36">
        <f t="shared" si="265"/>
        <v>1449742.1439022473</v>
      </c>
      <c r="P1440" s="36">
        <f t="shared" si="266"/>
        <v>1649807</v>
      </c>
      <c r="Q1440" s="44">
        <v>6231</v>
      </c>
      <c r="R1440" s="30">
        <v>15108</v>
      </c>
      <c r="S1440" s="30">
        <f t="shared" si="267"/>
        <v>8877</v>
      </c>
      <c r="T1440" s="36">
        <f t="shared" si="268"/>
        <v>680431</v>
      </c>
      <c r="U1440" s="30">
        <f t="shared" si="269"/>
        <v>969376</v>
      </c>
      <c r="V1440" s="44">
        <v>172</v>
      </c>
      <c r="W1440" s="33">
        <f t="shared" si="270"/>
        <v>44272</v>
      </c>
      <c r="X1440" s="43" t="str">
        <f t="shared" ca="1" si="275"/>
        <v>Bill Process</v>
      </c>
      <c r="Y1440" s="37">
        <f t="shared" ca="1" si="271"/>
        <v>-1919</v>
      </c>
      <c r="Z1440" s="44">
        <v>8389</v>
      </c>
      <c r="AA1440" s="44">
        <f t="shared" ca="1" si="272"/>
        <v>1919</v>
      </c>
      <c r="AB1440" s="48">
        <v>0</v>
      </c>
      <c r="AC1440" s="67">
        <f t="shared" si="273"/>
        <v>0.41243050039714058</v>
      </c>
      <c r="AD1440" s="52">
        <f t="shared" ca="1" si="276"/>
        <v>1919</v>
      </c>
      <c r="AE1440" s="83"/>
      <c r="AF1440" s="74">
        <v>0</v>
      </c>
      <c r="AG1440" s="75">
        <v>0</v>
      </c>
      <c r="AH1440" s="76">
        <v>46335</v>
      </c>
      <c r="AI1440" s="77">
        <v>46521</v>
      </c>
      <c r="AJ1440" s="50">
        <f t="shared" si="274"/>
        <v>-186</v>
      </c>
      <c r="AK1440" s="48" t="s">
        <v>47</v>
      </c>
    </row>
    <row r="1441" spans="1:37">
      <c r="A1441" s="86" t="s">
        <v>1742</v>
      </c>
      <c r="B1441" s="44">
        <v>237</v>
      </c>
      <c r="C1441" s="44">
        <v>65688656</v>
      </c>
      <c r="D1441" s="86" t="s">
        <v>652</v>
      </c>
      <c r="E1441" s="86" t="s">
        <v>93</v>
      </c>
      <c r="F1441" s="44">
        <v>39</v>
      </c>
      <c r="G1441" s="44">
        <v>3638829</v>
      </c>
      <c r="H1441" s="46">
        <v>0.92</v>
      </c>
      <c r="I1441" s="21">
        <v>61.586485330035643</v>
      </c>
      <c r="J1441" s="86" t="s">
        <v>98</v>
      </c>
      <c r="K1441" s="66">
        <v>0.1</v>
      </c>
      <c r="L1441" s="45">
        <v>6631</v>
      </c>
      <c r="M1441" s="82">
        <v>44344</v>
      </c>
      <c r="N1441" s="44">
        <v>33221</v>
      </c>
      <c r="O1441" s="36">
        <f t="shared" si="265"/>
        <v>2045964.629149114</v>
      </c>
      <c r="P1441" s="36">
        <f t="shared" si="266"/>
        <v>2250561</v>
      </c>
      <c r="Q1441" s="44">
        <v>13614</v>
      </c>
      <c r="R1441" s="30">
        <v>33221</v>
      </c>
      <c r="S1441" s="30">
        <f t="shared" si="267"/>
        <v>19607</v>
      </c>
      <c r="T1441" s="36">
        <f t="shared" si="268"/>
        <v>922282</v>
      </c>
      <c r="U1441" s="30">
        <f t="shared" si="269"/>
        <v>1328279</v>
      </c>
      <c r="V1441" s="44">
        <v>160</v>
      </c>
      <c r="W1441" s="33">
        <f t="shared" si="270"/>
        <v>44504</v>
      </c>
      <c r="X1441" s="43" t="str">
        <f t="shared" ca="1" si="275"/>
        <v>Bill Process</v>
      </c>
      <c r="Y1441" s="37">
        <f t="shared" ca="1" si="271"/>
        <v>-1687</v>
      </c>
      <c r="Z1441" s="44">
        <v>5918</v>
      </c>
      <c r="AA1441" s="44">
        <f t="shared" ca="1" si="272"/>
        <v>1687</v>
      </c>
      <c r="AB1441" s="48">
        <v>0</v>
      </c>
      <c r="AC1441" s="67">
        <f t="shared" si="273"/>
        <v>0.40980102946931157</v>
      </c>
      <c r="AD1441" s="52">
        <f t="shared" ca="1" si="276"/>
        <v>1687</v>
      </c>
      <c r="AE1441" s="83"/>
      <c r="AF1441" s="74">
        <v>0</v>
      </c>
      <c r="AG1441" s="75">
        <v>0</v>
      </c>
      <c r="AH1441" s="76">
        <v>46231</v>
      </c>
      <c r="AI1441" s="77">
        <v>46405</v>
      </c>
      <c r="AJ1441" s="50">
        <f t="shared" si="274"/>
        <v>-174</v>
      </c>
      <c r="AK1441" s="48" t="s">
        <v>47</v>
      </c>
    </row>
    <row r="1442" spans="1:37">
      <c r="A1442" s="86" t="s">
        <v>1743</v>
      </c>
      <c r="B1442" s="44">
        <v>885</v>
      </c>
      <c r="C1442" s="44">
        <v>27308558</v>
      </c>
      <c r="D1442" s="86" t="s">
        <v>394</v>
      </c>
      <c r="E1442" s="86" t="s">
        <v>93</v>
      </c>
      <c r="F1442" s="44">
        <v>39</v>
      </c>
      <c r="G1442" s="44">
        <v>9655724</v>
      </c>
      <c r="H1442" s="46">
        <v>0.98</v>
      </c>
      <c r="I1442" s="21">
        <v>91.658759973131936</v>
      </c>
      <c r="J1442" s="86" t="s">
        <v>98</v>
      </c>
      <c r="K1442" s="66">
        <v>0.10299999999999999</v>
      </c>
      <c r="L1442" s="45">
        <v>2005</v>
      </c>
      <c r="M1442" s="82">
        <v>43943</v>
      </c>
      <c r="N1442" s="44">
        <v>89812</v>
      </c>
      <c r="O1442" s="36">
        <f t="shared" si="265"/>
        <v>8232056.5507069258</v>
      </c>
      <c r="P1442" s="36">
        <f t="shared" si="266"/>
        <v>9079958</v>
      </c>
      <c r="Q1442" s="44">
        <v>38995</v>
      </c>
      <c r="R1442" s="30">
        <v>89812</v>
      </c>
      <c r="S1442" s="30">
        <f t="shared" si="267"/>
        <v>50817</v>
      </c>
      <c r="T1442" s="36">
        <f t="shared" si="268"/>
        <v>3942379</v>
      </c>
      <c r="U1442" s="30">
        <f t="shared" si="269"/>
        <v>5137579</v>
      </c>
      <c r="V1442" s="44">
        <v>54</v>
      </c>
      <c r="W1442" s="33">
        <f t="shared" si="270"/>
        <v>43997</v>
      </c>
      <c r="X1442" s="43" t="str">
        <f t="shared" ca="1" si="275"/>
        <v>Bill Process</v>
      </c>
      <c r="Y1442" s="37">
        <f t="shared" ca="1" si="271"/>
        <v>-2194</v>
      </c>
      <c r="Z1442" s="44">
        <v>2093</v>
      </c>
      <c r="AA1442" s="44">
        <f t="shared" ca="1" si="272"/>
        <v>2194</v>
      </c>
      <c r="AB1442" s="48">
        <v>0</v>
      </c>
      <c r="AC1442" s="67">
        <f t="shared" si="273"/>
        <v>0.43418474145993852</v>
      </c>
      <c r="AD1442" s="52">
        <f t="shared" ca="1" si="276"/>
        <v>2194</v>
      </c>
      <c r="AE1442" s="83"/>
      <c r="AF1442" s="74">
        <v>0</v>
      </c>
      <c r="AG1442" s="75">
        <v>0</v>
      </c>
      <c r="AH1442" s="76">
        <v>46228</v>
      </c>
      <c r="AI1442" s="77">
        <v>46296</v>
      </c>
      <c r="AJ1442" s="50">
        <f t="shared" si="274"/>
        <v>-68</v>
      </c>
      <c r="AK1442" s="48" t="s">
        <v>47</v>
      </c>
    </row>
    <row r="1443" spans="1:37">
      <c r="A1443" s="86" t="s">
        <v>1744</v>
      </c>
      <c r="B1443" s="44">
        <v>778</v>
      </c>
      <c r="C1443" s="44">
        <v>44017532</v>
      </c>
      <c r="D1443" s="86" t="s">
        <v>1283</v>
      </c>
      <c r="E1443" s="86" t="s">
        <v>63</v>
      </c>
      <c r="F1443" s="44">
        <v>19</v>
      </c>
      <c r="G1443" s="44">
        <v>1201003</v>
      </c>
      <c r="H1443" s="46">
        <v>0.97</v>
      </c>
      <c r="I1443" s="21">
        <v>93.677501784063764</v>
      </c>
      <c r="J1443" s="86" t="s">
        <v>166</v>
      </c>
      <c r="K1443" s="66">
        <v>0.124</v>
      </c>
      <c r="L1443" s="45">
        <v>3662</v>
      </c>
      <c r="M1443" s="82">
        <v>45016</v>
      </c>
      <c r="N1443" s="44">
        <v>24642</v>
      </c>
      <c r="O1443" s="36">
        <f t="shared" si="265"/>
        <v>2308400.9989628992</v>
      </c>
      <c r="P1443" s="36">
        <f t="shared" si="266"/>
        <v>2594643</v>
      </c>
      <c r="Q1443" s="44">
        <v>19954</v>
      </c>
      <c r="R1443" s="30">
        <v>24642</v>
      </c>
      <c r="S1443" s="30">
        <f t="shared" si="267"/>
        <v>4688</v>
      </c>
      <c r="T1443" s="36">
        <f t="shared" si="268"/>
        <v>2101027</v>
      </c>
      <c r="U1443" s="30">
        <f t="shared" si="269"/>
        <v>493616</v>
      </c>
      <c r="V1443" s="44">
        <v>90</v>
      </c>
      <c r="W1443" s="33">
        <f t="shared" si="270"/>
        <v>45106</v>
      </c>
      <c r="X1443" s="43" t="str">
        <f t="shared" ca="1" si="275"/>
        <v>Bill Process</v>
      </c>
      <c r="Y1443" s="37">
        <f t="shared" ca="1" si="271"/>
        <v>-1085</v>
      </c>
      <c r="Z1443" s="44">
        <v>9990</v>
      </c>
      <c r="AA1443" s="44">
        <f t="shared" ca="1" si="272"/>
        <v>1085</v>
      </c>
      <c r="AB1443" s="48">
        <v>6</v>
      </c>
      <c r="AC1443" s="67">
        <f t="shared" si="273"/>
        <v>0.80975570164759358</v>
      </c>
      <c r="AD1443" s="52">
        <f t="shared" ca="1" si="276"/>
        <v>1079</v>
      </c>
      <c r="AE1443" s="83"/>
      <c r="AF1443" s="74">
        <v>0</v>
      </c>
      <c r="AG1443" s="75">
        <v>0</v>
      </c>
      <c r="AH1443" s="76">
        <v>45828</v>
      </c>
      <c r="AI1443" s="77">
        <v>45932</v>
      </c>
      <c r="AJ1443" s="50">
        <f t="shared" si="274"/>
        <v>-104</v>
      </c>
      <c r="AK1443" s="48" t="s">
        <v>47</v>
      </c>
    </row>
    <row r="1444" spans="1:37">
      <c r="A1444" s="86" t="s">
        <v>1745</v>
      </c>
      <c r="B1444" s="44">
        <v>659</v>
      </c>
      <c r="C1444" s="44">
        <v>76344136</v>
      </c>
      <c r="D1444" s="86" t="s">
        <v>229</v>
      </c>
      <c r="E1444" s="86" t="s">
        <v>125</v>
      </c>
      <c r="F1444" s="44">
        <v>25</v>
      </c>
      <c r="G1444" s="44">
        <v>8516297</v>
      </c>
      <c r="H1444" s="46">
        <v>0.95</v>
      </c>
      <c r="I1444" s="21">
        <v>63.535026226838212</v>
      </c>
      <c r="J1444" s="86" t="s">
        <v>98</v>
      </c>
      <c r="K1444" s="66">
        <v>0.109</v>
      </c>
      <c r="L1444" s="45">
        <v>8037</v>
      </c>
      <c r="M1444" s="82">
        <v>44511</v>
      </c>
      <c r="N1444" s="44">
        <v>32209</v>
      </c>
      <c r="O1444" s="36">
        <f t="shared" si="265"/>
        <v>2046399.6597402319</v>
      </c>
      <c r="P1444" s="36">
        <f t="shared" si="266"/>
        <v>2269457</v>
      </c>
      <c r="Q1444" s="44">
        <v>30303</v>
      </c>
      <c r="R1444" s="30">
        <v>32209</v>
      </c>
      <c r="S1444" s="30">
        <f t="shared" si="267"/>
        <v>1906</v>
      </c>
      <c r="T1444" s="36">
        <f t="shared" si="268"/>
        <v>2135160</v>
      </c>
      <c r="U1444" s="30">
        <f t="shared" si="269"/>
        <v>134297</v>
      </c>
      <c r="V1444" s="44">
        <v>85</v>
      </c>
      <c r="W1444" s="33">
        <f t="shared" si="270"/>
        <v>44596</v>
      </c>
      <c r="X1444" s="43" t="str">
        <f t="shared" ca="1" si="275"/>
        <v>Bill Process</v>
      </c>
      <c r="Y1444" s="37">
        <f t="shared" ca="1" si="271"/>
        <v>-1595</v>
      </c>
      <c r="Z1444" s="44">
        <v>9330</v>
      </c>
      <c r="AA1444" s="44">
        <f t="shared" ca="1" si="272"/>
        <v>1595</v>
      </c>
      <c r="AB1444" s="48">
        <v>4</v>
      </c>
      <c r="AC1444" s="67">
        <f t="shared" si="273"/>
        <v>0.94082399329379984</v>
      </c>
      <c r="AD1444" s="52">
        <f t="shared" ca="1" si="276"/>
        <v>1591</v>
      </c>
      <c r="AE1444" s="83"/>
      <c r="AF1444" s="74">
        <v>0</v>
      </c>
      <c r="AG1444" s="75">
        <v>0</v>
      </c>
      <c r="AH1444" s="76">
        <v>45931</v>
      </c>
      <c r="AI1444" s="77">
        <v>46030</v>
      </c>
      <c r="AJ1444" s="50">
        <f t="shared" si="274"/>
        <v>-99</v>
      </c>
      <c r="AK1444" s="48" t="s">
        <v>47</v>
      </c>
    </row>
    <row r="1445" spans="1:37">
      <c r="A1445" s="86" t="s">
        <v>1746</v>
      </c>
      <c r="B1445" s="44">
        <v>593</v>
      </c>
      <c r="C1445" s="44">
        <v>53047914</v>
      </c>
      <c r="D1445" s="86" t="s">
        <v>229</v>
      </c>
      <c r="E1445" s="86" t="s">
        <v>125</v>
      </c>
      <c r="F1445" s="44">
        <v>38</v>
      </c>
      <c r="G1445" s="44">
        <v>8839869</v>
      </c>
      <c r="H1445" s="46">
        <v>0.91</v>
      </c>
      <c r="I1445" s="21">
        <v>67.706802168245844</v>
      </c>
      <c r="J1445" s="86" t="s">
        <v>208</v>
      </c>
      <c r="K1445" s="66">
        <v>0.125</v>
      </c>
      <c r="L1445" s="45">
        <v>5889</v>
      </c>
      <c r="M1445" s="82">
        <v>44133</v>
      </c>
      <c r="N1445" s="44">
        <v>54536</v>
      </c>
      <c r="O1445" s="36">
        <f t="shared" si="265"/>
        <v>3692458.1630474553</v>
      </c>
      <c r="P1445" s="36">
        <f t="shared" si="266"/>
        <v>4154015</v>
      </c>
      <c r="Q1445" s="44">
        <v>29350</v>
      </c>
      <c r="R1445" s="30">
        <v>54536</v>
      </c>
      <c r="S1445" s="30">
        <f t="shared" si="267"/>
        <v>25186</v>
      </c>
      <c r="T1445" s="36">
        <f t="shared" si="268"/>
        <v>2235594</v>
      </c>
      <c r="U1445" s="30">
        <f t="shared" si="269"/>
        <v>1918421</v>
      </c>
      <c r="V1445" s="44">
        <v>193</v>
      </c>
      <c r="W1445" s="33">
        <f t="shared" si="270"/>
        <v>44326</v>
      </c>
      <c r="X1445" s="43" t="str">
        <f t="shared" ca="1" si="275"/>
        <v>Bill Process</v>
      </c>
      <c r="Y1445" s="37">
        <f t="shared" ca="1" si="271"/>
        <v>-1865</v>
      </c>
      <c r="Z1445" s="44">
        <v>6601</v>
      </c>
      <c r="AA1445" s="44">
        <f t="shared" ca="1" si="272"/>
        <v>1865</v>
      </c>
      <c r="AB1445" s="48">
        <v>6</v>
      </c>
      <c r="AC1445" s="67">
        <f t="shared" si="273"/>
        <v>0.53817661728032862</v>
      </c>
      <c r="AD1445" s="52">
        <f t="shared" ca="1" si="276"/>
        <v>1859</v>
      </c>
      <c r="AE1445" s="83"/>
      <c r="AF1445" s="74">
        <v>0</v>
      </c>
      <c r="AG1445" s="75">
        <v>0</v>
      </c>
      <c r="AH1445" s="76">
        <v>45856</v>
      </c>
      <c r="AI1445" s="77">
        <v>46063</v>
      </c>
      <c r="AJ1445" s="50">
        <f t="shared" si="274"/>
        <v>-207</v>
      </c>
      <c r="AK1445" s="48" t="s">
        <v>47</v>
      </c>
    </row>
    <row r="1446" spans="1:37">
      <c r="A1446" s="86" t="s">
        <v>1747</v>
      </c>
      <c r="B1446" s="44">
        <v>693</v>
      </c>
      <c r="C1446" s="44">
        <v>54460302</v>
      </c>
      <c r="D1446" s="86" t="s">
        <v>235</v>
      </c>
      <c r="E1446" s="86" t="s">
        <v>83</v>
      </c>
      <c r="F1446" s="44">
        <v>9</v>
      </c>
      <c r="G1446" s="44">
        <v>2704570</v>
      </c>
      <c r="H1446" s="46">
        <v>0.76</v>
      </c>
      <c r="I1446" s="21">
        <v>68.794203740274426</v>
      </c>
      <c r="J1446" s="86" t="s">
        <v>276</v>
      </c>
      <c r="K1446" s="66">
        <v>0.13700000000000001</v>
      </c>
      <c r="L1446" s="45">
        <v>2614</v>
      </c>
      <c r="M1446" s="82">
        <v>45394</v>
      </c>
      <c r="N1446" s="44">
        <v>86102</v>
      </c>
      <c r="O1446" s="36">
        <f t="shared" si="265"/>
        <v>5923318.5304451082</v>
      </c>
      <c r="P1446" s="36">
        <f t="shared" si="266"/>
        <v>6734813</v>
      </c>
      <c r="Q1446" s="44">
        <v>19861</v>
      </c>
      <c r="R1446" s="30">
        <v>86102</v>
      </c>
      <c r="S1446" s="30">
        <f t="shared" si="267"/>
        <v>66241</v>
      </c>
      <c r="T1446" s="36">
        <f t="shared" si="268"/>
        <v>1553508</v>
      </c>
      <c r="U1446" s="30">
        <f t="shared" si="269"/>
        <v>5181305</v>
      </c>
      <c r="V1446" s="44">
        <v>70</v>
      </c>
      <c r="W1446" s="33">
        <f t="shared" si="270"/>
        <v>45464</v>
      </c>
      <c r="X1446" s="43" t="str">
        <f t="shared" ca="1" si="275"/>
        <v>Bill Process</v>
      </c>
      <c r="Y1446" s="37">
        <f t="shared" ca="1" si="271"/>
        <v>-727</v>
      </c>
      <c r="Z1446" s="44">
        <v>1423</v>
      </c>
      <c r="AA1446" s="44">
        <f t="shared" ca="1" si="272"/>
        <v>727</v>
      </c>
      <c r="AB1446" s="48">
        <v>7</v>
      </c>
      <c r="AC1446" s="67">
        <f t="shared" si="273"/>
        <v>0.23066827715964786</v>
      </c>
      <c r="AD1446" s="52">
        <f t="shared" ca="1" si="276"/>
        <v>720</v>
      </c>
      <c r="AE1446" s="83"/>
      <c r="AF1446" s="74">
        <v>0</v>
      </c>
      <c r="AG1446" s="75">
        <v>0</v>
      </c>
      <c r="AH1446" s="76">
        <v>46047</v>
      </c>
      <c r="AI1446" s="77">
        <v>46131</v>
      </c>
      <c r="AJ1446" s="50">
        <f t="shared" si="274"/>
        <v>-84</v>
      </c>
      <c r="AK1446" s="48" t="s">
        <v>47</v>
      </c>
    </row>
    <row r="1447" spans="1:37">
      <c r="A1447" s="86" t="s">
        <v>1748</v>
      </c>
      <c r="B1447" s="44">
        <v>274</v>
      </c>
      <c r="C1447" s="44">
        <v>78540546</v>
      </c>
      <c r="D1447" s="86" t="s">
        <v>708</v>
      </c>
      <c r="E1447" s="86" t="s">
        <v>125</v>
      </c>
      <c r="F1447" s="44">
        <v>46</v>
      </c>
      <c r="G1447" s="44">
        <v>3064197</v>
      </c>
      <c r="H1447" s="46">
        <v>1</v>
      </c>
      <c r="I1447" s="21">
        <v>74.767182458737182</v>
      </c>
      <c r="J1447" s="86" t="s">
        <v>236</v>
      </c>
      <c r="K1447" s="66">
        <v>0.13800000000000001</v>
      </c>
      <c r="L1447" s="45">
        <v>1155</v>
      </c>
      <c r="M1447" s="82">
        <v>45212</v>
      </c>
      <c r="N1447" s="44">
        <v>58521</v>
      </c>
      <c r="O1447" s="36">
        <f t="shared" si="265"/>
        <v>4375450.2846677583</v>
      </c>
      <c r="P1447" s="36">
        <f t="shared" si="266"/>
        <v>4979262</v>
      </c>
      <c r="Q1447" s="44">
        <v>30862</v>
      </c>
      <c r="R1447" s="30">
        <v>58521</v>
      </c>
      <c r="S1447" s="30">
        <f t="shared" si="267"/>
        <v>27659</v>
      </c>
      <c r="T1447" s="36">
        <f t="shared" si="268"/>
        <v>2625895</v>
      </c>
      <c r="U1447" s="30">
        <f t="shared" si="269"/>
        <v>2353367</v>
      </c>
      <c r="V1447" s="44">
        <v>98</v>
      </c>
      <c r="W1447" s="33">
        <f t="shared" si="270"/>
        <v>45310</v>
      </c>
      <c r="X1447" s="43" t="str">
        <f t="shared" ca="1" si="275"/>
        <v>Bill Process</v>
      </c>
      <c r="Y1447" s="37">
        <f t="shared" ca="1" si="271"/>
        <v>-881</v>
      </c>
      <c r="Z1447" s="44">
        <v>1722</v>
      </c>
      <c r="AA1447" s="44">
        <f t="shared" ca="1" si="272"/>
        <v>881</v>
      </c>
      <c r="AB1447" s="48">
        <v>3</v>
      </c>
      <c r="AC1447" s="67">
        <f t="shared" si="273"/>
        <v>0.52736624459595705</v>
      </c>
      <c r="AD1447" s="52">
        <f t="shared" ca="1" si="276"/>
        <v>878</v>
      </c>
      <c r="AE1447" s="83"/>
      <c r="AF1447" s="74">
        <v>0</v>
      </c>
      <c r="AG1447" s="75">
        <v>0</v>
      </c>
      <c r="AH1447" s="76">
        <v>46050</v>
      </c>
      <c r="AI1447" s="77">
        <v>46162</v>
      </c>
      <c r="AJ1447" s="50">
        <f t="shared" si="274"/>
        <v>-112</v>
      </c>
      <c r="AK1447" s="48" t="s">
        <v>47</v>
      </c>
    </row>
    <row r="1448" spans="1:37">
      <c r="A1448" s="86" t="s">
        <v>1749</v>
      </c>
      <c r="B1448" s="44">
        <v>559</v>
      </c>
      <c r="C1448" s="44">
        <v>28590209</v>
      </c>
      <c r="D1448" s="86" t="s">
        <v>155</v>
      </c>
      <c r="E1448" s="86" t="s">
        <v>50</v>
      </c>
      <c r="F1448" s="44">
        <v>26</v>
      </c>
      <c r="G1448" s="44">
        <v>7236975</v>
      </c>
      <c r="H1448" s="46">
        <v>0.81</v>
      </c>
      <c r="I1448" s="21">
        <v>75.56647266367213</v>
      </c>
      <c r="J1448" s="86" t="s">
        <v>76</v>
      </c>
      <c r="K1448" s="66">
        <v>0.14299999999999999</v>
      </c>
      <c r="L1448" s="45">
        <v>6891</v>
      </c>
      <c r="M1448" s="82">
        <v>45563</v>
      </c>
      <c r="N1448" s="44">
        <v>13412</v>
      </c>
      <c r="O1448" s="36">
        <f t="shared" si="265"/>
        <v>1013497.5313651706</v>
      </c>
      <c r="P1448" s="36">
        <f t="shared" si="266"/>
        <v>1158428</v>
      </c>
      <c r="Q1448" s="44">
        <v>730</v>
      </c>
      <c r="R1448" s="30">
        <v>13412</v>
      </c>
      <c r="S1448" s="30">
        <f t="shared" si="267"/>
        <v>12682</v>
      </c>
      <c r="T1448" s="36">
        <f t="shared" si="268"/>
        <v>63052</v>
      </c>
      <c r="U1448" s="30">
        <f t="shared" si="269"/>
        <v>1095376</v>
      </c>
      <c r="V1448" s="44">
        <v>137</v>
      </c>
      <c r="W1448" s="33">
        <f t="shared" si="270"/>
        <v>45700</v>
      </c>
      <c r="X1448" s="43" t="str">
        <f t="shared" ca="1" si="275"/>
        <v>Bill Process</v>
      </c>
      <c r="Y1448" s="37">
        <f t="shared" ca="1" si="271"/>
        <v>-491</v>
      </c>
      <c r="Z1448" s="44">
        <v>2121</v>
      </c>
      <c r="AA1448" s="44">
        <f t="shared" ca="1" si="272"/>
        <v>491</v>
      </c>
      <c r="AB1448" s="48">
        <v>6</v>
      </c>
      <c r="AC1448" s="67">
        <f t="shared" si="273"/>
        <v>5.4428869668953175E-2</v>
      </c>
      <c r="AD1448" s="52">
        <f t="shared" ca="1" si="276"/>
        <v>485</v>
      </c>
      <c r="AE1448" s="83"/>
      <c r="AF1448" s="74">
        <v>0</v>
      </c>
      <c r="AG1448" s="75">
        <v>0</v>
      </c>
      <c r="AH1448" s="76">
        <v>45930</v>
      </c>
      <c r="AI1448" s="77">
        <v>46081</v>
      </c>
      <c r="AJ1448" s="50">
        <f t="shared" si="274"/>
        <v>-151</v>
      </c>
      <c r="AK1448" s="48" t="s">
        <v>47</v>
      </c>
    </row>
    <row r="1449" spans="1:37">
      <c r="A1449" s="86" t="s">
        <v>1750</v>
      </c>
      <c r="B1449" s="44">
        <v>254</v>
      </c>
      <c r="C1449" s="44">
        <v>14999776</v>
      </c>
      <c r="D1449" s="86" t="s">
        <v>339</v>
      </c>
      <c r="E1449" s="86" t="s">
        <v>58</v>
      </c>
      <c r="F1449" s="44">
        <v>16</v>
      </c>
      <c r="G1449" s="44">
        <v>1001833</v>
      </c>
      <c r="H1449" s="46">
        <v>0.98</v>
      </c>
      <c r="I1449" s="21">
        <v>71.693598754363634</v>
      </c>
      <c r="J1449" s="86" t="s">
        <v>230</v>
      </c>
      <c r="K1449" s="66">
        <v>0.13500000000000001</v>
      </c>
      <c r="L1449" s="45">
        <v>3781</v>
      </c>
      <c r="M1449" s="82">
        <v>45219</v>
      </c>
      <c r="N1449" s="44">
        <v>31358</v>
      </c>
      <c r="O1449" s="36">
        <f t="shared" si="265"/>
        <v>2248167.869739335</v>
      </c>
      <c r="P1449" s="36">
        <f t="shared" si="266"/>
        <v>2551671</v>
      </c>
      <c r="Q1449" s="44">
        <v>9666</v>
      </c>
      <c r="R1449" s="30">
        <v>31358</v>
      </c>
      <c r="S1449" s="30">
        <f t="shared" si="267"/>
        <v>21692</v>
      </c>
      <c r="T1449" s="36">
        <f t="shared" si="268"/>
        <v>786544</v>
      </c>
      <c r="U1449" s="30">
        <f t="shared" si="269"/>
        <v>1765127</v>
      </c>
      <c r="V1449" s="44">
        <v>168</v>
      </c>
      <c r="W1449" s="33">
        <f t="shared" si="270"/>
        <v>45387</v>
      </c>
      <c r="X1449" s="43" t="str">
        <f t="shared" ca="1" si="275"/>
        <v>Bill Process</v>
      </c>
      <c r="Y1449" s="37">
        <f t="shared" ca="1" si="271"/>
        <v>-804</v>
      </c>
      <c r="Z1449" s="44">
        <v>9978</v>
      </c>
      <c r="AA1449" s="44">
        <f t="shared" ca="1" si="272"/>
        <v>804</v>
      </c>
      <c r="AB1449" s="48">
        <v>3</v>
      </c>
      <c r="AC1449" s="67">
        <f t="shared" si="273"/>
        <v>0.3082466994068499</v>
      </c>
      <c r="AD1449" s="52">
        <f t="shared" ca="1" si="276"/>
        <v>801</v>
      </c>
      <c r="AE1449" s="83"/>
      <c r="AF1449" s="74">
        <v>0</v>
      </c>
      <c r="AG1449" s="75">
        <v>0</v>
      </c>
      <c r="AH1449" s="76">
        <v>45840</v>
      </c>
      <c r="AI1449" s="77">
        <v>46022</v>
      </c>
      <c r="AJ1449" s="50">
        <f t="shared" si="274"/>
        <v>-182</v>
      </c>
      <c r="AK1449" s="48" t="s">
        <v>47</v>
      </c>
    </row>
    <row r="1450" spans="1:37">
      <c r="A1450" s="86" t="s">
        <v>1751</v>
      </c>
      <c r="B1450" s="44">
        <v>759</v>
      </c>
      <c r="C1450" s="44">
        <v>81883206</v>
      </c>
      <c r="D1450" s="86" t="s">
        <v>317</v>
      </c>
      <c r="E1450" s="86" t="s">
        <v>147</v>
      </c>
      <c r="F1450" s="44">
        <v>50</v>
      </c>
      <c r="G1450" s="44">
        <v>9759380</v>
      </c>
      <c r="H1450" s="46">
        <v>0.91</v>
      </c>
      <c r="I1450" s="21">
        <v>72.05265073588825</v>
      </c>
      <c r="J1450" s="86" t="s">
        <v>90</v>
      </c>
      <c r="K1450" s="66">
        <v>0.13800000000000001</v>
      </c>
      <c r="L1450" s="45">
        <v>7274</v>
      </c>
      <c r="M1450" s="82">
        <v>44428</v>
      </c>
      <c r="N1450" s="44">
        <v>98389</v>
      </c>
      <c r="O1450" s="36">
        <f t="shared" si="265"/>
        <v>7089188.2532533091</v>
      </c>
      <c r="P1450" s="36">
        <f t="shared" si="266"/>
        <v>8067496</v>
      </c>
      <c r="Q1450" s="44">
        <v>54257</v>
      </c>
      <c r="R1450" s="30">
        <v>98389</v>
      </c>
      <c r="S1450" s="30">
        <f t="shared" si="267"/>
        <v>44132</v>
      </c>
      <c r="T1450" s="36">
        <f t="shared" si="268"/>
        <v>4448852</v>
      </c>
      <c r="U1450" s="30">
        <f t="shared" si="269"/>
        <v>3618644</v>
      </c>
      <c r="V1450" s="44">
        <v>144</v>
      </c>
      <c r="W1450" s="33">
        <f t="shared" si="270"/>
        <v>44572</v>
      </c>
      <c r="X1450" s="43" t="str">
        <f t="shared" ca="1" si="275"/>
        <v>Bill Process</v>
      </c>
      <c r="Y1450" s="37">
        <f t="shared" ca="1" si="271"/>
        <v>-1619</v>
      </c>
      <c r="Z1450" s="44">
        <v>1339</v>
      </c>
      <c r="AA1450" s="44">
        <f t="shared" ca="1" si="272"/>
        <v>1619</v>
      </c>
      <c r="AB1450" s="48">
        <v>0</v>
      </c>
      <c r="AC1450" s="67">
        <f t="shared" si="273"/>
        <v>0.55145392269461013</v>
      </c>
      <c r="AD1450" s="52">
        <f t="shared" ca="1" si="276"/>
        <v>1619</v>
      </c>
      <c r="AE1450" s="83"/>
      <c r="AF1450" s="74">
        <v>0</v>
      </c>
      <c r="AG1450" s="75">
        <v>0</v>
      </c>
      <c r="AH1450" s="76">
        <v>46192</v>
      </c>
      <c r="AI1450" s="77">
        <v>46350</v>
      </c>
      <c r="AJ1450" s="50">
        <f t="shared" si="274"/>
        <v>-158</v>
      </c>
      <c r="AK1450" s="48" t="s">
        <v>47</v>
      </c>
    </row>
    <row r="1451" spans="1:37">
      <c r="A1451" s="86" t="s">
        <v>1752</v>
      </c>
      <c r="B1451" s="44">
        <v>945</v>
      </c>
      <c r="C1451" s="44">
        <v>70673116</v>
      </c>
      <c r="D1451" s="86" t="s">
        <v>143</v>
      </c>
      <c r="E1451" s="86" t="s">
        <v>83</v>
      </c>
      <c r="F1451" s="44">
        <v>11</v>
      </c>
      <c r="G1451" s="44">
        <v>3186720</v>
      </c>
      <c r="H1451" s="46">
        <v>0.93</v>
      </c>
      <c r="I1451" s="21">
        <v>94.209088812663609</v>
      </c>
      <c r="J1451" s="86" t="s">
        <v>377</v>
      </c>
      <c r="K1451" s="66">
        <v>0.10100000000000001</v>
      </c>
      <c r="L1451" s="45">
        <v>3901</v>
      </c>
      <c r="M1451" s="82">
        <v>46000</v>
      </c>
      <c r="N1451" s="44">
        <v>99342</v>
      </c>
      <c r="O1451" s="36">
        <f t="shared" si="265"/>
        <v>9358919.300827628</v>
      </c>
      <c r="P1451" s="36">
        <f t="shared" si="266"/>
        <v>10304170</v>
      </c>
      <c r="Q1451" s="44">
        <v>99342</v>
      </c>
      <c r="R1451" s="30">
        <v>99342</v>
      </c>
      <c r="S1451" s="30">
        <f t="shared" si="267"/>
        <v>0</v>
      </c>
      <c r="T1451" s="36">
        <f t="shared" si="268"/>
        <v>10304170</v>
      </c>
      <c r="U1451" s="30">
        <f t="shared" si="269"/>
        <v>0</v>
      </c>
      <c r="V1451" s="44">
        <v>114</v>
      </c>
      <c r="W1451" s="33">
        <f t="shared" si="270"/>
        <v>46114</v>
      </c>
      <c r="X1451" s="43" t="str">
        <f ca="1">IF(Q1451=0,"Bill Submit",IF(Q1451&lt;N1451,"Bill Process",IF(W1451&gt;=TODAY(),"L D 0%",IF(W1451+V1451/4&gt;=TODAY(),"L D 2.5%",IF(W1451+V1451/2&gt;=TODAY(),"L D 5.0%",IF(W1451+V1451*3/4&gt;=TODAY(),"L D 7.5%",IF(W1451+V1451&gt;=TODAY(),"L D 10%","P O Closed")))))))</f>
        <v>L D 7.5%</v>
      </c>
      <c r="Y1451" s="37">
        <f t="shared" ca="1" si="271"/>
        <v>-77</v>
      </c>
      <c r="Z1451" s="44">
        <v>1062</v>
      </c>
      <c r="AA1451" s="44">
        <f t="shared" ca="1" si="272"/>
        <v>77</v>
      </c>
      <c r="AB1451" s="48">
        <v>6</v>
      </c>
      <c r="AC1451" s="67">
        <f t="shared" si="273"/>
        <v>1</v>
      </c>
      <c r="AD1451" s="52">
        <f t="shared" ca="1" si="276"/>
        <v>71</v>
      </c>
      <c r="AE1451" s="83"/>
      <c r="AF1451" s="74">
        <v>0</v>
      </c>
      <c r="AG1451" s="75">
        <v>0</v>
      </c>
      <c r="AH1451" s="76">
        <v>45994</v>
      </c>
      <c r="AI1451" s="77">
        <v>46122</v>
      </c>
      <c r="AJ1451" s="50">
        <f t="shared" si="274"/>
        <v>-128</v>
      </c>
      <c r="AK1451" s="48" t="s">
        <v>47</v>
      </c>
    </row>
    <row r="1452" spans="1:37">
      <c r="A1452" s="86" t="s">
        <v>1753</v>
      </c>
      <c r="B1452" s="44">
        <v>515</v>
      </c>
      <c r="C1452" s="44">
        <v>67475342</v>
      </c>
      <c r="D1452" s="86" t="s">
        <v>931</v>
      </c>
      <c r="E1452" s="86" t="s">
        <v>63</v>
      </c>
      <c r="F1452" s="44">
        <v>29</v>
      </c>
      <c r="G1452" s="44">
        <v>1041791</v>
      </c>
      <c r="H1452" s="46">
        <v>0.82</v>
      </c>
      <c r="I1452" s="21">
        <v>96.829354708047944</v>
      </c>
      <c r="J1452" s="86" t="s">
        <v>204</v>
      </c>
      <c r="K1452" s="66">
        <v>0.13900000000000001</v>
      </c>
      <c r="L1452" s="45">
        <v>3078</v>
      </c>
      <c r="M1452" s="82">
        <v>44016</v>
      </c>
      <c r="N1452" s="44">
        <v>85388</v>
      </c>
      <c r="O1452" s="36">
        <f t="shared" si="265"/>
        <v>8268064.9398107976</v>
      </c>
      <c r="P1452" s="36">
        <f t="shared" si="266"/>
        <v>9417326</v>
      </c>
      <c r="Q1452" s="44">
        <v>62783</v>
      </c>
      <c r="R1452" s="30">
        <v>85388</v>
      </c>
      <c r="S1452" s="30">
        <f t="shared" si="267"/>
        <v>22605</v>
      </c>
      <c r="T1452" s="36">
        <f t="shared" si="268"/>
        <v>6924251</v>
      </c>
      <c r="U1452" s="30">
        <f t="shared" si="269"/>
        <v>2493075</v>
      </c>
      <c r="V1452" s="44">
        <v>132</v>
      </c>
      <c r="W1452" s="33">
        <f t="shared" si="270"/>
        <v>44148</v>
      </c>
      <c r="X1452" s="43" t="str">
        <f t="shared" ca="1" si="275"/>
        <v>Bill Process</v>
      </c>
      <c r="Y1452" s="37">
        <f t="shared" ca="1" si="271"/>
        <v>-2043</v>
      </c>
      <c r="Z1452" s="44">
        <v>5932</v>
      </c>
      <c r="AA1452" s="44">
        <f t="shared" ca="1" si="272"/>
        <v>2043</v>
      </c>
      <c r="AB1452" s="48">
        <v>8</v>
      </c>
      <c r="AC1452" s="67">
        <f t="shared" si="273"/>
        <v>0.73526725066754106</v>
      </c>
      <c r="AD1452" s="52">
        <f t="shared" ca="1" si="276"/>
        <v>2035</v>
      </c>
      <c r="AE1452" s="83"/>
      <c r="AF1452" s="74">
        <v>0</v>
      </c>
      <c r="AG1452" s="75">
        <v>0</v>
      </c>
      <c r="AH1452" s="76">
        <v>46018</v>
      </c>
      <c r="AI1452" s="77">
        <v>46164</v>
      </c>
      <c r="AJ1452" s="50">
        <f t="shared" si="274"/>
        <v>-146</v>
      </c>
      <c r="AK1452" s="48" t="s">
        <v>60</v>
      </c>
    </row>
    <row r="1453" spans="1:37">
      <c r="A1453" s="86" t="s">
        <v>1754</v>
      </c>
      <c r="B1453" s="44">
        <v>158</v>
      </c>
      <c r="C1453" s="44">
        <v>18720179</v>
      </c>
      <c r="D1453" s="86" t="s">
        <v>151</v>
      </c>
      <c r="E1453" s="86" t="s">
        <v>97</v>
      </c>
      <c r="F1453" s="44">
        <v>16</v>
      </c>
      <c r="G1453" s="44">
        <v>1135979</v>
      </c>
      <c r="H1453" s="46">
        <v>0.75</v>
      </c>
      <c r="I1453" s="21">
        <v>64.134473179453607</v>
      </c>
      <c r="J1453" s="86" t="s">
        <v>98</v>
      </c>
      <c r="K1453" s="66">
        <v>0.14599999999999999</v>
      </c>
      <c r="L1453" s="45">
        <v>8072</v>
      </c>
      <c r="M1453" s="82">
        <v>44498</v>
      </c>
      <c r="N1453" s="44">
        <v>74227</v>
      </c>
      <c r="O1453" s="36">
        <f t="shared" si="265"/>
        <v>4760509.5406913031</v>
      </c>
      <c r="P1453" s="36">
        <f t="shared" si="266"/>
        <v>5455544</v>
      </c>
      <c r="Q1453" s="44">
        <v>47025</v>
      </c>
      <c r="R1453" s="30">
        <v>74227</v>
      </c>
      <c r="S1453" s="30">
        <f t="shared" si="267"/>
        <v>27202</v>
      </c>
      <c r="T1453" s="36">
        <f t="shared" si="268"/>
        <v>3456248</v>
      </c>
      <c r="U1453" s="30">
        <f t="shared" si="269"/>
        <v>1999296</v>
      </c>
      <c r="V1453" s="44">
        <v>138</v>
      </c>
      <c r="W1453" s="33">
        <f t="shared" si="270"/>
        <v>44636</v>
      </c>
      <c r="X1453" s="43" t="str">
        <f t="shared" ca="1" si="275"/>
        <v>Bill Process</v>
      </c>
      <c r="Y1453" s="37">
        <f t="shared" ca="1" si="271"/>
        <v>-1555</v>
      </c>
      <c r="Z1453" s="44">
        <v>1529</v>
      </c>
      <c r="AA1453" s="44">
        <f t="shared" ca="1" si="272"/>
        <v>1555</v>
      </c>
      <c r="AB1453" s="48">
        <v>4</v>
      </c>
      <c r="AC1453" s="67">
        <f t="shared" si="273"/>
        <v>0.63352957818583533</v>
      </c>
      <c r="AD1453" s="52">
        <f t="shared" ca="1" si="276"/>
        <v>1551</v>
      </c>
      <c r="AE1453" s="83"/>
      <c r="AF1453" s="74">
        <v>0</v>
      </c>
      <c r="AG1453" s="75">
        <v>0</v>
      </c>
      <c r="AH1453" s="76">
        <v>46024</v>
      </c>
      <c r="AI1453" s="77">
        <v>46176</v>
      </c>
      <c r="AJ1453" s="50">
        <f t="shared" si="274"/>
        <v>-152</v>
      </c>
      <c r="AK1453" s="48" t="s">
        <v>47</v>
      </c>
    </row>
    <row r="1454" spans="1:37">
      <c r="A1454" s="86" t="s">
        <v>1755</v>
      </c>
      <c r="B1454" s="44">
        <v>739</v>
      </c>
      <c r="C1454" s="44">
        <v>55128510</v>
      </c>
      <c r="D1454" s="86" t="s">
        <v>501</v>
      </c>
      <c r="E1454" s="86" t="s">
        <v>79</v>
      </c>
      <c r="F1454" s="44">
        <v>35</v>
      </c>
      <c r="G1454" s="44">
        <v>6472451</v>
      </c>
      <c r="H1454" s="46">
        <v>0.88</v>
      </c>
      <c r="I1454" s="21">
        <v>52.310267898683207</v>
      </c>
      <c r="J1454" s="86" t="s">
        <v>68</v>
      </c>
      <c r="K1454" s="66">
        <v>0.111</v>
      </c>
      <c r="L1454" s="45">
        <v>9380</v>
      </c>
      <c r="M1454" s="82">
        <v>45939</v>
      </c>
      <c r="N1454" s="44">
        <v>80773</v>
      </c>
      <c r="O1454" s="36">
        <f t="shared" si="265"/>
        <v>4225257.2689803392</v>
      </c>
      <c r="P1454" s="36">
        <f t="shared" si="266"/>
        <v>4694261</v>
      </c>
      <c r="Q1454" s="44">
        <v>78541</v>
      </c>
      <c r="R1454" s="30">
        <v>80773</v>
      </c>
      <c r="S1454" s="30">
        <f t="shared" si="267"/>
        <v>2232</v>
      </c>
      <c r="T1454" s="36">
        <f t="shared" si="268"/>
        <v>4564544</v>
      </c>
      <c r="U1454" s="30">
        <f t="shared" si="269"/>
        <v>129717</v>
      </c>
      <c r="V1454" s="44">
        <v>146</v>
      </c>
      <c r="W1454" s="33">
        <f t="shared" si="270"/>
        <v>46085</v>
      </c>
      <c r="X1454" s="43" t="str">
        <f t="shared" ca="1" si="275"/>
        <v>Bill Process</v>
      </c>
      <c r="Y1454" s="37">
        <f t="shared" ca="1" si="271"/>
        <v>-106</v>
      </c>
      <c r="Z1454" s="44">
        <v>3351</v>
      </c>
      <c r="AA1454" s="44">
        <f t="shared" ca="1" si="272"/>
        <v>106</v>
      </c>
      <c r="AB1454" s="48">
        <v>1</v>
      </c>
      <c r="AC1454" s="67">
        <f t="shared" si="273"/>
        <v>0.97236700382553576</v>
      </c>
      <c r="AD1454" s="52">
        <f t="shared" ca="1" si="276"/>
        <v>105</v>
      </c>
      <c r="AE1454" s="83"/>
      <c r="AF1454" s="74">
        <v>0</v>
      </c>
      <c r="AG1454" s="75">
        <v>0</v>
      </c>
      <c r="AH1454" s="76">
        <v>45925</v>
      </c>
      <c r="AI1454" s="77">
        <v>46085</v>
      </c>
      <c r="AJ1454" s="50">
        <f t="shared" si="274"/>
        <v>-160</v>
      </c>
      <c r="AK1454" s="48" t="s">
        <v>47</v>
      </c>
    </row>
    <row r="1455" spans="1:37">
      <c r="A1455" s="86" t="s">
        <v>1756</v>
      </c>
      <c r="B1455" s="44">
        <v>675</v>
      </c>
      <c r="C1455" s="44">
        <v>34810705</v>
      </c>
      <c r="D1455" s="86" t="s">
        <v>128</v>
      </c>
      <c r="E1455" s="86" t="s">
        <v>50</v>
      </c>
      <c r="F1455" s="44">
        <v>48</v>
      </c>
      <c r="G1455" s="44">
        <v>5389112</v>
      </c>
      <c r="H1455" s="46">
        <v>0.82</v>
      </c>
      <c r="I1455" s="21">
        <v>96.45578063762423</v>
      </c>
      <c r="J1455" s="86" t="s">
        <v>190</v>
      </c>
      <c r="K1455" s="66">
        <v>0.112</v>
      </c>
      <c r="L1455" s="45">
        <v>6913</v>
      </c>
      <c r="M1455" s="82">
        <v>45999</v>
      </c>
      <c r="N1455" s="44">
        <v>44680</v>
      </c>
      <c r="O1455" s="36">
        <f t="shared" si="265"/>
        <v>4309644.2788890507</v>
      </c>
      <c r="P1455" s="36">
        <f t="shared" si="266"/>
        <v>4792324</v>
      </c>
      <c r="Q1455" s="44">
        <v>15683</v>
      </c>
      <c r="R1455" s="30">
        <v>44680</v>
      </c>
      <c r="S1455" s="30">
        <f t="shared" si="267"/>
        <v>28997</v>
      </c>
      <c r="T1455" s="36">
        <f t="shared" si="268"/>
        <v>1682140</v>
      </c>
      <c r="U1455" s="30">
        <f t="shared" si="269"/>
        <v>3110184</v>
      </c>
      <c r="V1455" s="44">
        <v>109</v>
      </c>
      <c r="W1455" s="33">
        <f t="shared" si="270"/>
        <v>46108</v>
      </c>
      <c r="X1455" s="43" t="str">
        <f t="shared" ca="1" si="275"/>
        <v>Bill Process</v>
      </c>
      <c r="Y1455" s="37">
        <f t="shared" ca="1" si="271"/>
        <v>-83</v>
      </c>
      <c r="Z1455" s="44">
        <v>4538</v>
      </c>
      <c r="AA1455" s="44">
        <f t="shared" ca="1" si="272"/>
        <v>83</v>
      </c>
      <c r="AB1455" s="48">
        <v>3</v>
      </c>
      <c r="AC1455" s="67">
        <f t="shared" si="273"/>
        <v>0.35100716204118176</v>
      </c>
      <c r="AD1455" s="52">
        <f t="shared" ca="1" si="276"/>
        <v>80</v>
      </c>
      <c r="AE1455" s="83"/>
      <c r="AF1455" s="74">
        <v>0</v>
      </c>
      <c r="AG1455" s="75">
        <v>0</v>
      </c>
      <c r="AH1455" s="76">
        <v>45856</v>
      </c>
      <c r="AI1455" s="77">
        <v>45979</v>
      </c>
      <c r="AJ1455" s="50">
        <f t="shared" si="274"/>
        <v>-123</v>
      </c>
      <c r="AK1455" s="48" t="s">
        <v>47</v>
      </c>
    </row>
    <row r="1456" spans="1:37">
      <c r="A1456" s="86" t="s">
        <v>1757</v>
      </c>
      <c r="B1456" s="44">
        <v>215</v>
      </c>
      <c r="C1456" s="44">
        <v>34834620</v>
      </c>
      <c r="D1456" s="86" t="s">
        <v>368</v>
      </c>
      <c r="E1456" s="86" t="s">
        <v>125</v>
      </c>
      <c r="F1456" s="44">
        <v>20</v>
      </c>
      <c r="G1456" s="44">
        <v>7126997</v>
      </c>
      <c r="H1456" s="46">
        <v>0.89</v>
      </c>
      <c r="I1456" s="21">
        <v>95.397803209363474</v>
      </c>
      <c r="J1456" s="86" t="s">
        <v>352</v>
      </c>
      <c r="K1456" s="66">
        <v>0.12</v>
      </c>
      <c r="L1456" s="45">
        <v>7919</v>
      </c>
      <c r="M1456" s="82">
        <v>44816</v>
      </c>
      <c r="N1456" s="44">
        <v>91153</v>
      </c>
      <c r="O1456" s="36">
        <f t="shared" si="265"/>
        <v>8695795.9559431095</v>
      </c>
      <c r="P1456" s="36">
        <f t="shared" si="266"/>
        <v>9739291</v>
      </c>
      <c r="Q1456" s="44">
        <v>47038</v>
      </c>
      <c r="R1456" s="30">
        <v>91153</v>
      </c>
      <c r="S1456" s="30">
        <f t="shared" si="267"/>
        <v>44115</v>
      </c>
      <c r="T1456" s="36">
        <f t="shared" si="268"/>
        <v>5025800</v>
      </c>
      <c r="U1456" s="30">
        <f t="shared" si="269"/>
        <v>4713491</v>
      </c>
      <c r="V1456" s="44">
        <v>88</v>
      </c>
      <c r="W1456" s="33">
        <f t="shared" si="270"/>
        <v>44904</v>
      </c>
      <c r="X1456" s="43" t="str">
        <f t="shared" ca="1" si="275"/>
        <v>Bill Process</v>
      </c>
      <c r="Y1456" s="37">
        <f t="shared" ca="1" si="271"/>
        <v>-1287</v>
      </c>
      <c r="Z1456" s="44">
        <v>6713</v>
      </c>
      <c r="AA1456" s="44">
        <f t="shared" ca="1" si="272"/>
        <v>1287</v>
      </c>
      <c r="AB1456" s="48">
        <v>7</v>
      </c>
      <c r="AC1456" s="67">
        <f t="shared" si="273"/>
        <v>0.51603348216734501</v>
      </c>
      <c r="AD1456" s="52">
        <f t="shared" ca="1" si="276"/>
        <v>1280</v>
      </c>
      <c r="AE1456" s="83"/>
      <c r="AF1456" s="74">
        <v>0</v>
      </c>
      <c r="AG1456" s="75">
        <v>0</v>
      </c>
      <c r="AH1456" s="76">
        <v>45695</v>
      </c>
      <c r="AI1456" s="77">
        <v>45797</v>
      </c>
      <c r="AJ1456" s="50">
        <f t="shared" si="274"/>
        <v>-102</v>
      </c>
      <c r="AK1456" s="48" t="s">
        <v>47</v>
      </c>
    </row>
    <row r="1457" spans="1:37">
      <c r="A1457" s="86" t="s">
        <v>1758</v>
      </c>
      <c r="B1457" s="44">
        <v>387</v>
      </c>
      <c r="C1457" s="44">
        <v>71192055</v>
      </c>
      <c r="D1457" s="86" t="s">
        <v>109</v>
      </c>
      <c r="E1457" s="86" t="s">
        <v>79</v>
      </c>
      <c r="F1457" s="44">
        <v>22</v>
      </c>
      <c r="G1457" s="44">
        <v>9530554</v>
      </c>
      <c r="H1457" s="46">
        <v>0.85</v>
      </c>
      <c r="I1457" s="21">
        <v>64.854597653719566</v>
      </c>
      <c r="J1457" s="86" t="s">
        <v>181</v>
      </c>
      <c r="K1457" s="66">
        <v>0.112</v>
      </c>
      <c r="L1457" s="45">
        <v>6206</v>
      </c>
      <c r="M1457" s="82">
        <v>45243</v>
      </c>
      <c r="N1457" s="44">
        <v>53284</v>
      </c>
      <c r="O1457" s="36">
        <f t="shared" si="265"/>
        <v>3455712.3813807932</v>
      </c>
      <c r="P1457" s="36">
        <f t="shared" si="266"/>
        <v>3842752</v>
      </c>
      <c r="Q1457" s="44">
        <v>27734</v>
      </c>
      <c r="R1457" s="30">
        <v>53284</v>
      </c>
      <c r="S1457" s="30">
        <f t="shared" si="267"/>
        <v>25550</v>
      </c>
      <c r="T1457" s="36">
        <f t="shared" si="268"/>
        <v>2000129</v>
      </c>
      <c r="U1457" s="30">
        <f t="shared" si="269"/>
        <v>1842623</v>
      </c>
      <c r="V1457" s="44">
        <v>89</v>
      </c>
      <c r="W1457" s="33">
        <f t="shared" si="270"/>
        <v>45332</v>
      </c>
      <c r="X1457" s="43" t="str">
        <f t="shared" ca="1" si="275"/>
        <v>Bill Process</v>
      </c>
      <c r="Y1457" s="37">
        <f t="shared" ca="1" si="271"/>
        <v>-859</v>
      </c>
      <c r="Z1457" s="44">
        <v>5266</v>
      </c>
      <c r="AA1457" s="44">
        <f t="shared" ca="1" si="272"/>
        <v>859</v>
      </c>
      <c r="AB1457" s="48">
        <v>6</v>
      </c>
      <c r="AC1457" s="67">
        <f t="shared" si="273"/>
        <v>0.52049395691014189</v>
      </c>
      <c r="AD1457" s="52">
        <f t="shared" ca="1" si="276"/>
        <v>853</v>
      </c>
      <c r="AE1457" s="83"/>
      <c r="AF1457" s="74">
        <v>0</v>
      </c>
      <c r="AG1457" s="75">
        <v>0</v>
      </c>
      <c r="AH1457" s="76">
        <v>46064</v>
      </c>
      <c r="AI1457" s="77">
        <v>46167</v>
      </c>
      <c r="AJ1457" s="50">
        <f t="shared" si="274"/>
        <v>-103</v>
      </c>
      <c r="AK1457" s="48" t="s">
        <v>47</v>
      </c>
    </row>
    <row r="1458" spans="1:37">
      <c r="A1458" s="86" t="s">
        <v>1759</v>
      </c>
      <c r="B1458" s="44">
        <v>112</v>
      </c>
      <c r="C1458" s="44">
        <v>19312525</v>
      </c>
      <c r="D1458" s="86" t="s">
        <v>564</v>
      </c>
      <c r="E1458" s="86" t="s">
        <v>97</v>
      </c>
      <c r="F1458" s="44">
        <v>17</v>
      </c>
      <c r="G1458" s="44">
        <v>5088910</v>
      </c>
      <c r="H1458" s="46">
        <v>0.77</v>
      </c>
      <c r="I1458" s="21">
        <v>56.768532798080798</v>
      </c>
      <c r="J1458" s="86" t="s">
        <v>76</v>
      </c>
      <c r="K1458" s="66">
        <v>0.11799999999999999</v>
      </c>
      <c r="L1458" s="45">
        <v>9388</v>
      </c>
      <c r="M1458" s="82">
        <v>43860</v>
      </c>
      <c r="N1458" s="44">
        <v>86827</v>
      </c>
      <c r="O1458" s="36">
        <f t="shared" si="265"/>
        <v>4929041.3972589616</v>
      </c>
      <c r="P1458" s="36">
        <f t="shared" si="266"/>
        <v>5510668</v>
      </c>
      <c r="Q1458" s="44">
        <v>85902</v>
      </c>
      <c r="R1458" s="30">
        <v>86827</v>
      </c>
      <c r="S1458" s="30">
        <f t="shared" si="267"/>
        <v>925</v>
      </c>
      <c r="T1458" s="36">
        <f t="shared" si="268"/>
        <v>5451961</v>
      </c>
      <c r="U1458" s="30">
        <f t="shared" si="269"/>
        <v>58707</v>
      </c>
      <c r="V1458" s="44">
        <v>131</v>
      </c>
      <c r="W1458" s="33">
        <f t="shared" si="270"/>
        <v>43991</v>
      </c>
      <c r="X1458" s="43" t="str">
        <f t="shared" ca="1" si="275"/>
        <v>Bill Process</v>
      </c>
      <c r="Y1458" s="37">
        <f t="shared" ca="1" si="271"/>
        <v>-2200</v>
      </c>
      <c r="Z1458" s="44">
        <v>9791</v>
      </c>
      <c r="AA1458" s="44">
        <f t="shared" ca="1" si="272"/>
        <v>2200</v>
      </c>
      <c r="AB1458" s="48">
        <v>0</v>
      </c>
      <c r="AC1458" s="67">
        <f t="shared" si="273"/>
        <v>0.98934663180807814</v>
      </c>
      <c r="AD1458" s="52">
        <f t="shared" ca="1" si="276"/>
        <v>2200</v>
      </c>
      <c r="AE1458" s="83"/>
      <c r="AF1458" s="74">
        <v>0</v>
      </c>
      <c r="AG1458" s="75">
        <v>0</v>
      </c>
      <c r="AH1458" s="76">
        <v>46198</v>
      </c>
      <c r="AI1458" s="77">
        <v>46343</v>
      </c>
      <c r="AJ1458" s="50">
        <f t="shared" si="274"/>
        <v>-145</v>
      </c>
      <c r="AK1458" s="48" t="s">
        <v>47</v>
      </c>
    </row>
    <row r="1459" spans="1:37">
      <c r="A1459" s="86" t="s">
        <v>1760</v>
      </c>
      <c r="B1459" s="44">
        <v>839</v>
      </c>
      <c r="C1459" s="44">
        <v>42936820</v>
      </c>
      <c r="D1459" s="86" t="s">
        <v>896</v>
      </c>
      <c r="E1459" s="86" t="s">
        <v>207</v>
      </c>
      <c r="F1459" s="44">
        <v>48</v>
      </c>
      <c r="G1459" s="44">
        <v>5907128</v>
      </c>
      <c r="H1459" s="46">
        <v>0.84</v>
      </c>
      <c r="I1459" s="21">
        <v>86.575941671308854</v>
      </c>
      <c r="J1459" s="86" t="s">
        <v>72</v>
      </c>
      <c r="K1459" s="66">
        <v>0.14399999999999999</v>
      </c>
      <c r="L1459" s="45">
        <v>3007</v>
      </c>
      <c r="M1459" s="82">
        <v>44848</v>
      </c>
      <c r="N1459" s="44">
        <v>78360</v>
      </c>
      <c r="O1459" s="36">
        <f t="shared" si="265"/>
        <v>6784090.7893637614</v>
      </c>
      <c r="P1459" s="36">
        <f t="shared" si="266"/>
        <v>7761000</v>
      </c>
      <c r="Q1459" s="44">
        <v>78360</v>
      </c>
      <c r="R1459" s="30">
        <v>78360</v>
      </c>
      <c r="S1459" s="30">
        <f t="shared" si="267"/>
        <v>0</v>
      </c>
      <c r="T1459" s="36">
        <f t="shared" si="268"/>
        <v>7761000</v>
      </c>
      <c r="U1459" s="30">
        <f t="shared" si="269"/>
        <v>0</v>
      </c>
      <c r="V1459" s="44">
        <v>152</v>
      </c>
      <c r="W1459" s="33">
        <f t="shared" si="270"/>
        <v>45000</v>
      </c>
      <c r="X1459" s="43" t="str">
        <f t="shared" ca="1" si="275"/>
        <v>P O Closed</v>
      </c>
      <c r="Y1459" s="37">
        <f t="shared" ca="1" si="271"/>
        <v>-1191</v>
      </c>
      <c r="Z1459" s="44">
        <v>2084</v>
      </c>
      <c r="AA1459" s="44">
        <f t="shared" ca="1" si="272"/>
        <v>1191</v>
      </c>
      <c r="AB1459" s="48">
        <v>6</v>
      </c>
      <c r="AC1459" s="67">
        <f t="shared" si="273"/>
        <v>1</v>
      </c>
      <c r="AD1459" s="52">
        <f t="shared" ca="1" si="276"/>
        <v>1185</v>
      </c>
      <c r="AE1459" s="83"/>
      <c r="AF1459" s="74">
        <v>0</v>
      </c>
      <c r="AG1459" s="75">
        <v>0</v>
      </c>
      <c r="AH1459" s="76">
        <v>45953</v>
      </c>
      <c r="AI1459" s="77">
        <v>46119</v>
      </c>
      <c r="AJ1459" s="50">
        <f t="shared" si="274"/>
        <v>-166</v>
      </c>
      <c r="AK1459" s="48" t="s">
        <v>47</v>
      </c>
    </row>
    <row r="1460" spans="1:37">
      <c r="A1460" s="86" t="s">
        <v>1761</v>
      </c>
      <c r="B1460" s="44">
        <v>262</v>
      </c>
      <c r="C1460" s="44">
        <v>81178331</v>
      </c>
      <c r="D1460" s="86" t="s">
        <v>326</v>
      </c>
      <c r="E1460" s="86" t="s">
        <v>79</v>
      </c>
      <c r="F1460" s="44">
        <v>34</v>
      </c>
      <c r="G1460" s="44">
        <v>2883323</v>
      </c>
      <c r="H1460" s="46">
        <v>0.9</v>
      </c>
      <c r="I1460" s="21">
        <v>81.592934373173591</v>
      </c>
      <c r="J1460" s="86" t="s">
        <v>187</v>
      </c>
      <c r="K1460" s="66">
        <v>0.111</v>
      </c>
      <c r="L1460" s="45">
        <v>1605</v>
      </c>
      <c r="M1460" s="82">
        <v>44787</v>
      </c>
      <c r="N1460" s="44">
        <v>18846</v>
      </c>
      <c r="O1460" s="36">
        <f t="shared" si="265"/>
        <v>1537700.4411968295</v>
      </c>
      <c r="P1460" s="36">
        <f t="shared" si="266"/>
        <v>1708385</v>
      </c>
      <c r="Q1460" s="44">
        <v>10223</v>
      </c>
      <c r="R1460" s="30">
        <v>18846</v>
      </c>
      <c r="S1460" s="30">
        <f t="shared" si="267"/>
        <v>8623</v>
      </c>
      <c r="T1460" s="36">
        <f t="shared" si="268"/>
        <v>926712</v>
      </c>
      <c r="U1460" s="30">
        <f t="shared" si="269"/>
        <v>781673</v>
      </c>
      <c r="V1460" s="44">
        <v>87</v>
      </c>
      <c r="W1460" s="33">
        <f t="shared" si="270"/>
        <v>44874</v>
      </c>
      <c r="X1460" s="43" t="str">
        <f t="shared" ca="1" si="275"/>
        <v>Bill Process</v>
      </c>
      <c r="Y1460" s="37">
        <f t="shared" ca="1" si="271"/>
        <v>-1317</v>
      </c>
      <c r="Z1460" s="44">
        <v>9295</v>
      </c>
      <c r="AA1460" s="44">
        <f t="shared" ca="1" si="272"/>
        <v>1317</v>
      </c>
      <c r="AB1460" s="48">
        <v>7</v>
      </c>
      <c r="AC1460" s="67">
        <f t="shared" si="273"/>
        <v>0.54244932611694785</v>
      </c>
      <c r="AD1460" s="52">
        <f t="shared" ca="1" si="276"/>
        <v>1310</v>
      </c>
      <c r="AE1460" s="83"/>
      <c r="AF1460" s="74">
        <v>0</v>
      </c>
      <c r="AG1460" s="75">
        <v>0</v>
      </c>
      <c r="AH1460" s="76">
        <v>45940</v>
      </c>
      <c r="AI1460" s="77">
        <v>46041</v>
      </c>
      <c r="AJ1460" s="50">
        <f t="shared" si="274"/>
        <v>-101</v>
      </c>
      <c r="AK1460" s="48" t="s">
        <v>47</v>
      </c>
    </row>
    <row r="1461" spans="1:37">
      <c r="A1461" s="86" t="s">
        <v>1762</v>
      </c>
      <c r="B1461" s="44">
        <v>839</v>
      </c>
      <c r="C1461" s="44">
        <v>25758992</v>
      </c>
      <c r="D1461" s="86" t="s">
        <v>545</v>
      </c>
      <c r="E1461" s="86" t="s">
        <v>107</v>
      </c>
      <c r="F1461" s="44">
        <v>19</v>
      </c>
      <c r="G1461" s="44">
        <v>5120851</v>
      </c>
      <c r="H1461" s="46">
        <v>0.99</v>
      </c>
      <c r="I1461" s="21">
        <v>95.101592418560017</v>
      </c>
      <c r="J1461" s="86" t="s">
        <v>377</v>
      </c>
      <c r="K1461" s="66">
        <v>0.14499999999999999</v>
      </c>
      <c r="L1461" s="45">
        <v>9936</v>
      </c>
      <c r="M1461" s="82">
        <v>44542</v>
      </c>
      <c r="N1461" s="44">
        <v>47029</v>
      </c>
      <c r="O1461" s="36">
        <f t="shared" si="265"/>
        <v>4472532.789852459</v>
      </c>
      <c r="P1461" s="36">
        <f t="shared" si="266"/>
        <v>5121050</v>
      </c>
      <c r="Q1461" s="44">
        <v>7878</v>
      </c>
      <c r="R1461" s="30">
        <v>47029</v>
      </c>
      <c r="S1461" s="30">
        <f t="shared" si="267"/>
        <v>39151</v>
      </c>
      <c r="T1461" s="36">
        <f t="shared" si="268"/>
        <v>857846</v>
      </c>
      <c r="U1461" s="30">
        <f t="shared" si="269"/>
        <v>4263204</v>
      </c>
      <c r="V1461" s="44">
        <v>156</v>
      </c>
      <c r="W1461" s="33">
        <f t="shared" si="270"/>
        <v>44698</v>
      </c>
      <c r="X1461" s="43" t="str">
        <f t="shared" ca="1" si="275"/>
        <v>Bill Process</v>
      </c>
      <c r="Y1461" s="37">
        <f t="shared" ca="1" si="271"/>
        <v>-1493</v>
      </c>
      <c r="Z1461" s="44">
        <v>7240</v>
      </c>
      <c r="AA1461" s="44">
        <f t="shared" ca="1" si="272"/>
        <v>1493</v>
      </c>
      <c r="AB1461" s="48">
        <v>0</v>
      </c>
      <c r="AC1461" s="67">
        <f t="shared" si="273"/>
        <v>0.16751366178315508</v>
      </c>
      <c r="AD1461" s="52">
        <f t="shared" ca="1" si="276"/>
        <v>1493</v>
      </c>
      <c r="AE1461" s="83"/>
      <c r="AF1461" s="74">
        <v>0</v>
      </c>
      <c r="AG1461" s="75">
        <v>0</v>
      </c>
      <c r="AH1461" s="76">
        <v>46209</v>
      </c>
      <c r="AI1461" s="77">
        <v>46379</v>
      </c>
      <c r="AJ1461" s="50">
        <f t="shared" si="274"/>
        <v>-170</v>
      </c>
      <c r="AK1461" s="48" t="s">
        <v>47</v>
      </c>
    </row>
    <row r="1462" spans="1:37">
      <c r="A1462" s="86" t="s">
        <v>1763</v>
      </c>
      <c r="B1462" s="44">
        <v>504</v>
      </c>
      <c r="C1462" s="44">
        <v>50299223</v>
      </c>
      <c r="D1462" s="86" t="s">
        <v>133</v>
      </c>
      <c r="E1462" s="86" t="s">
        <v>97</v>
      </c>
      <c r="F1462" s="44">
        <v>25</v>
      </c>
      <c r="G1462" s="44">
        <v>3429867</v>
      </c>
      <c r="H1462" s="46">
        <v>0.95</v>
      </c>
      <c r="I1462" s="21">
        <v>91.007693865971206</v>
      </c>
      <c r="J1462" s="86" t="s">
        <v>184</v>
      </c>
      <c r="K1462" s="66">
        <v>0.14199999999999999</v>
      </c>
      <c r="L1462" s="45">
        <v>2421</v>
      </c>
      <c r="M1462" s="84">
        <v>45595</v>
      </c>
      <c r="N1462" s="44">
        <v>33693</v>
      </c>
      <c r="O1462" s="36">
        <f t="shared" si="265"/>
        <v>3066322.2294261679</v>
      </c>
      <c r="P1462" s="36">
        <f t="shared" si="266"/>
        <v>3501740</v>
      </c>
      <c r="Q1462" s="44">
        <v>12515</v>
      </c>
      <c r="R1462" s="30">
        <v>33693</v>
      </c>
      <c r="S1462" s="30">
        <f t="shared" si="267"/>
        <v>21178</v>
      </c>
      <c r="T1462" s="36">
        <f t="shared" si="268"/>
        <v>1300694</v>
      </c>
      <c r="U1462" s="30">
        <f t="shared" si="269"/>
        <v>2201046</v>
      </c>
      <c r="V1462" s="44">
        <v>69</v>
      </c>
      <c r="W1462" s="33">
        <f t="shared" si="270"/>
        <v>45664</v>
      </c>
      <c r="X1462" s="43" t="str">
        <f t="shared" ca="1" si="275"/>
        <v>Bill Process</v>
      </c>
      <c r="Y1462" s="37">
        <f t="shared" ca="1" si="271"/>
        <v>-527</v>
      </c>
      <c r="Z1462" s="44">
        <v>9471</v>
      </c>
      <c r="AA1462" s="44">
        <f t="shared" ca="1" si="272"/>
        <v>527</v>
      </c>
      <c r="AB1462" s="48">
        <v>2</v>
      </c>
      <c r="AC1462" s="67">
        <f t="shared" si="273"/>
        <v>0.37144213931677206</v>
      </c>
      <c r="AD1462" s="52">
        <f t="shared" ca="1" si="276"/>
        <v>525</v>
      </c>
      <c r="AE1462" s="83"/>
      <c r="AF1462" s="74">
        <v>0</v>
      </c>
      <c r="AG1462" s="75">
        <v>0</v>
      </c>
      <c r="AH1462" s="76">
        <v>45867</v>
      </c>
      <c r="AI1462" s="77">
        <v>45950</v>
      </c>
      <c r="AJ1462" s="50">
        <f t="shared" si="274"/>
        <v>-83</v>
      </c>
      <c r="AK1462" s="48" t="s">
        <v>60</v>
      </c>
    </row>
    <row r="1463" spans="1:37">
      <c r="J1463" s="89"/>
      <c r="AJ1463" s="41" t="s">
        <v>1764</v>
      </c>
    </row>
    <row r="1464" spans="1:37">
      <c r="J1464" s="89"/>
    </row>
    <row r="1465" spans="1:37">
      <c r="J1465" s="89"/>
    </row>
    <row r="1466" spans="1:37">
      <c r="J1466" s="89"/>
    </row>
    <row r="1467" spans="1:37">
      <c r="J1467" s="89"/>
    </row>
  </sheetData>
  <autoFilter ref="A1:AK1463" xr:uid="{C0C73DAC-7F82-4141-9260-3A19143F2229}"/>
  <conditionalFormatting sqref="A1 A1463:A1048576">
    <cfRule type="duplicateValues" dxfId="3" priority="4"/>
  </conditionalFormatting>
  <conditionalFormatting sqref="A2:A1462">
    <cfRule type="duplicateValues" dxfId="2" priority="1"/>
  </conditionalFormatting>
  <conditionalFormatting sqref="R2:R1462">
    <cfRule type="cellIs" dxfId="1" priority="8" operator="equal">
      <formula>$N2</formula>
    </cfRule>
    <cfRule type="cellIs" dxfId="0" priority="9" operator="equal">
      <formula>$N1036666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7F59-124A-5C4F-9B3C-B28B4DA0431C}">
  <dimension ref="D3:D22"/>
  <sheetViews>
    <sheetView workbookViewId="0">
      <selection activeCell="D4" sqref="D4:D10"/>
    </sheetView>
  </sheetViews>
  <sheetFormatPr defaultColWidth="11.42578125" defaultRowHeight="15"/>
  <cols>
    <col min="4" max="4" width="38.42578125" bestFit="1" customWidth="1"/>
  </cols>
  <sheetData>
    <row r="3" spans="4:4" ht="18.75">
      <c r="D3" s="40" t="s">
        <v>1765</v>
      </c>
    </row>
    <row r="4" spans="4:4">
      <c r="D4" s="38" t="s">
        <v>1</v>
      </c>
    </row>
    <row r="5" spans="4:4">
      <c r="D5" s="38" t="s">
        <v>2</v>
      </c>
    </row>
    <row r="6" spans="4:4">
      <c r="D6" s="38" t="s">
        <v>3</v>
      </c>
    </row>
    <row r="7" spans="4:4">
      <c r="D7" s="38" t="s">
        <v>4</v>
      </c>
    </row>
    <row r="8" spans="4:4">
      <c r="D8" s="38" t="s">
        <v>1766</v>
      </c>
    </row>
    <row r="9" spans="4:4">
      <c r="D9" s="38" t="s">
        <v>1767</v>
      </c>
    </row>
    <row r="11" spans="4:4" ht="18.75">
      <c r="D11" s="40" t="s">
        <v>1768</v>
      </c>
    </row>
    <row r="12" spans="4:4" ht="18">
      <c r="D12" s="39" t="s">
        <v>1769</v>
      </c>
    </row>
    <row r="13" spans="4:4">
      <c r="D13" t="s">
        <v>1770</v>
      </c>
    </row>
    <row r="14" spans="4:4">
      <c r="D14" t="s">
        <v>1771</v>
      </c>
    </row>
    <row r="15" spans="4:4">
      <c r="D15" t="s">
        <v>11</v>
      </c>
    </row>
    <row r="16" spans="4:4">
      <c r="D16" t="s">
        <v>1772</v>
      </c>
    </row>
    <row r="17" spans="4:4">
      <c r="D17" t="s">
        <v>19</v>
      </c>
    </row>
    <row r="18" spans="4:4">
      <c r="D18" t="s">
        <v>1773</v>
      </c>
    </row>
    <row r="19" spans="4:4">
      <c r="D19" t="s">
        <v>1774</v>
      </c>
    </row>
    <row r="20" spans="4:4">
      <c r="D20" t="s">
        <v>1775</v>
      </c>
    </row>
    <row r="21" spans="4:4">
      <c r="D21" t="s">
        <v>29</v>
      </c>
    </row>
    <row r="22" spans="4:4">
      <c r="D22" t="s">
        <v>1776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1D52-F620-4CA8-8D8C-B0D38A17CA4E}">
  <dimension ref="A1:AL3"/>
  <sheetViews>
    <sheetView workbookViewId="0">
      <selection activeCell="C9" sqref="C9"/>
    </sheetView>
  </sheetViews>
  <sheetFormatPr defaultColWidth="8.85546875" defaultRowHeight="15"/>
  <cols>
    <col min="1" max="1" width="5.85546875" bestFit="1" customWidth="1"/>
    <col min="2" max="2" width="16" customWidth="1"/>
    <col min="3" max="3" width="25.140625" customWidth="1"/>
    <col min="4" max="4" width="7.85546875" bestFit="1" customWidth="1"/>
    <col min="5" max="5" width="14.28515625" customWidth="1"/>
    <col min="6" max="6" width="7.140625" bestFit="1" customWidth="1"/>
    <col min="7" max="7" width="10.28515625" bestFit="1" customWidth="1"/>
    <col min="8" max="9" width="10.42578125" bestFit="1" customWidth="1"/>
    <col min="10" max="10" width="8" bestFit="1" customWidth="1"/>
    <col min="11" max="11" width="11.28515625" bestFit="1" customWidth="1"/>
    <col min="12" max="12" width="9.42578125" bestFit="1" customWidth="1"/>
    <col min="13" max="13" width="8.7109375" bestFit="1" customWidth="1"/>
    <col min="14" max="14" width="9.85546875" bestFit="1" customWidth="1"/>
    <col min="15" max="15" width="8.140625" bestFit="1" customWidth="1"/>
    <col min="16" max="16" width="8.85546875" bestFit="1" customWidth="1"/>
    <col min="17" max="17" width="7.42578125" bestFit="1" customWidth="1"/>
    <col min="18" max="18" width="8.85546875" bestFit="1" customWidth="1"/>
    <col min="19" max="19" width="8.7109375" bestFit="1" customWidth="1"/>
    <col min="20" max="20" width="8.42578125" bestFit="1" customWidth="1"/>
    <col min="21" max="21" width="6.42578125" bestFit="1" customWidth="1"/>
    <col min="22" max="23" width="10.42578125" bestFit="1" customWidth="1"/>
  </cols>
  <sheetData>
    <row r="1" spans="1:38" ht="105">
      <c r="A1" s="2" t="s">
        <v>1777</v>
      </c>
      <c r="B1" s="2" t="s">
        <v>8</v>
      </c>
      <c r="C1" s="2" t="s">
        <v>1778</v>
      </c>
      <c r="D1" s="2" t="s">
        <v>1779</v>
      </c>
      <c r="E1" s="2" t="s">
        <v>1780</v>
      </c>
      <c r="F1" s="2" t="s">
        <v>19</v>
      </c>
      <c r="G1" s="2" t="s">
        <v>1781</v>
      </c>
      <c r="H1" s="2" t="s">
        <v>1782</v>
      </c>
      <c r="I1" s="2" t="s">
        <v>1783</v>
      </c>
      <c r="J1" s="2" t="s">
        <v>1784</v>
      </c>
      <c r="K1" s="2" t="s">
        <v>1785</v>
      </c>
      <c r="L1" s="2" t="s">
        <v>1786</v>
      </c>
      <c r="M1" s="2" t="s">
        <v>1787</v>
      </c>
      <c r="N1" s="2" t="s">
        <v>1788</v>
      </c>
      <c r="O1" s="2" t="s">
        <v>1789</v>
      </c>
      <c r="P1" s="2" t="s">
        <v>1790</v>
      </c>
      <c r="Q1" s="2" t="s">
        <v>1791</v>
      </c>
      <c r="R1" s="2" t="s">
        <v>1792</v>
      </c>
      <c r="S1" s="2" t="s">
        <v>1793</v>
      </c>
      <c r="T1" s="2" t="s">
        <v>1794</v>
      </c>
      <c r="U1" s="2" t="s">
        <v>1795</v>
      </c>
      <c r="V1" s="2" t="s">
        <v>1796</v>
      </c>
      <c r="W1" s="2" t="s">
        <v>1797</v>
      </c>
      <c r="X1" s="1" t="s">
        <v>1798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>
      <c r="A2" s="16"/>
      <c r="B2" s="16" t="s">
        <v>1799</v>
      </c>
      <c r="C2" s="17" t="s">
        <v>46</v>
      </c>
      <c r="D2" s="18">
        <v>1165</v>
      </c>
      <c r="E2" s="19">
        <v>45974</v>
      </c>
      <c r="F2" s="16">
        <v>1643</v>
      </c>
      <c r="G2" s="20">
        <v>45855</v>
      </c>
      <c r="H2" s="21">
        <v>9223491</v>
      </c>
      <c r="I2" s="21">
        <v>9223491</v>
      </c>
      <c r="J2" s="22">
        <v>0</v>
      </c>
      <c r="K2" s="22">
        <f t="shared" ref="K2" si="0">ROUND(((H2-U2)*1.5%),0)</f>
        <v>138352</v>
      </c>
      <c r="L2" s="21">
        <v>461175</v>
      </c>
      <c r="M2" s="21">
        <v>82353</v>
      </c>
      <c r="N2" s="22">
        <f t="shared" ref="N2" si="1">+M2</f>
        <v>82353</v>
      </c>
      <c r="O2" s="22">
        <v>0</v>
      </c>
      <c r="P2" s="22">
        <f t="shared" ref="P2" si="2">ROUND(((I2-U2)/112*100*0.1%),0)</f>
        <v>8235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1">
        <v>8451023</v>
      </c>
      <c r="W2" s="23">
        <f>+V2+Q2+K2+J2+L2+M2+N2+O2+P2+R2+S2+T2</f>
        <v>9223491</v>
      </c>
      <c r="X2" s="16"/>
      <c r="Y2" s="5"/>
      <c r="Z2" s="5"/>
      <c r="AA2" s="5"/>
      <c r="AB2" s="5"/>
      <c r="AC2" s="5"/>
      <c r="AD2" s="5"/>
      <c r="AE2" s="5"/>
    </row>
    <row r="3" spans="1:38">
      <c r="G3" t="s">
        <v>1764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C4B6-3783-4658-9E58-C83E60DEC8AA}">
  <dimension ref="A1:O2"/>
  <sheetViews>
    <sheetView workbookViewId="0">
      <selection activeCell="G2" sqref="G2"/>
    </sheetView>
  </sheetViews>
  <sheetFormatPr defaultColWidth="8.85546875" defaultRowHeight="15"/>
  <cols>
    <col min="1" max="1" width="6.42578125" bestFit="1" customWidth="1"/>
    <col min="2" max="2" width="7" bestFit="1" customWidth="1"/>
    <col min="3" max="3" width="20.42578125" bestFit="1" customWidth="1"/>
    <col min="4" max="4" width="17.42578125" bestFit="1" customWidth="1"/>
    <col min="5" max="5" width="10.28515625" bestFit="1" customWidth="1"/>
    <col min="6" max="6" width="21.7109375" customWidth="1"/>
    <col min="7" max="7" width="10.28515625" bestFit="1" customWidth="1"/>
    <col min="8" max="8" width="8.28515625" bestFit="1" customWidth="1"/>
    <col min="9" max="9" width="8.140625" bestFit="1" customWidth="1"/>
    <col min="10" max="10" width="7.42578125" bestFit="1" customWidth="1"/>
    <col min="11" max="11" width="8.7109375" bestFit="1" customWidth="1"/>
  </cols>
  <sheetData>
    <row r="1" spans="1:15" ht="45">
      <c r="A1" s="7" t="s">
        <v>1800</v>
      </c>
      <c r="B1" s="7" t="s">
        <v>1801</v>
      </c>
      <c r="C1" s="7" t="s">
        <v>1802</v>
      </c>
      <c r="D1" s="7" t="s">
        <v>1803</v>
      </c>
      <c r="E1" s="7" t="s">
        <v>1804</v>
      </c>
      <c r="F1" s="4" t="s">
        <v>1805</v>
      </c>
      <c r="G1" s="7" t="s">
        <v>1806</v>
      </c>
      <c r="H1" s="7" t="s">
        <v>1807</v>
      </c>
      <c r="I1" s="7" t="s">
        <v>1808</v>
      </c>
      <c r="J1" s="14" t="s">
        <v>37</v>
      </c>
      <c r="K1" s="7" t="s">
        <v>1809</v>
      </c>
      <c r="L1" s="7" t="s">
        <v>1810</v>
      </c>
      <c r="M1" s="6"/>
      <c r="N1" s="6"/>
      <c r="O1" s="6"/>
    </row>
    <row r="2" spans="1:15" ht="15.75">
      <c r="A2" s="9">
        <f>IF(B2="","",COUNTA($B$2:B2))</f>
        <v>1</v>
      </c>
      <c r="B2" s="9">
        <v>1643</v>
      </c>
      <c r="C2" s="10" t="s">
        <v>46</v>
      </c>
      <c r="D2" s="8" t="s">
        <v>1811</v>
      </c>
      <c r="E2" s="11">
        <v>45897</v>
      </c>
      <c r="F2" s="3">
        <v>9223491</v>
      </c>
      <c r="G2" s="11">
        <v>45898</v>
      </c>
      <c r="H2" s="13">
        <v>1</v>
      </c>
      <c r="I2" s="12" t="s">
        <v>1812</v>
      </c>
      <c r="J2" s="15"/>
      <c r="K2" s="8"/>
      <c r="L2" s="8"/>
      <c r="M2" s="6"/>
      <c r="N2" s="6"/>
      <c r="O2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7E72-EAEE-4B31-B65F-56B6DB3BCC56}">
  <dimension ref="B2:AM1467"/>
  <sheetViews>
    <sheetView workbookViewId="0"/>
  </sheetViews>
  <sheetFormatPr defaultRowHeight="15"/>
  <cols>
    <col min="5" max="5" width="9.85546875" bestFit="1" customWidth="1"/>
    <col min="15" max="15" width="10.28515625" bestFit="1" customWidth="1"/>
    <col min="18" max="18" width="9.85546875" bestFit="1" customWidth="1"/>
    <col min="22" max="22" width="9.85546875" bestFit="1" customWidth="1"/>
    <col min="25" max="25" width="10.28515625" bestFit="1" customWidth="1"/>
    <col min="36" max="36" width="10" bestFit="1" customWidth="1"/>
    <col min="37" max="37" width="10.140625" bestFit="1" customWidth="1"/>
  </cols>
  <sheetData>
    <row r="2" spans="2:39">
      <c r="B2" s="56" t="s">
        <v>1813</v>
      </c>
    </row>
    <row r="3" spans="2:39">
      <c r="B3" s="57" t="s">
        <v>1814</v>
      </c>
    </row>
    <row r="4" spans="2:39">
      <c r="B4" s="57"/>
    </row>
    <row r="6" spans="2:39"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3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33</v>
      </c>
      <c r="AD6" t="s">
        <v>34</v>
      </c>
      <c r="AE6" t="s">
        <v>35</v>
      </c>
      <c r="AF6" t="s">
        <v>36</v>
      </c>
      <c r="AG6" t="s">
        <v>37</v>
      </c>
      <c r="AH6" t="s">
        <v>38</v>
      </c>
      <c r="AI6" t="s">
        <v>1815</v>
      </c>
      <c r="AJ6" t="s">
        <v>39</v>
      </c>
      <c r="AK6" t="s">
        <v>40</v>
      </c>
      <c r="AL6" t="s">
        <v>41</v>
      </c>
      <c r="AM6" t="s">
        <v>42</v>
      </c>
    </row>
    <row r="7" spans="2:39">
      <c r="C7" s="58" t="s">
        <v>43</v>
      </c>
      <c r="D7">
        <v>685</v>
      </c>
      <c r="E7">
        <v>30041090</v>
      </c>
      <c r="F7" t="s">
        <v>44</v>
      </c>
      <c r="G7" t="s">
        <v>45</v>
      </c>
      <c r="H7">
        <v>24</v>
      </c>
      <c r="I7" s="58">
        <v>828682</v>
      </c>
      <c r="J7" s="59">
        <v>1</v>
      </c>
      <c r="K7" s="60">
        <v>91.3</v>
      </c>
      <c r="L7" t="s">
        <v>46</v>
      </c>
      <c r="M7" s="42">
        <v>0.12</v>
      </c>
      <c r="N7">
        <v>1643</v>
      </c>
      <c r="O7" s="61">
        <v>45855</v>
      </c>
      <c r="P7" s="58">
        <v>90200</v>
      </c>
      <c r="Q7" s="58">
        <v>8235260</v>
      </c>
      <c r="R7" s="58">
        <v>9223491</v>
      </c>
      <c r="S7" s="58">
        <v>90200</v>
      </c>
      <c r="T7" s="58">
        <v>90200</v>
      </c>
      <c r="U7" s="58">
        <v>0</v>
      </c>
      <c r="V7" s="58">
        <v>9223491</v>
      </c>
      <c r="W7" s="58">
        <v>0</v>
      </c>
      <c r="X7" s="58">
        <v>60</v>
      </c>
      <c r="Y7" s="61">
        <v>45915</v>
      </c>
      <c r="Z7" s="61" t="s">
        <v>1816</v>
      </c>
      <c r="AA7" s="58">
        <v>-234</v>
      </c>
      <c r="AB7" s="58">
        <v>2525</v>
      </c>
      <c r="AC7">
        <v>234</v>
      </c>
      <c r="AD7" s="58">
        <v>2</v>
      </c>
      <c r="AE7" s="42">
        <v>1</v>
      </c>
      <c r="AF7" s="58">
        <v>232</v>
      </c>
      <c r="AG7" s="58"/>
      <c r="AH7" s="58">
        <v>0</v>
      </c>
      <c r="AI7" s="58">
        <v>0</v>
      </c>
      <c r="AJ7" s="61">
        <v>45898</v>
      </c>
      <c r="AK7" s="61">
        <v>45974</v>
      </c>
      <c r="AL7">
        <v>-76</v>
      </c>
      <c r="AM7" t="s">
        <v>47</v>
      </c>
    </row>
    <row r="8" spans="2:39">
      <c r="C8" t="s">
        <v>48</v>
      </c>
      <c r="D8">
        <v>658</v>
      </c>
      <c r="E8">
        <v>14923012</v>
      </c>
      <c r="F8" t="s">
        <v>49</v>
      </c>
      <c r="G8" t="s">
        <v>50</v>
      </c>
      <c r="H8">
        <v>28</v>
      </c>
      <c r="I8">
        <v>1503632</v>
      </c>
      <c r="J8" s="59">
        <v>0.86</v>
      </c>
      <c r="K8" s="60">
        <v>91.980040386853403</v>
      </c>
      <c r="L8" t="s">
        <v>51</v>
      </c>
      <c r="M8" s="42">
        <v>0.13900000000000001</v>
      </c>
      <c r="N8">
        <v>9752</v>
      </c>
      <c r="O8" s="62">
        <v>44598</v>
      </c>
      <c r="P8">
        <v>87278</v>
      </c>
      <c r="Q8" s="58">
        <v>8027833.9648837904</v>
      </c>
      <c r="R8" s="58">
        <v>9143703</v>
      </c>
      <c r="S8">
        <v>14574</v>
      </c>
      <c r="T8" s="58">
        <v>87278</v>
      </c>
      <c r="U8" s="58">
        <v>72704</v>
      </c>
      <c r="V8" s="58">
        <v>1526849</v>
      </c>
      <c r="W8" s="58">
        <v>7616854</v>
      </c>
      <c r="X8">
        <v>112</v>
      </c>
      <c r="Y8" s="61">
        <v>45889</v>
      </c>
      <c r="Z8" s="61" t="s">
        <v>1817</v>
      </c>
      <c r="AA8" s="58">
        <v>-260</v>
      </c>
      <c r="AB8">
        <v>7451</v>
      </c>
      <c r="AC8">
        <v>260</v>
      </c>
      <c r="AD8">
        <v>8</v>
      </c>
      <c r="AE8" s="42">
        <v>0.16698366140379001</v>
      </c>
      <c r="AF8" s="58">
        <v>252</v>
      </c>
    </row>
    <row r="9" spans="2:39">
      <c r="C9" t="s">
        <v>52</v>
      </c>
      <c r="D9">
        <v>259</v>
      </c>
      <c r="E9">
        <v>83993883</v>
      </c>
      <c r="F9" t="s">
        <v>53</v>
      </c>
      <c r="G9" t="s">
        <v>54</v>
      </c>
      <c r="H9">
        <v>6</v>
      </c>
      <c r="I9">
        <v>2082175</v>
      </c>
      <c r="J9" s="59">
        <v>0.98</v>
      </c>
      <c r="K9" s="60">
        <v>57.7611855094069</v>
      </c>
      <c r="L9" t="s">
        <v>55</v>
      </c>
      <c r="M9" s="42">
        <v>0.14399999999999999</v>
      </c>
      <c r="N9">
        <v>8680</v>
      </c>
      <c r="O9" s="62">
        <v>44334</v>
      </c>
      <c r="P9">
        <v>40566</v>
      </c>
      <c r="Q9" s="58">
        <v>2343140.2513746</v>
      </c>
      <c r="R9" s="58">
        <v>2680552</v>
      </c>
      <c r="S9">
        <v>5879</v>
      </c>
      <c r="T9" s="58">
        <v>40566</v>
      </c>
      <c r="U9" s="58">
        <v>34687</v>
      </c>
      <c r="V9" s="58">
        <v>388477</v>
      </c>
      <c r="W9" s="58">
        <v>2292075</v>
      </c>
      <c r="X9">
        <v>185</v>
      </c>
      <c r="Y9" s="61">
        <v>45823</v>
      </c>
      <c r="Z9" s="61" t="s">
        <v>1817</v>
      </c>
      <c r="AA9" s="58">
        <v>-326</v>
      </c>
      <c r="AB9">
        <v>9580</v>
      </c>
      <c r="AC9">
        <v>326</v>
      </c>
      <c r="AD9">
        <v>4</v>
      </c>
      <c r="AE9" s="42">
        <v>0.14492432085983301</v>
      </c>
      <c r="AF9" s="58">
        <v>322</v>
      </c>
    </row>
    <row r="10" spans="2:39">
      <c r="C10" t="s">
        <v>56</v>
      </c>
      <c r="D10">
        <v>248</v>
      </c>
      <c r="E10">
        <v>85589391</v>
      </c>
      <c r="F10" t="s">
        <v>57</v>
      </c>
      <c r="G10" t="s">
        <v>58</v>
      </c>
      <c r="H10">
        <v>46</v>
      </c>
      <c r="I10">
        <v>4630799</v>
      </c>
      <c r="J10" s="59">
        <v>1</v>
      </c>
      <c r="K10" s="60">
        <v>85.6125563887543</v>
      </c>
      <c r="L10" t="s">
        <v>59</v>
      </c>
      <c r="M10" s="42">
        <v>0.113</v>
      </c>
      <c r="N10">
        <v>3062</v>
      </c>
      <c r="O10" s="62">
        <v>45123</v>
      </c>
      <c r="P10">
        <v>71473</v>
      </c>
      <c r="Q10" s="58">
        <v>6118986.2427734397</v>
      </c>
      <c r="R10" s="58">
        <v>6810432</v>
      </c>
      <c r="S10">
        <v>29994</v>
      </c>
      <c r="T10" s="58">
        <v>71473</v>
      </c>
      <c r="U10" s="58">
        <v>41479</v>
      </c>
      <c r="V10" s="58">
        <v>2858032</v>
      </c>
      <c r="W10" s="58">
        <v>3952400</v>
      </c>
      <c r="X10">
        <v>139</v>
      </c>
      <c r="Y10" s="61">
        <v>46159</v>
      </c>
      <c r="Z10" s="61" t="s">
        <v>1817</v>
      </c>
      <c r="AA10" s="58">
        <v>10</v>
      </c>
      <c r="AB10">
        <v>7579</v>
      </c>
      <c r="AC10">
        <v>0</v>
      </c>
      <c r="AD10">
        <v>0</v>
      </c>
      <c r="AE10" s="42">
        <v>0.41965497460579498</v>
      </c>
      <c r="AF10" s="58">
        <v>0</v>
      </c>
    </row>
    <row r="11" spans="2:39">
      <c r="C11" t="s">
        <v>61</v>
      </c>
      <c r="D11">
        <v>209</v>
      </c>
      <c r="E11">
        <v>62471107</v>
      </c>
      <c r="F11" t="s">
        <v>62</v>
      </c>
      <c r="G11" t="s">
        <v>63</v>
      </c>
      <c r="H11">
        <v>45</v>
      </c>
      <c r="I11">
        <v>9316576</v>
      </c>
      <c r="J11" s="59">
        <v>0.92</v>
      </c>
      <c r="K11" s="60">
        <v>94.515298234280394</v>
      </c>
      <c r="L11" t="s">
        <v>64</v>
      </c>
      <c r="M11" s="42">
        <v>0.129</v>
      </c>
      <c r="N11">
        <v>7595</v>
      </c>
      <c r="O11" s="62">
        <v>44422</v>
      </c>
      <c r="P11">
        <v>10475</v>
      </c>
      <c r="Q11" s="58">
        <v>990047.74900408695</v>
      </c>
      <c r="R11" s="58">
        <v>1117764</v>
      </c>
      <c r="S11">
        <v>1082</v>
      </c>
      <c r="T11" s="58">
        <v>10475</v>
      </c>
      <c r="U11" s="58">
        <v>9393</v>
      </c>
      <c r="V11" s="58">
        <v>115458</v>
      </c>
      <c r="W11" s="58">
        <v>1002306</v>
      </c>
      <c r="X11">
        <v>80</v>
      </c>
      <c r="Y11" s="61">
        <v>45961</v>
      </c>
      <c r="Z11" s="61" t="s">
        <v>1817</v>
      </c>
      <c r="AA11" s="58">
        <v>-188</v>
      </c>
      <c r="AB11">
        <v>9588</v>
      </c>
      <c r="AC11">
        <v>188</v>
      </c>
      <c r="AD11">
        <v>5</v>
      </c>
      <c r="AE11" s="42">
        <v>0.103293556085919</v>
      </c>
      <c r="AF11" s="58">
        <v>183</v>
      </c>
    </row>
    <row r="12" spans="2:39">
      <c r="C12" t="s">
        <v>65</v>
      </c>
      <c r="D12">
        <v>538</v>
      </c>
      <c r="E12">
        <v>50001710</v>
      </c>
      <c r="F12" t="s">
        <v>66</v>
      </c>
      <c r="G12" t="s">
        <v>67</v>
      </c>
      <c r="H12">
        <v>32</v>
      </c>
      <c r="I12">
        <v>690161</v>
      </c>
      <c r="J12" s="59">
        <v>0.86</v>
      </c>
      <c r="K12" s="60">
        <v>86.125368111937803</v>
      </c>
      <c r="L12" t="s">
        <v>68</v>
      </c>
      <c r="M12" s="42">
        <v>0.13300000000000001</v>
      </c>
      <c r="N12">
        <v>4191</v>
      </c>
      <c r="O12" s="62">
        <v>45591</v>
      </c>
      <c r="P12">
        <v>16735</v>
      </c>
      <c r="Q12" s="58">
        <v>1441308.0353532799</v>
      </c>
      <c r="R12" s="58">
        <v>1633002</v>
      </c>
      <c r="S12">
        <v>7935</v>
      </c>
      <c r="T12" s="58">
        <v>16735</v>
      </c>
      <c r="U12" s="58">
        <v>8800</v>
      </c>
      <c r="V12" s="58">
        <v>774298</v>
      </c>
      <c r="W12" s="58">
        <v>858704</v>
      </c>
      <c r="X12">
        <v>161</v>
      </c>
      <c r="Y12" s="61">
        <v>46045</v>
      </c>
      <c r="Z12" s="61" t="s">
        <v>1817</v>
      </c>
      <c r="AA12" s="58">
        <v>-104</v>
      </c>
      <c r="AB12">
        <v>5625</v>
      </c>
      <c r="AC12">
        <v>104</v>
      </c>
      <c r="AD12">
        <v>9</v>
      </c>
      <c r="AE12" s="42">
        <v>0.47415596056169701</v>
      </c>
      <c r="AF12" s="58">
        <v>95</v>
      </c>
    </row>
    <row r="13" spans="2:39">
      <c r="C13" t="s">
        <v>69</v>
      </c>
      <c r="D13">
        <v>270</v>
      </c>
      <c r="E13">
        <v>17616880</v>
      </c>
      <c r="F13" t="s">
        <v>70</v>
      </c>
      <c r="G13" t="s">
        <v>71</v>
      </c>
      <c r="H13">
        <v>43</v>
      </c>
      <c r="I13">
        <v>8208486</v>
      </c>
      <c r="J13" s="59">
        <v>0.88</v>
      </c>
      <c r="K13" s="60">
        <v>56.808089107612901</v>
      </c>
      <c r="L13" t="s">
        <v>72</v>
      </c>
      <c r="M13" s="42">
        <v>0.10299999999999999</v>
      </c>
      <c r="N13">
        <v>1361</v>
      </c>
      <c r="O13" s="62">
        <v>44384</v>
      </c>
      <c r="P13">
        <v>24475</v>
      </c>
      <c r="Q13" s="58">
        <v>1390377.98090883</v>
      </c>
      <c r="R13" s="58">
        <v>1533587</v>
      </c>
      <c r="S13">
        <v>22061</v>
      </c>
      <c r="T13" s="58">
        <v>24475</v>
      </c>
      <c r="U13" s="58">
        <v>2414</v>
      </c>
      <c r="V13" s="58">
        <v>1382327</v>
      </c>
      <c r="W13" s="58">
        <v>151260</v>
      </c>
      <c r="X13">
        <v>177</v>
      </c>
      <c r="Y13" s="61">
        <v>45933</v>
      </c>
      <c r="Z13" s="61" t="s">
        <v>1817</v>
      </c>
      <c r="AA13" s="58">
        <v>-216</v>
      </c>
      <c r="AB13">
        <v>4335</v>
      </c>
      <c r="AC13">
        <v>216</v>
      </c>
      <c r="AD13">
        <v>2</v>
      </c>
      <c r="AE13" s="42">
        <v>0.901368743615935</v>
      </c>
      <c r="AF13" s="58">
        <v>214</v>
      </c>
    </row>
    <row r="14" spans="2:39">
      <c r="C14" t="s">
        <v>73</v>
      </c>
      <c r="D14">
        <v>265</v>
      </c>
      <c r="E14">
        <v>75100076</v>
      </c>
      <c r="F14" t="s">
        <v>74</v>
      </c>
      <c r="G14" t="s">
        <v>75</v>
      </c>
      <c r="H14">
        <v>14</v>
      </c>
      <c r="I14">
        <v>8932491</v>
      </c>
      <c r="J14" s="59">
        <v>0.94</v>
      </c>
      <c r="K14" s="60">
        <v>93.657044210912701</v>
      </c>
      <c r="L14" t="s">
        <v>76</v>
      </c>
      <c r="M14" s="42">
        <v>0.123</v>
      </c>
      <c r="N14">
        <v>1131</v>
      </c>
      <c r="O14" s="62">
        <v>45033</v>
      </c>
      <c r="P14">
        <v>24148</v>
      </c>
      <c r="Q14" s="58">
        <v>2261630.3036051202</v>
      </c>
      <c r="R14" s="58">
        <v>2539811</v>
      </c>
      <c r="S14">
        <v>23588</v>
      </c>
      <c r="T14" s="58">
        <v>24148</v>
      </c>
      <c r="U14" s="58">
        <v>560</v>
      </c>
      <c r="V14" s="58">
        <v>2480912</v>
      </c>
      <c r="W14" s="58">
        <v>58899</v>
      </c>
      <c r="X14">
        <v>186</v>
      </c>
      <c r="Y14" s="61">
        <v>45781</v>
      </c>
      <c r="Z14" s="61" t="s">
        <v>1817</v>
      </c>
      <c r="AA14" s="58">
        <v>-368</v>
      </c>
      <c r="AB14">
        <v>3514</v>
      </c>
      <c r="AC14">
        <v>368</v>
      </c>
      <c r="AD14">
        <v>8</v>
      </c>
      <c r="AE14" s="42">
        <v>0.97680967367897997</v>
      </c>
      <c r="AF14" s="58">
        <v>360</v>
      </c>
    </row>
    <row r="15" spans="2:39">
      <c r="C15" t="s">
        <v>77</v>
      </c>
      <c r="D15">
        <v>992</v>
      </c>
      <c r="E15">
        <v>90990069</v>
      </c>
      <c r="F15" t="s">
        <v>78</v>
      </c>
      <c r="G15" t="s">
        <v>79</v>
      </c>
      <c r="H15">
        <v>21</v>
      </c>
      <c r="I15">
        <v>969524</v>
      </c>
      <c r="J15" s="59">
        <v>0.78</v>
      </c>
      <c r="K15" s="60">
        <v>71.585525948131504</v>
      </c>
      <c r="L15" t="s">
        <v>80</v>
      </c>
      <c r="M15" s="42">
        <v>0.122</v>
      </c>
      <c r="N15">
        <v>4549</v>
      </c>
      <c r="O15" s="62">
        <v>45568</v>
      </c>
      <c r="P15">
        <v>78986</v>
      </c>
      <c r="Q15" s="58">
        <v>5654254.35253911</v>
      </c>
      <c r="R15" s="58">
        <v>6344073</v>
      </c>
      <c r="S15">
        <v>44713</v>
      </c>
      <c r="T15" s="58">
        <v>78986</v>
      </c>
      <c r="U15" s="58">
        <v>34273</v>
      </c>
      <c r="V15" s="58">
        <v>3591302</v>
      </c>
      <c r="W15" s="58">
        <v>2752771</v>
      </c>
      <c r="X15">
        <v>94</v>
      </c>
      <c r="Y15" s="61">
        <v>45977</v>
      </c>
      <c r="Z15" s="61" t="s">
        <v>1817</v>
      </c>
      <c r="AA15" s="58">
        <v>-172</v>
      </c>
      <c r="AB15">
        <v>8754</v>
      </c>
      <c r="AC15">
        <v>172</v>
      </c>
      <c r="AD15">
        <v>3</v>
      </c>
      <c r="AE15" s="42">
        <v>0.56608766110449904</v>
      </c>
      <c r="AF15" s="58">
        <v>169</v>
      </c>
    </row>
    <row r="16" spans="2:39">
      <c r="C16" t="s">
        <v>81</v>
      </c>
      <c r="D16">
        <v>436</v>
      </c>
      <c r="E16">
        <v>18717687</v>
      </c>
      <c r="F16" t="s">
        <v>82</v>
      </c>
      <c r="G16" t="s">
        <v>83</v>
      </c>
      <c r="H16">
        <v>24</v>
      </c>
      <c r="I16">
        <v>5471784</v>
      </c>
      <c r="J16" s="59">
        <v>0.93</v>
      </c>
      <c r="K16" s="60">
        <v>60.901391230120304</v>
      </c>
      <c r="L16" t="s">
        <v>84</v>
      </c>
      <c r="M16" s="42">
        <v>0.123</v>
      </c>
      <c r="N16">
        <v>3489</v>
      </c>
      <c r="O16" s="62">
        <v>46008</v>
      </c>
      <c r="P16">
        <v>63593</v>
      </c>
      <c r="Q16" s="58">
        <v>3872902.1724970401</v>
      </c>
      <c r="R16" s="58">
        <v>4349269</v>
      </c>
      <c r="S16">
        <v>46573</v>
      </c>
      <c r="T16" s="58">
        <v>63593</v>
      </c>
      <c r="U16" s="58">
        <v>17020</v>
      </c>
      <c r="V16" s="58">
        <v>3185233</v>
      </c>
      <c r="W16" s="58">
        <v>1164036</v>
      </c>
      <c r="X16">
        <v>130</v>
      </c>
      <c r="Y16" s="61">
        <v>46157</v>
      </c>
      <c r="Z16" s="61" t="s">
        <v>1817</v>
      </c>
      <c r="AA16" s="58">
        <v>8</v>
      </c>
      <c r="AB16">
        <v>3200</v>
      </c>
      <c r="AC16">
        <v>0</v>
      </c>
      <c r="AD16">
        <v>0</v>
      </c>
      <c r="AE16" s="42">
        <v>0.73236047992703601</v>
      </c>
      <c r="AF16" s="58">
        <v>0</v>
      </c>
    </row>
    <row r="17" spans="3:32">
      <c r="C17" t="s">
        <v>85</v>
      </c>
      <c r="D17">
        <v>839</v>
      </c>
      <c r="E17">
        <v>70524662</v>
      </c>
      <c r="F17" t="s">
        <v>86</v>
      </c>
      <c r="G17" t="s">
        <v>58</v>
      </c>
      <c r="H17">
        <v>19</v>
      </c>
      <c r="I17">
        <v>7774926</v>
      </c>
      <c r="J17" s="59">
        <v>0.9</v>
      </c>
      <c r="K17" s="60">
        <v>67.130815388985496</v>
      </c>
      <c r="L17" t="s">
        <v>87</v>
      </c>
      <c r="M17" s="42">
        <v>0.127</v>
      </c>
      <c r="N17">
        <v>9644</v>
      </c>
      <c r="O17" s="62">
        <v>46002</v>
      </c>
      <c r="P17">
        <v>28671</v>
      </c>
      <c r="Q17" s="58">
        <v>1924707.6080175999</v>
      </c>
      <c r="R17" s="58">
        <v>2169145</v>
      </c>
      <c r="S17">
        <v>24244</v>
      </c>
      <c r="T17" s="58">
        <v>28671</v>
      </c>
      <c r="U17" s="58">
        <v>4427</v>
      </c>
      <c r="V17" s="58">
        <v>1834214</v>
      </c>
      <c r="W17" s="58">
        <v>334931</v>
      </c>
      <c r="X17">
        <v>171</v>
      </c>
      <c r="Y17" s="61">
        <v>46214</v>
      </c>
      <c r="Z17" s="61" t="s">
        <v>1817</v>
      </c>
      <c r="AA17" s="58">
        <v>65</v>
      </c>
      <c r="AB17">
        <v>4932</v>
      </c>
      <c r="AC17">
        <v>0</v>
      </c>
      <c r="AD17">
        <v>0</v>
      </c>
      <c r="AE17" s="42">
        <v>0.84559310801855503</v>
      </c>
      <c r="AF17" s="58">
        <v>0</v>
      </c>
    </row>
    <row r="18" spans="3:32">
      <c r="C18" t="s">
        <v>88</v>
      </c>
      <c r="D18">
        <v>591</v>
      </c>
      <c r="E18">
        <v>49040827</v>
      </c>
      <c r="F18" t="s">
        <v>89</v>
      </c>
      <c r="G18" t="s">
        <v>71</v>
      </c>
      <c r="H18">
        <v>32</v>
      </c>
      <c r="I18">
        <v>8731823</v>
      </c>
      <c r="J18" s="59">
        <v>0.81</v>
      </c>
      <c r="K18" s="60">
        <v>90.309731488201194</v>
      </c>
      <c r="L18" t="s">
        <v>90</v>
      </c>
      <c r="M18" s="42">
        <v>0.111</v>
      </c>
      <c r="N18">
        <v>1130</v>
      </c>
      <c r="O18" s="62">
        <v>45206</v>
      </c>
      <c r="P18">
        <v>23148</v>
      </c>
      <c r="Q18" s="58">
        <v>2090489.66448888</v>
      </c>
      <c r="R18" s="58">
        <v>2322534</v>
      </c>
      <c r="S18">
        <v>16520</v>
      </c>
      <c r="T18" s="58">
        <v>23148</v>
      </c>
      <c r="U18" s="58">
        <v>6628</v>
      </c>
      <c r="V18" s="58">
        <v>1657520</v>
      </c>
      <c r="W18" s="58">
        <v>665014</v>
      </c>
      <c r="X18">
        <v>153</v>
      </c>
      <c r="Y18" s="61">
        <v>46378</v>
      </c>
      <c r="Z18" s="61" t="s">
        <v>1817</v>
      </c>
      <c r="AA18" s="58">
        <v>229</v>
      </c>
      <c r="AB18">
        <v>9925</v>
      </c>
      <c r="AC18">
        <v>0</v>
      </c>
      <c r="AD18">
        <v>0</v>
      </c>
      <c r="AE18" s="42">
        <v>0.71366856747883201</v>
      </c>
      <c r="AF18" s="58">
        <v>0</v>
      </c>
    </row>
    <row r="19" spans="3:32">
      <c r="C19" t="s">
        <v>91</v>
      </c>
      <c r="D19">
        <v>250</v>
      </c>
      <c r="E19">
        <v>52146623</v>
      </c>
      <c r="F19" t="s">
        <v>92</v>
      </c>
      <c r="G19" t="s">
        <v>93</v>
      </c>
      <c r="H19">
        <v>9</v>
      </c>
      <c r="I19">
        <v>1218309</v>
      </c>
      <c r="J19" s="59">
        <v>0.8</v>
      </c>
      <c r="K19" s="60">
        <v>52.254174558728202</v>
      </c>
      <c r="L19" t="s">
        <v>94</v>
      </c>
      <c r="M19" s="42">
        <v>0.115</v>
      </c>
      <c r="N19">
        <v>5244</v>
      </c>
      <c r="O19" s="62">
        <v>44881</v>
      </c>
      <c r="P19">
        <v>40563</v>
      </c>
      <c r="Q19" s="58">
        <v>2119586.0826256899</v>
      </c>
      <c r="R19" s="58">
        <v>2363338</v>
      </c>
      <c r="S19">
        <v>3498</v>
      </c>
      <c r="T19" s="58">
        <v>40563</v>
      </c>
      <c r="U19" s="58">
        <v>37065</v>
      </c>
      <c r="V19" s="58">
        <v>203805</v>
      </c>
      <c r="W19" s="58">
        <v>2159533</v>
      </c>
      <c r="X19">
        <v>188</v>
      </c>
      <c r="Y19" s="61">
        <v>45855</v>
      </c>
      <c r="Z19" s="61" t="s">
        <v>1817</v>
      </c>
      <c r="AA19" s="58">
        <v>-294</v>
      </c>
      <c r="AB19">
        <v>2538</v>
      </c>
      <c r="AC19">
        <v>294</v>
      </c>
      <c r="AD19">
        <v>7</v>
      </c>
      <c r="AE19" s="42">
        <v>8.6236225131277294E-2</v>
      </c>
      <c r="AF19" s="58">
        <v>287</v>
      </c>
    </row>
    <row r="20" spans="3:32">
      <c r="C20" t="s">
        <v>95</v>
      </c>
      <c r="D20">
        <v>819</v>
      </c>
      <c r="E20">
        <v>85606022</v>
      </c>
      <c r="F20" t="s">
        <v>96</v>
      </c>
      <c r="G20" t="s">
        <v>97</v>
      </c>
      <c r="H20">
        <v>26</v>
      </c>
      <c r="I20">
        <v>6825229</v>
      </c>
      <c r="J20" s="59">
        <v>0.92</v>
      </c>
      <c r="K20" s="60">
        <v>79.622274498284099</v>
      </c>
      <c r="L20" t="s">
        <v>98</v>
      </c>
      <c r="M20" s="42">
        <v>0.11</v>
      </c>
      <c r="N20">
        <v>5943</v>
      </c>
      <c r="O20" s="62">
        <v>44789</v>
      </c>
      <c r="P20">
        <v>75402</v>
      </c>
      <c r="Q20" s="58">
        <v>6003678.7417196203</v>
      </c>
      <c r="R20" s="58">
        <v>6664083</v>
      </c>
      <c r="S20">
        <v>37910</v>
      </c>
      <c r="T20" s="58">
        <v>75402</v>
      </c>
      <c r="U20" s="58">
        <v>37492</v>
      </c>
      <c r="V20" s="58">
        <v>3350513</v>
      </c>
      <c r="W20" s="58">
        <v>3313570</v>
      </c>
      <c r="X20">
        <v>178</v>
      </c>
      <c r="Y20" s="61">
        <v>46185</v>
      </c>
      <c r="Z20" s="61" t="s">
        <v>1817</v>
      </c>
      <c r="AA20" s="58">
        <v>36</v>
      </c>
      <c r="AB20">
        <v>6865</v>
      </c>
      <c r="AC20">
        <v>0</v>
      </c>
      <c r="AD20">
        <v>0</v>
      </c>
      <c r="AE20" s="42">
        <v>0.50277180976631897</v>
      </c>
      <c r="AF20" s="58">
        <v>0</v>
      </c>
    </row>
    <row r="21" spans="3:32">
      <c r="C21" t="s">
        <v>99</v>
      </c>
      <c r="D21">
        <v>634</v>
      </c>
      <c r="E21">
        <v>44929183</v>
      </c>
      <c r="F21" t="s">
        <v>100</v>
      </c>
      <c r="G21" t="s">
        <v>63</v>
      </c>
      <c r="H21">
        <v>22</v>
      </c>
      <c r="I21">
        <v>846556</v>
      </c>
      <c r="J21" s="59">
        <v>0.75</v>
      </c>
      <c r="K21" s="60">
        <v>98.809162531606603</v>
      </c>
      <c r="L21" t="s">
        <v>101</v>
      </c>
      <c r="M21" s="42">
        <v>0.112</v>
      </c>
      <c r="N21">
        <v>9023</v>
      </c>
      <c r="O21" s="62">
        <v>44508</v>
      </c>
      <c r="P21">
        <v>37683</v>
      </c>
      <c r="Q21" s="58">
        <v>3723425.6716785301</v>
      </c>
      <c r="R21" s="58">
        <v>4140449</v>
      </c>
      <c r="S21">
        <v>37683</v>
      </c>
      <c r="T21" s="58">
        <v>37683</v>
      </c>
      <c r="U21" s="58">
        <v>0</v>
      </c>
      <c r="V21" s="58">
        <v>4140449</v>
      </c>
      <c r="W21" s="58">
        <v>0</v>
      </c>
      <c r="X21">
        <v>55</v>
      </c>
      <c r="Y21" s="61">
        <v>45823</v>
      </c>
      <c r="Z21" s="61" t="s">
        <v>1816</v>
      </c>
      <c r="AA21" s="58">
        <v>-326</v>
      </c>
      <c r="AB21">
        <v>5469</v>
      </c>
      <c r="AC21">
        <v>326</v>
      </c>
      <c r="AD21">
        <v>1</v>
      </c>
      <c r="AE21" s="42">
        <v>1</v>
      </c>
      <c r="AF21" s="58">
        <v>325</v>
      </c>
    </row>
    <row r="22" spans="3:32">
      <c r="C22" t="s">
        <v>102</v>
      </c>
      <c r="D22">
        <v>658</v>
      </c>
      <c r="E22">
        <v>48133801</v>
      </c>
      <c r="F22" t="s">
        <v>103</v>
      </c>
      <c r="G22" t="s">
        <v>58</v>
      </c>
      <c r="H22">
        <v>14</v>
      </c>
      <c r="I22">
        <v>702091</v>
      </c>
      <c r="J22" s="59">
        <v>0.91</v>
      </c>
      <c r="K22" s="60">
        <v>55.794803460723301</v>
      </c>
      <c r="L22" t="s">
        <v>104</v>
      </c>
      <c r="M22" s="42">
        <v>0.115</v>
      </c>
      <c r="N22">
        <v>6932</v>
      </c>
      <c r="O22" s="62">
        <v>45356</v>
      </c>
      <c r="P22">
        <v>33965</v>
      </c>
      <c r="Q22" s="58">
        <v>1895070.4995434701</v>
      </c>
      <c r="R22" s="58">
        <v>2113004</v>
      </c>
      <c r="S22">
        <v>7459</v>
      </c>
      <c r="T22" s="58">
        <v>33965</v>
      </c>
      <c r="U22" s="58">
        <v>26506</v>
      </c>
      <c r="V22" s="58">
        <v>464033</v>
      </c>
      <c r="W22" s="58">
        <v>1648971</v>
      </c>
      <c r="X22">
        <v>134</v>
      </c>
      <c r="Y22" s="61">
        <v>46242</v>
      </c>
      <c r="Z22" s="61" t="s">
        <v>1817</v>
      </c>
      <c r="AA22" s="58">
        <v>93</v>
      </c>
      <c r="AB22">
        <v>7561</v>
      </c>
      <c r="AC22">
        <v>0</v>
      </c>
      <c r="AD22">
        <v>0</v>
      </c>
      <c r="AE22" s="42">
        <v>0.21960842043279799</v>
      </c>
      <c r="AF22" s="58">
        <v>0</v>
      </c>
    </row>
    <row r="23" spans="3:32">
      <c r="C23" t="s">
        <v>105</v>
      </c>
      <c r="D23">
        <v>479</v>
      </c>
      <c r="E23">
        <v>86614528</v>
      </c>
      <c r="F23" t="s">
        <v>106</v>
      </c>
      <c r="G23" t="s">
        <v>107</v>
      </c>
      <c r="H23">
        <v>9</v>
      </c>
      <c r="I23">
        <v>8324595</v>
      </c>
      <c r="J23" s="59">
        <v>0.87</v>
      </c>
      <c r="K23" s="60">
        <v>72.740967074184198</v>
      </c>
      <c r="L23" t="s">
        <v>80</v>
      </c>
      <c r="M23" s="42">
        <v>0.129</v>
      </c>
      <c r="N23">
        <v>8160</v>
      </c>
      <c r="O23" s="62">
        <v>44798</v>
      </c>
      <c r="P23">
        <v>15468</v>
      </c>
      <c r="Q23" s="58">
        <v>1125157.27870348</v>
      </c>
      <c r="R23" s="58">
        <v>1270303</v>
      </c>
      <c r="S23">
        <v>12804</v>
      </c>
      <c r="T23" s="58">
        <v>15468</v>
      </c>
      <c r="U23" s="58">
        <v>2664</v>
      </c>
      <c r="V23" s="58">
        <v>1051523</v>
      </c>
      <c r="W23" s="58">
        <v>218780</v>
      </c>
      <c r="X23">
        <v>134</v>
      </c>
      <c r="Y23" s="61">
        <v>46380</v>
      </c>
      <c r="Z23" s="61" t="s">
        <v>1817</v>
      </c>
      <c r="AA23" s="58">
        <v>231</v>
      </c>
      <c r="AB23">
        <v>8212</v>
      </c>
      <c r="AC23">
        <v>0</v>
      </c>
      <c r="AD23">
        <v>0</v>
      </c>
      <c r="AE23" s="42">
        <v>0.82777346780450001</v>
      </c>
      <c r="AF23" s="58">
        <v>0</v>
      </c>
    </row>
    <row r="24" spans="3:32">
      <c r="C24" t="s">
        <v>108</v>
      </c>
      <c r="D24">
        <v>298</v>
      </c>
      <c r="E24">
        <v>93941873</v>
      </c>
      <c r="F24" t="s">
        <v>109</v>
      </c>
      <c r="G24" t="s">
        <v>79</v>
      </c>
      <c r="H24">
        <v>26</v>
      </c>
      <c r="I24">
        <v>4863541</v>
      </c>
      <c r="J24" s="59">
        <v>0.78</v>
      </c>
      <c r="K24" s="60">
        <v>50.918983170709097</v>
      </c>
      <c r="L24" t="s">
        <v>94</v>
      </c>
      <c r="M24" s="42">
        <v>0.14099999999999999</v>
      </c>
      <c r="N24">
        <v>1395</v>
      </c>
      <c r="O24" s="62">
        <v>45188</v>
      </c>
      <c r="P24">
        <v>70741</v>
      </c>
      <c r="Q24" s="58">
        <v>3602059.7884791298</v>
      </c>
      <c r="R24" s="58">
        <v>4109950</v>
      </c>
      <c r="S24">
        <v>5065</v>
      </c>
      <c r="T24" s="58">
        <v>70741</v>
      </c>
      <c r="U24" s="58">
        <v>65676</v>
      </c>
      <c r="V24" s="58">
        <v>294269</v>
      </c>
      <c r="W24" s="58">
        <v>3815681</v>
      </c>
      <c r="X24">
        <v>187</v>
      </c>
      <c r="Y24" s="61">
        <v>46126</v>
      </c>
      <c r="Z24" s="61" t="s">
        <v>1817</v>
      </c>
      <c r="AA24" s="58">
        <v>-23</v>
      </c>
      <c r="AB24">
        <v>5802</v>
      </c>
      <c r="AC24">
        <v>23</v>
      </c>
      <c r="AD24">
        <v>7</v>
      </c>
      <c r="AE24" s="42">
        <v>7.1599214034294104E-2</v>
      </c>
      <c r="AF24" s="58">
        <v>16</v>
      </c>
    </row>
    <row r="25" spans="3:32">
      <c r="C25" t="s">
        <v>110</v>
      </c>
      <c r="D25">
        <v>292</v>
      </c>
      <c r="E25">
        <v>63819664</v>
      </c>
      <c r="F25" t="s">
        <v>111</v>
      </c>
      <c r="G25" t="s">
        <v>79</v>
      </c>
      <c r="H25">
        <v>9</v>
      </c>
      <c r="I25">
        <v>9438982</v>
      </c>
      <c r="J25" s="59">
        <v>0.8</v>
      </c>
      <c r="K25" s="60">
        <v>60.736773510888497</v>
      </c>
      <c r="L25" t="s">
        <v>112</v>
      </c>
      <c r="M25" s="42">
        <v>0.14499999999999999</v>
      </c>
      <c r="N25">
        <v>4935</v>
      </c>
      <c r="O25" s="62">
        <v>44133</v>
      </c>
      <c r="P25">
        <v>54283</v>
      </c>
      <c r="Q25" s="58">
        <v>3296974.27649156</v>
      </c>
      <c r="R25" s="58">
        <v>3775036</v>
      </c>
      <c r="S25">
        <v>44406</v>
      </c>
      <c r="T25" s="58">
        <v>54283</v>
      </c>
      <c r="U25" s="58">
        <v>9877</v>
      </c>
      <c r="V25" s="58">
        <v>3088153</v>
      </c>
      <c r="W25" s="58">
        <v>686883</v>
      </c>
      <c r="X25">
        <v>193</v>
      </c>
      <c r="Y25" s="61">
        <v>46035</v>
      </c>
      <c r="Z25" s="61" t="s">
        <v>1817</v>
      </c>
      <c r="AA25" s="58">
        <v>-114</v>
      </c>
      <c r="AB25">
        <v>1523</v>
      </c>
      <c r="AC25">
        <v>114</v>
      </c>
      <c r="AD25">
        <v>4</v>
      </c>
      <c r="AE25" s="42">
        <v>0.81804616546616804</v>
      </c>
      <c r="AF25" s="58">
        <v>110</v>
      </c>
    </row>
    <row r="26" spans="3:32">
      <c r="C26" t="s">
        <v>113</v>
      </c>
      <c r="D26">
        <v>159</v>
      </c>
      <c r="E26">
        <v>18581284</v>
      </c>
      <c r="F26" t="s">
        <v>114</v>
      </c>
      <c r="G26" t="s">
        <v>54</v>
      </c>
      <c r="H26">
        <v>17</v>
      </c>
      <c r="I26">
        <v>7264576</v>
      </c>
      <c r="J26" s="59">
        <v>0.82</v>
      </c>
      <c r="K26" s="60">
        <v>99.011375113003595</v>
      </c>
      <c r="L26" t="s">
        <v>115</v>
      </c>
      <c r="M26" s="42">
        <v>0.11899999999999999</v>
      </c>
      <c r="N26">
        <v>3896</v>
      </c>
      <c r="O26" s="62">
        <v>44596</v>
      </c>
      <c r="P26">
        <v>79020</v>
      </c>
      <c r="Q26" s="58">
        <v>7823878.8614295498</v>
      </c>
      <c r="R26" s="58">
        <v>8754920</v>
      </c>
      <c r="S26">
        <v>45918</v>
      </c>
      <c r="T26" s="58">
        <v>79020</v>
      </c>
      <c r="U26" s="58">
        <v>33102</v>
      </c>
      <c r="V26" s="58">
        <v>5087426</v>
      </c>
      <c r="W26" s="58">
        <v>3667494</v>
      </c>
      <c r="X26">
        <v>112</v>
      </c>
      <c r="Y26" s="61">
        <v>46170</v>
      </c>
      <c r="Z26" s="61" t="s">
        <v>1817</v>
      </c>
      <c r="AA26" s="58">
        <v>21</v>
      </c>
      <c r="AB26">
        <v>2161</v>
      </c>
      <c r="AC26">
        <v>0</v>
      </c>
      <c r="AD26">
        <v>0</v>
      </c>
      <c r="AE26" s="42">
        <v>0.58109339407744898</v>
      </c>
      <c r="AF26" s="58">
        <v>0</v>
      </c>
    </row>
    <row r="27" spans="3:32">
      <c r="C27" t="s">
        <v>116</v>
      </c>
      <c r="D27">
        <v>182</v>
      </c>
      <c r="E27">
        <v>53609766</v>
      </c>
      <c r="F27" t="s">
        <v>117</v>
      </c>
      <c r="G27" t="s">
        <v>63</v>
      </c>
      <c r="H27">
        <v>39</v>
      </c>
      <c r="I27">
        <v>3546488</v>
      </c>
      <c r="J27" s="59">
        <v>0.95</v>
      </c>
      <c r="K27" s="60">
        <v>65.0796692585172</v>
      </c>
      <c r="L27" t="s">
        <v>51</v>
      </c>
      <c r="M27" s="42">
        <v>0.13200000000000001</v>
      </c>
      <c r="N27">
        <v>4638</v>
      </c>
      <c r="O27" s="62">
        <v>45160</v>
      </c>
      <c r="P27">
        <v>17865</v>
      </c>
      <c r="Q27" s="58">
        <v>1162648.29130341</v>
      </c>
      <c r="R27" s="58">
        <v>1316118</v>
      </c>
      <c r="S27">
        <v>8616</v>
      </c>
      <c r="T27" s="58">
        <v>17865</v>
      </c>
      <c r="U27" s="58">
        <v>9249</v>
      </c>
      <c r="V27" s="58">
        <v>634742</v>
      </c>
      <c r="W27" s="58">
        <v>681376</v>
      </c>
      <c r="X27">
        <v>74</v>
      </c>
      <c r="Y27" s="61">
        <v>45779</v>
      </c>
      <c r="Z27" s="61" t="s">
        <v>1817</v>
      </c>
      <c r="AA27" s="58">
        <v>-370</v>
      </c>
      <c r="AB27">
        <v>6374</v>
      </c>
      <c r="AC27">
        <v>370</v>
      </c>
      <c r="AD27">
        <v>1</v>
      </c>
      <c r="AE27" s="42">
        <v>0.48228379513014302</v>
      </c>
      <c r="AF27" s="58">
        <v>369</v>
      </c>
    </row>
    <row r="28" spans="3:32">
      <c r="C28" t="s">
        <v>118</v>
      </c>
      <c r="D28">
        <v>512</v>
      </c>
      <c r="E28">
        <v>47320252</v>
      </c>
      <c r="F28" t="s">
        <v>119</v>
      </c>
      <c r="G28" t="s">
        <v>54</v>
      </c>
      <c r="H28">
        <v>43</v>
      </c>
      <c r="I28">
        <v>8674425</v>
      </c>
      <c r="J28" s="59">
        <v>0.88</v>
      </c>
      <c r="K28" s="60">
        <v>56.218218595435097</v>
      </c>
      <c r="L28" t="s">
        <v>104</v>
      </c>
      <c r="M28" s="42">
        <v>0.10100000000000001</v>
      </c>
      <c r="N28">
        <v>1426</v>
      </c>
      <c r="O28" s="62">
        <v>44975</v>
      </c>
      <c r="P28">
        <v>58459</v>
      </c>
      <c r="Q28" s="58">
        <v>3286460.8408705401</v>
      </c>
      <c r="R28" s="58">
        <v>3618393</v>
      </c>
      <c r="S28">
        <v>58459</v>
      </c>
      <c r="T28" s="58">
        <v>58459</v>
      </c>
      <c r="U28" s="58">
        <v>0</v>
      </c>
      <c r="V28" s="58">
        <v>3618393</v>
      </c>
      <c r="W28" s="58">
        <v>0</v>
      </c>
      <c r="X28">
        <v>95</v>
      </c>
      <c r="Y28" s="61">
        <v>46039</v>
      </c>
      <c r="Z28" s="61" t="s">
        <v>1816</v>
      </c>
      <c r="AA28" s="58">
        <v>-110</v>
      </c>
      <c r="AB28">
        <v>6886</v>
      </c>
      <c r="AC28">
        <v>110</v>
      </c>
      <c r="AD28">
        <v>1</v>
      </c>
      <c r="AE28" s="42">
        <v>1</v>
      </c>
      <c r="AF28" s="58">
        <v>109</v>
      </c>
    </row>
    <row r="29" spans="3:32">
      <c r="C29" t="s">
        <v>120</v>
      </c>
      <c r="D29">
        <v>928</v>
      </c>
      <c r="E29">
        <v>36325211</v>
      </c>
      <c r="F29" t="s">
        <v>121</v>
      </c>
      <c r="G29" t="s">
        <v>93</v>
      </c>
      <c r="H29">
        <v>34</v>
      </c>
      <c r="I29">
        <v>8395745</v>
      </c>
      <c r="J29" s="59">
        <v>1</v>
      </c>
      <c r="K29" s="60">
        <v>88.212532142729799</v>
      </c>
      <c r="L29" t="s">
        <v>122</v>
      </c>
      <c r="M29" s="42">
        <v>0.12</v>
      </c>
      <c r="N29">
        <v>6978</v>
      </c>
      <c r="O29" s="62">
        <v>44067</v>
      </c>
      <c r="P29">
        <v>44343</v>
      </c>
      <c r="Q29" s="58">
        <v>3911608.3128050701</v>
      </c>
      <c r="R29" s="58">
        <v>4381001</v>
      </c>
      <c r="S29">
        <v>24356</v>
      </c>
      <c r="T29" s="58">
        <v>44343</v>
      </c>
      <c r="U29" s="58">
        <v>19987</v>
      </c>
      <c r="V29" s="58">
        <v>2406325</v>
      </c>
      <c r="W29" s="58">
        <v>1974676</v>
      </c>
      <c r="X29">
        <v>184</v>
      </c>
      <c r="Y29" s="61">
        <v>45686</v>
      </c>
      <c r="Z29" s="61" t="s">
        <v>1817</v>
      </c>
      <c r="AA29" s="58">
        <v>-463</v>
      </c>
      <c r="AB29">
        <v>1966</v>
      </c>
      <c r="AC29">
        <v>463</v>
      </c>
      <c r="AD29">
        <v>2</v>
      </c>
      <c r="AE29" s="42">
        <v>0.54926369438242795</v>
      </c>
      <c r="AF29" s="58">
        <v>461</v>
      </c>
    </row>
    <row r="30" spans="3:32">
      <c r="C30" t="s">
        <v>123</v>
      </c>
      <c r="D30">
        <v>102</v>
      </c>
      <c r="E30">
        <v>99566783</v>
      </c>
      <c r="F30" t="s">
        <v>124</v>
      </c>
      <c r="G30" t="s">
        <v>125</v>
      </c>
      <c r="H30">
        <v>34</v>
      </c>
      <c r="I30">
        <v>9976282</v>
      </c>
      <c r="J30" s="59">
        <v>0.76</v>
      </c>
      <c r="K30" s="60">
        <v>80.895734769119301</v>
      </c>
      <c r="L30" t="s">
        <v>126</v>
      </c>
      <c r="M30" s="42">
        <v>0.13</v>
      </c>
      <c r="N30">
        <v>3561</v>
      </c>
      <c r="O30" s="62">
        <v>45330</v>
      </c>
      <c r="P30">
        <v>65073</v>
      </c>
      <c r="Q30" s="58">
        <v>5264128.1486309003</v>
      </c>
      <c r="R30" s="58">
        <v>5948465</v>
      </c>
      <c r="S30">
        <v>52208</v>
      </c>
      <c r="T30" s="58">
        <v>65073</v>
      </c>
      <c r="U30" s="58">
        <v>12865</v>
      </c>
      <c r="V30" s="58">
        <v>4772447</v>
      </c>
      <c r="W30" s="58">
        <v>1176018</v>
      </c>
      <c r="X30">
        <v>132</v>
      </c>
      <c r="Y30" s="61">
        <v>45833</v>
      </c>
      <c r="Z30" s="61" t="s">
        <v>1817</v>
      </c>
      <c r="AA30" s="58">
        <v>-316</v>
      </c>
      <c r="AB30">
        <v>4018</v>
      </c>
      <c r="AC30">
        <v>316</v>
      </c>
      <c r="AD30">
        <v>1</v>
      </c>
      <c r="AE30" s="42">
        <v>0.80229895655648298</v>
      </c>
      <c r="AF30" s="58">
        <v>315</v>
      </c>
    </row>
    <row r="31" spans="3:32">
      <c r="C31" t="s">
        <v>127</v>
      </c>
      <c r="D31">
        <v>805</v>
      </c>
      <c r="E31">
        <v>15638386</v>
      </c>
      <c r="F31" t="s">
        <v>128</v>
      </c>
      <c r="G31" t="s">
        <v>50</v>
      </c>
      <c r="H31">
        <v>20</v>
      </c>
      <c r="I31">
        <v>7761999</v>
      </c>
      <c r="J31" s="59">
        <v>0.93</v>
      </c>
      <c r="K31" s="60">
        <v>53.679624426766303</v>
      </c>
      <c r="L31" t="s">
        <v>129</v>
      </c>
      <c r="M31" s="42">
        <v>0.11</v>
      </c>
      <c r="N31">
        <v>5494</v>
      </c>
      <c r="O31" s="62">
        <v>43959</v>
      </c>
      <c r="P31">
        <v>55440</v>
      </c>
      <c r="Q31" s="58">
        <v>2975998.37821993</v>
      </c>
      <c r="R31" s="58">
        <v>3303358</v>
      </c>
      <c r="S31">
        <v>42227</v>
      </c>
      <c r="T31" s="58">
        <v>55440</v>
      </c>
      <c r="U31" s="58">
        <v>13213</v>
      </c>
      <c r="V31" s="58">
        <v>2516070</v>
      </c>
      <c r="W31" s="58">
        <v>787288</v>
      </c>
      <c r="X31">
        <v>58</v>
      </c>
      <c r="Y31" s="61">
        <v>46132</v>
      </c>
      <c r="Z31" s="61" t="s">
        <v>1817</v>
      </c>
      <c r="AA31" s="58">
        <v>-17</v>
      </c>
      <c r="AB31">
        <v>8474</v>
      </c>
      <c r="AC31">
        <v>17</v>
      </c>
      <c r="AD31">
        <v>6</v>
      </c>
      <c r="AE31" s="42">
        <v>0.761670274170274</v>
      </c>
      <c r="AF31" s="58">
        <v>11</v>
      </c>
    </row>
    <row r="32" spans="3:32">
      <c r="C32" t="s">
        <v>130</v>
      </c>
      <c r="D32">
        <v>764</v>
      </c>
      <c r="E32">
        <v>18627061</v>
      </c>
      <c r="F32" t="s">
        <v>131</v>
      </c>
      <c r="G32" t="s">
        <v>75</v>
      </c>
      <c r="H32">
        <v>23</v>
      </c>
      <c r="I32">
        <v>7368060</v>
      </c>
      <c r="J32" s="59">
        <v>0.84</v>
      </c>
      <c r="K32" s="60">
        <v>78.799705662098404</v>
      </c>
      <c r="L32" t="s">
        <v>72</v>
      </c>
      <c r="M32" s="42">
        <v>0.14799999999999999</v>
      </c>
      <c r="N32">
        <v>1950</v>
      </c>
      <c r="O32" s="62">
        <v>45708</v>
      </c>
      <c r="P32">
        <v>63717</v>
      </c>
      <c r="Q32" s="58">
        <v>5020880.8456719201</v>
      </c>
      <c r="R32" s="58">
        <v>5763971</v>
      </c>
      <c r="S32">
        <v>51796</v>
      </c>
      <c r="T32" s="58">
        <v>63717</v>
      </c>
      <c r="U32" s="58">
        <v>11921</v>
      </c>
      <c r="V32" s="58">
        <v>4685573</v>
      </c>
      <c r="W32" s="58">
        <v>1078398</v>
      </c>
      <c r="X32">
        <v>198</v>
      </c>
      <c r="Y32" s="61">
        <v>45883</v>
      </c>
      <c r="Z32" s="61" t="s">
        <v>1817</v>
      </c>
      <c r="AA32" s="58">
        <v>-266</v>
      </c>
      <c r="AB32">
        <v>2555</v>
      </c>
      <c r="AC32">
        <v>266</v>
      </c>
      <c r="AD32">
        <v>5</v>
      </c>
      <c r="AE32" s="42">
        <v>0.81290707346547997</v>
      </c>
      <c r="AF32" s="58">
        <v>261</v>
      </c>
    </row>
    <row r="33" spans="3:32">
      <c r="C33" t="s">
        <v>132</v>
      </c>
      <c r="D33">
        <v>975</v>
      </c>
      <c r="E33">
        <v>46847495</v>
      </c>
      <c r="F33" t="s">
        <v>133</v>
      </c>
      <c r="G33" t="s">
        <v>97</v>
      </c>
      <c r="H33">
        <v>36</v>
      </c>
      <c r="I33">
        <v>761930</v>
      </c>
      <c r="J33" s="59">
        <v>0.87</v>
      </c>
      <c r="K33" s="60">
        <v>53.1112894162776</v>
      </c>
      <c r="L33" t="s">
        <v>104</v>
      </c>
      <c r="M33" s="42">
        <v>0.114</v>
      </c>
      <c r="N33">
        <v>2526</v>
      </c>
      <c r="O33" s="62">
        <v>43859</v>
      </c>
      <c r="P33">
        <v>40444</v>
      </c>
      <c r="Q33" s="58">
        <v>2148032.98915193</v>
      </c>
      <c r="R33" s="58">
        <v>2392909</v>
      </c>
      <c r="S33">
        <v>30856</v>
      </c>
      <c r="T33" s="58">
        <v>40444</v>
      </c>
      <c r="U33" s="58">
        <v>9588</v>
      </c>
      <c r="V33" s="58">
        <v>1825625</v>
      </c>
      <c r="W33" s="58">
        <v>567284</v>
      </c>
      <c r="X33">
        <v>132</v>
      </c>
      <c r="Y33" s="61">
        <v>45696</v>
      </c>
      <c r="Z33" s="61" t="s">
        <v>1817</v>
      </c>
      <c r="AA33" s="58">
        <v>-453</v>
      </c>
      <c r="AB33">
        <v>3142</v>
      </c>
      <c r="AC33">
        <v>453</v>
      </c>
      <c r="AD33">
        <v>1</v>
      </c>
      <c r="AE33" s="42">
        <v>0.76293146078528296</v>
      </c>
      <c r="AF33" s="58">
        <v>452</v>
      </c>
    </row>
    <row r="34" spans="3:32">
      <c r="C34" t="s">
        <v>134</v>
      </c>
      <c r="D34">
        <v>788</v>
      </c>
      <c r="E34">
        <v>92259397</v>
      </c>
      <c r="F34" t="s">
        <v>49</v>
      </c>
      <c r="G34" t="s">
        <v>50</v>
      </c>
      <c r="H34">
        <v>37</v>
      </c>
      <c r="I34">
        <v>9601993</v>
      </c>
      <c r="J34" s="59">
        <v>0.8</v>
      </c>
      <c r="K34" s="60">
        <v>80.9858032281671</v>
      </c>
      <c r="L34" t="s">
        <v>87</v>
      </c>
      <c r="M34" s="42">
        <v>0.14099999999999999</v>
      </c>
      <c r="N34">
        <v>6115</v>
      </c>
      <c r="O34" s="62">
        <v>45914</v>
      </c>
      <c r="P34">
        <v>44878</v>
      </c>
      <c r="Q34" s="58">
        <v>3634480.8772736802</v>
      </c>
      <c r="R34" s="58">
        <v>4146943</v>
      </c>
      <c r="S34">
        <v>34731</v>
      </c>
      <c r="T34" s="58">
        <v>44878</v>
      </c>
      <c r="U34" s="58">
        <v>10147</v>
      </c>
      <c r="V34" s="58">
        <v>3209311</v>
      </c>
      <c r="W34" s="58">
        <v>937632</v>
      </c>
      <c r="X34">
        <v>156</v>
      </c>
      <c r="Y34" s="61">
        <v>45675</v>
      </c>
      <c r="Z34" s="61" t="s">
        <v>1817</v>
      </c>
      <c r="AA34" s="58">
        <v>-474</v>
      </c>
      <c r="AB34">
        <v>6967</v>
      </c>
      <c r="AC34">
        <v>474</v>
      </c>
      <c r="AD34">
        <v>5</v>
      </c>
      <c r="AE34" s="42">
        <v>0.77389812380230805</v>
      </c>
      <c r="AF34" s="58">
        <v>469</v>
      </c>
    </row>
    <row r="35" spans="3:32">
      <c r="C35" t="s">
        <v>135</v>
      </c>
      <c r="D35">
        <v>119</v>
      </c>
      <c r="E35">
        <v>71508624</v>
      </c>
      <c r="F35" t="s">
        <v>136</v>
      </c>
      <c r="G35" t="s">
        <v>54</v>
      </c>
      <c r="H35">
        <v>47</v>
      </c>
      <c r="I35">
        <v>4845549</v>
      </c>
      <c r="J35" s="59">
        <v>0.84</v>
      </c>
      <c r="K35" s="60">
        <v>57.499891622063998</v>
      </c>
      <c r="L35" t="s">
        <v>137</v>
      </c>
      <c r="M35" s="42">
        <v>0.12</v>
      </c>
      <c r="N35">
        <v>6885</v>
      </c>
      <c r="O35" s="62">
        <v>45917</v>
      </c>
      <c r="P35">
        <v>91830</v>
      </c>
      <c r="Q35" s="58">
        <v>5280215.0476541398</v>
      </c>
      <c r="R35" s="58">
        <v>5913841</v>
      </c>
      <c r="S35">
        <v>39598</v>
      </c>
      <c r="T35" s="58">
        <v>91830</v>
      </c>
      <c r="U35" s="58">
        <v>52232</v>
      </c>
      <c r="V35" s="58">
        <v>2550106</v>
      </c>
      <c r="W35" s="58">
        <v>3363735</v>
      </c>
      <c r="X35">
        <v>192</v>
      </c>
      <c r="Y35" s="61">
        <v>46366</v>
      </c>
      <c r="Z35" s="61" t="s">
        <v>1817</v>
      </c>
      <c r="AA35" s="58">
        <v>217</v>
      </c>
      <c r="AB35">
        <v>2644</v>
      </c>
      <c r="AC35">
        <v>0</v>
      </c>
      <c r="AD35">
        <v>0</v>
      </c>
      <c r="AE35" s="42">
        <v>0.431209844277469</v>
      </c>
      <c r="AF35" s="58">
        <v>0</v>
      </c>
    </row>
    <row r="36" spans="3:32">
      <c r="C36" t="s">
        <v>138</v>
      </c>
      <c r="D36">
        <v>669</v>
      </c>
      <c r="E36">
        <v>36916522</v>
      </c>
      <c r="F36" t="s">
        <v>139</v>
      </c>
      <c r="G36" t="s">
        <v>67</v>
      </c>
      <c r="H36">
        <v>21</v>
      </c>
      <c r="I36">
        <v>6790274</v>
      </c>
      <c r="J36" s="59">
        <v>0.75</v>
      </c>
      <c r="K36" s="60">
        <v>75.409212823184504</v>
      </c>
      <c r="L36" t="s">
        <v>101</v>
      </c>
      <c r="M36" s="42">
        <v>0.14299999999999999</v>
      </c>
      <c r="N36">
        <v>5263</v>
      </c>
      <c r="O36" s="62">
        <v>44069</v>
      </c>
      <c r="P36">
        <v>80044</v>
      </c>
      <c r="Q36" s="58">
        <v>6036055.0312189804</v>
      </c>
      <c r="R36" s="58">
        <v>6899211</v>
      </c>
      <c r="S36">
        <v>14370</v>
      </c>
      <c r="T36" s="58">
        <v>80044</v>
      </c>
      <c r="U36" s="58">
        <v>65674</v>
      </c>
      <c r="V36" s="58">
        <v>1238590</v>
      </c>
      <c r="W36" s="58">
        <v>5660621</v>
      </c>
      <c r="X36">
        <v>113</v>
      </c>
      <c r="Y36" s="61">
        <v>45799</v>
      </c>
      <c r="Z36" s="61" t="s">
        <v>1817</v>
      </c>
      <c r="AA36" s="58">
        <v>-350</v>
      </c>
      <c r="AB36">
        <v>3407</v>
      </c>
      <c r="AC36">
        <v>350</v>
      </c>
      <c r="AD36">
        <v>8</v>
      </c>
      <c r="AE36" s="42">
        <v>0.17952626055669399</v>
      </c>
      <c r="AF36" s="58">
        <v>342</v>
      </c>
    </row>
    <row r="37" spans="3:32">
      <c r="C37" t="s">
        <v>140</v>
      </c>
      <c r="D37">
        <v>781</v>
      </c>
      <c r="E37">
        <v>78348591</v>
      </c>
      <c r="F37" t="s">
        <v>141</v>
      </c>
      <c r="G37" t="s">
        <v>93</v>
      </c>
      <c r="H37">
        <v>13</v>
      </c>
      <c r="I37">
        <v>6272297</v>
      </c>
      <c r="J37" s="59">
        <v>0.89</v>
      </c>
      <c r="K37" s="60">
        <v>85.776244193413504</v>
      </c>
      <c r="L37" t="s">
        <v>94</v>
      </c>
      <c r="M37" s="42">
        <v>0.13200000000000001</v>
      </c>
      <c r="N37">
        <v>8268</v>
      </c>
      <c r="O37" s="62">
        <v>45409</v>
      </c>
      <c r="P37">
        <v>83330</v>
      </c>
      <c r="Q37" s="58">
        <v>7147734.4286371497</v>
      </c>
      <c r="R37" s="58">
        <v>8091235</v>
      </c>
      <c r="S37">
        <v>14419</v>
      </c>
      <c r="T37" s="58">
        <v>83330</v>
      </c>
      <c r="U37" s="58">
        <v>68911</v>
      </c>
      <c r="V37" s="58">
        <v>1400066</v>
      </c>
      <c r="W37" s="58">
        <v>6691169</v>
      </c>
      <c r="X37">
        <v>130</v>
      </c>
      <c r="Y37" s="61">
        <v>46060</v>
      </c>
      <c r="Z37" s="61" t="s">
        <v>1817</v>
      </c>
      <c r="AA37" s="58">
        <v>-89</v>
      </c>
      <c r="AB37">
        <v>9549</v>
      </c>
      <c r="AC37">
        <v>89</v>
      </c>
      <c r="AD37">
        <v>1</v>
      </c>
      <c r="AE37" s="42">
        <v>0.173034921396856</v>
      </c>
      <c r="AF37" s="58">
        <v>88</v>
      </c>
    </row>
    <row r="38" spans="3:32">
      <c r="C38" t="s">
        <v>142</v>
      </c>
      <c r="D38">
        <v>432</v>
      </c>
      <c r="E38">
        <v>18507751</v>
      </c>
      <c r="F38" t="s">
        <v>143</v>
      </c>
      <c r="G38" t="s">
        <v>83</v>
      </c>
      <c r="H38">
        <v>15</v>
      </c>
      <c r="I38">
        <v>2475817</v>
      </c>
      <c r="J38" s="59">
        <v>0.86</v>
      </c>
      <c r="K38" s="60">
        <v>85.479544023188794</v>
      </c>
      <c r="L38" t="s">
        <v>144</v>
      </c>
      <c r="M38" s="42">
        <v>0.13200000000000001</v>
      </c>
      <c r="N38">
        <v>2203</v>
      </c>
      <c r="O38" s="62">
        <v>45086</v>
      </c>
      <c r="P38">
        <v>42466</v>
      </c>
      <c r="Q38" s="58">
        <v>3629974.31648874</v>
      </c>
      <c r="R38" s="58">
        <v>4109131</v>
      </c>
      <c r="S38">
        <v>36524</v>
      </c>
      <c r="T38" s="58">
        <v>42466</v>
      </c>
      <c r="U38" s="58">
        <v>5942</v>
      </c>
      <c r="V38" s="58">
        <v>3534166</v>
      </c>
      <c r="W38" s="58">
        <v>574965</v>
      </c>
      <c r="X38">
        <v>189</v>
      </c>
      <c r="Y38" s="61">
        <v>45663</v>
      </c>
      <c r="Z38" s="61" t="s">
        <v>1817</v>
      </c>
      <c r="AA38" s="58">
        <v>-486</v>
      </c>
      <c r="AB38">
        <v>8437</v>
      </c>
      <c r="AC38">
        <v>486</v>
      </c>
      <c r="AD38">
        <v>1</v>
      </c>
      <c r="AE38" s="42">
        <v>0.86007629633118299</v>
      </c>
      <c r="AF38" s="58">
        <v>485</v>
      </c>
    </row>
    <row r="39" spans="3:32">
      <c r="C39" t="s">
        <v>145</v>
      </c>
      <c r="D39">
        <v>344</v>
      </c>
      <c r="E39">
        <v>41903539</v>
      </c>
      <c r="F39" t="s">
        <v>146</v>
      </c>
      <c r="G39" t="s">
        <v>147</v>
      </c>
      <c r="H39">
        <v>41</v>
      </c>
      <c r="I39">
        <v>5722277</v>
      </c>
      <c r="J39" s="59">
        <v>0.76</v>
      </c>
      <c r="K39" s="60">
        <v>79.887240961020495</v>
      </c>
      <c r="L39" t="s">
        <v>98</v>
      </c>
      <c r="M39" s="42">
        <v>0.13100000000000001</v>
      </c>
      <c r="N39">
        <v>8741</v>
      </c>
      <c r="O39" s="62">
        <v>44026</v>
      </c>
      <c r="P39">
        <v>58860</v>
      </c>
      <c r="Q39" s="58">
        <v>4702163.0029656701</v>
      </c>
      <c r="R39" s="58">
        <v>5318146</v>
      </c>
      <c r="S39">
        <v>33551</v>
      </c>
      <c r="T39" s="58">
        <v>58860</v>
      </c>
      <c r="U39" s="58">
        <v>25309</v>
      </c>
      <c r="V39" s="58">
        <v>3031416</v>
      </c>
      <c r="W39" s="58">
        <v>2286730</v>
      </c>
      <c r="X39">
        <v>59</v>
      </c>
      <c r="Y39" s="61">
        <v>46119</v>
      </c>
      <c r="Z39" s="61" t="s">
        <v>1817</v>
      </c>
      <c r="AA39" s="58">
        <v>-30</v>
      </c>
      <c r="AB39">
        <v>7084</v>
      </c>
      <c r="AC39">
        <v>30</v>
      </c>
      <c r="AD39">
        <v>1</v>
      </c>
      <c r="AE39" s="42">
        <v>0.57001359157322495</v>
      </c>
      <c r="AF39" s="58">
        <v>29</v>
      </c>
    </row>
    <row r="40" spans="3:32">
      <c r="C40" t="s">
        <v>148</v>
      </c>
      <c r="D40">
        <v>387</v>
      </c>
      <c r="E40">
        <v>95131598</v>
      </c>
      <c r="F40" t="s">
        <v>149</v>
      </c>
      <c r="G40" t="s">
        <v>75</v>
      </c>
      <c r="H40">
        <v>23</v>
      </c>
      <c r="I40">
        <v>5027214</v>
      </c>
      <c r="J40" s="59">
        <v>0.75</v>
      </c>
      <c r="K40" s="60">
        <v>92.160254123844197</v>
      </c>
      <c r="L40" t="s">
        <v>59</v>
      </c>
      <c r="M40" s="42">
        <v>0.13300000000000001</v>
      </c>
      <c r="N40">
        <v>9249</v>
      </c>
      <c r="O40" s="62">
        <v>45742</v>
      </c>
      <c r="P40">
        <v>83556</v>
      </c>
      <c r="Q40" s="58">
        <v>7700542.1935719298</v>
      </c>
      <c r="R40" s="58">
        <v>8724714</v>
      </c>
      <c r="S40">
        <v>5985</v>
      </c>
      <c r="T40" s="58">
        <v>83556</v>
      </c>
      <c r="U40" s="58">
        <v>77571</v>
      </c>
      <c r="V40" s="58">
        <v>624939</v>
      </c>
      <c r="W40" s="58">
        <v>8099775</v>
      </c>
      <c r="X40">
        <v>59</v>
      </c>
      <c r="Y40" s="61">
        <v>46185</v>
      </c>
      <c r="Z40" s="61" t="s">
        <v>1817</v>
      </c>
      <c r="AA40" s="58">
        <v>36</v>
      </c>
      <c r="AB40">
        <v>6442</v>
      </c>
      <c r="AC40">
        <v>0</v>
      </c>
      <c r="AD40">
        <v>0</v>
      </c>
      <c r="AE40" s="42">
        <v>7.1628608358466198E-2</v>
      </c>
      <c r="AF40" s="58">
        <v>0</v>
      </c>
    </row>
    <row r="41" spans="3:32">
      <c r="C41" t="s">
        <v>150</v>
      </c>
      <c r="D41">
        <v>556</v>
      </c>
      <c r="E41">
        <v>27344757</v>
      </c>
      <c r="F41" t="s">
        <v>151</v>
      </c>
      <c r="G41" t="s">
        <v>97</v>
      </c>
      <c r="H41">
        <v>49</v>
      </c>
      <c r="I41">
        <v>3947556</v>
      </c>
      <c r="J41" s="59">
        <v>0.86</v>
      </c>
      <c r="K41" s="60">
        <v>51.445157950539297</v>
      </c>
      <c r="L41" t="s">
        <v>76</v>
      </c>
      <c r="M41" s="42">
        <v>0.11</v>
      </c>
      <c r="N41">
        <v>7368</v>
      </c>
      <c r="O41" s="62">
        <v>44915</v>
      </c>
      <c r="P41">
        <v>64008</v>
      </c>
      <c r="Q41" s="58">
        <v>3292901.6700981199</v>
      </c>
      <c r="R41" s="58">
        <v>3655121</v>
      </c>
      <c r="S41">
        <v>29983</v>
      </c>
      <c r="T41" s="58">
        <v>64008</v>
      </c>
      <c r="U41" s="58">
        <v>34025</v>
      </c>
      <c r="V41" s="58">
        <v>1712153</v>
      </c>
      <c r="W41" s="58">
        <v>1942968</v>
      </c>
      <c r="X41">
        <v>158</v>
      </c>
      <c r="Y41" s="61">
        <v>46054</v>
      </c>
      <c r="Z41" s="61" t="s">
        <v>1817</v>
      </c>
      <c r="AA41" s="58">
        <v>-95</v>
      </c>
      <c r="AB41">
        <v>1796</v>
      </c>
      <c r="AC41">
        <v>95</v>
      </c>
      <c r="AD41">
        <v>3</v>
      </c>
      <c r="AE41" s="42">
        <v>0.46842582177227798</v>
      </c>
      <c r="AF41" s="58">
        <v>92</v>
      </c>
    </row>
    <row r="42" spans="3:32">
      <c r="C42" t="s">
        <v>152</v>
      </c>
      <c r="D42">
        <v>928</v>
      </c>
      <c r="E42">
        <v>97774196</v>
      </c>
      <c r="F42" t="s">
        <v>153</v>
      </c>
      <c r="G42" t="s">
        <v>107</v>
      </c>
      <c r="H42">
        <v>14</v>
      </c>
      <c r="I42">
        <v>7671674</v>
      </c>
      <c r="J42" s="59">
        <v>0.85</v>
      </c>
      <c r="K42" s="60">
        <v>73.949425943972201</v>
      </c>
      <c r="L42" t="s">
        <v>98</v>
      </c>
      <c r="M42" s="42">
        <v>0.13</v>
      </c>
      <c r="N42">
        <v>9247</v>
      </c>
      <c r="O42" s="62">
        <v>44933</v>
      </c>
      <c r="P42">
        <v>63663</v>
      </c>
      <c r="Q42" s="58">
        <v>4707842.3038710998</v>
      </c>
      <c r="R42" s="58">
        <v>5319862</v>
      </c>
      <c r="S42">
        <v>17315</v>
      </c>
      <c r="T42" s="58">
        <v>63663</v>
      </c>
      <c r="U42" s="58">
        <v>46348</v>
      </c>
      <c r="V42" s="58">
        <v>1446891</v>
      </c>
      <c r="W42" s="58">
        <v>3872971</v>
      </c>
      <c r="X42">
        <v>146</v>
      </c>
      <c r="Y42" s="61">
        <v>45834</v>
      </c>
      <c r="Z42" s="61" t="s">
        <v>1817</v>
      </c>
      <c r="AA42" s="58">
        <v>-315</v>
      </c>
      <c r="AB42">
        <v>3921</v>
      </c>
      <c r="AC42">
        <v>315</v>
      </c>
      <c r="AD42">
        <v>9</v>
      </c>
      <c r="AE42" s="42">
        <v>0.27197901449821699</v>
      </c>
      <c r="AF42" s="58">
        <v>306</v>
      </c>
    </row>
    <row r="43" spans="3:32">
      <c r="C43" t="s">
        <v>154</v>
      </c>
      <c r="D43">
        <v>646</v>
      </c>
      <c r="E43">
        <v>47572842</v>
      </c>
      <c r="F43" t="s">
        <v>155</v>
      </c>
      <c r="G43" t="s">
        <v>50</v>
      </c>
      <c r="H43">
        <v>49</v>
      </c>
      <c r="I43">
        <v>1138693</v>
      </c>
      <c r="J43" s="59">
        <v>0.79</v>
      </c>
      <c r="K43" s="60">
        <v>85.337089677324499</v>
      </c>
      <c r="L43" t="s">
        <v>156</v>
      </c>
      <c r="M43" s="42">
        <v>0.11799999999999999</v>
      </c>
      <c r="N43">
        <v>6402</v>
      </c>
      <c r="O43" s="62">
        <v>43983</v>
      </c>
      <c r="P43">
        <v>55694</v>
      </c>
      <c r="Q43" s="58">
        <v>4752763.8724889103</v>
      </c>
      <c r="R43" s="58">
        <v>5313590</v>
      </c>
      <c r="S43">
        <v>54284</v>
      </c>
      <c r="T43" s="58">
        <v>55694</v>
      </c>
      <c r="U43" s="58">
        <v>1410</v>
      </c>
      <c r="V43" s="58">
        <v>5179066</v>
      </c>
      <c r="W43" s="58">
        <v>134524</v>
      </c>
      <c r="X43">
        <v>127</v>
      </c>
      <c r="Y43" s="61">
        <v>45999</v>
      </c>
      <c r="Z43" s="61" t="s">
        <v>1817</v>
      </c>
      <c r="AA43" s="58">
        <v>-150</v>
      </c>
      <c r="AB43">
        <v>8580</v>
      </c>
      <c r="AC43">
        <v>150</v>
      </c>
      <c r="AD43">
        <v>6</v>
      </c>
      <c r="AE43" s="42">
        <v>0.97468308974036699</v>
      </c>
      <c r="AF43" s="58">
        <v>144</v>
      </c>
    </row>
    <row r="44" spans="3:32">
      <c r="C44" t="s">
        <v>157</v>
      </c>
      <c r="D44">
        <v>778</v>
      </c>
      <c r="E44">
        <v>40537974</v>
      </c>
      <c r="F44" t="s">
        <v>158</v>
      </c>
      <c r="G44" t="s">
        <v>83</v>
      </c>
      <c r="H44">
        <v>49</v>
      </c>
      <c r="I44">
        <v>6074550</v>
      </c>
      <c r="J44" s="59">
        <v>0.93</v>
      </c>
      <c r="K44" s="60">
        <v>59.195481259197003</v>
      </c>
      <c r="L44" t="s">
        <v>159</v>
      </c>
      <c r="M44" s="42">
        <v>0.105</v>
      </c>
      <c r="N44">
        <v>6952</v>
      </c>
      <c r="O44" s="62">
        <v>44721</v>
      </c>
      <c r="P44">
        <v>25934</v>
      </c>
      <c r="Q44" s="58">
        <v>1535175.6109760201</v>
      </c>
      <c r="R44" s="58">
        <v>1696369</v>
      </c>
      <c r="S44">
        <v>11093</v>
      </c>
      <c r="T44" s="58">
        <v>25934</v>
      </c>
      <c r="U44" s="58">
        <v>14841</v>
      </c>
      <c r="V44" s="58">
        <v>725604</v>
      </c>
      <c r="W44" s="58">
        <v>970765</v>
      </c>
      <c r="X44">
        <v>52</v>
      </c>
      <c r="Y44" s="61">
        <v>45837</v>
      </c>
      <c r="Z44" s="61" t="s">
        <v>1817</v>
      </c>
      <c r="AA44" s="58">
        <v>-312</v>
      </c>
      <c r="AB44">
        <v>9031</v>
      </c>
      <c r="AC44">
        <v>312</v>
      </c>
      <c r="AD44">
        <v>6</v>
      </c>
      <c r="AE44" s="42">
        <v>0.42773964679571203</v>
      </c>
      <c r="AF44" s="58">
        <v>306</v>
      </c>
    </row>
    <row r="45" spans="3:32">
      <c r="C45" t="s">
        <v>160</v>
      </c>
      <c r="D45">
        <v>249</v>
      </c>
      <c r="E45">
        <v>79532008</v>
      </c>
      <c r="F45" t="s">
        <v>161</v>
      </c>
      <c r="G45" t="s">
        <v>71</v>
      </c>
      <c r="H45">
        <v>25</v>
      </c>
      <c r="I45">
        <v>8154697</v>
      </c>
      <c r="J45" s="59">
        <v>0.93</v>
      </c>
      <c r="K45" s="60">
        <v>69.9310722915463</v>
      </c>
      <c r="L45" t="s">
        <v>159</v>
      </c>
      <c r="M45" s="42">
        <v>0.13700000000000001</v>
      </c>
      <c r="N45">
        <v>2665</v>
      </c>
      <c r="O45" s="62">
        <v>44643</v>
      </c>
      <c r="P45">
        <v>39714</v>
      </c>
      <c r="Q45" s="58">
        <v>2777242.6049864702</v>
      </c>
      <c r="R45" s="58">
        <v>3157725</v>
      </c>
      <c r="S45">
        <v>6419</v>
      </c>
      <c r="T45" s="58">
        <v>39714</v>
      </c>
      <c r="U45" s="58">
        <v>33295</v>
      </c>
      <c r="V45" s="58">
        <v>510385</v>
      </c>
      <c r="W45" s="58">
        <v>2647340</v>
      </c>
      <c r="X45">
        <v>77</v>
      </c>
      <c r="Y45" s="61">
        <v>46212</v>
      </c>
      <c r="Z45" s="61" t="s">
        <v>1817</v>
      </c>
      <c r="AA45" s="58">
        <v>63</v>
      </c>
      <c r="AB45">
        <v>1743</v>
      </c>
      <c r="AC45">
        <v>0</v>
      </c>
      <c r="AD45">
        <v>0</v>
      </c>
      <c r="AE45" s="42">
        <v>0.16163065921337599</v>
      </c>
      <c r="AF45" s="58">
        <v>0</v>
      </c>
    </row>
    <row r="46" spans="3:32">
      <c r="C46" t="s">
        <v>162</v>
      </c>
      <c r="D46">
        <v>682</v>
      </c>
      <c r="E46">
        <v>61231938</v>
      </c>
      <c r="F46" t="s">
        <v>163</v>
      </c>
      <c r="G46" t="s">
        <v>83</v>
      </c>
      <c r="H46">
        <v>30</v>
      </c>
      <c r="I46">
        <v>2946721</v>
      </c>
      <c r="J46" s="59">
        <v>0.84</v>
      </c>
      <c r="K46" s="60">
        <v>78.036032122228605</v>
      </c>
      <c r="L46" t="s">
        <v>144</v>
      </c>
      <c r="M46" s="42">
        <v>0.10299999999999999</v>
      </c>
      <c r="N46">
        <v>5103</v>
      </c>
      <c r="O46" s="62">
        <v>44634</v>
      </c>
      <c r="P46">
        <v>98312</v>
      </c>
      <c r="Q46" s="58">
        <v>7671878.3900005398</v>
      </c>
      <c r="R46" s="58">
        <v>8462082</v>
      </c>
      <c r="S46">
        <v>93292</v>
      </c>
      <c r="T46" s="58">
        <v>98312</v>
      </c>
      <c r="U46" s="58">
        <v>5020</v>
      </c>
      <c r="V46" s="58">
        <v>8029992</v>
      </c>
      <c r="W46" s="58">
        <v>432090</v>
      </c>
      <c r="X46">
        <v>114</v>
      </c>
      <c r="Y46" s="61">
        <v>46378</v>
      </c>
      <c r="Z46" s="61" t="s">
        <v>1817</v>
      </c>
      <c r="AA46" s="58">
        <v>229</v>
      </c>
      <c r="AB46">
        <v>6504</v>
      </c>
      <c r="AC46">
        <v>0</v>
      </c>
      <c r="AD46">
        <v>0</v>
      </c>
      <c r="AE46" s="42">
        <v>0.94893807470095204</v>
      </c>
      <c r="AF46" s="58">
        <v>0</v>
      </c>
    </row>
    <row r="47" spans="3:32">
      <c r="C47" t="s">
        <v>164</v>
      </c>
      <c r="D47">
        <v>910</v>
      </c>
      <c r="E47">
        <v>78415546</v>
      </c>
      <c r="F47" t="s">
        <v>165</v>
      </c>
      <c r="G47" t="s">
        <v>63</v>
      </c>
      <c r="H47">
        <v>8</v>
      </c>
      <c r="I47">
        <v>4674866</v>
      </c>
      <c r="J47" s="59">
        <v>0.78</v>
      </c>
      <c r="K47" s="60">
        <v>84.2203826451521</v>
      </c>
      <c r="L47" t="s">
        <v>166</v>
      </c>
      <c r="M47" s="42">
        <v>0.107</v>
      </c>
      <c r="N47">
        <v>1927</v>
      </c>
      <c r="O47" s="62">
        <v>45132</v>
      </c>
      <c r="P47">
        <v>94909</v>
      </c>
      <c r="Q47" s="58">
        <v>7993272.2964687403</v>
      </c>
      <c r="R47" s="58">
        <v>8848552</v>
      </c>
      <c r="S47">
        <v>29712</v>
      </c>
      <c r="T47" s="58">
        <v>94909</v>
      </c>
      <c r="U47" s="58">
        <v>65197</v>
      </c>
      <c r="V47" s="58">
        <v>2770108</v>
      </c>
      <c r="W47" s="58">
        <v>6078444</v>
      </c>
      <c r="X47">
        <v>62</v>
      </c>
      <c r="Y47" s="61">
        <v>46366</v>
      </c>
      <c r="Z47" s="61" t="s">
        <v>1817</v>
      </c>
      <c r="AA47" s="58">
        <v>217</v>
      </c>
      <c r="AB47">
        <v>4983</v>
      </c>
      <c r="AC47">
        <v>0</v>
      </c>
      <c r="AD47">
        <v>0</v>
      </c>
      <c r="AE47" s="42">
        <v>0.31305777112813299</v>
      </c>
      <c r="AF47" s="58">
        <v>0</v>
      </c>
    </row>
    <row r="48" spans="3:32">
      <c r="C48" t="s">
        <v>167</v>
      </c>
      <c r="D48">
        <v>909</v>
      </c>
      <c r="E48">
        <v>84701478</v>
      </c>
      <c r="F48" t="s">
        <v>168</v>
      </c>
      <c r="G48" t="s">
        <v>75</v>
      </c>
      <c r="H48">
        <v>32</v>
      </c>
      <c r="I48">
        <v>7272644</v>
      </c>
      <c r="J48" s="59">
        <v>0.95</v>
      </c>
      <c r="K48" s="60">
        <v>55.977577586774402</v>
      </c>
      <c r="L48" t="s">
        <v>112</v>
      </c>
      <c r="M48" s="42">
        <v>0.124</v>
      </c>
      <c r="N48">
        <v>1016</v>
      </c>
      <c r="O48" s="62">
        <v>45621</v>
      </c>
      <c r="P48">
        <v>43777</v>
      </c>
      <c r="Q48" s="58">
        <v>2450530.4140162198</v>
      </c>
      <c r="R48" s="58">
        <v>2754396</v>
      </c>
      <c r="S48">
        <v>802</v>
      </c>
      <c r="T48" s="58">
        <v>43777</v>
      </c>
      <c r="U48" s="58">
        <v>42975</v>
      </c>
      <c r="V48" s="58">
        <v>50461</v>
      </c>
      <c r="W48" s="58">
        <v>2703935</v>
      </c>
      <c r="X48">
        <v>81</v>
      </c>
      <c r="Y48" s="61">
        <v>46016</v>
      </c>
      <c r="Z48" s="61" t="s">
        <v>1817</v>
      </c>
      <c r="AA48" s="58">
        <v>-133</v>
      </c>
      <c r="AB48">
        <v>2660</v>
      </c>
      <c r="AC48">
        <v>133</v>
      </c>
      <c r="AD48">
        <v>8</v>
      </c>
      <c r="AE48" s="42">
        <v>1.83201224387235E-2</v>
      </c>
      <c r="AF48" s="58">
        <v>125</v>
      </c>
    </row>
    <row r="49" spans="3:32">
      <c r="C49" t="s">
        <v>169</v>
      </c>
      <c r="D49">
        <v>459</v>
      </c>
      <c r="E49">
        <v>69547188</v>
      </c>
      <c r="F49" t="s">
        <v>170</v>
      </c>
      <c r="G49" t="s">
        <v>147</v>
      </c>
      <c r="H49">
        <v>47</v>
      </c>
      <c r="I49">
        <v>7503667</v>
      </c>
      <c r="J49" s="59">
        <v>1</v>
      </c>
      <c r="K49" s="60">
        <v>58.560843421707901</v>
      </c>
      <c r="L49" t="s">
        <v>122</v>
      </c>
      <c r="M49" s="42">
        <v>0.10199999999999999</v>
      </c>
      <c r="N49">
        <v>1733</v>
      </c>
      <c r="O49" s="62">
        <v>45374</v>
      </c>
      <c r="P49">
        <v>31752</v>
      </c>
      <c r="Q49" s="58">
        <v>1859423.9003260699</v>
      </c>
      <c r="R49" s="58">
        <v>2049085</v>
      </c>
      <c r="S49">
        <v>15320</v>
      </c>
      <c r="T49" s="58">
        <v>31752</v>
      </c>
      <c r="U49" s="58">
        <v>16432</v>
      </c>
      <c r="V49" s="58">
        <v>988662</v>
      </c>
      <c r="W49" s="58">
        <v>1060423</v>
      </c>
      <c r="X49">
        <v>50</v>
      </c>
      <c r="Y49" s="61">
        <v>45860</v>
      </c>
      <c r="Z49" s="61" t="s">
        <v>1817</v>
      </c>
      <c r="AA49" s="58">
        <v>-289</v>
      </c>
      <c r="AB49">
        <v>1640</v>
      </c>
      <c r="AC49">
        <v>289</v>
      </c>
      <c r="AD49">
        <v>8</v>
      </c>
      <c r="AE49" s="42">
        <v>0.48248929201310198</v>
      </c>
      <c r="AF49" s="58">
        <v>281</v>
      </c>
    </row>
    <row r="50" spans="3:32">
      <c r="C50" t="s">
        <v>171</v>
      </c>
      <c r="D50">
        <v>164</v>
      </c>
      <c r="E50">
        <v>15413148</v>
      </c>
      <c r="F50" t="s">
        <v>172</v>
      </c>
      <c r="G50" t="s">
        <v>93</v>
      </c>
      <c r="H50">
        <v>11</v>
      </c>
      <c r="I50">
        <v>9288520</v>
      </c>
      <c r="J50" s="59">
        <v>0.96</v>
      </c>
      <c r="K50" s="60">
        <v>95.457934849452698</v>
      </c>
      <c r="L50" t="s">
        <v>173</v>
      </c>
      <c r="M50" s="42">
        <v>0.13800000000000001</v>
      </c>
      <c r="N50">
        <v>3140</v>
      </c>
      <c r="O50" s="62">
        <v>45726</v>
      </c>
      <c r="P50">
        <v>29135</v>
      </c>
      <c r="Q50" s="58">
        <v>2781166.93183881</v>
      </c>
      <c r="R50" s="58">
        <v>3164968</v>
      </c>
      <c r="S50">
        <v>3347</v>
      </c>
      <c r="T50" s="58">
        <v>29135</v>
      </c>
      <c r="U50" s="58">
        <v>25788</v>
      </c>
      <c r="V50" s="58">
        <v>363588</v>
      </c>
      <c r="W50" s="58">
        <v>2801380</v>
      </c>
      <c r="X50">
        <v>98</v>
      </c>
      <c r="Y50" s="61">
        <v>45700</v>
      </c>
      <c r="Z50" s="61" t="s">
        <v>1817</v>
      </c>
      <c r="AA50" s="58">
        <v>-449</v>
      </c>
      <c r="AB50">
        <v>7025</v>
      </c>
      <c r="AC50">
        <v>449</v>
      </c>
      <c r="AD50">
        <v>7</v>
      </c>
      <c r="AE50" s="42">
        <v>0.114879011498198</v>
      </c>
      <c r="AF50" s="58">
        <v>442</v>
      </c>
    </row>
    <row r="51" spans="3:32">
      <c r="C51" t="s">
        <v>174</v>
      </c>
      <c r="D51">
        <v>322</v>
      </c>
      <c r="E51">
        <v>39308747</v>
      </c>
      <c r="F51" t="s">
        <v>175</v>
      </c>
      <c r="G51" t="s">
        <v>50</v>
      </c>
      <c r="H51">
        <v>6</v>
      </c>
      <c r="I51">
        <v>5547111</v>
      </c>
      <c r="J51" s="59">
        <v>0.88</v>
      </c>
      <c r="K51" s="60">
        <v>56.645393539790099</v>
      </c>
      <c r="L51" t="s">
        <v>176</v>
      </c>
      <c r="M51" s="42">
        <v>0.13</v>
      </c>
      <c r="N51">
        <v>2606</v>
      </c>
      <c r="O51" s="62">
        <v>45648</v>
      </c>
      <c r="P51">
        <v>18544</v>
      </c>
      <c r="Q51" s="58">
        <v>1050432.17780187</v>
      </c>
      <c r="R51" s="58">
        <v>1186988</v>
      </c>
      <c r="S51">
        <v>10705</v>
      </c>
      <c r="T51" s="58">
        <v>18544</v>
      </c>
      <c r="U51" s="58">
        <v>7839</v>
      </c>
      <c r="V51" s="58">
        <v>685219</v>
      </c>
      <c r="W51" s="58">
        <v>501769</v>
      </c>
      <c r="X51">
        <v>110</v>
      </c>
      <c r="Y51" s="61">
        <v>45941</v>
      </c>
      <c r="Z51" s="61" t="s">
        <v>1817</v>
      </c>
      <c r="AA51" s="58">
        <v>-208</v>
      </c>
      <c r="AB51">
        <v>3591</v>
      </c>
      <c r="AC51">
        <v>208</v>
      </c>
      <c r="AD51">
        <v>4</v>
      </c>
      <c r="AE51" s="42">
        <v>0.57727566867989599</v>
      </c>
      <c r="AF51" s="58">
        <v>204</v>
      </c>
    </row>
    <row r="52" spans="3:32">
      <c r="C52" t="s">
        <v>177</v>
      </c>
      <c r="D52">
        <v>882</v>
      </c>
      <c r="E52">
        <v>53913020</v>
      </c>
      <c r="F52" t="s">
        <v>178</v>
      </c>
      <c r="G52" t="s">
        <v>63</v>
      </c>
      <c r="H52">
        <v>12</v>
      </c>
      <c r="I52">
        <v>9890696</v>
      </c>
      <c r="J52" s="59">
        <v>0.85</v>
      </c>
      <c r="K52" s="60">
        <v>86.650624265711997</v>
      </c>
      <c r="L52" t="s">
        <v>115</v>
      </c>
      <c r="M52" s="42">
        <v>0.14399999999999999</v>
      </c>
      <c r="N52">
        <v>4134</v>
      </c>
      <c r="O52" s="62">
        <v>44745</v>
      </c>
      <c r="P52">
        <v>63059</v>
      </c>
      <c r="Q52" s="58">
        <v>5464101.7155715302</v>
      </c>
      <c r="R52" s="58">
        <v>6250932</v>
      </c>
      <c r="S52">
        <v>63059</v>
      </c>
      <c r="T52" s="58">
        <v>63059</v>
      </c>
      <c r="U52" s="58">
        <v>0</v>
      </c>
      <c r="V52" s="58">
        <v>6250932</v>
      </c>
      <c r="W52" s="58">
        <v>0</v>
      </c>
      <c r="X52">
        <v>131</v>
      </c>
      <c r="Y52" s="61">
        <v>46200</v>
      </c>
      <c r="Z52" s="61" t="s">
        <v>1818</v>
      </c>
      <c r="AA52" s="58">
        <v>51</v>
      </c>
      <c r="AB52">
        <v>2930</v>
      </c>
      <c r="AC52">
        <v>0</v>
      </c>
      <c r="AD52">
        <v>0</v>
      </c>
      <c r="AE52" s="42">
        <v>1</v>
      </c>
      <c r="AF52" s="58">
        <v>0</v>
      </c>
    </row>
    <row r="53" spans="3:32">
      <c r="C53" t="s">
        <v>179</v>
      </c>
      <c r="D53">
        <v>508</v>
      </c>
      <c r="E53">
        <v>62651490</v>
      </c>
      <c r="F53" t="s">
        <v>180</v>
      </c>
      <c r="G53" t="s">
        <v>93</v>
      </c>
      <c r="H53">
        <v>36</v>
      </c>
      <c r="I53">
        <v>4833802</v>
      </c>
      <c r="J53" s="59">
        <v>0.96</v>
      </c>
      <c r="K53" s="60">
        <v>89.178835971598204</v>
      </c>
      <c r="L53" t="s">
        <v>181</v>
      </c>
      <c r="M53" s="42">
        <v>0.126</v>
      </c>
      <c r="N53">
        <v>4093</v>
      </c>
      <c r="O53" s="62">
        <v>45984</v>
      </c>
      <c r="P53">
        <v>20696</v>
      </c>
      <c r="Q53" s="58">
        <v>1845645.1892682</v>
      </c>
      <c r="R53" s="58">
        <v>2078196</v>
      </c>
      <c r="S53">
        <v>11775</v>
      </c>
      <c r="T53" s="58">
        <v>20696</v>
      </c>
      <c r="U53" s="58">
        <v>8921</v>
      </c>
      <c r="V53" s="58">
        <v>1182391</v>
      </c>
      <c r="W53" s="58">
        <v>895805</v>
      </c>
      <c r="X53">
        <v>169</v>
      </c>
      <c r="Y53" s="61">
        <v>46156</v>
      </c>
      <c r="Z53" s="61" t="s">
        <v>1817</v>
      </c>
      <c r="AA53" s="58">
        <v>7</v>
      </c>
      <c r="AB53">
        <v>1564</v>
      </c>
      <c r="AC53">
        <v>0</v>
      </c>
      <c r="AD53">
        <v>0</v>
      </c>
      <c r="AE53" s="42">
        <v>0.56895052183996897</v>
      </c>
      <c r="AF53" s="58">
        <v>0</v>
      </c>
    </row>
    <row r="54" spans="3:32">
      <c r="C54" t="s">
        <v>182</v>
      </c>
      <c r="D54">
        <v>151</v>
      </c>
      <c r="E54">
        <v>95966948</v>
      </c>
      <c r="F54" t="s">
        <v>183</v>
      </c>
      <c r="G54" t="s">
        <v>93</v>
      </c>
      <c r="H54">
        <v>29</v>
      </c>
      <c r="I54">
        <v>1322468</v>
      </c>
      <c r="J54" s="59">
        <v>0.91</v>
      </c>
      <c r="K54" s="60">
        <v>60.870695977158398</v>
      </c>
      <c r="L54" t="s">
        <v>184</v>
      </c>
      <c r="M54" s="42">
        <v>0.11600000000000001</v>
      </c>
      <c r="N54">
        <v>8818</v>
      </c>
      <c r="O54" s="62">
        <v>44640</v>
      </c>
      <c r="P54">
        <v>25826</v>
      </c>
      <c r="Q54" s="58">
        <v>1572046.5943060899</v>
      </c>
      <c r="R54" s="58">
        <v>1754404</v>
      </c>
      <c r="S54">
        <v>21375</v>
      </c>
      <c r="T54" s="58">
        <v>25826</v>
      </c>
      <c r="U54" s="58">
        <v>4451</v>
      </c>
      <c r="V54" s="58">
        <v>1452040</v>
      </c>
      <c r="W54" s="58">
        <v>302364</v>
      </c>
      <c r="X54">
        <v>67</v>
      </c>
      <c r="Y54" s="61">
        <v>46200</v>
      </c>
      <c r="Z54" s="61" t="s">
        <v>1817</v>
      </c>
      <c r="AA54" s="58">
        <v>51</v>
      </c>
      <c r="AB54">
        <v>7528</v>
      </c>
      <c r="AC54">
        <v>0</v>
      </c>
      <c r="AD54">
        <v>0</v>
      </c>
      <c r="AE54" s="42">
        <v>0.82765430186633604</v>
      </c>
      <c r="AF54" s="58">
        <v>0</v>
      </c>
    </row>
    <row r="55" spans="3:32">
      <c r="C55" t="s">
        <v>185</v>
      </c>
      <c r="D55">
        <v>864</v>
      </c>
      <c r="E55">
        <v>41712066</v>
      </c>
      <c r="F55" t="s">
        <v>186</v>
      </c>
      <c r="G55" t="s">
        <v>83</v>
      </c>
      <c r="H55">
        <v>23</v>
      </c>
      <c r="I55">
        <v>8644057</v>
      </c>
      <c r="J55" s="59">
        <v>0.79</v>
      </c>
      <c r="K55" s="60">
        <v>75.093709864691505</v>
      </c>
      <c r="L55" t="s">
        <v>187</v>
      </c>
      <c r="M55" s="42">
        <v>0.13500000000000001</v>
      </c>
      <c r="N55">
        <v>8604</v>
      </c>
      <c r="O55" s="62">
        <v>44592</v>
      </c>
      <c r="P55">
        <v>43781</v>
      </c>
      <c r="Q55" s="58">
        <v>3287677.71158606</v>
      </c>
      <c r="R55" s="58">
        <v>3731514</v>
      </c>
      <c r="S55">
        <v>23139</v>
      </c>
      <c r="T55" s="58">
        <v>43781</v>
      </c>
      <c r="U55" s="58">
        <v>20642</v>
      </c>
      <c r="V55" s="58">
        <v>1972168</v>
      </c>
      <c r="W55" s="58">
        <v>1759346</v>
      </c>
      <c r="X55">
        <v>85</v>
      </c>
      <c r="Y55" s="61">
        <v>46047</v>
      </c>
      <c r="Z55" s="61" t="s">
        <v>1817</v>
      </c>
      <c r="AA55" s="58">
        <v>-102</v>
      </c>
      <c r="AB55">
        <v>8853</v>
      </c>
      <c r="AC55">
        <v>102</v>
      </c>
      <c r="AD55">
        <v>9</v>
      </c>
      <c r="AE55" s="42">
        <v>0.52851693657065801</v>
      </c>
      <c r="AF55" s="58">
        <v>93</v>
      </c>
    </row>
    <row r="56" spans="3:32">
      <c r="C56" t="s">
        <v>188</v>
      </c>
      <c r="D56">
        <v>942</v>
      </c>
      <c r="E56">
        <v>11942339</v>
      </c>
      <c r="F56" t="s">
        <v>189</v>
      </c>
      <c r="G56" t="s">
        <v>93</v>
      </c>
      <c r="H56">
        <v>35</v>
      </c>
      <c r="I56">
        <v>9747217</v>
      </c>
      <c r="J56" s="59">
        <v>0.89</v>
      </c>
      <c r="K56" s="60">
        <v>86.465272096202497</v>
      </c>
      <c r="L56" t="s">
        <v>190</v>
      </c>
      <c r="M56" s="42">
        <v>0.13700000000000001</v>
      </c>
      <c r="N56">
        <v>7688</v>
      </c>
      <c r="O56" s="62">
        <v>44922</v>
      </c>
      <c r="P56">
        <v>86737</v>
      </c>
      <c r="Q56" s="58">
        <v>7499738.3058083197</v>
      </c>
      <c r="R56" s="58">
        <v>8527202</v>
      </c>
      <c r="S56">
        <v>28305</v>
      </c>
      <c r="T56" s="58">
        <v>86737</v>
      </c>
      <c r="U56" s="58">
        <v>58432</v>
      </c>
      <c r="V56" s="58">
        <v>2782693</v>
      </c>
      <c r="W56" s="58">
        <v>5744509</v>
      </c>
      <c r="X56">
        <v>89</v>
      </c>
      <c r="Y56" s="61">
        <v>46230</v>
      </c>
      <c r="Z56" s="61" t="s">
        <v>1817</v>
      </c>
      <c r="AA56" s="58">
        <v>81</v>
      </c>
      <c r="AB56">
        <v>9209</v>
      </c>
      <c r="AC56">
        <v>0</v>
      </c>
      <c r="AD56">
        <v>0</v>
      </c>
      <c r="AE56" s="42">
        <v>0.32633132342598897</v>
      </c>
      <c r="AF56" s="58">
        <v>0</v>
      </c>
    </row>
    <row r="57" spans="3:32">
      <c r="C57" t="s">
        <v>191</v>
      </c>
      <c r="D57">
        <v>757</v>
      </c>
      <c r="E57">
        <v>28351802</v>
      </c>
      <c r="F57" t="s">
        <v>151</v>
      </c>
      <c r="G57" t="s">
        <v>97</v>
      </c>
      <c r="H57">
        <v>30</v>
      </c>
      <c r="I57">
        <v>4471732</v>
      </c>
      <c r="J57" s="59">
        <v>0.83</v>
      </c>
      <c r="K57" s="60">
        <v>73.582289537113894</v>
      </c>
      <c r="L57" t="s">
        <v>76</v>
      </c>
      <c r="M57" s="42">
        <v>0.14899999999999999</v>
      </c>
      <c r="N57">
        <v>4793</v>
      </c>
      <c r="O57" s="62">
        <v>44432</v>
      </c>
      <c r="P57">
        <v>16805</v>
      </c>
      <c r="Q57" s="58">
        <v>1236550.3756712</v>
      </c>
      <c r="R57" s="58">
        <v>1420796</v>
      </c>
      <c r="S57">
        <v>3529</v>
      </c>
      <c r="T57" s="58">
        <v>16805</v>
      </c>
      <c r="U57" s="58">
        <v>13276</v>
      </c>
      <c r="V57" s="58">
        <v>298363</v>
      </c>
      <c r="W57" s="58">
        <v>1122433</v>
      </c>
      <c r="X57">
        <v>123</v>
      </c>
      <c r="Y57" s="61">
        <v>45695</v>
      </c>
      <c r="Z57" s="61" t="s">
        <v>1817</v>
      </c>
      <c r="AA57" s="58">
        <v>-454</v>
      </c>
      <c r="AB57">
        <v>6539</v>
      </c>
      <c r="AC57">
        <v>454</v>
      </c>
      <c r="AD57">
        <v>9</v>
      </c>
      <c r="AE57" s="42">
        <v>0.20999702469503101</v>
      </c>
      <c r="AF57" s="58">
        <v>445</v>
      </c>
    </row>
    <row r="58" spans="3:32">
      <c r="C58" t="s">
        <v>192</v>
      </c>
      <c r="D58">
        <v>197</v>
      </c>
      <c r="E58">
        <v>17589389</v>
      </c>
      <c r="F58" t="s">
        <v>193</v>
      </c>
      <c r="G58" t="s">
        <v>54</v>
      </c>
      <c r="H58">
        <v>21</v>
      </c>
      <c r="I58">
        <v>5247761</v>
      </c>
      <c r="J58" s="59">
        <v>0.93</v>
      </c>
      <c r="K58" s="60">
        <v>85.503729305576101</v>
      </c>
      <c r="L58" t="s">
        <v>194</v>
      </c>
      <c r="M58" s="42">
        <v>0.14299999999999999</v>
      </c>
      <c r="N58">
        <v>4578</v>
      </c>
      <c r="O58" s="62">
        <v>44302</v>
      </c>
      <c r="P58">
        <v>49482</v>
      </c>
      <c r="Q58" s="58">
        <v>4230895.53349852</v>
      </c>
      <c r="R58" s="58">
        <v>4835914</v>
      </c>
      <c r="S58">
        <v>18925</v>
      </c>
      <c r="T58" s="58">
        <v>49482</v>
      </c>
      <c r="U58" s="58">
        <v>30557</v>
      </c>
      <c r="V58" s="58">
        <v>1849555</v>
      </c>
      <c r="W58" s="58">
        <v>2986359</v>
      </c>
      <c r="X58">
        <v>56</v>
      </c>
      <c r="Y58" s="61">
        <v>46336</v>
      </c>
      <c r="Z58" s="61" t="s">
        <v>1817</v>
      </c>
      <c r="AA58" s="58">
        <v>187</v>
      </c>
      <c r="AB58">
        <v>4343</v>
      </c>
      <c r="AC58">
        <v>0</v>
      </c>
      <c r="AD58">
        <v>0</v>
      </c>
      <c r="AE58" s="42">
        <v>0.38246230952669702</v>
      </c>
      <c r="AF58" s="58">
        <v>0</v>
      </c>
    </row>
    <row r="59" spans="3:32">
      <c r="C59" t="s">
        <v>195</v>
      </c>
      <c r="D59">
        <v>508</v>
      </c>
      <c r="E59">
        <v>39855147</v>
      </c>
      <c r="F59" t="s">
        <v>196</v>
      </c>
      <c r="G59" t="s">
        <v>83</v>
      </c>
      <c r="H59">
        <v>36</v>
      </c>
      <c r="I59">
        <v>9539794</v>
      </c>
      <c r="J59" s="59">
        <v>1</v>
      </c>
      <c r="K59" s="60">
        <v>76.526489707589207</v>
      </c>
      <c r="L59" t="s">
        <v>197</v>
      </c>
      <c r="M59" s="42">
        <v>0.126</v>
      </c>
      <c r="N59">
        <v>9208</v>
      </c>
      <c r="O59" s="62">
        <v>45697</v>
      </c>
      <c r="P59">
        <v>52472</v>
      </c>
      <c r="Q59" s="58">
        <v>4015497.9679366201</v>
      </c>
      <c r="R59" s="58">
        <v>4521451</v>
      </c>
      <c r="S59">
        <v>18924</v>
      </c>
      <c r="T59" s="58">
        <v>52472</v>
      </c>
      <c r="U59" s="58">
        <v>33548</v>
      </c>
      <c r="V59" s="58">
        <v>1630659</v>
      </c>
      <c r="W59" s="58">
        <v>2890792</v>
      </c>
      <c r="X59">
        <v>87</v>
      </c>
      <c r="Y59" s="61">
        <v>45692</v>
      </c>
      <c r="Z59" s="61" t="s">
        <v>1817</v>
      </c>
      <c r="AA59" s="58">
        <v>-457</v>
      </c>
      <c r="AB59">
        <v>8351</v>
      </c>
      <c r="AC59">
        <v>457</v>
      </c>
      <c r="AD59">
        <v>7</v>
      </c>
      <c r="AE59" s="42">
        <v>0.36064948925140999</v>
      </c>
      <c r="AF59" s="58">
        <v>450</v>
      </c>
    </row>
    <row r="60" spans="3:32">
      <c r="C60" t="s">
        <v>198</v>
      </c>
      <c r="D60">
        <v>244</v>
      </c>
      <c r="E60">
        <v>54652424</v>
      </c>
      <c r="F60" t="s">
        <v>133</v>
      </c>
      <c r="G60" t="s">
        <v>97</v>
      </c>
      <c r="H60">
        <v>25</v>
      </c>
      <c r="I60">
        <v>2840864</v>
      </c>
      <c r="J60" s="59">
        <v>0.82</v>
      </c>
      <c r="K60" s="60">
        <v>79.891248757129205</v>
      </c>
      <c r="L60" t="s">
        <v>87</v>
      </c>
      <c r="M60" s="42">
        <v>0.11799999999999999</v>
      </c>
      <c r="N60">
        <v>7888</v>
      </c>
      <c r="O60" s="62">
        <v>45900</v>
      </c>
      <c r="P60">
        <v>27617</v>
      </c>
      <c r="Q60" s="58">
        <v>2206356.61692564</v>
      </c>
      <c r="R60" s="58">
        <v>2466707</v>
      </c>
      <c r="S60">
        <v>14720</v>
      </c>
      <c r="T60" s="58">
        <v>27617</v>
      </c>
      <c r="U60" s="58">
        <v>12897</v>
      </c>
      <c r="V60" s="58">
        <v>1314767</v>
      </c>
      <c r="W60" s="58">
        <v>1151940</v>
      </c>
      <c r="X60">
        <v>109</v>
      </c>
      <c r="Y60" s="61">
        <v>45787</v>
      </c>
      <c r="Z60" s="61" t="s">
        <v>1817</v>
      </c>
      <c r="AA60" s="58">
        <v>-362</v>
      </c>
      <c r="AB60">
        <v>9717</v>
      </c>
      <c r="AC60">
        <v>362</v>
      </c>
      <c r="AD60">
        <v>1</v>
      </c>
      <c r="AE60" s="42">
        <v>0.53300503313176695</v>
      </c>
      <c r="AF60" s="58">
        <v>361</v>
      </c>
    </row>
    <row r="61" spans="3:32">
      <c r="C61" t="s">
        <v>199</v>
      </c>
      <c r="D61">
        <v>947</v>
      </c>
      <c r="E61">
        <v>56407439</v>
      </c>
      <c r="F61" t="s">
        <v>155</v>
      </c>
      <c r="G61" t="s">
        <v>50</v>
      </c>
      <c r="H61">
        <v>38</v>
      </c>
      <c r="I61">
        <v>9478445</v>
      </c>
      <c r="J61" s="59">
        <v>0.99</v>
      </c>
      <c r="K61" s="60">
        <v>70.717673550641393</v>
      </c>
      <c r="L61" t="s">
        <v>64</v>
      </c>
      <c r="M61" s="42">
        <v>0.11799999999999999</v>
      </c>
      <c r="N61">
        <v>9141</v>
      </c>
      <c r="O61" s="62">
        <v>45361</v>
      </c>
      <c r="P61">
        <v>75064</v>
      </c>
      <c r="Q61" s="58">
        <v>5308351.4474053401</v>
      </c>
      <c r="R61" s="58">
        <v>5934737</v>
      </c>
      <c r="S61">
        <v>11052</v>
      </c>
      <c r="T61" s="58">
        <v>75064</v>
      </c>
      <c r="U61" s="58">
        <v>64012</v>
      </c>
      <c r="V61" s="58">
        <v>873797</v>
      </c>
      <c r="W61" s="58">
        <v>5060940</v>
      </c>
      <c r="X61">
        <v>166</v>
      </c>
      <c r="Y61" s="61">
        <v>46188</v>
      </c>
      <c r="Z61" s="61" t="s">
        <v>1817</v>
      </c>
      <c r="AA61" s="58">
        <v>39</v>
      </c>
      <c r="AB61">
        <v>3079</v>
      </c>
      <c r="AC61">
        <v>0</v>
      </c>
      <c r="AD61">
        <v>0</v>
      </c>
      <c r="AE61" s="42">
        <v>0.147234360012789</v>
      </c>
      <c r="AF61" s="58">
        <v>0</v>
      </c>
    </row>
    <row r="62" spans="3:32">
      <c r="C62" t="s">
        <v>200</v>
      </c>
      <c r="D62">
        <v>627</v>
      </c>
      <c r="E62">
        <v>71028600</v>
      </c>
      <c r="F62" t="s">
        <v>201</v>
      </c>
      <c r="G62" t="s">
        <v>83</v>
      </c>
      <c r="H62">
        <v>39</v>
      </c>
      <c r="I62">
        <v>1499781</v>
      </c>
      <c r="J62" s="59">
        <v>0.96</v>
      </c>
      <c r="K62" s="60">
        <v>99.169132629782098</v>
      </c>
      <c r="L62" t="s">
        <v>202</v>
      </c>
      <c r="M62" s="42">
        <v>0.125</v>
      </c>
      <c r="N62">
        <v>1957</v>
      </c>
      <c r="O62" s="62">
        <v>44166</v>
      </c>
      <c r="P62">
        <v>57949</v>
      </c>
      <c r="Q62" s="58">
        <v>5746752.0667632399</v>
      </c>
      <c r="R62" s="58">
        <v>6465096</v>
      </c>
      <c r="S62">
        <v>44578</v>
      </c>
      <c r="T62" s="58">
        <v>57949</v>
      </c>
      <c r="U62" s="58">
        <v>13371</v>
      </c>
      <c r="V62" s="58">
        <v>4973357</v>
      </c>
      <c r="W62" s="58">
        <v>1491739</v>
      </c>
      <c r="X62">
        <v>116</v>
      </c>
      <c r="Y62" s="61">
        <v>45708</v>
      </c>
      <c r="Z62" s="61" t="s">
        <v>1817</v>
      </c>
      <c r="AA62" s="58">
        <v>-441</v>
      </c>
      <c r="AB62">
        <v>1541</v>
      </c>
      <c r="AC62">
        <v>441</v>
      </c>
      <c r="AD62">
        <v>7</v>
      </c>
      <c r="AE62" s="42">
        <v>0.76926262748278695</v>
      </c>
      <c r="AF62" s="58">
        <v>434</v>
      </c>
    </row>
    <row r="63" spans="3:32">
      <c r="C63" t="s">
        <v>203</v>
      </c>
      <c r="D63">
        <v>611</v>
      </c>
      <c r="E63">
        <v>54983737</v>
      </c>
      <c r="F63" t="s">
        <v>149</v>
      </c>
      <c r="G63" t="s">
        <v>75</v>
      </c>
      <c r="H63">
        <v>13</v>
      </c>
      <c r="I63">
        <v>248481</v>
      </c>
      <c r="J63" s="59">
        <v>0.98</v>
      </c>
      <c r="K63" s="60">
        <v>98.482421958938502</v>
      </c>
      <c r="L63" t="s">
        <v>204</v>
      </c>
      <c r="M63" s="42">
        <v>0.122</v>
      </c>
      <c r="N63">
        <v>4328</v>
      </c>
      <c r="O63" s="62">
        <v>44150</v>
      </c>
      <c r="P63">
        <v>83500</v>
      </c>
      <c r="Q63" s="58">
        <v>8223282.2335713599</v>
      </c>
      <c r="R63" s="58">
        <v>9226523</v>
      </c>
      <c r="S63">
        <v>355</v>
      </c>
      <c r="T63" s="58">
        <v>83500</v>
      </c>
      <c r="U63" s="58">
        <v>83145</v>
      </c>
      <c r="V63" s="58">
        <v>39227</v>
      </c>
      <c r="W63" s="58">
        <v>9187296</v>
      </c>
      <c r="X63">
        <v>127</v>
      </c>
      <c r="Y63" s="61">
        <v>45863</v>
      </c>
      <c r="Z63" s="61" t="s">
        <v>1817</v>
      </c>
      <c r="AA63" s="58">
        <v>-286</v>
      </c>
      <c r="AB63">
        <v>4949</v>
      </c>
      <c r="AC63">
        <v>286</v>
      </c>
      <c r="AD63">
        <v>7</v>
      </c>
      <c r="AE63" s="42">
        <v>4.2514970059880199E-3</v>
      </c>
      <c r="AF63" s="58">
        <v>279</v>
      </c>
    </row>
    <row r="64" spans="3:32">
      <c r="C64" t="s">
        <v>205</v>
      </c>
      <c r="D64">
        <v>897</v>
      </c>
      <c r="E64">
        <v>50944909</v>
      </c>
      <c r="F64" t="s">
        <v>206</v>
      </c>
      <c r="G64" t="s">
        <v>207</v>
      </c>
      <c r="H64">
        <v>39</v>
      </c>
      <c r="I64">
        <v>7233198</v>
      </c>
      <c r="J64" s="59">
        <v>0.97</v>
      </c>
      <c r="K64" s="60">
        <v>69.037187717464207</v>
      </c>
      <c r="L64" t="s">
        <v>208</v>
      </c>
      <c r="M64" s="42">
        <v>0.11700000000000001</v>
      </c>
      <c r="N64">
        <v>6243</v>
      </c>
      <c r="O64" s="62">
        <v>43997</v>
      </c>
      <c r="P64">
        <v>99163</v>
      </c>
      <c r="Q64" s="58">
        <v>6845934.6456268998</v>
      </c>
      <c r="R64" s="58">
        <v>7646909</v>
      </c>
      <c r="S64">
        <v>39590</v>
      </c>
      <c r="T64" s="58">
        <v>99163</v>
      </c>
      <c r="U64" s="58">
        <v>59573</v>
      </c>
      <c r="V64" s="58">
        <v>3052965</v>
      </c>
      <c r="W64" s="58">
        <v>4593944</v>
      </c>
      <c r="X64">
        <v>94</v>
      </c>
      <c r="Y64" s="61">
        <v>46126</v>
      </c>
      <c r="Z64" s="61" t="s">
        <v>1817</v>
      </c>
      <c r="AA64" s="58">
        <v>-23</v>
      </c>
      <c r="AB64">
        <v>8032</v>
      </c>
      <c r="AC64">
        <v>23</v>
      </c>
      <c r="AD64">
        <v>9</v>
      </c>
      <c r="AE64" s="42">
        <v>0.39924165263253403</v>
      </c>
      <c r="AF64" s="58">
        <v>14</v>
      </c>
    </row>
    <row r="65" spans="3:32">
      <c r="C65" t="s">
        <v>209</v>
      </c>
      <c r="D65">
        <v>619</v>
      </c>
      <c r="E65">
        <v>27779007</v>
      </c>
      <c r="F65" t="s">
        <v>210</v>
      </c>
      <c r="G65" t="s">
        <v>211</v>
      </c>
      <c r="H65">
        <v>50</v>
      </c>
      <c r="I65">
        <v>5220434</v>
      </c>
      <c r="J65" s="59">
        <v>0.97</v>
      </c>
      <c r="K65" s="60">
        <v>71.914225466010805</v>
      </c>
      <c r="L65" t="s">
        <v>187</v>
      </c>
      <c r="M65" s="42">
        <v>0.13700000000000001</v>
      </c>
      <c r="N65">
        <v>2776</v>
      </c>
      <c r="O65" s="62">
        <v>44709</v>
      </c>
      <c r="P65">
        <v>74920</v>
      </c>
      <c r="Q65" s="58">
        <v>5387813.7719135303</v>
      </c>
      <c r="R65" s="58">
        <v>6125944</v>
      </c>
      <c r="S65">
        <v>74920</v>
      </c>
      <c r="T65" s="58">
        <v>74920</v>
      </c>
      <c r="U65" s="58">
        <v>0</v>
      </c>
      <c r="V65" s="58">
        <v>6125944</v>
      </c>
      <c r="W65" s="58">
        <v>0</v>
      </c>
      <c r="X65">
        <v>169</v>
      </c>
      <c r="Y65" s="61">
        <v>45876</v>
      </c>
      <c r="Z65" s="61" t="s">
        <v>1816</v>
      </c>
      <c r="AA65" s="58">
        <v>-273</v>
      </c>
      <c r="AB65">
        <v>2846</v>
      </c>
      <c r="AC65">
        <v>273</v>
      </c>
      <c r="AD65">
        <v>3</v>
      </c>
      <c r="AE65" s="42">
        <v>1</v>
      </c>
      <c r="AF65" s="58">
        <v>270</v>
      </c>
    </row>
    <row r="66" spans="3:32">
      <c r="C66" t="s">
        <v>212</v>
      </c>
      <c r="D66">
        <v>587</v>
      </c>
      <c r="E66">
        <v>54941524</v>
      </c>
      <c r="F66" t="s">
        <v>114</v>
      </c>
      <c r="G66" t="s">
        <v>54</v>
      </c>
      <c r="H66">
        <v>29</v>
      </c>
      <c r="I66">
        <v>4221992</v>
      </c>
      <c r="J66" s="59">
        <v>0.79</v>
      </c>
      <c r="K66" s="60">
        <v>69.246510715288494</v>
      </c>
      <c r="L66" t="s">
        <v>94</v>
      </c>
      <c r="M66" s="42">
        <v>0.122</v>
      </c>
      <c r="N66">
        <v>1849</v>
      </c>
      <c r="O66" s="62">
        <v>44650</v>
      </c>
      <c r="P66">
        <v>10119</v>
      </c>
      <c r="Q66" s="58">
        <v>700705.44192800403</v>
      </c>
      <c r="R66" s="58">
        <v>786192</v>
      </c>
      <c r="S66">
        <v>5243</v>
      </c>
      <c r="T66" s="58">
        <v>10119</v>
      </c>
      <c r="U66" s="58">
        <v>4876</v>
      </c>
      <c r="V66" s="58">
        <v>407353</v>
      </c>
      <c r="W66" s="58">
        <v>378839</v>
      </c>
      <c r="X66">
        <v>134</v>
      </c>
      <c r="Y66" s="61">
        <v>46006</v>
      </c>
      <c r="Z66" s="61" t="s">
        <v>1817</v>
      </c>
      <c r="AA66" s="58">
        <v>-143</v>
      </c>
      <c r="AB66">
        <v>1655</v>
      </c>
      <c r="AC66">
        <v>143</v>
      </c>
      <c r="AD66">
        <v>6</v>
      </c>
      <c r="AE66" s="42">
        <v>0.51813420298448498</v>
      </c>
      <c r="AF66" s="58">
        <v>137</v>
      </c>
    </row>
    <row r="67" spans="3:32">
      <c r="C67" t="s">
        <v>213</v>
      </c>
      <c r="D67">
        <v>117</v>
      </c>
      <c r="E67">
        <v>17272893</v>
      </c>
      <c r="F67" t="s">
        <v>214</v>
      </c>
      <c r="G67" t="s">
        <v>75</v>
      </c>
      <c r="H67">
        <v>10</v>
      </c>
      <c r="I67">
        <v>2634041</v>
      </c>
      <c r="J67" s="59">
        <v>0.76</v>
      </c>
      <c r="K67" s="60">
        <v>91.8780168037203</v>
      </c>
      <c r="L67" t="s">
        <v>122</v>
      </c>
      <c r="M67" s="42">
        <v>0.11799999999999999</v>
      </c>
      <c r="N67">
        <v>2286</v>
      </c>
      <c r="O67" s="62">
        <v>43839</v>
      </c>
      <c r="P67">
        <v>14860</v>
      </c>
      <c r="Q67" s="58">
        <v>1365307.32970328</v>
      </c>
      <c r="R67" s="58">
        <v>1526414</v>
      </c>
      <c r="S67">
        <v>3613</v>
      </c>
      <c r="T67" s="58">
        <v>14860</v>
      </c>
      <c r="U67" s="58">
        <v>11247</v>
      </c>
      <c r="V67" s="58">
        <v>371126</v>
      </c>
      <c r="W67" s="58">
        <v>1155288</v>
      </c>
      <c r="X67">
        <v>120</v>
      </c>
      <c r="Y67" s="61">
        <v>46037</v>
      </c>
      <c r="Z67" s="61" t="s">
        <v>1817</v>
      </c>
      <c r="AA67" s="58">
        <v>-112</v>
      </c>
      <c r="AB67">
        <v>3907</v>
      </c>
      <c r="AC67">
        <v>112</v>
      </c>
      <c r="AD67">
        <v>7</v>
      </c>
      <c r="AE67" s="42">
        <v>0.24313593539703901</v>
      </c>
      <c r="AF67" s="58">
        <v>105</v>
      </c>
    </row>
    <row r="68" spans="3:32">
      <c r="C68" t="s">
        <v>215</v>
      </c>
      <c r="D68">
        <v>623</v>
      </c>
      <c r="E68">
        <v>63391508</v>
      </c>
      <c r="F68" t="s">
        <v>216</v>
      </c>
      <c r="G68" t="s">
        <v>107</v>
      </c>
      <c r="H68">
        <v>27</v>
      </c>
      <c r="I68">
        <v>4871229</v>
      </c>
      <c r="J68" s="59">
        <v>0.86</v>
      </c>
      <c r="K68" s="60">
        <v>76.457405682442896</v>
      </c>
      <c r="L68" t="s">
        <v>202</v>
      </c>
      <c r="M68" s="42">
        <v>0.124</v>
      </c>
      <c r="N68">
        <v>2548</v>
      </c>
      <c r="O68" s="62">
        <v>45230</v>
      </c>
      <c r="P68">
        <v>51582</v>
      </c>
      <c r="Q68" s="58">
        <v>3943825.8999117701</v>
      </c>
      <c r="R68" s="58">
        <v>4432860</v>
      </c>
      <c r="S68">
        <v>50674</v>
      </c>
      <c r="T68" s="58">
        <v>51582</v>
      </c>
      <c r="U68" s="58">
        <v>908</v>
      </c>
      <c r="V68" s="58">
        <v>4354828</v>
      </c>
      <c r="W68" s="58">
        <v>78032</v>
      </c>
      <c r="X68">
        <v>140</v>
      </c>
      <c r="Y68" s="61">
        <v>46137</v>
      </c>
      <c r="Z68" s="61" t="s">
        <v>1817</v>
      </c>
      <c r="AA68" s="58">
        <v>-12</v>
      </c>
      <c r="AB68">
        <v>3290</v>
      </c>
      <c r="AC68">
        <v>12</v>
      </c>
      <c r="AD68">
        <v>4</v>
      </c>
      <c r="AE68" s="42">
        <v>0.98239696017990796</v>
      </c>
      <c r="AF68" s="58">
        <v>8</v>
      </c>
    </row>
    <row r="69" spans="3:32">
      <c r="C69" t="s">
        <v>217</v>
      </c>
      <c r="D69">
        <v>695</v>
      </c>
      <c r="E69">
        <v>98741581</v>
      </c>
      <c r="F69" t="s">
        <v>218</v>
      </c>
      <c r="G69" t="s">
        <v>107</v>
      </c>
      <c r="H69">
        <v>12</v>
      </c>
      <c r="I69">
        <v>4468376</v>
      </c>
      <c r="J69" s="59">
        <v>0.77</v>
      </c>
      <c r="K69" s="60">
        <v>74.666513722934695</v>
      </c>
      <c r="L69" t="s">
        <v>87</v>
      </c>
      <c r="M69" s="42">
        <v>0.13900000000000001</v>
      </c>
      <c r="N69">
        <v>6260</v>
      </c>
      <c r="O69" s="62">
        <v>44168</v>
      </c>
      <c r="P69">
        <v>19424</v>
      </c>
      <c r="Q69" s="58">
        <v>1450322.3625542801</v>
      </c>
      <c r="R69" s="58">
        <v>1651917</v>
      </c>
      <c r="S69">
        <v>2622</v>
      </c>
      <c r="T69" s="58">
        <v>19424</v>
      </c>
      <c r="U69" s="58">
        <v>16802</v>
      </c>
      <c r="V69" s="58">
        <v>222988</v>
      </c>
      <c r="W69" s="58">
        <v>1428929</v>
      </c>
      <c r="X69">
        <v>141</v>
      </c>
      <c r="Y69" s="61">
        <v>45886</v>
      </c>
      <c r="Z69" s="61" t="s">
        <v>1817</v>
      </c>
      <c r="AA69" s="58">
        <v>-263</v>
      </c>
      <c r="AB69">
        <v>3173</v>
      </c>
      <c r="AC69">
        <v>263</v>
      </c>
      <c r="AD69">
        <v>6</v>
      </c>
      <c r="AE69" s="42">
        <v>0.134987644151565</v>
      </c>
      <c r="AF69" s="58">
        <v>257</v>
      </c>
    </row>
    <row r="70" spans="3:32">
      <c r="C70" t="s">
        <v>219</v>
      </c>
      <c r="D70">
        <v>211</v>
      </c>
      <c r="E70">
        <v>42771601</v>
      </c>
      <c r="F70" t="s">
        <v>74</v>
      </c>
      <c r="G70" t="s">
        <v>75</v>
      </c>
      <c r="H70">
        <v>42</v>
      </c>
      <c r="I70">
        <v>4797129</v>
      </c>
      <c r="J70" s="59">
        <v>0.77</v>
      </c>
      <c r="K70" s="60">
        <v>56.550999937021402</v>
      </c>
      <c r="L70" t="s">
        <v>176</v>
      </c>
      <c r="M70" s="42">
        <v>0.11799999999999999</v>
      </c>
      <c r="N70">
        <v>9520</v>
      </c>
      <c r="O70" s="62">
        <v>45341</v>
      </c>
      <c r="P70">
        <v>61005</v>
      </c>
      <c r="Q70" s="58">
        <v>3449893.7511579902</v>
      </c>
      <c r="R70" s="58">
        <v>3856981</v>
      </c>
      <c r="S70">
        <v>50271</v>
      </c>
      <c r="T70" s="58">
        <v>61005</v>
      </c>
      <c r="U70" s="58">
        <v>10734</v>
      </c>
      <c r="V70" s="58">
        <v>3178335</v>
      </c>
      <c r="W70" s="58">
        <v>678646</v>
      </c>
      <c r="X70">
        <v>74</v>
      </c>
      <c r="Y70" s="61">
        <v>45706</v>
      </c>
      <c r="Z70" s="61" t="s">
        <v>1817</v>
      </c>
      <c r="AA70" s="58">
        <v>-443</v>
      </c>
      <c r="AB70">
        <v>4086</v>
      </c>
      <c r="AC70">
        <v>443</v>
      </c>
      <c r="AD70">
        <v>8</v>
      </c>
      <c r="AE70" s="42">
        <v>0.82404720924514396</v>
      </c>
      <c r="AF70" s="58">
        <v>435</v>
      </c>
    </row>
    <row r="71" spans="3:32">
      <c r="C71" t="s">
        <v>220</v>
      </c>
      <c r="D71">
        <v>178</v>
      </c>
      <c r="E71">
        <v>86960590</v>
      </c>
      <c r="F71" t="s">
        <v>89</v>
      </c>
      <c r="G71" t="s">
        <v>71</v>
      </c>
      <c r="H71">
        <v>13</v>
      </c>
      <c r="I71">
        <v>8872233</v>
      </c>
      <c r="J71" s="59">
        <v>0.84</v>
      </c>
      <c r="K71" s="60">
        <v>94.785872959869195</v>
      </c>
      <c r="L71" t="s">
        <v>221</v>
      </c>
      <c r="M71" s="42">
        <v>0.14699999999999999</v>
      </c>
      <c r="N71">
        <v>8410</v>
      </c>
      <c r="O71" s="62">
        <v>45517</v>
      </c>
      <c r="P71">
        <v>14511</v>
      </c>
      <c r="Q71" s="58">
        <v>1375437.80252066</v>
      </c>
      <c r="R71" s="58">
        <v>1577627</v>
      </c>
      <c r="S71">
        <v>2263</v>
      </c>
      <c r="T71" s="58">
        <v>14511</v>
      </c>
      <c r="U71" s="58">
        <v>12248</v>
      </c>
      <c r="V71" s="58">
        <v>246032</v>
      </c>
      <c r="W71" s="58">
        <v>1331595</v>
      </c>
      <c r="X71">
        <v>91</v>
      </c>
      <c r="Y71" s="61">
        <v>45976</v>
      </c>
      <c r="Z71" s="61" t="s">
        <v>1817</v>
      </c>
      <c r="AA71" s="58">
        <v>-173</v>
      </c>
      <c r="AB71">
        <v>4943</v>
      </c>
      <c r="AC71">
        <v>173</v>
      </c>
      <c r="AD71">
        <v>2</v>
      </c>
      <c r="AE71" s="42">
        <v>0.155950658121425</v>
      </c>
      <c r="AF71" s="58">
        <v>171</v>
      </c>
    </row>
    <row r="72" spans="3:32">
      <c r="C72" t="s">
        <v>222</v>
      </c>
      <c r="D72">
        <v>415</v>
      </c>
      <c r="E72">
        <v>43820092</v>
      </c>
      <c r="F72" t="s">
        <v>57</v>
      </c>
      <c r="G72" t="s">
        <v>58</v>
      </c>
      <c r="H72">
        <v>36</v>
      </c>
      <c r="I72">
        <v>6368632</v>
      </c>
      <c r="J72" s="59">
        <v>0.86</v>
      </c>
      <c r="K72" s="60">
        <v>78.971814126476104</v>
      </c>
      <c r="L72" t="s">
        <v>104</v>
      </c>
      <c r="M72" s="42">
        <v>0.14299999999999999</v>
      </c>
      <c r="N72">
        <v>3708</v>
      </c>
      <c r="O72" s="62">
        <v>44556</v>
      </c>
      <c r="P72">
        <v>74959</v>
      </c>
      <c r="Q72" s="58">
        <v>5919648.2151065199</v>
      </c>
      <c r="R72" s="58">
        <v>6766158</v>
      </c>
      <c r="S72">
        <v>38638</v>
      </c>
      <c r="T72" s="58">
        <v>74959</v>
      </c>
      <c r="U72" s="58">
        <v>36321</v>
      </c>
      <c r="V72" s="58">
        <v>3487651</v>
      </c>
      <c r="W72" s="58">
        <v>3278507</v>
      </c>
      <c r="X72">
        <v>87</v>
      </c>
      <c r="Y72" s="61">
        <v>45791</v>
      </c>
      <c r="Z72" s="61" t="s">
        <v>1817</v>
      </c>
      <c r="AA72" s="58">
        <v>-358</v>
      </c>
      <c r="AB72">
        <v>1437</v>
      </c>
      <c r="AC72">
        <v>358</v>
      </c>
      <c r="AD72">
        <v>4</v>
      </c>
      <c r="AE72" s="42">
        <v>0.51545511546311995</v>
      </c>
      <c r="AF72" s="58">
        <v>354</v>
      </c>
    </row>
    <row r="73" spans="3:32">
      <c r="C73" t="s">
        <v>223</v>
      </c>
      <c r="D73">
        <v>481</v>
      </c>
      <c r="E73">
        <v>24705362</v>
      </c>
      <c r="F73" t="s">
        <v>224</v>
      </c>
      <c r="G73" t="s">
        <v>71</v>
      </c>
      <c r="H73">
        <v>18</v>
      </c>
      <c r="I73">
        <v>2104432</v>
      </c>
      <c r="J73" s="59">
        <v>0.91</v>
      </c>
      <c r="K73" s="60">
        <v>61.085472781174303</v>
      </c>
      <c r="L73" t="s">
        <v>68</v>
      </c>
      <c r="M73" s="42">
        <v>0.13300000000000001</v>
      </c>
      <c r="N73">
        <v>2545</v>
      </c>
      <c r="O73" s="62">
        <v>45105</v>
      </c>
      <c r="P73">
        <v>64997</v>
      </c>
      <c r="Q73" s="58">
        <v>3970372.4743579901</v>
      </c>
      <c r="R73" s="58">
        <v>4498432</v>
      </c>
      <c r="S73">
        <v>29757</v>
      </c>
      <c r="T73" s="58">
        <v>64997</v>
      </c>
      <c r="U73" s="58">
        <v>35240</v>
      </c>
      <c r="V73" s="58">
        <v>2059477</v>
      </c>
      <c r="W73" s="58">
        <v>2438955</v>
      </c>
      <c r="X73">
        <v>60</v>
      </c>
      <c r="Y73" s="61">
        <v>46059</v>
      </c>
      <c r="Z73" s="61" t="s">
        <v>1817</v>
      </c>
      <c r="AA73" s="58">
        <v>-90</v>
      </c>
      <c r="AB73">
        <v>2714</v>
      </c>
      <c r="AC73">
        <v>90</v>
      </c>
      <c r="AD73">
        <v>2</v>
      </c>
      <c r="AE73" s="42">
        <v>0.45782113020601001</v>
      </c>
      <c r="AF73" s="58">
        <v>88</v>
      </c>
    </row>
    <row r="74" spans="3:32">
      <c r="C74" t="s">
        <v>225</v>
      </c>
      <c r="D74">
        <v>752</v>
      </c>
      <c r="E74">
        <v>98263327</v>
      </c>
      <c r="F74" t="s">
        <v>226</v>
      </c>
      <c r="G74" t="s">
        <v>97</v>
      </c>
      <c r="H74">
        <v>35</v>
      </c>
      <c r="I74">
        <v>2740340</v>
      </c>
      <c r="J74" s="59">
        <v>0.92</v>
      </c>
      <c r="K74" s="60">
        <v>81.472016173556597</v>
      </c>
      <c r="L74" t="s">
        <v>80</v>
      </c>
      <c r="M74" s="42">
        <v>0.13700000000000001</v>
      </c>
      <c r="N74">
        <v>9802</v>
      </c>
      <c r="O74" s="62">
        <v>45622</v>
      </c>
      <c r="P74">
        <v>96086</v>
      </c>
      <c r="Q74" s="58">
        <v>7828320.1460523596</v>
      </c>
      <c r="R74" s="58">
        <v>8900800</v>
      </c>
      <c r="S74">
        <v>66777</v>
      </c>
      <c r="T74" s="58">
        <v>96086</v>
      </c>
      <c r="U74" s="58">
        <v>29309</v>
      </c>
      <c r="V74" s="58">
        <v>6185799</v>
      </c>
      <c r="W74" s="58">
        <v>2715001</v>
      </c>
      <c r="X74">
        <v>50</v>
      </c>
      <c r="Y74" s="61">
        <v>46302</v>
      </c>
      <c r="Z74" s="61" t="s">
        <v>1817</v>
      </c>
      <c r="AA74" s="58">
        <v>153</v>
      </c>
      <c r="AB74">
        <v>7206</v>
      </c>
      <c r="AC74">
        <v>0</v>
      </c>
      <c r="AD74">
        <v>0</v>
      </c>
      <c r="AE74" s="42">
        <v>0.69497117165872202</v>
      </c>
      <c r="AF74" s="58">
        <v>0</v>
      </c>
    </row>
    <row r="75" spans="3:32">
      <c r="C75" t="s">
        <v>227</v>
      </c>
      <c r="D75">
        <v>708</v>
      </c>
      <c r="E75">
        <v>29926631</v>
      </c>
      <c r="F75" t="s">
        <v>183</v>
      </c>
      <c r="G75" t="s">
        <v>93</v>
      </c>
      <c r="H75">
        <v>18</v>
      </c>
      <c r="I75">
        <v>9101056</v>
      </c>
      <c r="J75" s="59">
        <v>0.81</v>
      </c>
      <c r="K75" s="60">
        <v>80.753795522332595</v>
      </c>
      <c r="L75" t="s">
        <v>197</v>
      </c>
      <c r="M75" s="42">
        <v>0.10299999999999999</v>
      </c>
      <c r="N75">
        <v>5774</v>
      </c>
      <c r="O75" s="62">
        <v>45025</v>
      </c>
      <c r="P75">
        <v>63401</v>
      </c>
      <c r="Q75" s="58">
        <v>5119871.3899114104</v>
      </c>
      <c r="R75" s="58">
        <v>5647218</v>
      </c>
      <c r="S75">
        <v>59302</v>
      </c>
      <c r="T75" s="58">
        <v>63401</v>
      </c>
      <c r="U75" s="58">
        <v>4099</v>
      </c>
      <c r="V75" s="58">
        <v>5282114</v>
      </c>
      <c r="W75" s="58">
        <v>365104</v>
      </c>
      <c r="X75">
        <v>153</v>
      </c>
      <c r="Y75" s="61">
        <v>45953</v>
      </c>
      <c r="Z75" s="61" t="s">
        <v>1817</v>
      </c>
      <c r="AA75" s="58">
        <v>-196</v>
      </c>
      <c r="AB75">
        <v>2215</v>
      </c>
      <c r="AC75">
        <v>196</v>
      </c>
      <c r="AD75">
        <v>8</v>
      </c>
      <c r="AE75" s="42">
        <v>0.93534802290184704</v>
      </c>
      <c r="AF75" s="58">
        <v>188</v>
      </c>
    </row>
    <row r="76" spans="3:32">
      <c r="C76" t="s">
        <v>228</v>
      </c>
      <c r="D76">
        <v>372</v>
      </c>
      <c r="E76">
        <v>86366372</v>
      </c>
      <c r="F76" t="s">
        <v>229</v>
      </c>
      <c r="G76" t="s">
        <v>125</v>
      </c>
      <c r="H76">
        <v>47</v>
      </c>
      <c r="I76">
        <v>4298885</v>
      </c>
      <c r="J76" s="59">
        <v>0.92</v>
      </c>
      <c r="K76" s="60">
        <v>77.1218211951835</v>
      </c>
      <c r="L76" t="s">
        <v>230</v>
      </c>
      <c r="M76" s="42">
        <v>0.105</v>
      </c>
      <c r="N76">
        <v>4229</v>
      </c>
      <c r="O76" s="62">
        <v>44967</v>
      </c>
      <c r="P76">
        <v>11798</v>
      </c>
      <c r="Q76" s="58">
        <v>909883.24646077503</v>
      </c>
      <c r="R76" s="58">
        <v>1005421</v>
      </c>
      <c r="S76">
        <v>2163</v>
      </c>
      <c r="T76" s="58">
        <v>11798</v>
      </c>
      <c r="U76" s="58">
        <v>9635</v>
      </c>
      <c r="V76" s="58">
        <v>184330</v>
      </c>
      <c r="W76" s="58">
        <v>821091</v>
      </c>
      <c r="X76">
        <v>97</v>
      </c>
      <c r="Y76" s="61">
        <v>45830</v>
      </c>
      <c r="Z76" s="61" t="s">
        <v>1817</v>
      </c>
      <c r="AA76" s="58">
        <v>-319</v>
      </c>
      <c r="AB76">
        <v>1551</v>
      </c>
      <c r="AC76">
        <v>319</v>
      </c>
      <c r="AD76">
        <v>1</v>
      </c>
      <c r="AE76" s="42">
        <v>0.18333615867096101</v>
      </c>
      <c r="AF76" s="58">
        <v>318</v>
      </c>
    </row>
    <row r="77" spans="3:32">
      <c r="C77" t="s">
        <v>231</v>
      </c>
      <c r="D77">
        <v>416</v>
      </c>
      <c r="E77">
        <v>20695459</v>
      </c>
      <c r="F77" t="s">
        <v>124</v>
      </c>
      <c r="G77" t="s">
        <v>125</v>
      </c>
      <c r="H77">
        <v>12</v>
      </c>
      <c r="I77">
        <v>4013501</v>
      </c>
      <c r="J77" s="59">
        <v>0.75</v>
      </c>
      <c r="K77" s="60">
        <v>64.845935803467597</v>
      </c>
      <c r="L77" t="s">
        <v>232</v>
      </c>
      <c r="M77" s="42">
        <v>0.14399999999999999</v>
      </c>
      <c r="N77">
        <v>8891</v>
      </c>
      <c r="O77" s="62">
        <v>45299</v>
      </c>
      <c r="P77">
        <v>26345</v>
      </c>
      <c r="Q77" s="58">
        <v>1708366.1787423501</v>
      </c>
      <c r="R77" s="58">
        <v>1954371</v>
      </c>
      <c r="S77">
        <v>18714</v>
      </c>
      <c r="T77" s="58">
        <v>26345</v>
      </c>
      <c r="U77" s="58">
        <v>7631</v>
      </c>
      <c r="V77" s="58">
        <v>1388275</v>
      </c>
      <c r="W77" s="58">
        <v>566096</v>
      </c>
      <c r="X77">
        <v>117</v>
      </c>
      <c r="Y77" s="61">
        <v>45676</v>
      </c>
      <c r="Z77" s="61" t="s">
        <v>1817</v>
      </c>
      <c r="AA77" s="58">
        <v>-473</v>
      </c>
      <c r="AB77">
        <v>6604</v>
      </c>
      <c r="AC77">
        <v>473</v>
      </c>
      <c r="AD77">
        <v>6</v>
      </c>
      <c r="AE77" s="42">
        <v>0.71034351869424905</v>
      </c>
      <c r="AF77" s="58">
        <v>467</v>
      </c>
    </row>
    <row r="78" spans="3:32">
      <c r="C78" t="s">
        <v>233</v>
      </c>
      <c r="D78">
        <v>921</v>
      </c>
      <c r="E78">
        <v>84708120</v>
      </c>
      <c r="F78" t="s">
        <v>86</v>
      </c>
      <c r="G78" t="s">
        <v>58</v>
      </c>
      <c r="H78">
        <v>45</v>
      </c>
      <c r="I78">
        <v>6636243</v>
      </c>
      <c r="J78" s="59">
        <v>0.81</v>
      </c>
      <c r="K78" s="60">
        <v>85.610204648574694</v>
      </c>
      <c r="L78" t="s">
        <v>202</v>
      </c>
      <c r="M78" s="42">
        <v>0.122</v>
      </c>
      <c r="N78">
        <v>9747</v>
      </c>
      <c r="O78" s="62">
        <v>45402</v>
      </c>
      <c r="P78">
        <v>76528</v>
      </c>
      <c r="Q78" s="58">
        <v>6551577.7413461301</v>
      </c>
      <c r="R78" s="58">
        <v>7350870</v>
      </c>
      <c r="S78">
        <v>67234</v>
      </c>
      <c r="T78" s="58">
        <v>76528</v>
      </c>
      <c r="U78" s="58">
        <v>9294</v>
      </c>
      <c r="V78" s="58">
        <v>6458138</v>
      </c>
      <c r="W78" s="58">
        <v>892732</v>
      </c>
      <c r="X78">
        <v>132</v>
      </c>
      <c r="Y78" s="61">
        <v>45966</v>
      </c>
      <c r="Z78" s="61" t="s">
        <v>1817</v>
      </c>
      <c r="AA78" s="58">
        <v>-183</v>
      </c>
      <c r="AB78">
        <v>3298</v>
      </c>
      <c r="AC78">
        <v>183</v>
      </c>
      <c r="AD78">
        <v>7</v>
      </c>
      <c r="AE78" s="42">
        <v>0.87855425465189196</v>
      </c>
      <c r="AF78" s="58">
        <v>176</v>
      </c>
    </row>
    <row r="79" spans="3:32">
      <c r="C79" t="s">
        <v>234</v>
      </c>
      <c r="D79">
        <v>154</v>
      </c>
      <c r="E79">
        <v>69623259</v>
      </c>
      <c r="F79" t="s">
        <v>235</v>
      </c>
      <c r="G79" t="s">
        <v>83</v>
      </c>
      <c r="H79">
        <v>12</v>
      </c>
      <c r="I79">
        <v>8035424</v>
      </c>
      <c r="J79" s="59">
        <v>0.81</v>
      </c>
      <c r="K79" s="60">
        <v>56.328399529483903</v>
      </c>
      <c r="L79" t="s">
        <v>236</v>
      </c>
      <c r="M79" s="42">
        <v>0.125</v>
      </c>
      <c r="N79">
        <v>6548</v>
      </c>
      <c r="O79" s="62">
        <v>44506</v>
      </c>
      <c r="P79">
        <v>70443</v>
      </c>
      <c r="Q79" s="58">
        <v>3967941.4480554401</v>
      </c>
      <c r="R79" s="58">
        <v>4463934</v>
      </c>
      <c r="S79">
        <v>70443</v>
      </c>
      <c r="T79" s="58">
        <v>70443</v>
      </c>
      <c r="U79" s="58">
        <v>0</v>
      </c>
      <c r="V79" s="58">
        <v>4463934</v>
      </c>
      <c r="W79" s="58">
        <v>0</v>
      </c>
      <c r="X79">
        <v>160</v>
      </c>
      <c r="Y79" s="61">
        <v>45774</v>
      </c>
      <c r="Z79" s="61" t="s">
        <v>1816</v>
      </c>
      <c r="AA79" s="58">
        <v>-375</v>
      </c>
      <c r="AB79">
        <v>5064</v>
      </c>
      <c r="AC79">
        <v>375</v>
      </c>
      <c r="AD79">
        <v>4</v>
      </c>
      <c r="AE79" s="42">
        <v>1</v>
      </c>
      <c r="AF79" s="58">
        <v>371</v>
      </c>
    </row>
    <row r="80" spans="3:32">
      <c r="C80" t="s">
        <v>237</v>
      </c>
      <c r="D80">
        <v>428</v>
      </c>
      <c r="E80">
        <v>55308336</v>
      </c>
      <c r="F80" t="s">
        <v>175</v>
      </c>
      <c r="G80" t="s">
        <v>50</v>
      </c>
      <c r="H80">
        <v>43</v>
      </c>
      <c r="I80">
        <v>7297298</v>
      </c>
      <c r="J80" s="59">
        <v>0.82</v>
      </c>
      <c r="K80" s="60">
        <v>94.636712834357695</v>
      </c>
      <c r="L80" t="s">
        <v>87</v>
      </c>
      <c r="M80" s="42">
        <v>0.14099999999999999</v>
      </c>
      <c r="N80">
        <v>3425</v>
      </c>
      <c r="O80" s="62">
        <v>44168</v>
      </c>
      <c r="P80">
        <v>62833</v>
      </c>
      <c r="Q80" s="58">
        <v>5946308.5775212003</v>
      </c>
      <c r="R80" s="58">
        <v>6784738</v>
      </c>
      <c r="S80">
        <v>36051</v>
      </c>
      <c r="T80" s="58">
        <v>62833</v>
      </c>
      <c r="U80" s="58">
        <v>26782</v>
      </c>
      <c r="V80" s="58">
        <v>3892805</v>
      </c>
      <c r="W80" s="58">
        <v>2891933</v>
      </c>
      <c r="X80">
        <v>157</v>
      </c>
      <c r="Y80" s="61">
        <v>46228</v>
      </c>
      <c r="Z80" s="61" t="s">
        <v>1817</v>
      </c>
      <c r="AA80" s="58">
        <v>79</v>
      </c>
      <c r="AB80">
        <v>1137</v>
      </c>
      <c r="AC80">
        <v>0</v>
      </c>
      <c r="AD80">
        <v>0</v>
      </c>
      <c r="AE80" s="42">
        <v>0.57375901198414803</v>
      </c>
      <c r="AF80" s="58">
        <v>0</v>
      </c>
    </row>
    <row r="81" spans="3:32">
      <c r="C81" t="s">
        <v>238</v>
      </c>
      <c r="D81">
        <v>815</v>
      </c>
      <c r="E81">
        <v>54402874</v>
      </c>
      <c r="F81" t="s">
        <v>163</v>
      </c>
      <c r="G81" t="s">
        <v>83</v>
      </c>
      <c r="H81">
        <v>44</v>
      </c>
      <c r="I81">
        <v>590943</v>
      </c>
      <c r="J81" s="59">
        <v>0.8</v>
      </c>
      <c r="K81" s="60">
        <v>50.023410719381999</v>
      </c>
      <c r="L81" t="s">
        <v>239</v>
      </c>
      <c r="M81" s="42">
        <v>0.108</v>
      </c>
      <c r="N81">
        <v>2630</v>
      </c>
      <c r="O81" s="62">
        <v>43881</v>
      </c>
      <c r="P81">
        <v>75009</v>
      </c>
      <c r="Q81" s="58">
        <v>3752206.0146501302</v>
      </c>
      <c r="R81" s="58">
        <v>4157444</v>
      </c>
      <c r="S81">
        <v>26089</v>
      </c>
      <c r="T81" s="58">
        <v>75009</v>
      </c>
      <c r="U81" s="58">
        <v>48920</v>
      </c>
      <c r="V81" s="58">
        <v>1446007</v>
      </c>
      <c r="W81" s="58">
        <v>2711437</v>
      </c>
      <c r="X81">
        <v>177</v>
      </c>
      <c r="Y81" s="61">
        <v>45679</v>
      </c>
      <c r="Z81" s="61" t="s">
        <v>1817</v>
      </c>
      <c r="AA81" s="58">
        <v>-470</v>
      </c>
      <c r="AB81">
        <v>4635</v>
      </c>
      <c r="AC81">
        <v>470</v>
      </c>
      <c r="AD81">
        <v>7</v>
      </c>
      <c r="AE81" s="42">
        <v>0.34781159594181998</v>
      </c>
      <c r="AF81" s="58">
        <v>463</v>
      </c>
    </row>
    <row r="82" spans="3:32">
      <c r="C82" t="s">
        <v>240</v>
      </c>
      <c r="D82">
        <v>487</v>
      </c>
      <c r="E82">
        <v>97244544</v>
      </c>
      <c r="F82" t="s">
        <v>241</v>
      </c>
      <c r="G82" t="s">
        <v>50</v>
      </c>
      <c r="H82">
        <v>26</v>
      </c>
      <c r="I82">
        <v>8550362</v>
      </c>
      <c r="J82" s="59">
        <v>0.99</v>
      </c>
      <c r="K82" s="60">
        <v>66.074217908173495</v>
      </c>
      <c r="L82" t="s">
        <v>242</v>
      </c>
      <c r="M82" s="42">
        <v>0.14000000000000001</v>
      </c>
      <c r="N82">
        <v>6236</v>
      </c>
      <c r="O82" s="62">
        <v>45233</v>
      </c>
      <c r="P82">
        <v>26715</v>
      </c>
      <c r="Q82" s="58">
        <v>1765172.7314168599</v>
      </c>
      <c r="R82" s="58">
        <v>2012297</v>
      </c>
      <c r="S82">
        <v>21220</v>
      </c>
      <c r="T82" s="58">
        <v>26715</v>
      </c>
      <c r="U82" s="58">
        <v>5495</v>
      </c>
      <c r="V82" s="58">
        <v>1598388</v>
      </c>
      <c r="W82" s="58">
        <v>413909</v>
      </c>
      <c r="X82">
        <v>145</v>
      </c>
      <c r="Y82" s="61">
        <v>46227</v>
      </c>
      <c r="Z82" s="61" t="s">
        <v>1817</v>
      </c>
      <c r="AA82" s="58">
        <v>78</v>
      </c>
      <c r="AB82">
        <v>3551</v>
      </c>
      <c r="AC82">
        <v>0</v>
      </c>
      <c r="AD82">
        <v>0</v>
      </c>
      <c r="AE82" s="42">
        <v>0.79431031255848805</v>
      </c>
      <c r="AF82" s="58">
        <v>0</v>
      </c>
    </row>
    <row r="83" spans="3:32">
      <c r="C83" t="s">
        <v>243</v>
      </c>
      <c r="D83">
        <v>300</v>
      </c>
      <c r="E83">
        <v>91896913</v>
      </c>
      <c r="F83" t="s">
        <v>244</v>
      </c>
      <c r="G83" t="s">
        <v>67</v>
      </c>
      <c r="H83">
        <v>32</v>
      </c>
      <c r="I83">
        <v>6143864</v>
      </c>
      <c r="J83" s="59">
        <v>0.8</v>
      </c>
      <c r="K83" s="60">
        <v>81.460248466006703</v>
      </c>
      <c r="L83" t="s">
        <v>98</v>
      </c>
      <c r="M83" s="42">
        <v>0.128</v>
      </c>
      <c r="N83">
        <v>3448</v>
      </c>
      <c r="O83" s="62">
        <v>45704</v>
      </c>
      <c r="P83">
        <v>33238</v>
      </c>
      <c r="Q83" s="58">
        <v>2707575.7385131302</v>
      </c>
      <c r="R83" s="58">
        <v>3054145</v>
      </c>
      <c r="S83">
        <v>24486</v>
      </c>
      <c r="T83" s="58">
        <v>33238</v>
      </c>
      <c r="U83" s="58">
        <v>8752</v>
      </c>
      <c r="V83" s="58">
        <v>2249949</v>
      </c>
      <c r="W83" s="58">
        <v>804196</v>
      </c>
      <c r="X83">
        <v>53</v>
      </c>
      <c r="Y83" s="61">
        <v>46178</v>
      </c>
      <c r="Z83" s="61" t="s">
        <v>1817</v>
      </c>
      <c r="AA83" s="58">
        <v>29</v>
      </c>
      <c r="AB83">
        <v>8166</v>
      </c>
      <c r="AC83">
        <v>0</v>
      </c>
      <c r="AD83">
        <v>0</v>
      </c>
      <c r="AE83" s="42">
        <v>0.73668692460436802</v>
      </c>
      <c r="AF83" s="58">
        <v>0</v>
      </c>
    </row>
    <row r="84" spans="3:32">
      <c r="C84" t="s">
        <v>245</v>
      </c>
      <c r="D84">
        <v>553</v>
      </c>
      <c r="E84">
        <v>47691627</v>
      </c>
      <c r="F84" t="s">
        <v>246</v>
      </c>
      <c r="G84" t="s">
        <v>50</v>
      </c>
      <c r="H84">
        <v>26</v>
      </c>
      <c r="I84">
        <v>3548982</v>
      </c>
      <c r="J84" s="59">
        <v>0.79</v>
      </c>
      <c r="K84" s="60">
        <v>67.854586605562901</v>
      </c>
      <c r="L84" t="s">
        <v>90</v>
      </c>
      <c r="M84" s="42">
        <v>0.11899999999999999</v>
      </c>
      <c r="N84">
        <v>4737</v>
      </c>
      <c r="O84" s="62">
        <v>44062</v>
      </c>
      <c r="P84">
        <v>93491</v>
      </c>
      <c r="Q84" s="58">
        <v>6343793.1563406801</v>
      </c>
      <c r="R84" s="58">
        <v>7098705</v>
      </c>
      <c r="S84">
        <v>82663</v>
      </c>
      <c r="T84" s="58">
        <v>93491</v>
      </c>
      <c r="U84" s="58">
        <v>10828</v>
      </c>
      <c r="V84" s="58">
        <v>6276542</v>
      </c>
      <c r="W84" s="58">
        <v>822163</v>
      </c>
      <c r="X84">
        <v>157</v>
      </c>
      <c r="Y84" s="61">
        <v>46124</v>
      </c>
      <c r="Z84" s="61" t="s">
        <v>1817</v>
      </c>
      <c r="AA84" s="58">
        <v>-25</v>
      </c>
      <c r="AB84">
        <v>3486</v>
      </c>
      <c r="AC84">
        <v>25</v>
      </c>
      <c r="AD84">
        <v>9</v>
      </c>
      <c r="AE84" s="42">
        <v>0.88418136505118095</v>
      </c>
      <c r="AF84" s="58">
        <v>16</v>
      </c>
    </row>
    <row r="85" spans="3:32">
      <c r="C85" t="s">
        <v>247</v>
      </c>
      <c r="D85">
        <v>506</v>
      </c>
      <c r="E85">
        <v>26272741</v>
      </c>
      <c r="F85" t="s">
        <v>248</v>
      </c>
      <c r="G85" t="s">
        <v>147</v>
      </c>
      <c r="H85">
        <v>19</v>
      </c>
      <c r="I85">
        <v>2262579</v>
      </c>
      <c r="J85" s="59">
        <v>0.9</v>
      </c>
      <c r="K85" s="60">
        <v>63.156104126282301</v>
      </c>
      <c r="L85" t="s">
        <v>184</v>
      </c>
      <c r="M85" s="42">
        <v>0.123</v>
      </c>
      <c r="N85">
        <v>1115</v>
      </c>
      <c r="O85" s="62">
        <v>46015</v>
      </c>
      <c r="P85">
        <v>42944</v>
      </c>
      <c r="Q85" s="58">
        <v>2712175.7355990699</v>
      </c>
      <c r="R85" s="58">
        <v>3045773</v>
      </c>
      <c r="S85">
        <v>11954</v>
      </c>
      <c r="T85" s="58">
        <v>42944</v>
      </c>
      <c r="U85" s="58">
        <v>30990</v>
      </c>
      <c r="V85" s="58">
        <v>847829</v>
      </c>
      <c r="W85" s="58">
        <v>2197944</v>
      </c>
      <c r="X85">
        <v>120</v>
      </c>
      <c r="Y85" s="61">
        <v>45883</v>
      </c>
      <c r="Z85" s="61" t="s">
        <v>1817</v>
      </c>
      <c r="AA85" s="58">
        <v>-266</v>
      </c>
      <c r="AB85">
        <v>4197</v>
      </c>
      <c r="AC85">
        <v>266</v>
      </c>
      <c r="AD85">
        <v>6</v>
      </c>
      <c r="AE85" s="42">
        <v>0.27836251862891198</v>
      </c>
      <c r="AF85" s="58">
        <v>260</v>
      </c>
    </row>
    <row r="86" spans="3:32">
      <c r="C86" t="s">
        <v>249</v>
      </c>
      <c r="D86">
        <v>243</v>
      </c>
      <c r="E86">
        <v>28345403</v>
      </c>
      <c r="F86" t="s">
        <v>170</v>
      </c>
      <c r="G86" t="s">
        <v>147</v>
      </c>
      <c r="H86">
        <v>37</v>
      </c>
      <c r="I86">
        <v>8471057</v>
      </c>
      <c r="J86" s="59">
        <v>0.96</v>
      </c>
      <c r="K86" s="60">
        <v>55.0225590728367</v>
      </c>
      <c r="L86" t="s">
        <v>144</v>
      </c>
      <c r="M86" s="42">
        <v>0.123</v>
      </c>
      <c r="N86">
        <v>3503</v>
      </c>
      <c r="O86" s="62">
        <v>44679</v>
      </c>
      <c r="P86">
        <v>40076</v>
      </c>
      <c r="Q86" s="58">
        <v>2205084.0774030001</v>
      </c>
      <c r="R86" s="58">
        <v>2476309</v>
      </c>
      <c r="S86">
        <v>23498</v>
      </c>
      <c r="T86" s="58">
        <v>40076</v>
      </c>
      <c r="U86" s="58">
        <v>16578</v>
      </c>
      <c r="V86" s="58">
        <v>1451949</v>
      </c>
      <c r="W86" s="58">
        <v>1024360</v>
      </c>
      <c r="X86">
        <v>66</v>
      </c>
      <c r="Y86" s="61">
        <v>45886</v>
      </c>
      <c r="Z86" s="61" t="s">
        <v>1817</v>
      </c>
      <c r="AA86" s="58">
        <v>-263</v>
      </c>
      <c r="AB86">
        <v>3565</v>
      </c>
      <c r="AC86">
        <v>263</v>
      </c>
      <c r="AD86">
        <v>5</v>
      </c>
      <c r="AE86" s="42">
        <v>0.58633596167282198</v>
      </c>
      <c r="AF86" s="58">
        <v>258</v>
      </c>
    </row>
    <row r="87" spans="3:32">
      <c r="C87" t="s">
        <v>250</v>
      </c>
      <c r="D87">
        <v>334</v>
      </c>
      <c r="E87">
        <v>58143902</v>
      </c>
      <c r="F87" t="s">
        <v>251</v>
      </c>
      <c r="G87" t="s">
        <v>50</v>
      </c>
      <c r="H87">
        <v>20</v>
      </c>
      <c r="I87">
        <v>2077407</v>
      </c>
      <c r="J87" s="59">
        <v>0.96</v>
      </c>
      <c r="K87" s="60">
        <v>69.668192174214695</v>
      </c>
      <c r="L87" t="s">
        <v>242</v>
      </c>
      <c r="M87" s="42">
        <v>0.129</v>
      </c>
      <c r="N87">
        <v>7815</v>
      </c>
      <c r="O87" s="62">
        <v>43900</v>
      </c>
      <c r="P87">
        <v>96030</v>
      </c>
      <c r="Q87" s="58">
        <v>6690236.4944898402</v>
      </c>
      <c r="R87" s="58">
        <v>7553277</v>
      </c>
      <c r="S87">
        <v>85727</v>
      </c>
      <c r="T87" s="58">
        <v>96030</v>
      </c>
      <c r="U87" s="58">
        <v>10303</v>
      </c>
      <c r="V87" s="58">
        <v>6742891</v>
      </c>
      <c r="W87" s="58">
        <v>810386</v>
      </c>
      <c r="X87">
        <v>90</v>
      </c>
      <c r="Y87" s="61">
        <v>46021</v>
      </c>
      <c r="Z87" s="61" t="s">
        <v>1817</v>
      </c>
      <c r="AA87" s="58">
        <v>-128</v>
      </c>
      <c r="AB87">
        <v>2361</v>
      </c>
      <c r="AC87">
        <v>128</v>
      </c>
      <c r="AD87">
        <v>7</v>
      </c>
      <c r="AE87" s="42">
        <v>0.89271061126731199</v>
      </c>
      <c r="AF87" s="58">
        <v>121</v>
      </c>
    </row>
    <row r="88" spans="3:32">
      <c r="C88" t="s">
        <v>252</v>
      </c>
      <c r="D88">
        <v>380</v>
      </c>
      <c r="E88">
        <v>20137518</v>
      </c>
      <c r="F88" t="s">
        <v>155</v>
      </c>
      <c r="G88" t="s">
        <v>50</v>
      </c>
      <c r="H88">
        <v>22</v>
      </c>
      <c r="I88">
        <v>4012751</v>
      </c>
      <c r="J88" s="59">
        <v>0.88</v>
      </c>
      <c r="K88" s="60">
        <v>65.523852174103098</v>
      </c>
      <c r="L88" t="s">
        <v>64</v>
      </c>
      <c r="M88" s="42">
        <v>0.11799999999999999</v>
      </c>
      <c r="N88">
        <v>8553</v>
      </c>
      <c r="O88" s="62">
        <v>44074</v>
      </c>
      <c r="P88">
        <v>87223</v>
      </c>
      <c r="Q88" s="58">
        <v>5715186.9581817901</v>
      </c>
      <c r="R88" s="58">
        <v>6389579</v>
      </c>
      <c r="S88">
        <v>67630</v>
      </c>
      <c r="T88" s="58">
        <v>87223</v>
      </c>
      <c r="U88" s="58">
        <v>19593</v>
      </c>
      <c r="V88" s="58">
        <v>4954281</v>
      </c>
      <c r="W88" s="58">
        <v>1435298</v>
      </c>
      <c r="X88">
        <v>62</v>
      </c>
      <c r="Y88" s="61">
        <v>45954</v>
      </c>
      <c r="Z88" s="61" t="s">
        <v>1817</v>
      </c>
      <c r="AA88" s="58">
        <v>-195</v>
      </c>
      <c r="AB88">
        <v>7688</v>
      </c>
      <c r="AC88">
        <v>195</v>
      </c>
      <c r="AD88">
        <v>1</v>
      </c>
      <c r="AE88" s="42">
        <v>0.77536888206092403</v>
      </c>
      <c r="AF88" s="58">
        <v>194</v>
      </c>
    </row>
    <row r="89" spans="3:32">
      <c r="C89" t="s">
        <v>253</v>
      </c>
      <c r="D89">
        <v>930</v>
      </c>
      <c r="E89">
        <v>79661338</v>
      </c>
      <c r="F89" t="s">
        <v>136</v>
      </c>
      <c r="G89" t="s">
        <v>54</v>
      </c>
      <c r="H89">
        <v>25</v>
      </c>
      <c r="I89">
        <v>9163409</v>
      </c>
      <c r="J89" s="59">
        <v>0.95</v>
      </c>
      <c r="K89" s="60">
        <v>72.393342537584701</v>
      </c>
      <c r="L89" t="s">
        <v>159</v>
      </c>
      <c r="M89" s="42">
        <v>0.121</v>
      </c>
      <c r="N89">
        <v>6680</v>
      </c>
      <c r="O89" s="62">
        <v>45992</v>
      </c>
      <c r="P89">
        <v>35026</v>
      </c>
      <c r="Q89" s="58">
        <v>2535649.21572144</v>
      </c>
      <c r="R89" s="58">
        <v>2842463</v>
      </c>
      <c r="S89">
        <v>1293</v>
      </c>
      <c r="T89" s="58">
        <v>35026</v>
      </c>
      <c r="U89" s="58">
        <v>33733</v>
      </c>
      <c r="V89" s="58">
        <v>104931</v>
      </c>
      <c r="W89" s="58">
        <v>2737532</v>
      </c>
      <c r="X89">
        <v>148</v>
      </c>
      <c r="Y89" s="61">
        <v>46125</v>
      </c>
      <c r="Z89" s="61" t="s">
        <v>1817</v>
      </c>
      <c r="AA89" s="58">
        <v>-24</v>
      </c>
      <c r="AB89">
        <v>4133</v>
      </c>
      <c r="AC89">
        <v>24</v>
      </c>
      <c r="AD89">
        <v>9</v>
      </c>
      <c r="AE89" s="42">
        <v>3.69154342488437E-2</v>
      </c>
      <c r="AF89" s="58">
        <v>15</v>
      </c>
    </row>
    <row r="90" spans="3:32">
      <c r="C90" t="s">
        <v>254</v>
      </c>
      <c r="D90">
        <v>762</v>
      </c>
      <c r="E90">
        <v>98277175</v>
      </c>
      <c r="F90" t="s">
        <v>161</v>
      </c>
      <c r="G90" t="s">
        <v>71</v>
      </c>
      <c r="H90">
        <v>50</v>
      </c>
      <c r="I90">
        <v>7134993</v>
      </c>
      <c r="J90" s="59">
        <v>0.98</v>
      </c>
      <c r="K90" s="60">
        <v>69.300348313170403</v>
      </c>
      <c r="L90" t="s">
        <v>84</v>
      </c>
      <c r="M90" s="42">
        <v>0.11899999999999999</v>
      </c>
      <c r="N90">
        <v>6701</v>
      </c>
      <c r="O90" s="62">
        <v>44323</v>
      </c>
      <c r="P90">
        <v>24911</v>
      </c>
      <c r="Q90" s="58">
        <v>1726340.97682939</v>
      </c>
      <c r="R90" s="58">
        <v>1931776</v>
      </c>
      <c r="S90">
        <v>16852</v>
      </c>
      <c r="T90" s="58">
        <v>24911</v>
      </c>
      <c r="U90" s="58">
        <v>8059</v>
      </c>
      <c r="V90" s="58">
        <v>1306824</v>
      </c>
      <c r="W90" s="58">
        <v>624952</v>
      </c>
      <c r="X90">
        <v>184</v>
      </c>
      <c r="Y90" s="61">
        <v>46339</v>
      </c>
      <c r="Z90" s="61" t="s">
        <v>1817</v>
      </c>
      <c r="AA90" s="58">
        <v>190</v>
      </c>
      <c r="AB90">
        <v>1874</v>
      </c>
      <c r="AC90">
        <v>0</v>
      </c>
      <c r="AD90">
        <v>0</v>
      </c>
      <c r="AE90" s="42">
        <v>0.676488298342098</v>
      </c>
      <c r="AF90" s="58">
        <v>0</v>
      </c>
    </row>
    <row r="91" spans="3:32">
      <c r="C91" t="s">
        <v>255</v>
      </c>
      <c r="D91">
        <v>658</v>
      </c>
      <c r="E91">
        <v>44448162</v>
      </c>
      <c r="F91" t="s">
        <v>256</v>
      </c>
      <c r="G91" t="s">
        <v>63</v>
      </c>
      <c r="H91">
        <v>49</v>
      </c>
      <c r="I91">
        <v>9968368</v>
      </c>
      <c r="J91" s="59">
        <v>0.87</v>
      </c>
      <c r="K91" s="60">
        <v>88.4235829219961</v>
      </c>
      <c r="L91" t="s">
        <v>59</v>
      </c>
      <c r="M91" s="42">
        <v>0.14399999999999999</v>
      </c>
      <c r="N91">
        <v>2085</v>
      </c>
      <c r="O91" s="62">
        <v>44572</v>
      </c>
      <c r="P91">
        <v>95607</v>
      </c>
      <c r="Q91" s="58">
        <v>8453913.4924232792</v>
      </c>
      <c r="R91" s="58">
        <v>9671277</v>
      </c>
      <c r="S91">
        <v>45342</v>
      </c>
      <c r="T91" s="58">
        <v>95607</v>
      </c>
      <c r="U91" s="58">
        <v>50265</v>
      </c>
      <c r="V91" s="58">
        <v>4586642</v>
      </c>
      <c r="W91" s="58">
        <v>5084635</v>
      </c>
      <c r="X91">
        <v>84</v>
      </c>
      <c r="Y91" s="61">
        <v>45880</v>
      </c>
      <c r="Z91" s="61" t="s">
        <v>1817</v>
      </c>
      <c r="AA91" s="58">
        <v>-269</v>
      </c>
      <c r="AB91">
        <v>3800</v>
      </c>
      <c r="AC91">
        <v>269</v>
      </c>
      <c r="AD91">
        <v>4</v>
      </c>
      <c r="AE91" s="42">
        <v>0.47425397721924101</v>
      </c>
      <c r="AF91" s="58">
        <v>265</v>
      </c>
    </row>
    <row r="92" spans="3:32">
      <c r="C92" t="s">
        <v>257</v>
      </c>
      <c r="D92">
        <v>873</v>
      </c>
      <c r="E92">
        <v>36109559</v>
      </c>
      <c r="F92" t="s">
        <v>128</v>
      </c>
      <c r="G92" t="s">
        <v>50</v>
      </c>
      <c r="H92">
        <v>31</v>
      </c>
      <c r="I92">
        <v>4623268</v>
      </c>
      <c r="J92" s="59">
        <v>0.76</v>
      </c>
      <c r="K92" s="60">
        <v>97.722916819705304</v>
      </c>
      <c r="L92" t="s">
        <v>51</v>
      </c>
      <c r="M92" s="42">
        <v>0.13200000000000001</v>
      </c>
      <c r="N92">
        <v>1731</v>
      </c>
      <c r="O92" s="62">
        <v>44773</v>
      </c>
      <c r="P92">
        <v>87328</v>
      </c>
      <c r="Q92" s="58">
        <v>8533946.8800312206</v>
      </c>
      <c r="R92" s="58">
        <v>9660428</v>
      </c>
      <c r="S92">
        <v>55739</v>
      </c>
      <c r="T92" s="58">
        <v>87328</v>
      </c>
      <c r="U92" s="58">
        <v>31589</v>
      </c>
      <c r="V92" s="58">
        <v>6165979</v>
      </c>
      <c r="W92" s="58">
        <v>3494449</v>
      </c>
      <c r="X92">
        <v>130</v>
      </c>
      <c r="Y92" s="61">
        <v>46368</v>
      </c>
      <c r="Z92" s="61" t="s">
        <v>1817</v>
      </c>
      <c r="AA92" s="58">
        <v>219</v>
      </c>
      <c r="AB92">
        <v>4466</v>
      </c>
      <c r="AC92">
        <v>0</v>
      </c>
      <c r="AD92">
        <v>0</v>
      </c>
      <c r="AE92" s="42">
        <v>0.63827180285818996</v>
      </c>
      <c r="AF92" s="58">
        <v>0</v>
      </c>
    </row>
    <row r="93" spans="3:32">
      <c r="C93" t="s">
        <v>258</v>
      </c>
      <c r="D93">
        <v>684</v>
      </c>
      <c r="E93">
        <v>41878868</v>
      </c>
      <c r="F93" t="s">
        <v>259</v>
      </c>
      <c r="G93" t="s">
        <v>63</v>
      </c>
      <c r="H93">
        <v>39</v>
      </c>
      <c r="I93">
        <v>162058</v>
      </c>
      <c r="J93" s="59">
        <v>0.92</v>
      </c>
      <c r="K93" s="60">
        <v>64.181208550207998</v>
      </c>
      <c r="L93" t="s">
        <v>112</v>
      </c>
      <c r="M93" s="42">
        <v>0.114</v>
      </c>
      <c r="N93">
        <v>5949</v>
      </c>
      <c r="O93" s="62">
        <v>44525</v>
      </c>
      <c r="P93">
        <v>14378</v>
      </c>
      <c r="Q93" s="58">
        <v>922797.41653488996</v>
      </c>
      <c r="R93" s="58">
        <v>1027996</v>
      </c>
      <c r="S93">
        <v>6627</v>
      </c>
      <c r="T93" s="58">
        <v>14378</v>
      </c>
      <c r="U93" s="58">
        <v>7751</v>
      </c>
      <c r="V93" s="58">
        <v>473816</v>
      </c>
      <c r="W93" s="58">
        <v>554180</v>
      </c>
      <c r="X93">
        <v>174</v>
      </c>
      <c r="Y93" s="61">
        <v>46075</v>
      </c>
      <c r="Z93" s="61" t="s">
        <v>1817</v>
      </c>
      <c r="AA93" s="58">
        <v>-74</v>
      </c>
      <c r="AB93">
        <v>5704</v>
      </c>
      <c r="AC93">
        <v>74</v>
      </c>
      <c r="AD93">
        <v>5</v>
      </c>
      <c r="AE93" s="42">
        <v>0.460912505216303</v>
      </c>
      <c r="AF93" s="58">
        <v>69</v>
      </c>
    </row>
    <row r="94" spans="3:32">
      <c r="C94" t="s">
        <v>260</v>
      </c>
      <c r="D94">
        <v>484</v>
      </c>
      <c r="E94">
        <v>94387851</v>
      </c>
      <c r="F94" t="s">
        <v>214</v>
      </c>
      <c r="G94" t="s">
        <v>75</v>
      </c>
      <c r="H94">
        <v>44</v>
      </c>
      <c r="I94">
        <v>7017135</v>
      </c>
      <c r="J94" s="59">
        <v>0.8</v>
      </c>
      <c r="K94" s="60">
        <v>60.683667208608597</v>
      </c>
      <c r="L94" t="s">
        <v>232</v>
      </c>
      <c r="M94" s="42">
        <v>0.13500000000000001</v>
      </c>
      <c r="N94">
        <v>6654</v>
      </c>
      <c r="O94" s="62">
        <v>44437</v>
      </c>
      <c r="P94">
        <v>62855</v>
      </c>
      <c r="Q94" s="58">
        <v>3814271.9023970999</v>
      </c>
      <c r="R94" s="58">
        <v>4329199</v>
      </c>
      <c r="S94">
        <v>397</v>
      </c>
      <c r="T94" s="58">
        <v>62855</v>
      </c>
      <c r="U94" s="58">
        <v>62458</v>
      </c>
      <c r="V94" s="58">
        <v>27344</v>
      </c>
      <c r="W94" s="58">
        <v>4301855</v>
      </c>
      <c r="X94">
        <v>121</v>
      </c>
      <c r="Y94" s="61">
        <v>46120</v>
      </c>
      <c r="Z94" s="61" t="s">
        <v>1817</v>
      </c>
      <c r="AA94" s="58">
        <v>-29</v>
      </c>
      <c r="AB94">
        <v>3034</v>
      </c>
      <c r="AC94">
        <v>29</v>
      </c>
      <c r="AD94">
        <v>8</v>
      </c>
      <c r="AE94" s="42">
        <v>6.3161244133322697E-3</v>
      </c>
      <c r="AF94" s="58">
        <v>21</v>
      </c>
    </row>
    <row r="95" spans="3:32">
      <c r="C95" t="s">
        <v>261</v>
      </c>
      <c r="D95">
        <v>577</v>
      </c>
      <c r="E95">
        <v>32606921</v>
      </c>
      <c r="F95" t="s">
        <v>193</v>
      </c>
      <c r="G95" t="s">
        <v>54</v>
      </c>
      <c r="H95">
        <v>48</v>
      </c>
      <c r="I95">
        <v>7701632</v>
      </c>
      <c r="J95" s="59">
        <v>0.77</v>
      </c>
      <c r="K95" s="60">
        <v>60.040695565844999</v>
      </c>
      <c r="L95" t="s">
        <v>208</v>
      </c>
      <c r="M95" s="42">
        <v>0.104</v>
      </c>
      <c r="N95">
        <v>8301</v>
      </c>
      <c r="O95" s="62">
        <v>45165</v>
      </c>
      <c r="P95">
        <v>14241</v>
      </c>
      <c r="Q95" s="58">
        <v>855039.54555319902</v>
      </c>
      <c r="R95" s="58">
        <v>943964</v>
      </c>
      <c r="S95">
        <v>1770</v>
      </c>
      <c r="T95" s="58">
        <v>14241</v>
      </c>
      <c r="U95" s="58">
        <v>12471</v>
      </c>
      <c r="V95" s="58">
        <v>117324</v>
      </c>
      <c r="W95" s="58">
        <v>826640</v>
      </c>
      <c r="X95">
        <v>76</v>
      </c>
      <c r="Y95" s="61">
        <v>46027</v>
      </c>
      <c r="Z95" s="61" t="s">
        <v>1817</v>
      </c>
      <c r="AA95" s="58">
        <v>-122</v>
      </c>
      <c r="AB95">
        <v>6248</v>
      </c>
      <c r="AC95">
        <v>122</v>
      </c>
      <c r="AD95">
        <v>1</v>
      </c>
      <c r="AE95" s="42">
        <v>0.124289024647146</v>
      </c>
      <c r="AF95" s="58">
        <v>121</v>
      </c>
    </row>
    <row r="96" spans="3:32">
      <c r="C96" t="s">
        <v>262</v>
      </c>
      <c r="D96">
        <v>785</v>
      </c>
      <c r="E96">
        <v>32704585</v>
      </c>
      <c r="F96" t="s">
        <v>161</v>
      </c>
      <c r="G96" t="s">
        <v>71</v>
      </c>
      <c r="H96">
        <v>34</v>
      </c>
      <c r="I96">
        <v>3044624</v>
      </c>
      <c r="J96" s="59">
        <v>0.88</v>
      </c>
      <c r="K96" s="60">
        <v>58.595617856261299</v>
      </c>
      <c r="L96" t="s">
        <v>221</v>
      </c>
      <c r="M96" s="42">
        <v>0.11</v>
      </c>
      <c r="N96">
        <v>8406</v>
      </c>
      <c r="O96" s="62">
        <v>44135</v>
      </c>
      <c r="P96">
        <v>13421</v>
      </c>
      <c r="Q96" s="58">
        <v>786411.78724888305</v>
      </c>
      <c r="R96" s="58">
        <v>872917</v>
      </c>
      <c r="S96">
        <v>11859</v>
      </c>
      <c r="T96" s="58">
        <v>13421</v>
      </c>
      <c r="U96" s="58">
        <v>1562</v>
      </c>
      <c r="V96" s="58">
        <v>771323</v>
      </c>
      <c r="W96" s="58">
        <v>101594</v>
      </c>
      <c r="X96">
        <v>116</v>
      </c>
      <c r="Y96" s="61">
        <v>46207</v>
      </c>
      <c r="Z96" s="61" t="s">
        <v>1817</v>
      </c>
      <c r="AA96" s="58">
        <v>58</v>
      </c>
      <c r="AB96">
        <v>2578</v>
      </c>
      <c r="AC96">
        <v>0</v>
      </c>
      <c r="AD96">
        <v>0</v>
      </c>
      <c r="AE96" s="42">
        <v>0.88361522986364605</v>
      </c>
      <c r="AF96" s="58">
        <v>0</v>
      </c>
    </row>
    <row r="97" spans="3:32">
      <c r="C97" t="s">
        <v>263</v>
      </c>
      <c r="D97">
        <v>697</v>
      </c>
      <c r="E97">
        <v>14225193</v>
      </c>
      <c r="F97" t="s">
        <v>264</v>
      </c>
      <c r="G97" t="s">
        <v>97</v>
      </c>
      <c r="H97">
        <v>43</v>
      </c>
      <c r="I97">
        <v>9417953</v>
      </c>
      <c r="J97" s="59">
        <v>0.97</v>
      </c>
      <c r="K97" s="60">
        <v>66.533380917434599</v>
      </c>
      <c r="L97" t="s">
        <v>265</v>
      </c>
      <c r="M97" s="42">
        <v>0.14899999999999999</v>
      </c>
      <c r="N97">
        <v>8465</v>
      </c>
      <c r="O97" s="62">
        <v>43894</v>
      </c>
      <c r="P97">
        <v>41564</v>
      </c>
      <c r="Q97" s="58">
        <v>2765393.4444522499</v>
      </c>
      <c r="R97" s="58">
        <v>3177437</v>
      </c>
      <c r="S97">
        <v>12570</v>
      </c>
      <c r="T97" s="58">
        <v>41564</v>
      </c>
      <c r="U97" s="58">
        <v>28994</v>
      </c>
      <c r="V97" s="58">
        <v>960937</v>
      </c>
      <c r="W97" s="58">
        <v>2216500</v>
      </c>
      <c r="X97">
        <v>71</v>
      </c>
      <c r="Y97" s="61">
        <v>46149</v>
      </c>
      <c r="Z97" s="61" t="s">
        <v>1817</v>
      </c>
      <c r="AA97" s="58">
        <v>0</v>
      </c>
      <c r="AB97">
        <v>4823</v>
      </c>
      <c r="AC97">
        <v>0</v>
      </c>
      <c r="AD97">
        <v>0</v>
      </c>
      <c r="AE97" s="42">
        <v>0.302425175632759</v>
      </c>
      <c r="AF97" s="58">
        <v>0</v>
      </c>
    </row>
    <row r="98" spans="3:32">
      <c r="C98" t="s">
        <v>266</v>
      </c>
      <c r="D98">
        <v>444</v>
      </c>
      <c r="E98">
        <v>48539344</v>
      </c>
      <c r="F98" t="s">
        <v>267</v>
      </c>
      <c r="G98" t="s">
        <v>71</v>
      </c>
      <c r="H98">
        <v>23</v>
      </c>
      <c r="I98">
        <v>1141237</v>
      </c>
      <c r="J98" s="59">
        <v>0.87</v>
      </c>
      <c r="K98" s="60">
        <v>88.902439581343103</v>
      </c>
      <c r="L98" t="s">
        <v>173</v>
      </c>
      <c r="M98" s="42">
        <v>0.13300000000000001</v>
      </c>
      <c r="N98">
        <v>2375</v>
      </c>
      <c r="O98" s="62">
        <v>45420</v>
      </c>
      <c r="P98">
        <v>60245</v>
      </c>
      <c r="Q98" s="58">
        <v>5355927.4725780096</v>
      </c>
      <c r="R98" s="58">
        <v>6068266</v>
      </c>
      <c r="S98">
        <v>15283</v>
      </c>
      <c r="T98" s="58">
        <v>60245</v>
      </c>
      <c r="U98" s="58">
        <v>44962</v>
      </c>
      <c r="V98" s="58">
        <v>1539403</v>
      </c>
      <c r="W98" s="58">
        <v>4528863</v>
      </c>
      <c r="X98">
        <v>57</v>
      </c>
      <c r="Y98" s="61">
        <v>46245</v>
      </c>
      <c r="Z98" s="61" t="s">
        <v>1817</v>
      </c>
      <c r="AA98" s="58">
        <v>96</v>
      </c>
      <c r="AB98">
        <v>5957</v>
      </c>
      <c r="AC98">
        <v>0</v>
      </c>
      <c r="AD98">
        <v>0</v>
      </c>
      <c r="AE98" s="42">
        <v>0.25368080338617299</v>
      </c>
      <c r="AF98" s="58">
        <v>0</v>
      </c>
    </row>
    <row r="99" spans="3:32">
      <c r="C99" t="s">
        <v>268</v>
      </c>
      <c r="D99">
        <v>414</v>
      </c>
      <c r="E99">
        <v>66250027</v>
      </c>
      <c r="F99" t="s">
        <v>269</v>
      </c>
      <c r="G99" t="s">
        <v>97</v>
      </c>
      <c r="H99">
        <v>16</v>
      </c>
      <c r="I99">
        <v>8858470</v>
      </c>
      <c r="J99" s="59">
        <v>0.78</v>
      </c>
      <c r="K99" s="60">
        <v>61.6490884992566</v>
      </c>
      <c r="L99" t="s">
        <v>173</v>
      </c>
      <c r="M99" s="42">
        <v>0.10199999999999999</v>
      </c>
      <c r="N99">
        <v>1031</v>
      </c>
      <c r="O99" s="62">
        <v>45506</v>
      </c>
      <c r="P99">
        <v>40855</v>
      </c>
      <c r="Q99" s="58">
        <v>2518673.5106371301</v>
      </c>
      <c r="R99" s="58">
        <v>2775578</v>
      </c>
      <c r="S99">
        <v>21087</v>
      </c>
      <c r="T99" s="58">
        <v>40855</v>
      </c>
      <c r="U99" s="58">
        <v>19768</v>
      </c>
      <c r="V99" s="58">
        <v>1432594</v>
      </c>
      <c r="W99" s="58">
        <v>1342984</v>
      </c>
      <c r="X99">
        <v>132</v>
      </c>
      <c r="Y99" s="61">
        <v>45682</v>
      </c>
      <c r="Z99" s="61" t="s">
        <v>1817</v>
      </c>
      <c r="AA99" s="58">
        <v>-467</v>
      </c>
      <c r="AB99">
        <v>3935</v>
      </c>
      <c r="AC99">
        <v>467</v>
      </c>
      <c r="AD99">
        <v>4</v>
      </c>
      <c r="AE99" s="42">
        <v>0.51614245502386502</v>
      </c>
      <c r="AF99" s="58">
        <v>463</v>
      </c>
    </row>
    <row r="100" spans="3:32">
      <c r="C100" t="s">
        <v>270</v>
      </c>
      <c r="D100">
        <v>503</v>
      </c>
      <c r="E100">
        <v>36696194</v>
      </c>
      <c r="F100" t="s">
        <v>271</v>
      </c>
      <c r="G100" t="s">
        <v>54</v>
      </c>
      <c r="H100">
        <v>50</v>
      </c>
      <c r="I100">
        <v>8874127</v>
      </c>
      <c r="J100" s="59">
        <v>0.76</v>
      </c>
      <c r="K100" s="60">
        <v>90.428546777206606</v>
      </c>
      <c r="L100" t="s">
        <v>272</v>
      </c>
      <c r="M100" s="42">
        <v>0.11899999999999999</v>
      </c>
      <c r="N100">
        <v>8609</v>
      </c>
      <c r="O100" s="62">
        <v>44206</v>
      </c>
      <c r="P100">
        <v>30127</v>
      </c>
      <c r="Q100" s="58">
        <v>2724340.8287569</v>
      </c>
      <c r="R100" s="58">
        <v>3048537</v>
      </c>
      <c r="S100">
        <v>21262</v>
      </c>
      <c r="T100" s="58">
        <v>30127</v>
      </c>
      <c r="U100" s="58">
        <v>8865</v>
      </c>
      <c r="V100" s="58">
        <v>2151492</v>
      </c>
      <c r="W100" s="58">
        <v>897045</v>
      </c>
      <c r="X100">
        <v>172</v>
      </c>
      <c r="Y100" s="61">
        <v>46008</v>
      </c>
      <c r="Z100" s="61" t="s">
        <v>1817</v>
      </c>
      <c r="AA100" s="58">
        <v>-141</v>
      </c>
      <c r="AB100">
        <v>8555</v>
      </c>
      <c r="AC100">
        <v>141</v>
      </c>
      <c r="AD100">
        <v>6</v>
      </c>
      <c r="AE100" s="42">
        <v>0.70574567663557597</v>
      </c>
      <c r="AF100" s="58">
        <v>135</v>
      </c>
    </row>
    <row r="101" spans="3:32">
      <c r="C101" t="s">
        <v>273</v>
      </c>
      <c r="D101">
        <v>328</v>
      </c>
      <c r="E101">
        <v>87149842</v>
      </c>
      <c r="F101" t="s">
        <v>153</v>
      </c>
      <c r="G101" t="s">
        <v>107</v>
      </c>
      <c r="H101">
        <v>40</v>
      </c>
      <c r="I101">
        <v>8370004</v>
      </c>
      <c r="J101" s="59">
        <v>0.96</v>
      </c>
      <c r="K101" s="60">
        <v>61.072431099048202</v>
      </c>
      <c r="L101" t="s">
        <v>59</v>
      </c>
      <c r="M101" s="42">
        <v>0.128</v>
      </c>
      <c r="N101">
        <v>7706</v>
      </c>
      <c r="O101" s="62">
        <v>45821</v>
      </c>
      <c r="P101">
        <v>68468</v>
      </c>
      <c r="Q101" s="58">
        <v>4181507.2124896301</v>
      </c>
      <c r="R101" s="58">
        <v>4716740</v>
      </c>
      <c r="S101">
        <v>10917</v>
      </c>
      <c r="T101" s="58">
        <v>68468</v>
      </c>
      <c r="U101" s="58">
        <v>57551</v>
      </c>
      <c r="V101" s="58">
        <v>752069</v>
      </c>
      <c r="W101" s="58">
        <v>3964671</v>
      </c>
      <c r="X101">
        <v>142</v>
      </c>
      <c r="Y101" s="61">
        <v>46242</v>
      </c>
      <c r="Z101" s="61" t="s">
        <v>1817</v>
      </c>
      <c r="AA101" s="58">
        <v>93</v>
      </c>
      <c r="AB101">
        <v>1315</v>
      </c>
      <c r="AC101">
        <v>0</v>
      </c>
      <c r="AD101">
        <v>0</v>
      </c>
      <c r="AE101" s="42">
        <v>0.15944674884617599</v>
      </c>
      <c r="AF101" s="58">
        <v>0</v>
      </c>
    </row>
    <row r="102" spans="3:32">
      <c r="C102" t="s">
        <v>274</v>
      </c>
      <c r="D102">
        <v>428</v>
      </c>
      <c r="E102">
        <v>55523705</v>
      </c>
      <c r="F102" t="s">
        <v>275</v>
      </c>
      <c r="G102" t="s">
        <v>147</v>
      </c>
      <c r="H102">
        <v>32</v>
      </c>
      <c r="I102">
        <v>7281527</v>
      </c>
      <c r="J102" s="59">
        <v>0.98</v>
      </c>
      <c r="K102" s="60">
        <v>67.583479325076397</v>
      </c>
      <c r="L102" t="s">
        <v>276</v>
      </c>
      <c r="M102" s="42">
        <v>0.128</v>
      </c>
      <c r="N102">
        <v>8736</v>
      </c>
      <c r="O102" s="62">
        <v>45134</v>
      </c>
      <c r="P102">
        <v>96680</v>
      </c>
      <c r="Q102" s="58">
        <v>6533970.7811483797</v>
      </c>
      <c r="R102" s="58">
        <v>7370319</v>
      </c>
      <c r="S102">
        <v>84594</v>
      </c>
      <c r="T102" s="58">
        <v>96680</v>
      </c>
      <c r="U102" s="58">
        <v>12086</v>
      </c>
      <c r="V102" s="58">
        <v>6448953</v>
      </c>
      <c r="W102" s="58">
        <v>921366</v>
      </c>
      <c r="X102">
        <v>172</v>
      </c>
      <c r="Y102" s="61">
        <v>45763</v>
      </c>
      <c r="Z102" s="61" t="s">
        <v>1817</v>
      </c>
      <c r="AA102" s="58">
        <v>-386</v>
      </c>
      <c r="AB102">
        <v>4832</v>
      </c>
      <c r="AC102">
        <v>386</v>
      </c>
      <c r="AD102">
        <v>7</v>
      </c>
      <c r="AE102" s="42">
        <v>0.87498965659909</v>
      </c>
      <c r="AF102" s="58">
        <v>379</v>
      </c>
    </row>
    <row r="103" spans="3:32">
      <c r="C103" t="s">
        <v>277</v>
      </c>
      <c r="D103">
        <v>115</v>
      </c>
      <c r="E103">
        <v>65666254</v>
      </c>
      <c r="F103" t="s">
        <v>278</v>
      </c>
      <c r="G103" t="s">
        <v>75</v>
      </c>
      <c r="H103">
        <v>31</v>
      </c>
      <c r="I103">
        <v>867781</v>
      </c>
      <c r="J103" s="59">
        <v>0.75</v>
      </c>
      <c r="K103" s="60">
        <v>84.4685739044874</v>
      </c>
      <c r="L103" t="s">
        <v>204</v>
      </c>
      <c r="M103" s="42">
        <v>0.124</v>
      </c>
      <c r="N103">
        <v>3799</v>
      </c>
      <c r="O103" s="62">
        <v>44074</v>
      </c>
      <c r="P103">
        <v>88603</v>
      </c>
      <c r="Q103" s="58">
        <v>7484169.0536593003</v>
      </c>
      <c r="R103" s="58">
        <v>8412206</v>
      </c>
      <c r="S103">
        <v>88603</v>
      </c>
      <c r="T103" s="58">
        <v>88603</v>
      </c>
      <c r="U103" s="58">
        <v>0</v>
      </c>
      <c r="V103" s="58">
        <v>8412206</v>
      </c>
      <c r="W103" s="58">
        <v>0</v>
      </c>
      <c r="X103">
        <v>151</v>
      </c>
      <c r="Y103" s="61">
        <v>46331</v>
      </c>
      <c r="Z103" s="61" t="s">
        <v>1818</v>
      </c>
      <c r="AA103" s="58">
        <v>182</v>
      </c>
      <c r="AB103">
        <v>6522</v>
      </c>
      <c r="AC103">
        <v>0</v>
      </c>
      <c r="AD103">
        <v>0</v>
      </c>
      <c r="AE103" s="42">
        <v>1</v>
      </c>
      <c r="AF103" s="58">
        <v>0</v>
      </c>
    </row>
    <row r="104" spans="3:32">
      <c r="C104" t="s">
        <v>279</v>
      </c>
      <c r="D104">
        <v>550</v>
      </c>
      <c r="E104">
        <v>24962130</v>
      </c>
      <c r="F104" t="s">
        <v>280</v>
      </c>
      <c r="G104" t="s">
        <v>147</v>
      </c>
      <c r="H104">
        <v>29</v>
      </c>
      <c r="I104">
        <v>9118910</v>
      </c>
      <c r="J104" s="59">
        <v>0.86</v>
      </c>
      <c r="K104" s="60">
        <v>64.538989133266298</v>
      </c>
      <c r="L104" t="s">
        <v>272</v>
      </c>
      <c r="M104" s="42">
        <v>0.124</v>
      </c>
      <c r="N104">
        <v>3454</v>
      </c>
      <c r="O104" s="62">
        <v>44962</v>
      </c>
      <c r="P104">
        <v>64466</v>
      </c>
      <c r="Q104" s="58">
        <v>4160570.47346514</v>
      </c>
      <c r="R104" s="58">
        <v>4676481</v>
      </c>
      <c r="S104">
        <v>11706</v>
      </c>
      <c r="T104" s="58">
        <v>64466</v>
      </c>
      <c r="U104" s="58">
        <v>52760</v>
      </c>
      <c r="V104" s="58">
        <v>849175</v>
      </c>
      <c r="W104" s="58">
        <v>3827306</v>
      </c>
      <c r="X104">
        <v>160</v>
      </c>
      <c r="Y104" s="61">
        <v>46130</v>
      </c>
      <c r="Z104" s="61" t="s">
        <v>1817</v>
      </c>
      <c r="AA104" s="58">
        <v>-19</v>
      </c>
      <c r="AB104">
        <v>5599</v>
      </c>
      <c r="AC104">
        <v>19</v>
      </c>
      <c r="AD104">
        <v>6</v>
      </c>
      <c r="AE104" s="42">
        <v>0.18158409083858201</v>
      </c>
      <c r="AF104" s="58">
        <v>13</v>
      </c>
    </row>
    <row r="105" spans="3:32">
      <c r="C105" t="s">
        <v>281</v>
      </c>
      <c r="D105">
        <v>549</v>
      </c>
      <c r="E105">
        <v>70250875</v>
      </c>
      <c r="F105" t="s">
        <v>282</v>
      </c>
      <c r="G105" t="s">
        <v>50</v>
      </c>
      <c r="H105">
        <v>33</v>
      </c>
      <c r="I105">
        <v>2012149</v>
      </c>
      <c r="J105" s="59">
        <v>0.97</v>
      </c>
      <c r="K105" s="60">
        <v>64.655729254326999</v>
      </c>
      <c r="L105" t="s">
        <v>159</v>
      </c>
      <c r="M105" s="42">
        <v>0.107</v>
      </c>
      <c r="N105">
        <v>8111</v>
      </c>
      <c r="O105" s="62">
        <v>44438</v>
      </c>
      <c r="P105">
        <v>77977</v>
      </c>
      <c r="Q105" s="58">
        <v>5041659.8000646597</v>
      </c>
      <c r="R105" s="58">
        <v>5581117</v>
      </c>
      <c r="S105">
        <v>24882</v>
      </c>
      <c r="T105" s="58">
        <v>77977</v>
      </c>
      <c r="U105" s="58">
        <v>53095</v>
      </c>
      <c r="V105" s="58">
        <v>1780902</v>
      </c>
      <c r="W105" s="58">
        <v>3800215</v>
      </c>
      <c r="X105">
        <v>89</v>
      </c>
      <c r="Y105" s="61">
        <v>45845</v>
      </c>
      <c r="Z105" s="61" t="s">
        <v>1817</v>
      </c>
      <c r="AA105" s="58">
        <v>-304</v>
      </c>
      <c r="AB105">
        <v>3373</v>
      </c>
      <c r="AC105">
        <v>304</v>
      </c>
      <c r="AD105">
        <v>7</v>
      </c>
      <c r="AE105" s="42">
        <v>0.31909409184759602</v>
      </c>
      <c r="AF105" s="58">
        <v>297</v>
      </c>
    </row>
    <row r="106" spans="3:32">
      <c r="C106" t="s">
        <v>283</v>
      </c>
      <c r="D106">
        <v>354</v>
      </c>
      <c r="E106">
        <v>99173103</v>
      </c>
      <c r="F106" t="s">
        <v>109</v>
      </c>
      <c r="G106" t="s">
        <v>79</v>
      </c>
      <c r="H106">
        <v>27</v>
      </c>
      <c r="I106">
        <v>9334745</v>
      </c>
      <c r="J106" s="59">
        <v>0.81</v>
      </c>
      <c r="K106" s="60">
        <v>92.305979624920695</v>
      </c>
      <c r="L106" t="s">
        <v>236</v>
      </c>
      <c r="M106" s="42">
        <v>0.11799999999999999</v>
      </c>
      <c r="N106">
        <v>4710</v>
      </c>
      <c r="O106" s="62">
        <v>44349</v>
      </c>
      <c r="P106">
        <v>24823</v>
      </c>
      <c r="Q106" s="58">
        <v>2291311.3322294098</v>
      </c>
      <c r="R106" s="58">
        <v>2561686</v>
      </c>
      <c r="S106">
        <v>10163</v>
      </c>
      <c r="T106" s="58">
        <v>24823</v>
      </c>
      <c r="U106" s="58">
        <v>14660</v>
      </c>
      <c r="V106" s="58">
        <v>1048802</v>
      </c>
      <c r="W106" s="58">
        <v>1512884</v>
      </c>
      <c r="X106">
        <v>105</v>
      </c>
      <c r="Y106" s="61">
        <v>46007</v>
      </c>
      <c r="Z106" s="61" t="s">
        <v>1817</v>
      </c>
      <c r="AA106" s="58">
        <v>-142</v>
      </c>
      <c r="AB106">
        <v>9635</v>
      </c>
      <c r="AC106">
        <v>142</v>
      </c>
      <c r="AD106">
        <v>1</v>
      </c>
      <c r="AE106" s="42">
        <v>0.40941868428473599</v>
      </c>
      <c r="AF106" s="58">
        <v>141</v>
      </c>
    </row>
    <row r="107" spans="3:32">
      <c r="C107" t="s">
        <v>284</v>
      </c>
      <c r="D107">
        <v>531</v>
      </c>
      <c r="E107">
        <v>28260266</v>
      </c>
      <c r="F107" t="s">
        <v>285</v>
      </c>
      <c r="G107" t="s">
        <v>147</v>
      </c>
      <c r="H107">
        <v>48</v>
      </c>
      <c r="I107">
        <v>301215</v>
      </c>
      <c r="J107" s="59">
        <v>1</v>
      </c>
      <c r="K107" s="60">
        <v>56.329746766710699</v>
      </c>
      <c r="L107" t="s">
        <v>190</v>
      </c>
      <c r="M107" s="42">
        <v>0.10100000000000001</v>
      </c>
      <c r="N107">
        <v>3210</v>
      </c>
      <c r="O107" s="62">
        <v>44212</v>
      </c>
      <c r="P107">
        <v>75553</v>
      </c>
      <c r="Q107" s="58">
        <v>4255881.3574652905</v>
      </c>
      <c r="R107" s="58">
        <v>4685725</v>
      </c>
      <c r="S107">
        <v>51368</v>
      </c>
      <c r="T107" s="58">
        <v>75553</v>
      </c>
      <c r="U107" s="58">
        <v>24185</v>
      </c>
      <c r="V107" s="58">
        <v>3185795</v>
      </c>
      <c r="W107" s="58">
        <v>1499930</v>
      </c>
      <c r="X107">
        <v>198</v>
      </c>
      <c r="Y107" s="61">
        <v>45834</v>
      </c>
      <c r="Z107" s="61" t="s">
        <v>1817</v>
      </c>
      <c r="AA107" s="58">
        <v>-315</v>
      </c>
      <c r="AB107">
        <v>7461</v>
      </c>
      <c r="AC107">
        <v>315</v>
      </c>
      <c r="AD107">
        <v>6</v>
      </c>
      <c r="AE107" s="42">
        <v>0.67989358463595095</v>
      </c>
      <c r="AF107" s="58">
        <v>309</v>
      </c>
    </row>
    <row r="108" spans="3:32">
      <c r="C108" t="s">
        <v>286</v>
      </c>
      <c r="D108">
        <v>152</v>
      </c>
      <c r="E108">
        <v>37939322</v>
      </c>
      <c r="F108" t="s">
        <v>287</v>
      </c>
      <c r="G108" t="s">
        <v>207</v>
      </c>
      <c r="H108">
        <v>44</v>
      </c>
      <c r="I108">
        <v>2028442</v>
      </c>
      <c r="J108" s="59">
        <v>0.8</v>
      </c>
      <c r="K108" s="60">
        <v>88.5876994745921</v>
      </c>
      <c r="L108" t="s">
        <v>265</v>
      </c>
      <c r="M108" s="42">
        <v>0.121</v>
      </c>
      <c r="N108">
        <v>6214</v>
      </c>
      <c r="O108" s="62">
        <v>43911</v>
      </c>
      <c r="P108">
        <v>85037</v>
      </c>
      <c r="Q108" s="58">
        <v>7533232.2002208903</v>
      </c>
      <c r="R108" s="58">
        <v>8444753</v>
      </c>
      <c r="S108">
        <v>69807</v>
      </c>
      <c r="T108" s="58">
        <v>85037</v>
      </c>
      <c r="U108" s="58">
        <v>15230</v>
      </c>
      <c r="V108" s="58">
        <v>6932311</v>
      </c>
      <c r="W108" s="58">
        <v>1512442</v>
      </c>
      <c r="X108">
        <v>188</v>
      </c>
      <c r="Y108" s="61">
        <v>45938</v>
      </c>
      <c r="Z108" s="61" t="s">
        <v>1817</v>
      </c>
      <c r="AA108" s="58">
        <v>-211</v>
      </c>
      <c r="AB108">
        <v>5750</v>
      </c>
      <c r="AC108">
        <v>211</v>
      </c>
      <c r="AD108">
        <v>1</v>
      </c>
      <c r="AE108" s="42">
        <v>0.82090148993967305</v>
      </c>
      <c r="AF108" s="58">
        <v>210</v>
      </c>
    </row>
    <row r="109" spans="3:32">
      <c r="C109" t="s">
        <v>288</v>
      </c>
      <c r="D109">
        <v>831</v>
      </c>
      <c r="E109">
        <v>26725051</v>
      </c>
      <c r="F109" t="s">
        <v>119</v>
      </c>
      <c r="G109" t="s">
        <v>54</v>
      </c>
      <c r="H109">
        <v>29</v>
      </c>
      <c r="I109">
        <v>8024036</v>
      </c>
      <c r="J109" s="59">
        <v>0.81</v>
      </c>
      <c r="K109" s="60">
        <v>75.062827849820593</v>
      </c>
      <c r="L109" t="s">
        <v>159</v>
      </c>
      <c r="M109" s="42">
        <v>0.13300000000000001</v>
      </c>
      <c r="N109">
        <v>3515</v>
      </c>
      <c r="O109" s="62">
        <v>45659</v>
      </c>
      <c r="P109">
        <v>54703</v>
      </c>
      <c r="Q109" s="58">
        <v>4106161.8718687398</v>
      </c>
      <c r="R109" s="58">
        <v>4652281</v>
      </c>
      <c r="S109">
        <v>19329</v>
      </c>
      <c r="T109" s="58">
        <v>54703</v>
      </c>
      <c r="U109" s="58">
        <v>35374</v>
      </c>
      <c r="V109" s="58">
        <v>1643858</v>
      </c>
      <c r="W109" s="58">
        <v>3008423</v>
      </c>
      <c r="X109">
        <v>112</v>
      </c>
      <c r="Y109" s="61">
        <v>46169</v>
      </c>
      <c r="Z109" s="61" t="s">
        <v>1817</v>
      </c>
      <c r="AA109" s="58">
        <v>20</v>
      </c>
      <c r="AB109">
        <v>7245</v>
      </c>
      <c r="AC109">
        <v>0</v>
      </c>
      <c r="AD109">
        <v>0</v>
      </c>
      <c r="AE109" s="42">
        <v>0.35334442352339002</v>
      </c>
      <c r="AF109" s="58">
        <v>0</v>
      </c>
    </row>
    <row r="110" spans="3:32">
      <c r="C110" t="s">
        <v>289</v>
      </c>
      <c r="D110">
        <v>568</v>
      </c>
      <c r="E110">
        <v>51909442</v>
      </c>
      <c r="F110" t="s">
        <v>168</v>
      </c>
      <c r="G110" t="s">
        <v>75</v>
      </c>
      <c r="H110">
        <v>18</v>
      </c>
      <c r="I110">
        <v>4978499</v>
      </c>
      <c r="J110" s="59">
        <v>0.79</v>
      </c>
      <c r="K110" s="60">
        <v>77.732721928771895</v>
      </c>
      <c r="L110" t="s">
        <v>176</v>
      </c>
      <c r="M110" s="42">
        <v>0.13900000000000001</v>
      </c>
      <c r="N110">
        <v>7556</v>
      </c>
      <c r="O110" s="62">
        <v>45182</v>
      </c>
      <c r="P110">
        <v>50312</v>
      </c>
      <c r="Q110" s="58">
        <v>3910888.7056803699</v>
      </c>
      <c r="R110" s="58">
        <v>4454502</v>
      </c>
      <c r="S110">
        <v>40066</v>
      </c>
      <c r="T110" s="58">
        <v>50312</v>
      </c>
      <c r="U110" s="58">
        <v>10246</v>
      </c>
      <c r="V110" s="58">
        <v>3547346</v>
      </c>
      <c r="W110" s="58">
        <v>907156</v>
      </c>
      <c r="X110">
        <v>143</v>
      </c>
      <c r="Y110" s="61">
        <v>45797</v>
      </c>
      <c r="Z110" s="61" t="s">
        <v>1817</v>
      </c>
      <c r="AA110" s="58">
        <v>-352</v>
      </c>
      <c r="AB110">
        <v>5014</v>
      </c>
      <c r="AC110">
        <v>352</v>
      </c>
      <c r="AD110">
        <v>3</v>
      </c>
      <c r="AE110" s="42">
        <v>0.79635077118778796</v>
      </c>
      <c r="AF110" s="58">
        <v>349</v>
      </c>
    </row>
    <row r="111" spans="3:32">
      <c r="C111" t="s">
        <v>290</v>
      </c>
      <c r="D111">
        <v>325</v>
      </c>
      <c r="E111">
        <v>15064340</v>
      </c>
      <c r="F111" t="s">
        <v>291</v>
      </c>
      <c r="G111" t="s">
        <v>58</v>
      </c>
      <c r="H111">
        <v>18</v>
      </c>
      <c r="I111">
        <v>9682375</v>
      </c>
      <c r="J111" s="59">
        <v>0.98</v>
      </c>
      <c r="K111" s="60">
        <v>85.209465821326205</v>
      </c>
      <c r="L111" t="s">
        <v>144</v>
      </c>
      <c r="M111" s="42">
        <v>0.13400000000000001</v>
      </c>
      <c r="N111">
        <v>2237</v>
      </c>
      <c r="O111" s="62">
        <v>45604</v>
      </c>
      <c r="P111">
        <v>26710</v>
      </c>
      <c r="Q111" s="58">
        <v>2275944.8320876202</v>
      </c>
      <c r="R111" s="58">
        <v>2580921</v>
      </c>
      <c r="S111">
        <v>21659</v>
      </c>
      <c r="T111" s="58">
        <v>26710</v>
      </c>
      <c r="U111" s="58">
        <v>5051</v>
      </c>
      <c r="V111" s="58">
        <v>2092856</v>
      </c>
      <c r="W111" s="58">
        <v>488065</v>
      </c>
      <c r="X111">
        <v>106</v>
      </c>
      <c r="Y111" s="61">
        <v>46040</v>
      </c>
      <c r="Z111" s="61" t="s">
        <v>1817</v>
      </c>
      <c r="AA111" s="58">
        <v>-109</v>
      </c>
      <c r="AB111">
        <v>4876</v>
      </c>
      <c r="AC111">
        <v>109</v>
      </c>
      <c r="AD111">
        <v>9</v>
      </c>
      <c r="AE111" s="42">
        <v>0.81089479595657099</v>
      </c>
      <c r="AF111" s="58">
        <v>100</v>
      </c>
    </row>
    <row r="112" spans="3:32">
      <c r="C112" t="s">
        <v>292</v>
      </c>
      <c r="D112">
        <v>608</v>
      </c>
      <c r="E112">
        <v>90643311</v>
      </c>
      <c r="F112" t="s">
        <v>293</v>
      </c>
      <c r="G112" t="s">
        <v>63</v>
      </c>
      <c r="H112">
        <v>43</v>
      </c>
      <c r="I112">
        <v>2245857</v>
      </c>
      <c r="J112" s="59">
        <v>0.94</v>
      </c>
      <c r="K112" s="60">
        <v>95.284828125770503</v>
      </c>
      <c r="L112" t="s">
        <v>129</v>
      </c>
      <c r="M112" s="42">
        <v>0.13800000000000001</v>
      </c>
      <c r="N112">
        <v>2981</v>
      </c>
      <c r="O112" s="62">
        <v>44411</v>
      </c>
      <c r="P112">
        <v>71907</v>
      </c>
      <c r="Q112" s="58">
        <v>6851646.1360397805</v>
      </c>
      <c r="R112" s="58">
        <v>7797173</v>
      </c>
      <c r="S112">
        <v>24190</v>
      </c>
      <c r="T112" s="58">
        <v>71907</v>
      </c>
      <c r="U112" s="58">
        <v>47717</v>
      </c>
      <c r="V112" s="58">
        <v>2623022</v>
      </c>
      <c r="W112" s="58">
        <v>5174151</v>
      </c>
      <c r="X112">
        <v>62</v>
      </c>
      <c r="Y112" s="61">
        <v>45865</v>
      </c>
      <c r="Z112" s="61" t="s">
        <v>1817</v>
      </c>
      <c r="AA112" s="58">
        <v>-284</v>
      </c>
      <c r="AB112">
        <v>8476</v>
      </c>
      <c r="AC112">
        <v>284</v>
      </c>
      <c r="AD112">
        <v>9</v>
      </c>
      <c r="AE112" s="42">
        <v>0.33640674760454498</v>
      </c>
      <c r="AF112" s="58">
        <v>275</v>
      </c>
    </row>
    <row r="113" spans="3:32">
      <c r="C113" t="s">
        <v>294</v>
      </c>
      <c r="D113">
        <v>944</v>
      </c>
      <c r="E113">
        <v>85393999</v>
      </c>
      <c r="F113" t="s">
        <v>295</v>
      </c>
      <c r="G113" t="s">
        <v>63</v>
      </c>
      <c r="H113">
        <v>44</v>
      </c>
      <c r="I113">
        <v>4445008</v>
      </c>
      <c r="J113" s="59">
        <v>0.91</v>
      </c>
      <c r="K113" s="60">
        <v>64.199985970863807</v>
      </c>
      <c r="L113" t="s">
        <v>239</v>
      </c>
      <c r="M113" s="42">
        <v>0.11899999999999999</v>
      </c>
      <c r="N113">
        <v>6782</v>
      </c>
      <c r="O113" s="62">
        <v>44839</v>
      </c>
      <c r="P113">
        <v>31729</v>
      </c>
      <c r="Q113" s="58">
        <v>2037001.3548695401</v>
      </c>
      <c r="R113" s="58">
        <v>2279405</v>
      </c>
      <c r="S113">
        <v>17396</v>
      </c>
      <c r="T113" s="58">
        <v>31729</v>
      </c>
      <c r="U113" s="58">
        <v>14333</v>
      </c>
      <c r="V113" s="58">
        <v>1249725</v>
      </c>
      <c r="W113" s="58">
        <v>1029680</v>
      </c>
      <c r="X113">
        <v>135</v>
      </c>
      <c r="Y113" s="61">
        <v>45819</v>
      </c>
      <c r="Z113" s="61" t="s">
        <v>1817</v>
      </c>
      <c r="AA113" s="58">
        <v>-330</v>
      </c>
      <c r="AB113">
        <v>7530</v>
      </c>
      <c r="AC113">
        <v>330</v>
      </c>
      <c r="AD113">
        <v>6</v>
      </c>
      <c r="AE113" s="42">
        <v>0.54826814586025396</v>
      </c>
      <c r="AF113" s="58">
        <v>324</v>
      </c>
    </row>
    <row r="114" spans="3:32">
      <c r="C114" t="s">
        <v>296</v>
      </c>
      <c r="D114">
        <v>464</v>
      </c>
      <c r="E114">
        <v>74700048</v>
      </c>
      <c r="F114" t="s">
        <v>297</v>
      </c>
      <c r="G114" t="s">
        <v>79</v>
      </c>
      <c r="H114">
        <v>17</v>
      </c>
      <c r="I114">
        <v>1611703</v>
      </c>
      <c r="J114" s="59">
        <v>0.77</v>
      </c>
      <c r="K114" s="60">
        <v>86.847496027908093</v>
      </c>
      <c r="L114" t="s">
        <v>236</v>
      </c>
      <c r="M114" s="42">
        <v>0.11600000000000001</v>
      </c>
      <c r="N114">
        <v>1181</v>
      </c>
      <c r="O114" s="62">
        <v>45106</v>
      </c>
      <c r="P114">
        <v>18063</v>
      </c>
      <c r="Q114" s="58">
        <v>1568726.3207521001</v>
      </c>
      <c r="R114" s="58">
        <v>1750699</v>
      </c>
      <c r="S114">
        <v>2718</v>
      </c>
      <c r="T114" s="58">
        <v>18063</v>
      </c>
      <c r="U114" s="58">
        <v>15345</v>
      </c>
      <c r="V114" s="58">
        <v>263433</v>
      </c>
      <c r="W114" s="58">
        <v>1487266</v>
      </c>
      <c r="X114">
        <v>90</v>
      </c>
      <c r="Y114" s="61">
        <v>46015</v>
      </c>
      <c r="Z114" s="61" t="s">
        <v>1817</v>
      </c>
      <c r="AA114" s="58">
        <v>-134</v>
      </c>
      <c r="AB114">
        <v>5150</v>
      </c>
      <c r="AC114">
        <v>134</v>
      </c>
      <c r="AD114">
        <v>5</v>
      </c>
      <c r="AE114" s="42">
        <v>0.15047334329845499</v>
      </c>
      <c r="AF114" s="58">
        <v>129</v>
      </c>
    </row>
    <row r="115" spans="3:32">
      <c r="C115" t="s">
        <v>298</v>
      </c>
      <c r="D115">
        <v>451</v>
      </c>
      <c r="E115">
        <v>18825510</v>
      </c>
      <c r="F115" t="s">
        <v>299</v>
      </c>
      <c r="G115" t="s">
        <v>83</v>
      </c>
      <c r="H115">
        <v>30</v>
      </c>
      <c r="I115">
        <v>875558</v>
      </c>
      <c r="J115" s="59">
        <v>0.98</v>
      </c>
      <c r="K115" s="60">
        <v>97.370171458692994</v>
      </c>
      <c r="L115" t="s">
        <v>236</v>
      </c>
      <c r="M115" s="42">
        <v>0.14499999999999999</v>
      </c>
      <c r="N115">
        <v>1469</v>
      </c>
      <c r="O115" s="62">
        <v>43941</v>
      </c>
      <c r="P115">
        <v>50825</v>
      </c>
      <c r="Q115" s="58">
        <v>4948838.9643880697</v>
      </c>
      <c r="R115" s="58">
        <v>5666421</v>
      </c>
      <c r="S115">
        <v>41871</v>
      </c>
      <c r="T115" s="58">
        <v>50825</v>
      </c>
      <c r="U115" s="58">
        <v>8954</v>
      </c>
      <c r="V115" s="58">
        <v>4668149</v>
      </c>
      <c r="W115" s="58">
        <v>998272</v>
      </c>
      <c r="X115">
        <v>179</v>
      </c>
      <c r="Y115" s="61">
        <v>46190</v>
      </c>
      <c r="Z115" s="61" t="s">
        <v>1817</v>
      </c>
      <c r="AA115" s="58">
        <v>41</v>
      </c>
      <c r="AB115">
        <v>8994</v>
      </c>
      <c r="AC115">
        <v>0</v>
      </c>
      <c r="AD115">
        <v>0</v>
      </c>
      <c r="AE115" s="42">
        <v>0.82382685686178103</v>
      </c>
      <c r="AF115" s="58">
        <v>0</v>
      </c>
    </row>
    <row r="116" spans="3:32">
      <c r="C116" t="s">
        <v>300</v>
      </c>
      <c r="D116">
        <v>511</v>
      </c>
      <c r="E116">
        <v>57680402</v>
      </c>
      <c r="F116" t="s">
        <v>246</v>
      </c>
      <c r="G116" t="s">
        <v>50</v>
      </c>
      <c r="H116">
        <v>25</v>
      </c>
      <c r="I116">
        <v>5139935</v>
      </c>
      <c r="J116" s="59">
        <v>0.87</v>
      </c>
      <c r="K116" s="60">
        <v>73.215425662320001</v>
      </c>
      <c r="L116" t="s">
        <v>190</v>
      </c>
      <c r="M116" s="42">
        <v>0.14599999999999999</v>
      </c>
      <c r="N116">
        <v>5165</v>
      </c>
      <c r="O116" s="62">
        <v>45821</v>
      </c>
      <c r="P116">
        <v>69086</v>
      </c>
      <c r="Q116" s="58">
        <v>5058160.8973070402</v>
      </c>
      <c r="R116" s="58">
        <v>5796652</v>
      </c>
      <c r="S116">
        <v>48824</v>
      </c>
      <c r="T116" s="58">
        <v>69086</v>
      </c>
      <c r="U116" s="58">
        <v>20262</v>
      </c>
      <c r="V116" s="58">
        <v>4096572</v>
      </c>
      <c r="W116" s="58">
        <v>1700080</v>
      </c>
      <c r="X116">
        <v>125</v>
      </c>
      <c r="Y116" s="61">
        <v>45669</v>
      </c>
      <c r="Z116" s="61" t="s">
        <v>1817</v>
      </c>
      <c r="AA116" s="58">
        <v>-480</v>
      </c>
      <c r="AB116">
        <v>8259</v>
      </c>
      <c r="AC116">
        <v>480</v>
      </c>
      <c r="AD116">
        <v>2</v>
      </c>
      <c r="AE116" s="42">
        <v>0.70671337173957105</v>
      </c>
      <c r="AF116" s="58">
        <v>478</v>
      </c>
    </row>
    <row r="117" spans="3:32">
      <c r="C117" t="s">
        <v>301</v>
      </c>
      <c r="D117">
        <v>534</v>
      </c>
      <c r="E117">
        <v>51424005</v>
      </c>
      <c r="F117" t="s">
        <v>302</v>
      </c>
      <c r="G117" t="s">
        <v>58</v>
      </c>
      <c r="H117">
        <v>33</v>
      </c>
      <c r="I117">
        <v>9188597</v>
      </c>
      <c r="J117" s="59">
        <v>0.98</v>
      </c>
      <c r="K117" s="60">
        <v>84.982576653293094</v>
      </c>
      <c r="L117" t="s">
        <v>112</v>
      </c>
      <c r="M117" s="42">
        <v>0.105</v>
      </c>
      <c r="N117">
        <v>2241</v>
      </c>
      <c r="O117" s="62">
        <v>44098</v>
      </c>
      <c r="P117">
        <v>90326</v>
      </c>
      <c r="Q117" s="58">
        <v>7676136.2187853605</v>
      </c>
      <c r="R117" s="58">
        <v>8482131</v>
      </c>
      <c r="S117">
        <v>57497</v>
      </c>
      <c r="T117" s="58">
        <v>90326</v>
      </c>
      <c r="U117" s="58">
        <v>32829</v>
      </c>
      <c r="V117" s="58">
        <v>5399299</v>
      </c>
      <c r="W117" s="58">
        <v>3082832</v>
      </c>
      <c r="X117">
        <v>163</v>
      </c>
      <c r="Y117" s="61">
        <v>46341</v>
      </c>
      <c r="Z117" s="61" t="s">
        <v>1817</v>
      </c>
      <c r="AA117" s="58">
        <v>192</v>
      </c>
      <c r="AB117">
        <v>9370</v>
      </c>
      <c r="AC117">
        <v>0</v>
      </c>
      <c r="AD117">
        <v>0</v>
      </c>
      <c r="AE117" s="42">
        <v>0.63654983061355497</v>
      </c>
      <c r="AF117" s="58">
        <v>0</v>
      </c>
    </row>
    <row r="118" spans="3:32">
      <c r="C118" t="s">
        <v>303</v>
      </c>
      <c r="D118">
        <v>226</v>
      </c>
      <c r="E118">
        <v>14283008</v>
      </c>
      <c r="F118" t="s">
        <v>304</v>
      </c>
      <c r="G118" t="s">
        <v>67</v>
      </c>
      <c r="H118">
        <v>45</v>
      </c>
      <c r="I118">
        <v>9305751</v>
      </c>
      <c r="J118" s="59">
        <v>0.77</v>
      </c>
      <c r="K118" s="60">
        <v>68.944556294197398</v>
      </c>
      <c r="L118" t="s">
        <v>68</v>
      </c>
      <c r="M118" s="42">
        <v>0.12</v>
      </c>
      <c r="N118">
        <v>3294</v>
      </c>
      <c r="O118" s="62">
        <v>44470</v>
      </c>
      <c r="P118">
        <v>91110</v>
      </c>
      <c r="Q118" s="58">
        <v>6281538.5239643203</v>
      </c>
      <c r="R118" s="58">
        <v>7035323</v>
      </c>
      <c r="S118">
        <v>82107</v>
      </c>
      <c r="T118" s="58">
        <v>91110</v>
      </c>
      <c r="U118" s="58">
        <v>9003</v>
      </c>
      <c r="V118" s="58">
        <v>6340130</v>
      </c>
      <c r="W118" s="58">
        <v>695193</v>
      </c>
      <c r="X118">
        <v>92</v>
      </c>
      <c r="Y118" s="61">
        <v>45756</v>
      </c>
      <c r="Z118" s="61" t="s">
        <v>1817</v>
      </c>
      <c r="AA118" s="58">
        <v>-393</v>
      </c>
      <c r="AB118">
        <v>4757</v>
      </c>
      <c r="AC118">
        <v>393</v>
      </c>
      <c r="AD118">
        <v>1</v>
      </c>
      <c r="AE118" s="42">
        <v>0.901185380309516</v>
      </c>
      <c r="AF118" s="58">
        <v>392</v>
      </c>
    </row>
    <row r="119" spans="3:32">
      <c r="C119" t="s">
        <v>305</v>
      </c>
      <c r="D119">
        <v>501</v>
      </c>
      <c r="E119">
        <v>82332913</v>
      </c>
      <c r="F119" t="s">
        <v>180</v>
      </c>
      <c r="G119" t="s">
        <v>93</v>
      </c>
      <c r="H119">
        <v>25</v>
      </c>
      <c r="I119">
        <v>4816468</v>
      </c>
      <c r="J119" s="59">
        <v>0.85</v>
      </c>
      <c r="K119" s="60">
        <v>91.7301853578616</v>
      </c>
      <c r="L119" t="s">
        <v>306</v>
      </c>
      <c r="M119" s="42">
        <v>0.13300000000000001</v>
      </c>
      <c r="N119">
        <v>2826</v>
      </c>
      <c r="O119" s="62">
        <v>45509</v>
      </c>
      <c r="P119">
        <v>93391</v>
      </c>
      <c r="Q119" s="58">
        <v>8566773.7407560498</v>
      </c>
      <c r="R119" s="58">
        <v>9706155</v>
      </c>
      <c r="S119">
        <v>29889</v>
      </c>
      <c r="T119" s="58">
        <v>93391</v>
      </c>
      <c r="U119" s="58">
        <v>63502</v>
      </c>
      <c r="V119" s="58">
        <v>3106373</v>
      </c>
      <c r="W119" s="58">
        <v>6599782</v>
      </c>
      <c r="X119">
        <v>155</v>
      </c>
      <c r="Y119" s="61">
        <v>46070</v>
      </c>
      <c r="Z119" s="61" t="s">
        <v>1817</v>
      </c>
      <c r="AA119" s="58">
        <v>-79</v>
      </c>
      <c r="AB119">
        <v>5200</v>
      </c>
      <c r="AC119">
        <v>79</v>
      </c>
      <c r="AD119">
        <v>2</v>
      </c>
      <c r="AE119" s="42">
        <v>0.320041545759227</v>
      </c>
      <c r="AF119" s="58">
        <v>77</v>
      </c>
    </row>
    <row r="120" spans="3:32">
      <c r="C120" t="s">
        <v>307</v>
      </c>
      <c r="D120">
        <v>149</v>
      </c>
      <c r="E120">
        <v>58160302</v>
      </c>
      <c r="F120" t="s">
        <v>49</v>
      </c>
      <c r="G120" t="s">
        <v>50</v>
      </c>
      <c r="H120">
        <v>28</v>
      </c>
      <c r="I120">
        <v>7705322</v>
      </c>
      <c r="J120" s="59">
        <v>0.76</v>
      </c>
      <c r="K120" s="60">
        <v>67.188295138254801</v>
      </c>
      <c r="L120" t="s">
        <v>129</v>
      </c>
      <c r="M120" s="42">
        <v>0.10100000000000001</v>
      </c>
      <c r="N120">
        <v>2555</v>
      </c>
      <c r="O120" s="62">
        <v>45346</v>
      </c>
      <c r="P120">
        <v>91368</v>
      </c>
      <c r="Q120" s="58">
        <v>6138860.1501920596</v>
      </c>
      <c r="R120" s="58">
        <v>6758885</v>
      </c>
      <c r="S120">
        <v>9205</v>
      </c>
      <c r="T120" s="58">
        <v>91368</v>
      </c>
      <c r="U120" s="58">
        <v>82163</v>
      </c>
      <c r="V120" s="58">
        <v>680934</v>
      </c>
      <c r="W120" s="58">
        <v>6077951</v>
      </c>
      <c r="X120">
        <v>176</v>
      </c>
      <c r="Y120" s="61">
        <v>45761</v>
      </c>
      <c r="Z120" s="61" t="s">
        <v>1817</v>
      </c>
      <c r="AA120" s="58">
        <v>-388</v>
      </c>
      <c r="AB120">
        <v>3114</v>
      </c>
      <c r="AC120">
        <v>388</v>
      </c>
      <c r="AD120">
        <v>3</v>
      </c>
      <c r="AE120" s="42">
        <v>0.100746432011207</v>
      </c>
      <c r="AF120" s="58">
        <v>385</v>
      </c>
    </row>
    <row r="121" spans="3:32">
      <c r="C121" t="s">
        <v>308</v>
      </c>
      <c r="D121">
        <v>278</v>
      </c>
      <c r="E121">
        <v>13186787</v>
      </c>
      <c r="F121" t="s">
        <v>165</v>
      </c>
      <c r="G121" t="s">
        <v>63</v>
      </c>
      <c r="H121">
        <v>20</v>
      </c>
      <c r="I121">
        <v>5224014</v>
      </c>
      <c r="J121" s="59">
        <v>0.86</v>
      </c>
      <c r="K121" s="60">
        <v>63.647104450410197</v>
      </c>
      <c r="L121" t="s">
        <v>156</v>
      </c>
      <c r="M121" s="42">
        <v>0.128</v>
      </c>
      <c r="N121">
        <v>2994</v>
      </c>
      <c r="O121" s="62">
        <v>44196</v>
      </c>
      <c r="P121">
        <v>58344</v>
      </c>
      <c r="Q121" s="58">
        <v>3713426.6620547301</v>
      </c>
      <c r="R121" s="58">
        <v>4188745</v>
      </c>
      <c r="S121">
        <v>24753</v>
      </c>
      <c r="T121" s="58">
        <v>58344</v>
      </c>
      <c r="U121" s="58">
        <v>33591</v>
      </c>
      <c r="V121" s="58">
        <v>1777115</v>
      </c>
      <c r="W121" s="58">
        <v>2411630</v>
      </c>
      <c r="X121">
        <v>100</v>
      </c>
      <c r="Y121" s="61">
        <v>45897</v>
      </c>
      <c r="Z121" s="61" t="s">
        <v>1817</v>
      </c>
      <c r="AA121" s="58">
        <v>-252</v>
      </c>
      <c r="AB121">
        <v>7943</v>
      </c>
      <c r="AC121">
        <v>252</v>
      </c>
      <c r="AD121">
        <v>3</v>
      </c>
      <c r="AE121" s="42">
        <v>0.42425956396544601</v>
      </c>
      <c r="AF121" s="58">
        <v>249</v>
      </c>
    </row>
    <row r="122" spans="3:32">
      <c r="C122" t="s">
        <v>309</v>
      </c>
      <c r="D122">
        <v>898</v>
      </c>
      <c r="E122">
        <v>21543607</v>
      </c>
      <c r="F122" t="s">
        <v>163</v>
      </c>
      <c r="G122" t="s">
        <v>83</v>
      </c>
      <c r="H122">
        <v>17</v>
      </c>
      <c r="I122">
        <v>5112876</v>
      </c>
      <c r="J122" s="59">
        <v>0.93</v>
      </c>
      <c r="K122" s="60">
        <v>97.720470266544098</v>
      </c>
      <c r="L122" t="s">
        <v>72</v>
      </c>
      <c r="M122" s="42">
        <v>0.13100000000000001</v>
      </c>
      <c r="N122">
        <v>1283</v>
      </c>
      <c r="O122" s="62">
        <v>44579</v>
      </c>
      <c r="P122">
        <v>16869</v>
      </c>
      <c r="Q122" s="58">
        <v>1648446.61292633</v>
      </c>
      <c r="R122" s="58">
        <v>1864393</v>
      </c>
      <c r="S122">
        <v>16869</v>
      </c>
      <c r="T122" s="58">
        <v>16869</v>
      </c>
      <c r="U122" s="58">
        <v>0</v>
      </c>
      <c r="V122" s="58">
        <v>1864393</v>
      </c>
      <c r="W122" s="58">
        <v>0</v>
      </c>
      <c r="X122">
        <v>110</v>
      </c>
      <c r="Y122" s="61">
        <v>45889</v>
      </c>
      <c r="Z122" s="61" t="s">
        <v>1816</v>
      </c>
      <c r="AA122" s="58">
        <v>-260</v>
      </c>
      <c r="AB122">
        <v>1681</v>
      </c>
      <c r="AC122">
        <v>260</v>
      </c>
      <c r="AD122">
        <v>6</v>
      </c>
      <c r="AE122" s="42">
        <v>1</v>
      </c>
      <c r="AF122" s="58">
        <v>254</v>
      </c>
    </row>
    <row r="123" spans="3:32">
      <c r="C123" t="s">
        <v>310</v>
      </c>
      <c r="D123">
        <v>465</v>
      </c>
      <c r="E123">
        <v>40991935</v>
      </c>
      <c r="F123" t="s">
        <v>311</v>
      </c>
      <c r="G123" t="s">
        <v>54</v>
      </c>
      <c r="H123">
        <v>11</v>
      </c>
      <c r="I123">
        <v>5483668</v>
      </c>
      <c r="J123" s="59">
        <v>0.88</v>
      </c>
      <c r="K123" s="60">
        <v>74.057970067480994</v>
      </c>
      <c r="L123" t="s">
        <v>80</v>
      </c>
      <c r="M123" s="42">
        <v>0.125</v>
      </c>
      <c r="N123">
        <v>7963</v>
      </c>
      <c r="O123" s="62">
        <v>44902</v>
      </c>
      <c r="P123">
        <v>64772</v>
      </c>
      <c r="Q123" s="58">
        <v>4796882.8372108797</v>
      </c>
      <c r="R123" s="58">
        <v>5396493</v>
      </c>
      <c r="S123">
        <v>12610</v>
      </c>
      <c r="T123" s="58">
        <v>64772</v>
      </c>
      <c r="U123" s="58">
        <v>52162</v>
      </c>
      <c r="V123" s="58">
        <v>1050605</v>
      </c>
      <c r="W123" s="58">
        <v>4345888</v>
      </c>
      <c r="X123">
        <v>194</v>
      </c>
      <c r="Y123" s="61">
        <v>45671</v>
      </c>
      <c r="Z123" s="61" t="s">
        <v>1817</v>
      </c>
      <c r="AA123" s="58">
        <v>-478</v>
      </c>
      <c r="AB123">
        <v>6902</v>
      </c>
      <c r="AC123">
        <v>478</v>
      </c>
      <c r="AD123">
        <v>2</v>
      </c>
      <c r="AE123" s="42">
        <v>0.19468288766751099</v>
      </c>
      <c r="AF123" s="58">
        <v>476</v>
      </c>
    </row>
    <row r="124" spans="3:32">
      <c r="C124" t="s">
        <v>312</v>
      </c>
      <c r="D124">
        <v>347</v>
      </c>
      <c r="E124">
        <v>87430405</v>
      </c>
      <c r="F124" t="s">
        <v>313</v>
      </c>
      <c r="G124" t="s">
        <v>67</v>
      </c>
      <c r="H124">
        <v>45</v>
      </c>
      <c r="I124">
        <v>6363606</v>
      </c>
      <c r="J124" s="59">
        <v>0.84</v>
      </c>
      <c r="K124" s="60">
        <v>96.023776397537304</v>
      </c>
      <c r="L124" t="s">
        <v>104</v>
      </c>
      <c r="M124" s="42">
        <v>0.13300000000000001</v>
      </c>
      <c r="N124">
        <v>2169</v>
      </c>
      <c r="O124" s="62">
        <v>45474</v>
      </c>
      <c r="P124">
        <v>79165</v>
      </c>
      <c r="Q124" s="58">
        <v>7601722.2585110404</v>
      </c>
      <c r="R124" s="58">
        <v>8612751</v>
      </c>
      <c r="S124">
        <v>59774</v>
      </c>
      <c r="T124" s="58">
        <v>79165</v>
      </c>
      <c r="U124" s="58">
        <v>19391</v>
      </c>
      <c r="V124" s="58">
        <v>6503109</v>
      </c>
      <c r="W124" s="58">
        <v>2109642</v>
      </c>
      <c r="X124">
        <v>76</v>
      </c>
      <c r="Y124" s="61">
        <v>45812</v>
      </c>
      <c r="Z124" s="61" t="s">
        <v>1817</v>
      </c>
      <c r="AA124" s="58">
        <v>-337</v>
      </c>
      <c r="AB124">
        <v>4973</v>
      </c>
      <c r="AC124">
        <v>337</v>
      </c>
      <c r="AD124">
        <v>3</v>
      </c>
      <c r="AE124" s="42">
        <v>0.75505589591359801</v>
      </c>
      <c r="AF124" s="58">
        <v>334</v>
      </c>
    </row>
    <row r="125" spans="3:32">
      <c r="C125" t="s">
        <v>314</v>
      </c>
      <c r="D125">
        <v>714</v>
      </c>
      <c r="E125">
        <v>81966097</v>
      </c>
      <c r="F125" t="s">
        <v>278</v>
      </c>
      <c r="G125" t="s">
        <v>75</v>
      </c>
      <c r="H125">
        <v>36</v>
      </c>
      <c r="I125">
        <v>1399691</v>
      </c>
      <c r="J125" s="59">
        <v>0.93</v>
      </c>
      <c r="K125" s="60">
        <v>78.683016567080102</v>
      </c>
      <c r="L125" t="s">
        <v>315</v>
      </c>
      <c r="M125" s="42">
        <v>0.11</v>
      </c>
      <c r="N125">
        <v>2187</v>
      </c>
      <c r="O125" s="62">
        <v>44294</v>
      </c>
      <c r="P125">
        <v>86369</v>
      </c>
      <c r="Q125" s="58">
        <v>6795773.4578821398</v>
      </c>
      <c r="R125" s="58">
        <v>7543309</v>
      </c>
      <c r="S125">
        <v>55392</v>
      </c>
      <c r="T125" s="58">
        <v>86369</v>
      </c>
      <c r="U125" s="58">
        <v>30977</v>
      </c>
      <c r="V125" s="58">
        <v>4837835</v>
      </c>
      <c r="W125" s="58">
        <v>2705474</v>
      </c>
      <c r="X125">
        <v>83</v>
      </c>
      <c r="Y125" s="61">
        <v>46333</v>
      </c>
      <c r="Z125" s="61" t="s">
        <v>1817</v>
      </c>
      <c r="AA125" s="58">
        <v>184</v>
      </c>
      <c r="AB125">
        <v>5939</v>
      </c>
      <c r="AC125">
        <v>0</v>
      </c>
      <c r="AD125">
        <v>0</v>
      </c>
      <c r="AE125" s="42">
        <v>0.64134122196621501</v>
      </c>
      <c r="AF125" s="58">
        <v>0</v>
      </c>
    </row>
    <row r="126" spans="3:32">
      <c r="C126" t="s">
        <v>316</v>
      </c>
      <c r="D126">
        <v>248</v>
      </c>
      <c r="E126">
        <v>64723518</v>
      </c>
      <c r="F126" t="s">
        <v>317</v>
      </c>
      <c r="G126" t="s">
        <v>147</v>
      </c>
      <c r="H126">
        <v>10</v>
      </c>
      <c r="I126">
        <v>4993482</v>
      </c>
      <c r="J126" s="59">
        <v>1</v>
      </c>
      <c r="K126" s="60">
        <v>85.086476597962502</v>
      </c>
      <c r="L126" t="s">
        <v>68</v>
      </c>
      <c r="M126" s="42">
        <v>0.115</v>
      </c>
      <c r="N126">
        <v>8780</v>
      </c>
      <c r="O126" s="62">
        <v>44995</v>
      </c>
      <c r="P126">
        <v>90222</v>
      </c>
      <c r="Q126" s="58">
        <v>7676672.0916213701</v>
      </c>
      <c r="R126" s="58">
        <v>8559489</v>
      </c>
      <c r="S126">
        <v>635</v>
      </c>
      <c r="T126" s="58">
        <v>90222</v>
      </c>
      <c r="U126" s="58">
        <v>89587</v>
      </c>
      <c r="V126" s="58">
        <v>60243</v>
      </c>
      <c r="W126" s="58">
        <v>8499246</v>
      </c>
      <c r="X126">
        <v>154</v>
      </c>
      <c r="Y126" s="61">
        <v>46251</v>
      </c>
      <c r="Z126" s="61" t="s">
        <v>1817</v>
      </c>
      <c r="AA126" s="58">
        <v>102</v>
      </c>
      <c r="AB126">
        <v>8131</v>
      </c>
      <c r="AC126">
        <v>0</v>
      </c>
      <c r="AD126">
        <v>0</v>
      </c>
      <c r="AE126" s="42">
        <v>7.0381946753563396E-3</v>
      </c>
      <c r="AF126" s="58">
        <v>0</v>
      </c>
    </row>
    <row r="127" spans="3:32">
      <c r="C127" t="s">
        <v>318</v>
      </c>
      <c r="D127">
        <v>780</v>
      </c>
      <c r="E127">
        <v>69716887</v>
      </c>
      <c r="F127" t="s">
        <v>319</v>
      </c>
      <c r="G127" t="s">
        <v>67</v>
      </c>
      <c r="H127">
        <v>26</v>
      </c>
      <c r="I127">
        <v>1409299</v>
      </c>
      <c r="J127" s="59">
        <v>0.79</v>
      </c>
      <c r="K127" s="60">
        <v>53.490954988098402</v>
      </c>
      <c r="L127" t="s">
        <v>112</v>
      </c>
      <c r="M127" s="42">
        <v>0.108</v>
      </c>
      <c r="N127">
        <v>7223</v>
      </c>
      <c r="O127" s="62">
        <v>44274</v>
      </c>
      <c r="P127">
        <v>88578</v>
      </c>
      <c r="Q127" s="58">
        <v>4738121.8109357804</v>
      </c>
      <c r="R127" s="58">
        <v>5249839</v>
      </c>
      <c r="S127">
        <v>35549</v>
      </c>
      <c r="T127" s="58">
        <v>88578</v>
      </c>
      <c r="U127" s="58">
        <v>53029</v>
      </c>
      <c r="V127" s="58">
        <v>2106917</v>
      </c>
      <c r="W127" s="58">
        <v>3142922</v>
      </c>
      <c r="X127">
        <v>139</v>
      </c>
      <c r="Y127" s="61">
        <v>46302</v>
      </c>
      <c r="Z127" s="61" t="s">
        <v>1817</v>
      </c>
      <c r="AA127" s="58">
        <v>153</v>
      </c>
      <c r="AB127">
        <v>8246</v>
      </c>
      <c r="AC127">
        <v>0</v>
      </c>
      <c r="AD127">
        <v>0</v>
      </c>
      <c r="AE127" s="42">
        <v>0.40132990132990098</v>
      </c>
      <c r="AF127" s="58">
        <v>0</v>
      </c>
    </row>
    <row r="128" spans="3:32">
      <c r="C128" t="s">
        <v>320</v>
      </c>
      <c r="D128">
        <v>679</v>
      </c>
      <c r="E128">
        <v>19862253</v>
      </c>
      <c r="F128" t="s">
        <v>311</v>
      </c>
      <c r="G128" t="s">
        <v>54</v>
      </c>
      <c r="H128">
        <v>11</v>
      </c>
      <c r="I128">
        <v>5306026</v>
      </c>
      <c r="J128" s="59">
        <v>0.93</v>
      </c>
      <c r="K128" s="60">
        <v>61.774552471846398</v>
      </c>
      <c r="L128" t="s">
        <v>98</v>
      </c>
      <c r="M128" s="42">
        <v>0.112</v>
      </c>
      <c r="N128">
        <v>8616</v>
      </c>
      <c r="O128" s="62">
        <v>45379</v>
      </c>
      <c r="P128">
        <v>97623</v>
      </c>
      <c r="Q128" s="58">
        <v>6030617.1359590702</v>
      </c>
      <c r="R128" s="58">
        <v>6706046</v>
      </c>
      <c r="S128">
        <v>91011</v>
      </c>
      <c r="T128" s="58">
        <v>97623</v>
      </c>
      <c r="U128" s="58">
        <v>6612</v>
      </c>
      <c r="V128" s="58">
        <v>6251846</v>
      </c>
      <c r="W128" s="58">
        <v>454200</v>
      </c>
      <c r="X128">
        <v>106</v>
      </c>
      <c r="Y128" s="61">
        <v>46348</v>
      </c>
      <c r="Z128" s="61" t="s">
        <v>1817</v>
      </c>
      <c r="AA128" s="58">
        <v>199</v>
      </c>
      <c r="AB128">
        <v>9794</v>
      </c>
      <c r="AC128">
        <v>0</v>
      </c>
      <c r="AD128">
        <v>0</v>
      </c>
      <c r="AE128" s="42">
        <v>0.93227005930979401</v>
      </c>
      <c r="AF128" s="58">
        <v>0</v>
      </c>
    </row>
    <row r="129" spans="3:32">
      <c r="C129" t="s">
        <v>321</v>
      </c>
      <c r="D129">
        <v>887</v>
      </c>
      <c r="E129">
        <v>11590275</v>
      </c>
      <c r="F129" t="s">
        <v>322</v>
      </c>
      <c r="G129" t="s">
        <v>207</v>
      </c>
      <c r="H129">
        <v>36</v>
      </c>
      <c r="I129">
        <v>5684723</v>
      </c>
      <c r="J129" s="59">
        <v>0.86</v>
      </c>
      <c r="K129" s="60">
        <v>63.977429266674797</v>
      </c>
      <c r="L129" t="s">
        <v>236</v>
      </c>
      <c r="M129" s="42">
        <v>0.11600000000000001</v>
      </c>
      <c r="N129">
        <v>2056</v>
      </c>
      <c r="O129" s="62">
        <v>45021</v>
      </c>
      <c r="P129">
        <v>85529</v>
      </c>
      <c r="Q129" s="58">
        <v>5471925.5477494299</v>
      </c>
      <c r="R129" s="58">
        <v>6106669</v>
      </c>
      <c r="S129">
        <v>70164</v>
      </c>
      <c r="T129" s="58">
        <v>85529</v>
      </c>
      <c r="U129" s="58">
        <v>15365</v>
      </c>
      <c r="V129" s="58">
        <v>5009626</v>
      </c>
      <c r="W129" s="58">
        <v>1097043</v>
      </c>
      <c r="X129">
        <v>115</v>
      </c>
      <c r="Y129" s="61">
        <v>46319</v>
      </c>
      <c r="Z129" s="61" t="s">
        <v>1817</v>
      </c>
      <c r="AA129" s="58">
        <v>170</v>
      </c>
      <c r="AB129">
        <v>2513</v>
      </c>
      <c r="AC129">
        <v>0</v>
      </c>
      <c r="AD129">
        <v>0</v>
      </c>
      <c r="AE129" s="42">
        <v>0.82035333044932102</v>
      </c>
      <c r="AF129" s="58">
        <v>0</v>
      </c>
    </row>
    <row r="130" spans="3:32">
      <c r="C130" t="s">
        <v>323</v>
      </c>
      <c r="D130">
        <v>811</v>
      </c>
      <c r="E130">
        <v>80721678</v>
      </c>
      <c r="F130" t="s">
        <v>324</v>
      </c>
      <c r="G130" t="s">
        <v>125</v>
      </c>
      <c r="H130">
        <v>37</v>
      </c>
      <c r="I130">
        <v>6369078</v>
      </c>
      <c r="J130" s="59">
        <v>0.99</v>
      </c>
      <c r="K130" s="60">
        <v>61.767354668229899</v>
      </c>
      <c r="L130" t="s">
        <v>84</v>
      </c>
      <c r="M130" s="42">
        <v>0.13300000000000001</v>
      </c>
      <c r="N130">
        <v>4947</v>
      </c>
      <c r="O130" s="62">
        <v>44184</v>
      </c>
      <c r="P130">
        <v>11446</v>
      </c>
      <c r="Q130" s="58">
        <v>706989.14153255895</v>
      </c>
      <c r="R130" s="58">
        <v>801019</v>
      </c>
      <c r="S130">
        <v>7132</v>
      </c>
      <c r="T130" s="58">
        <v>11446</v>
      </c>
      <c r="U130" s="58">
        <v>4314</v>
      </c>
      <c r="V130" s="58">
        <v>499115</v>
      </c>
      <c r="W130" s="58">
        <v>301904</v>
      </c>
      <c r="X130">
        <v>76</v>
      </c>
      <c r="Y130" s="61">
        <v>45813</v>
      </c>
      <c r="Z130" s="61" t="s">
        <v>1817</v>
      </c>
      <c r="AA130" s="58">
        <v>-336</v>
      </c>
      <c r="AB130">
        <v>4808</v>
      </c>
      <c r="AC130">
        <v>336</v>
      </c>
      <c r="AD130">
        <v>5</v>
      </c>
      <c r="AE130" s="42">
        <v>0.62309977284640905</v>
      </c>
      <c r="AF130" s="58">
        <v>331</v>
      </c>
    </row>
    <row r="131" spans="3:32">
      <c r="C131" t="s">
        <v>325</v>
      </c>
      <c r="D131">
        <v>566</v>
      </c>
      <c r="E131">
        <v>17276628</v>
      </c>
      <c r="F131" t="s">
        <v>326</v>
      </c>
      <c r="G131" t="s">
        <v>79</v>
      </c>
      <c r="H131">
        <v>49</v>
      </c>
      <c r="I131">
        <v>3610921</v>
      </c>
      <c r="J131" s="59">
        <v>0.87</v>
      </c>
      <c r="K131" s="60">
        <v>91.210337791434299</v>
      </c>
      <c r="L131" t="s">
        <v>306</v>
      </c>
      <c r="M131" s="42">
        <v>0.13200000000000001</v>
      </c>
      <c r="N131">
        <v>6117</v>
      </c>
      <c r="O131" s="62">
        <v>44298</v>
      </c>
      <c r="P131">
        <v>16046</v>
      </c>
      <c r="Q131" s="58">
        <v>1463561.0802013599</v>
      </c>
      <c r="R131" s="58">
        <v>1656751</v>
      </c>
      <c r="S131">
        <v>5120</v>
      </c>
      <c r="T131" s="58">
        <v>16046</v>
      </c>
      <c r="U131" s="58">
        <v>10926</v>
      </c>
      <c r="V131" s="58">
        <v>528641</v>
      </c>
      <c r="W131" s="58">
        <v>1128110</v>
      </c>
      <c r="X131">
        <v>93</v>
      </c>
      <c r="Y131" s="61">
        <v>46181</v>
      </c>
      <c r="Z131" s="61" t="s">
        <v>1817</v>
      </c>
      <c r="AA131" s="58">
        <v>32</v>
      </c>
      <c r="AB131">
        <v>2870</v>
      </c>
      <c r="AC131">
        <v>0</v>
      </c>
      <c r="AD131">
        <v>0</v>
      </c>
      <c r="AE131" s="42">
        <v>0.31908263741742499</v>
      </c>
      <c r="AF131" s="58">
        <v>0</v>
      </c>
    </row>
    <row r="132" spans="3:32">
      <c r="C132" t="s">
        <v>327</v>
      </c>
      <c r="D132">
        <v>382</v>
      </c>
      <c r="E132">
        <v>92487424</v>
      </c>
      <c r="F132" t="s">
        <v>328</v>
      </c>
      <c r="G132" t="s">
        <v>125</v>
      </c>
      <c r="H132">
        <v>25</v>
      </c>
      <c r="I132">
        <v>457269</v>
      </c>
      <c r="J132" s="59">
        <v>0.9</v>
      </c>
      <c r="K132" s="60">
        <v>61.355617971766399</v>
      </c>
      <c r="L132" t="s">
        <v>208</v>
      </c>
      <c r="M132" s="42">
        <v>0.115</v>
      </c>
      <c r="N132">
        <v>8711</v>
      </c>
      <c r="O132" s="62">
        <v>45513</v>
      </c>
      <c r="P132">
        <v>53951</v>
      </c>
      <c r="Q132" s="58">
        <v>3310196.9451947701</v>
      </c>
      <c r="R132" s="58">
        <v>3690870</v>
      </c>
      <c r="S132">
        <v>50272</v>
      </c>
      <c r="T132" s="58">
        <v>53951</v>
      </c>
      <c r="U132" s="58">
        <v>3679</v>
      </c>
      <c r="V132" s="58">
        <v>3439184</v>
      </c>
      <c r="W132" s="58">
        <v>251686</v>
      </c>
      <c r="X132">
        <v>184</v>
      </c>
      <c r="Y132" s="61">
        <v>45677</v>
      </c>
      <c r="Z132" s="61" t="s">
        <v>1817</v>
      </c>
      <c r="AA132" s="58">
        <v>-472</v>
      </c>
      <c r="AB132">
        <v>1581</v>
      </c>
      <c r="AC132">
        <v>472</v>
      </c>
      <c r="AD132">
        <v>3</v>
      </c>
      <c r="AE132" s="42">
        <v>0.93180849289169798</v>
      </c>
      <c r="AF132" s="58">
        <v>469</v>
      </c>
    </row>
    <row r="133" spans="3:32">
      <c r="C133" t="s">
        <v>329</v>
      </c>
      <c r="D133">
        <v>129</v>
      </c>
      <c r="E133">
        <v>70067319</v>
      </c>
      <c r="F133" t="s">
        <v>311</v>
      </c>
      <c r="G133" t="s">
        <v>54</v>
      </c>
      <c r="H133">
        <v>29</v>
      </c>
      <c r="I133">
        <v>1494250</v>
      </c>
      <c r="J133" s="59">
        <v>0.9</v>
      </c>
      <c r="K133" s="60">
        <v>78.315670846525194</v>
      </c>
      <c r="L133" t="s">
        <v>315</v>
      </c>
      <c r="M133" s="42">
        <v>0.126</v>
      </c>
      <c r="N133">
        <v>8188</v>
      </c>
      <c r="O133" s="62">
        <v>45504</v>
      </c>
      <c r="P133">
        <v>99670</v>
      </c>
      <c r="Q133" s="58">
        <v>7805722.9132731697</v>
      </c>
      <c r="R133" s="58">
        <v>8789244</v>
      </c>
      <c r="S133">
        <v>19045</v>
      </c>
      <c r="T133" s="58">
        <v>99670</v>
      </c>
      <c r="U133" s="58">
        <v>80625</v>
      </c>
      <c r="V133" s="58">
        <v>1679454</v>
      </c>
      <c r="W133" s="58">
        <v>7109790</v>
      </c>
      <c r="X133">
        <v>91</v>
      </c>
      <c r="Y133" s="61">
        <v>45944</v>
      </c>
      <c r="Z133" s="61" t="s">
        <v>1817</v>
      </c>
      <c r="AA133" s="58">
        <v>-205</v>
      </c>
      <c r="AB133">
        <v>3536</v>
      </c>
      <c r="AC133">
        <v>205</v>
      </c>
      <c r="AD133">
        <v>9</v>
      </c>
      <c r="AE133" s="42">
        <v>0.191080565867362</v>
      </c>
      <c r="AF133" s="58">
        <v>196</v>
      </c>
    </row>
    <row r="134" spans="3:32">
      <c r="C134" t="s">
        <v>330</v>
      </c>
      <c r="D134">
        <v>263</v>
      </c>
      <c r="E134">
        <v>50111512</v>
      </c>
      <c r="F134" t="s">
        <v>226</v>
      </c>
      <c r="G134" t="s">
        <v>97</v>
      </c>
      <c r="H134">
        <v>39</v>
      </c>
      <c r="I134">
        <v>9681268</v>
      </c>
      <c r="J134" s="59">
        <v>0.98</v>
      </c>
      <c r="K134" s="60">
        <v>87.8493079337441</v>
      </c>
      <c r="L134" t="s">
        <v>101</v>
      </c>
      <c r="M134" s="42">
        <v>0.14299999999999999</v>
      </c>
      <c r="N134">
        <v>7211</v>
      </c>
      <c r="O134" s="62">
        <v>44264</v>
      </c>
      <c r="P134">
        <v>29925</v>
      </c>
      <c r="Q134" s="58">
        <v>2628890.5399172902</v>
      </c>
      <c r="R134" s="58">
        <v>3004822</v>
      </c>
      <c r="S134">
        <v>21014</v>
      </c>
      <c r="T134" s="58">
        <v>29925</v>
      </c>
      <c r="U134" s="58">
        <v>8911</v>
      </c>
      <c r="V134" s="58">
        <v>2110053</v>
      </c>
      <c r="W134" s="58">
        <v>894769</v>
      </c>
      <c r="X134">
        <v>129</v>
      </c>
      <c r="Y134" s="61">
        <v>46065</v>
      </c>
      <c r="Z134" s="61" t="s">
        <v>1817</v>
      </c>
      <c r="AA134" s="58">
        <v>-84</v>
      </c>
      <c r="AB134">
        <v>4502</v>
      </c>
      <c r="AC134">
        <v>84</v>
      </c>
      <c r="AD134">
        <v>2</v>
      </c>
      <c r="AE134" s="42">
        <v>0.70222222222222197</v>
      </c>
      <c r="AF134" s="58">
        <v>82</v>
      </c>
    </row>
    <row r="135" spans="3:32">
      <c r="C135" t="s">
        <v>331</v>
      </c>
      <c r="D135">
        <v>638</v>
      </c>
      <c r="E135">
        <v>43266958</v>
      </c>
      <c r="F135" t="s">
        <v>224</v>
      </c>
      <c r="G135" t="s">
        <v>71</v>
      </c>
      <c r="H135">
        <v>37</v>
      </c>
      <c r="I135">
        <v>4438756</v>
      </c>
      <c r="J135" s="59">
        <v>0.84</v>
      </c>
      <c r="K135" s="60">
        <v>94.594115383746001</v>
      </c>
      <c r="L135" t="s">
        <v>315</v>
      </c>
      <c r="M135" s="42">
        <v>0.11700000000000001</v>
      </c>
      <c r="N135">
        <v>6344</v>
      </c>
      <c r="O135" s="62">
        <v>44121</v>
      </c>
      <c r="P135">
        <v>44064</v>
      </c>
      <c r="Q135" s="58">
        <v>4168195.10026938</v>
      </c>
      <c r="R135" s="58">
        <v>4655874</v>
      </c>
      <c r="S135">
        <v>10584</v>
      </c>
      <c r="T135" s="58">
        <v>44064</v>
      </c>
      <c r="U135" s="58">
        <v>33480</v>
      </c>
      <c r="V135" s="58">
        <v>1118323</v>
      </c>
      <c r="W135" s="58">
        <v>3537551</v>
      </c>
      <c r="X135">
        <v>161</v>
      </c>
      <c r="Y135" s="61">
        <v>46030</v>
      </c>
      <c r="Z135" s="61" t="s">
        <v>1817</v>
      </c>
      <c r="AA135" s="58">
        <v>-119</v>
      </c>
      <c r="AB135">
        <v>5716</v>
      </c>
      <c r="AC135">
        <v>119</v>
      </c>
      <c r="AD135">
        <v>6</v>
      </c>
      <c r="AE135" s="42">
        <v>0.240196078431373</v>
      </c>
      <c r="AF135" s="58">
        <v>113</v>
      </c>
    </row>
    <row r="136" spans="3:32">
      <c r="C136" t="s">
        <v>332</v>
      </c>
      <c r="D136">
        <v>984</v>
      </c>
      <c r="E136">
        <v>74730619</v>
      </c>
      <c r="F136" t="s">
        <v>121</v>
      </c>
      <c r="G136" t="s">
        <v>93</v>
      </c>
      <c r="H136">
        <v>9</v>
      </c>
      <c r="I136">
        <v>7134836</v>
      </c>
      <c r="J136" s="59">
        <v>0.96</v>
      </c>
      <c r="K136" s="60">
        <v>50.3562454129234</v>
      </c>
      <c r="L136" t="s">
        <v>101</v>
      </c>
      <c r="M136" s="42">
        <v>0.14399999999999999</v>
      </c>
      <c r="N136">
        <v>9251</v>
      </c>
      <c r="O136" s="62">
        <v>45434</v>
      </c>
      <c r="P136">
        <v>95666</v>
      </c>
      <c r="Q136" s="58">
        <v>4817380.5736727295</v>
      </c>
      <c r="R136" s="58">
        <v>5511083</v>
      </c>
      <c r="S136">
        <v>55153</v>
      </c>
      <c r="T136" s="58">
        <v>95666</v>
      </c>
      <c r="U136" s="58">
        <v>40513</v>
      </c>
      <c r="V136" s="58">
        <v>3177229</v>
      </c>
      <c r="W136" s="58">
        <v>2333854</v>
      </c>
      <c r="X136">
        <v>180</v>
      </c>
      <c r="Y136" s="61">
        <v>45935</v>
      </c>
      <c r="Z136" s="61" t="s">
        <v>1817</v>
      </c>
      <c r="AA136" s="58">
        <v>-214</v>
      </c>
      <c r="AB136">
        <v>7715</v>
      </c>
      <c r="AC136">
        <v>214</v>
      </c>
      <c r="AD136">
        <v>2</v>
      </c>
      <c r="AE136" s="42">
        <v>0.57651621265653397</v>
      </c>
      <c r="AF136" s="58">
        <v>212</v>
      </c>
    </row>
    <row r="137" spans="3:32">
      <c r="C137" t="s">
        <v>333</v>
      </c>
      <c r="D137">
        <v>310</v>
      </c>
      <c r="E137">
        <v>25689721</v>
      </c>
      <c r="F137" t="s">
        <v>334</v>
      </c>
      <c r="G137" t="s">
        <v>107</v>
      </c>
      <c r="H137">
        <v>35</v>
      </c>
      <c r="I137">
        <v>4688536</v>
      </c>
      <c r="J137" s="59">
        <v>0.92</v>
      </c>
      <c r="K137" s="60">
        <v>53.440078970828303</v>
      </c>
      <c r="L137" t="s">
        <v>51</v>
      </c>
      <c r="M137" s="42">
        <v>0.128</v>
      </c>
      <c r="N137">
        <v>2747</v>
      </c>
      <c r="O137" s="62">
        <v>45877</v>
      </c>
      <c r="P137">
        <v>64183</v>
      </c>
      <c r="Q137" s="58">
        <v>3429944.5885846699</v>
      </c>
      <c r="R137" s="58">
        <v>3868977</v>
      </c>
      <c r="S137">
        <v>1407</v>
      </c>
      <c r="T137" s="58">
        <v>64183</v>
      </c>
      <c r="U137" s="58">
        <v>62776</v>
      </c>
      <c r="V137" s="58">
        <v>84815</v>
      </c>
      <c r="W137" s="58">
        <v>3784162</v>
      </c>
      <c r="X137">
        <v>141</v>
      </c>
      <c r="Y137" s="61">
        <v>45979</v>
      </c>
      <c r="Z137" s="61" t="s">
        <v>1817</v>
      </c>
      <c r="AA137" s="58">
        <v>-170</v>
      </c>
      <c r="AB137">
        <v>3034</v>
      </c>
      <c r="AC137">
        <v>170</v>
      </c>
      <c r="AD137">
        <v>2</v>
      </c>
      <c r="AE137" s="42">
        <v>2.1921692660050202E-2</v>
      </c>
      <c r="AF137" s="58">
        <v>168</v>
      </c>
    </row>
    <row r="138" spans="3:32">
      <c r="C138" t="s">
        <v>335</v>
      </c>
      <c r="D138">
        <v>131</v>
      </c>
      <c r="E138">
        <v>39879514</v>
      </c>
      <c r="F138" t="s">
        <v>336</v>
      </c>
      <c r="G138" t="s">
        <v>58</v>
      </c>
      <c r="H138">
        <v>8</v>
      </c>
      <c r="I138">
        <v>2687930</v>
      </c>
      <c r="J138" s="59">
        <v>0.78</v>
      </c>
      <c r="K138" s="60">
        <v>54.6471837332071</v>
      </c>
      <c r="L138" t="s">
        <v>87</v>
      </c>
      <c r="M138" s="42">
        <v>0.124</v>
      </c>
      <c r="N138">
        <v>3217</v>
      </c>
      <c r="O138" s="62">
        <v>45087</v>
      </c>
      <c r="P138">
        <v>11094</v>
      </c>
      <c r="Q138" s="58">
        <v>606255.85633620003</v>
      </c>
      <c r="R138" s="58">
        <v>681432</v>
      </c>
      <c r="S138">
        <v>7274</v>
      </c>
      <c r="T138" s="58">
        <v>11094</v>
      </c>
      <c r="U138" s="58">
        <v>3820</v>
      </c>
      <c r="V138" s="58">
        <v>446794</v>
      </c>
      <c r="W138" s="58">
        <v>234638</v>
      </c>
      <c r="X138">
        <v>61</v>
      </c>
      <c r="Y138" s="61">
        <v>46181</v>
      </c>
      <c r="Z138" s="61" t="s">
        <v>1817</v>
      </c>
      <c r="AA138" s="58">
        <v>32</v>
      </c>
      <c r="AB138">
        <v>2672</v>
      </c>
      <c r="AC138">
        <v>0</v>
      </c>
      <c r="AD138">
        <v>0</v>
      </c>
      <c r="AE138" s="42">
        <v>0.655669731386335</v>
      </c>
      <c r="AF138" s="58">
        <v>0</v>
      </c>
    </row>
    <row r="139" spans="3:32">
      <c r="C139" t="s">
        <v>337</v>
      </c>
      <c r="D139">
        <v>312</v>
      </c>
      <c r="E139">
        <v>69375015</v>
      </c>
      <c r="F139" t="s">
        <v>114</v>
      </c>
      <c r="G139" t="s">
        <v>54</v>
      </c>
      <c r="H139">
        <v>40</v>
      </c>
      <c r="I139">
        <v>5641285</v>
      </c>
      <c r="J139" s="59">
        <v>0.81</v>
      </c>
      <c r="K139" s="60">
        <v>53.286419498201397</v>
      </c>
      <c r="L139" t="s">
        <v>72</v>
      </c>
      <c r="M139" s="42">
        <v>0.14499999999999999</v>
      </c>
      <c r="N139">
        <v>6647</v>
      </c>
      <c r="O139" s="62">
        <v>43916</v>
      </c>
      <c r="P139">
        <v>37455</v>
      </c>
      <c r="Q139" s="58">
        <v>1995842.8423051301</v>
      </c>
      <c r="R139" s="58">
        <v>2285240</v>
      </c>
      <c r="S139">
        <v>9767</v>
      </c>
      <c r="T139" s="58">
        <v>37455</v>
      </c>
      <c r="U139" s="58">
        <v>27688</v>
      </c>
      <c r="V139" s="58">
        <v>595913</v>
      </c>
      <c r="W139" s="58">
        <v>1689327</v>
      </c>
      <c r="X139">
        <v>91</v>
      </c>
      <c r="Y139" s="61">
        <v>46129</v>
      </c>
      <c r="Z139" s="61" t="s">
        <v>1817</v>
      </c>
      <c r="AA139" s="58">
        <v>-20</v>
      </c>
      <c r="AB139">
        <v>7248</v>
      </c>
      <c r="AC139">
        <v>20</v>
      </c>
      <c r="AD139">
        <v>7</v>
      </c>
      <c r="AE139" s="42">
        <v>0.26076625283673699</v>
      </c>
      <c r="AF139" s="58">
        <v>13</v>
      </c>
    </row>
    <row r="140" spans="3:32">
      <c r="C140" t="s">
        <v>338</v>
      </c>
      <c r="D140">
        <v>478</v>
      </c>
      <c r="E140">
        <v>91875699</v>
      </c>
      <c r="F140" t="s">
        <v>339</v>
      </c>
      <c r="G140" t="s">
        <v>58</v>
      </c>
      <c r="H140">
        <v>26</v>
      </c>
      <c r="I140">
        <v>5350652</v>
      </c>
      <c r="J140" s="59">
        <v>0.85</v>
      </c>
      <c r="K140" s="60">
        <v>72.254441300830294</v>
      </c>
      <c r="L140" t="s">
        <v>129</v>
      </c>
      <c r="M140" s="42">
        <v>0.14000000000000001</v>
      </c>
      <c r="N140">
        <v>9194</v>
      </c>
      <c r="O140" s="62">
        <v>45055</v>
      </c>
      <c r="P140">
        <v>36716</v>
      </c>
      <c r="Q140" s="58">
        <v>2652894.0668012798</v>
      </c>
      <c r="R140" s="58">
        <v>3024299</v>
      </c>
      <c r="S140">
        <v>2289</v>
      </c>
      <c r="T140" s="58">
        <v>36716</v>
      </c>
      <c r="U140" s="58">
        <v>34427</v>
      </c>
      <c r="V140" s="58">
        <v>188545</v>
      </c>
      <c r="W140" s="58">
        <v>2835754</v>
      </c>
      <c r="X140">
        <v>163</v>
      </c>
      <c r="Y140" s="61">
        <v>45959</v>
      </c>
      <c r="Z140" s="61" t="s">
        <v>1817</v>
      </c>
      <c r="AA140" s="58">
        <v>-190</v>
      </c>
      <c r="AB140">
        <v>8310</v>
      </c>
      <c r="AC140">
        <v>190</v>
      </c>
      <c r="AD140">
        <v>5</v>
      </c>
      <c r="AE140" s="42">
        <v>6.2343392526419003E-2</v>
      </c>
      <c r="AF140" s="58">
        <v>185</v>
      </c>
    </row>
    <row r="141" spans="3:32">
      <c r="C141" t="s">
        <v>340</v>
      </c>
      <c r="D141">
        <v>298</v>
      </c>
      <c r="E141">
        <v>65313372</v>
      </c>
      <c r="F141" t="s">
        <v>96</v>
      </c>
      <c r="G141" t="s">
        <v>97</v>
      </c>
      <c r="H141">
        <v>50</v>
      </c>
      <c r="I141">
        <v>7265035</v>
      </c>
      <c r="J141" s="59">
        <v>0.75</v>
      </c>
      <c r="K141" s="60">
        <v>59.284242602813798</v>
      </c>
      <c r="L141" t="s">
        <v>230</v>
      </c>
      <c r="M141" s="42">
        <v>0.111</v>
      </c>
      <c r="N141">
        <v>9956</v>
      </c>
      <c r="O141" s="62">
        <v>44515</v>
      </c>
      <c r="P141">
        <v>45294</v>
      </c>
      <c r="Q141" s="58">
        <v>2685220.4844518499</v>
      </c>
      <c r="R141" s="58">
        <v>2983280</v>
      </c>
      <c r="S141">
        <v>5544</v>
      </c>
      <c r="T141" s="58">
        <v>45294</v>
      </c>
      <c r="U141" s="58">
        <v>39750</v>
      </c>
      <c r="V141" s="58">
        <v>365154</v>
      </c>
      <c r="W141" s="58">
        <v>2618126</v>
      </c>
      <c r="X141">
        <v>187</v>
      </c>
      <c r="Y141" s="61">
        <v>45894</v>
      </c>
      <c r="Z141" s="61" t="s">
        <v>1817</v>
      </c>
      <c r="AA141" s="58">
        <v>-255</v>
      </c>
      <c r="AB141">
        <v>1531</v>
      </c>
      <c r="AC141">
        <v>255</v>
      </c>
      <c r="AD141">
        <v>2</v>
      </c>
      <c r="AE141" s="42">
        <v>0.122400317922904</v>
      </c>
      <c r="AF141" s="58">
        <v>253</v>
      </c>
    </row>
    <row r="142" spans="3:32">
      <c r="C142" t="s">
        <v>341</v>
      </c>
      <c r="D142">
        <v>328</v>
      </c>
      <c r="E142">
        <v>50259127</v>
      </c>
      <c r="F142" t="s">
        <v>342</v>
      </c>
      <c r="G142" t="s">
        <v>75</v>
      </c>
      <c r="H142">
        <v>43</v>
      </c>
      <c r="I142">
        <v>6470441</v>
      </c>
      <c r="J142" s="59">
        <v>0.88</v>
      </c>
      <c r="K142" s="60">
        <v>58.904551247804903</v>
      </c>
      <c r="L142" t="s">
        <v>265</v>
      </c>
      <c r="M142" s="42">
        <v>0.10299999999999999</v>
      </c>
      <c r="N142">
        <v>7314</v>
      </c>
      <c r="O142" s="62">
        <v>45965</v>
      </c>
      <c r="P142">
        <v>20564</v>
      </c>
      <c r="Q142" s="58">
        <v>1211313.19185986</v>
      </c>
      <c r="R142" s="58">
        <v>1336078</v>
      </c>
      <c r="S142">
        <v>19741</v>
      </c>
      <c r="T142" s="58">
        <v>20564</v>
      </c>
      <c r="U142" s="58">
        <v>823</v>
      </c>
      <c r="V142" s="58">
        <v>1282607</v>
      </c>
      <c r="W142" s="58">
        <v>53471</v>
      </c>
      <c r="X142">
        <v>134</v>
      </c>
      <c r="Y142" s="61">
        <v>46046</v>
      </c>
      <c r="Z142" s="61" t="s">
        <v>1817</v>
      </c>
      <c r="AA142" s="58">
        <v>-103</v>
      </c>
      <c r="AB142">
        <v>5261</v>
      </c>
      <c r="AC142">
        <v>103</v>
      </c>
      <c r="AD142">
        <v>6</v>
      </c>
      <c r="AE142" s="42">
        <v>0.95997860338455598</v>
      </c>
      <c r="AF142" s="58">
        <v>97</v>
      </c>
    </row>
    <row r="143" spans="3:32">
      <c r="C143" t="s">
        <v>343</v>
      </c>
      <c r="D143">
        <v>613</v>
      </c>
      <c r="E143">
        <v>65675239</v>
      </c>
      <c r="F143" t="s">
        <v>326</v>
      </c>
      <c r="G143" t="s">
        <v>79</v>
      </c>
      <c r="H143">
        <v>15</v>
      </c>
      <c r="I143">
        <v>8617330</v>
      </c>
      <c r="J143" s="59">
        <v>0.85</v>
      </c>
      <c r="K143" s="60">
        <v>77.231766616080193</v>
      </c>
      <c r="L143" t="s">
        <v>272</v>
      </c>
      <c r="M143" s="42">
        <v>0.105</v>
      </c>
      <c r="N143">
        <v>8212</v>
      </c>
      <c r="O143" s="62">
        <v>44078</v>
      </c>
      <c r="P143">
        <v>96447</v>
      </c>
      <c r="Q143" s="58">
        <v>7448772.1948210904</v>
      </c>
      <c r="R143" s="58">
        <v>8230893</v>
      </c>
      <c r="S143">
        <v>18133</v>
      </c>
      <c r="T143" s="58">
        <v>96447</v>
      </c>
      <c r="U143" s="58">
        <v>78314</v>
      </c>
      <c r="V143" s="58">
        <v>1547490</v>
      </c>
      <c r="W143" s="58">
        <v>6683403</v>
      </c>
      <c r="X143">
        <v>162</v>
      </c>
      <c r="Y143" s="61">
        <v>45841</v>
      </c>
      <c r="Z143" s="61" t="s">
        <v>1817</v>
      </c>
      <c r="AA143" s="58">
        <v>-308</v>
      </c>
      <c r="AB143">
        <v>9507</v>
      </c>
      <c r="AC143">
        <v>308</v>
      </c>
      <c r="AD143">
        <v>6</v>
      </c>
      <c r="AE143" s="42">
        <v>0.18800999512685701</v>
      </c>
      <c r="AF143" s="58">
        <v>302</v>
      </c>
    </row>
    <row r="144" spans="3:32">
      <c r="C144" t="s">
        <v>344</v>
      </c>
      <c r="D144">
        <v>124</v>
      </c>
      <c r="E144">
        <v>84764507</v>
      </c>
      <c r="F144" t="s">
        <v>345</v>
      </c>
      <c r="G144" t="s">
        <v>207</v>
      </c>
      <c r="H144">
        <v>34</v>
      </c>
      <c r="I144">
        <v>5733974</v>
      </c>
      <c r="J144" s="59">
        <v>0.88</v>
      </c>
      <c r="K144" s="60">
        <v>64.011069548277206</v>
      </c>
      <c r="L144" t="s">
        <v>242</v>
      </c>
      <c r="M144" s="42">
        <v>0.125</v>
      </c>
      <c r="N144">
        <v>4819</v>
      </c>
      <c r="O144" s="62">
        <v>44679</v>
      </c>
      <c r="P144">
        <v>70233</v>
      </c>
      <c r="Q144" s="58">
        <v>4495689.4475841504</v>
      </c>
      <c r="R144" s="58">
        <v>5057651</v>
      </c>
      <c r="S144">
        <v>32321</v>
      </c>
      <c r="T144" s="58">
        <v>70233</v>
      </c>
      <c r="U144" s="58">
        <v>37912</v>
      </c>
      <c r="V144" s="58">
        <v>2327515</v>
      </c>
      <c r="W144" s="58">
        <v>2730136</v>
      </c>
      <c r="X144">
        <v>136</v>
      </c>
      <c r="Y144" s="61">
        <v>46118</v>
      </c>
      <c r="Z144" s="61" t="s">
        <v>1817</v>
      </c>
      <c r="AA144" s="58">
        <v>-31</v>
      </c>
      <c r="AB144">
        <v>7754</v>
      </c>
      <c r="AC144">
        <v>31</v>
      </c>
      <c r="AD144">
        <v>3</v>
      </c>
      <c r="AE144" s="42">
        <v>0.460196773596457</v>
      </c>
      <c r="AF144" s="58">
        <v>28</v>
      </c>
    </row>
    <row r="145" spans="3:32">
      <c r="C145" t="s">
        <v>346</v>
      </c>
      <c r="D145">
        <v>292</v>
      </c>
      <c r="E145">
        <v>58509909</v>
      </c>
      <c r="F145" t="s">
        <v>347</v>
      </c>
      <c r="G145" t="s">
        <v>107</v>
      </c>
      <c r="H145">
        <v>49</v>
      </c>
      <c r="I145">
        <v>6820182</v>
      </c>
      <c r="J145" s="59">
        <v>0.86</v>
      </c>
      <c r="K145" s="60">
        <v>92.494369812001196</v>
      </c>
      <c r="L145" t="s">
        <v>190</v>
      </c>
      <c r="M145" s="42">
        <v>0.13400000000000001</v>
      </c>
      <c r="N145">
        <v>7317</v>
      </c>
      <c r="O145" s="62">
        <v>43930</v>
      </c>
      <c r="P145">
        <v>14143</v>
      </c>
      <c r="Q145" s="58">
        <v>1308147.8722511299</v>
      </c>
      <c r="R145" s="58">
        <v>1483440</v>
      </c>
      <c r="S145">
        <v>5531</v>
      </c>
      <c r="T145" s="58">
        <v>14143</v>
      </c>
      <c r="U145" s="58">
        <v>8612</v>
      </c>
      <c r="V145" s="58">
        <v>580139</v>
      </c>
      <c r="W145" s="58">
        <v>903301</v>
      </c>
      <c r="X145">
        <v>161</v>
      </c>
      <c r="Y145" s="61">
        <v>46036</v>
      </c>
      <c r="Z145" s="61" t="s">
        <v>1817</v>
      </c>
      <c r="AA145" s="58">
        <v>-113</v>
      </c>
      <c r="AB145">
        <v>6836</v>
      </c>
      <c r="AC145">
        <v>113</v>
      </c>
      <c r="AD145">
        <v>4</v>
      </c>
      <c r="AE145" s="42">
        <v>0.39107685780951701</v>
      </c>
      <c r="AF145" s="58">
        <v>109</v>
      </c>
    </row>
    <row r="146" spans="3:32">
      <c r="C146" t="s">
        <v>348</v>
      </c>
      <c r="D146">
        <v>620</v>
      </c>
      <c r="E146">
        <v>56757331</v>
      </c>
      <c r="F146" t="s">
        <v>106</v>
      </c>
      <c r="G146" t="s">
        <v>107</v>
      </c>
      <c r="H146">
        <v>39</v>
      </c>
      <c r="I146">
        <v>199940</v>
      </c>
      <c r="J146" s="59">
        <v>0.96</v>
      </c>
      <c r="K146" s="60">
        <v>76.176134416065096</v>
      </c>
      <c r="L146" t="s">
        <v>112</v>
      </c>
      <c r="M146" s="42">
        <v>0.14399999999999999</v>
      </c>
      <c r="N146">
        <v>9590</v>
      </c>
      <c r="O146" s="62">
        <v>46006</v>
      </c>
      <c r="P146">
        <v>41052</v>
      </c>
      <c r="Q146" s="58">
        <v>3127182.6700483002</v>
      </c>
      <c r="R146" s="58">
        <v>3577497</v>
      </c>
      <c r="S146">
        <v>14658</v>
      </c>
      <c r="T146" s="58">
        <v>41052</v>
      </c>
      <c r="U146" s="58">
        <v>26394</v>
      </c>
      <c r="V146" s="58">
        <v>1277379</v>
      </c>
      <c r="W146" s="58">
        <v>2300118</v>
      </c>
      <c r="X146">
        <v>176</v>
      </c>
      <c r="Y146" s="61">
        <v>45716</v>
      </c>
      <c r="Z146" s="61" t="s">
        <v>1817</v>
      </c>
      <c r="AA146" s="58">
        <v>-433</v>
      </c>
      <c r="AB146">
        <v>7719</v>
      </c>
      <c r="AC146">
        <v>433</v>
      </c>
      <c r="AD146">
        <v>9</v>
      </c>
      <c r="AE146" s="42">
        <v>0.357059339374452</v>
      </c>
      <c r="AF146" s="58">
        <v>424</v>
      </c>
    </row>
    <row r="147" spans="3:32">
      <c r="C147" t="s">
        <v>349</v>
      </c>
      <c r="D147">
        <v>475</v>
      </c>
      <c r="E147">
        <v>78950895</v>
      </c>
      <c r="F147" t="s">
        <v>210</v>
      </c>
      <c r="G147" t="s">
        <v>211</v>
      </c>
      <c r="H147">
        <v>16</v>
      </c>
      <c r="I147">
        <v>6597492</v>
      </c>
      <c r="J147" s="59">
        <v>0.76</v>
      </c>
      <c r="K147" s="60">
        <v>61.732217505383197</v>
      </c>
      <c r="L147" t="s">
        <v>176</v>
      </c>
      <c r="M147" s="42">
        <v>0.121</v>
      </c>
      <c r="N147">
        <v>9966</v>
      </c>
      <c r="O147" s="62">
        <v>44006</v>
      </c>
      <c r="P147">
        <v>71799</v>
      </c>
      <c r="Q147" s="58">
        <v>4432311.4846690102</v>
      </c>
      <c r="R147" s="58">
        <v>4968621</v>
      </c>
      <c r="S147">
        <v>57401</v>
      </c>
      <c r="T147" s="58">
        <v>71799</v>
      </c>
      <c r="U147" s="58">
        <v>14398</v>
      </c>
      <c r="V147" s="58">
        <v>3972253</v>
      </c>
      <c r="W147" s="58">
        <v>996368</v>
      </c>
      <c r="X147">
        <v>189</v>
      </c>
      <c r="Y147" s="61">
        <v>45789</v>
      </c>
      <c r="Z147" s="61" t="s">
        <v>1817</v>
      </c>
      <c r="AA147" s="58">
        <v>-360</v>
      </c>
      <c r="AB147">
        <v>9362</v>
      </c>
      <c r="AC147">
        <v>360</v>
      </c>
      <c r="AD147">
        <v>8</v>
      </c>
      <c r="AE147" s="42">
        <v>0.799467959163777</v>
      </c>
      <c r="AF147" s="58">
        <v>352</v>
      </c>
    </row>
    <row r="148" spans="3:32">
      <c r="C148" t="s">
        <v>350</v>
      </c>
      <c r="D148">
        <v>974</v>
      </c>
      <c r="E148">
        <v>44688854</v>
      </c>
      <c r="F148" t="s">
        <v>351</v>
      </c>
      <c r="G148" t="s">
        <v>79</v>
      </c>
      <c r="H148">
        <v>47</v>
      </c>
      <c r="I148">
        <v>4091723</v>
      </c>
      <c r="J148" s="59">
        <v>0.83</v>
      </c>
      <c r="K148" s="60">
        <v>84.013597022655205</v>
      </c>
      <c r="L148" t="s">
        <v>352</v>
      </c>
      <c r="M148" s="42">
        <v>0.14599999999999999</v>
      </c>
      <c r="N148">
        <v>4644</v>
      </c>
      <c r="O148" s="62">
        <v>44451</v>
      </c>
      <c r="P148">
        <v>26384</v>
      </c>
      <c r="Q148" s="58">
        <v>2216614.7438457301</v>
      </c>
      <c r="R148" s="58">
        <v>2540240</v>
      </c>
      <c r="S148">
        <v>22161</v>
      </c>
      <c r="T148" s="58">
        <v>26384</v>
      </c>
      <c r="U148" s="58">
        <v>4223</v>
      </c>
      <c r="V148" s="58">
        <v>2133652</v>
      </c>
      <c r="W148" s="58">
        <v>406588</v>
      </c>
      <c r="X148">
        <v>70</v>
      </c>
      <c r="Y148" s="61">
        <v>45749</v>
      </c>
      <c r="Z148" s="61" t="s">
        <v>1817</v>
      </c>
      <c r="AA148" s="58">
        <v>-400</v>
      </c>
      <c r="AB148">
        <v>9954</v>
      </c>
      <c r="AC148">
        <v>400</v>
      </c>
      <c r="AD148">
        <v>7</v>
      </c>
      <c r="AE148" s="42">
        <v>0.839940873256519</v>
      </c>
      <c r="AF148" s="58">
        <v>393</v>
      </c>
    </row>
    <row r="149" spans="3:32">
      <c r="C149" t="s">
        <v>353</v>
      </c>
      <c r="D149">
        <v>986</v>
      </c>
      <c r="E149">
        <v>71075245</v>
      </c>
      <c r="F149" t="s">
        <v>282</v>
      </c>
      <c r="G149" t="s">
        <v>50</v>
      </c>
      <c r="H149">
        <v>23</v>
      </c>
      <c r="I149">
        <v>8684986</v>
      </c>
      <c r="J149" s="59">
        <v>0.9</v>
      </c>
      <c r="K149" s="60">
        <v>90.638456797706297</v>
      </c>
      <c r="L149" t="s">
        <v>156</v>
      </c>
      <c r="M149" s="42">
        <v>0.10199999999999999</v>
      </c>
      <c r="N149">
        <v>5843</v>
      </c>
      <c r="O149" s="62">
        <v>44464</v>
      </c>
      <c r="P149">
        <v>88700</v>
      </c>
      <c r="Q149" s="58">
        <v>8039631.1179565499</v>
      </c>
      <c r="R149" s="58">
        <v>8859673</v>
      </c>
      <c r="S149">
        <v>88700</v>
      </c>
      <c r="T149" s="58">
        <v>88700</v>
      </c>
      <c r="U149" s="58">
        <v>0</v>
      </c>
      <c r="V149" s="58">
        <v>8859673</v>
      </c>
      <c r="W149" s="58">
        <v>0</v>
      </c>
      <c r="X149">
        <v>180</v>
      </c>
      <c r="Y149" s="61">
        <v>46313</v>
      </c>
      <c r="Z149" s="61" t="s">
        <v>1818</v>
      </c>
      <c r="AA149" s="58">
        <v>164</v>
      </c>
      <c r="AB149">
        <v>1825</v>
      </c>
      <c r="AC149">
        <v>0</v>
      </c>
      <c r="AD149">
        <v>0</v>
      </c>
      <c r="AE149" s="42">
        <v>1</v>
      </c>
      <c r="AF149" s="58">
        <v>0</v>
      </c>
    </row>
    <row r="150" spans="3:32">
      <c r="C150" t="s">
        <v>354</v>
      </c>
      <c r="D150">
        <v>932</v>
      </c>
      <c r="E150">
        <v>12473911</v>
      </c>
      <c r="F150" t="s">
        <v>269</v>
      </c>
      <c r="G150" t="s">
        <v>97</v>
      </c>
      <c r="H150">
        <v>46</v>
      </c>
      <c r="I150">
        <v>8480420</v>
      </c>
      <c r="J150" s="59">
        <v>1</v>
      </c>
      <c r="K150" s="60">
        <v>58.565969019761901</v>
      </c>
      <c r="L150" t="s">
        <v>187</v>
      </c>
      <c r="M150" s="42">
        <v>0.10299999999999999</v>
      </c>
      <c r="N150">
        <v>3112</v>
      </c>
      <c r="O150" s="62">
        <v>44176</v>
      </c>
      <c r="P150">
        <v>83600</v>
      </c>
      <c r="Q150" s="58">
        <v>4896115.0100520998</v>
      </c>
      <c r="R150" s="58">
        <v>5400415</v>
      </c>
      <c r="S150">
        <v>53932</v>
      </c>
      <c r="T150" s="58">
        <v>83600</v>
      </c>
      <c r="U150" s="58">
        <v>29668</v>
      </c>
      <c r="V150" s="58">
        <v>3483914</v>
      </c>
      <c r="W150" s="58">
        <v>1916501</v>
      </c>
      <c r="X150">
        <v>83</v>
      </c>
      <c r="Y150" s="61">
        <v>46205</v>
      </c>
      <c r="Z150" s="61" t="s">
        <v>1817</v>
      </c>
      <c r="AA150" s="58">
        <v>56</v>
      </c>
      <c r="AB150">
        <v>9218</v>
      </c>
      <c r="AC150">
        <v>0</v>
      </c>
      <c r="AD150">
        <v>0</v>
      </c>
      <c r="AE150" s="42">
        <v>0.64511961722487998</v>
      </c>
      <c r="AF150" s="58">
        <v>0</v>
      </c>
    </row>
    <row r="151" spans="3:32">
      <c r="C151" t="s">
        <v>355</v>
      </c>
      <c r="D151">
        <v>752</v>
      </c>
      <c r="E151">
        <v>39873411</v>
      </c>
      <c r="F151" t="s">
        <v>356</v>
      </c>
      <c r="G151" t="s">
        <v>125</v>
      </c>
      <c r="H151">
        <v>45</v>
      </c>
      <c r="I151">
        <v>6337330</v>
      </c>
      <c r="J151" s="59">
        <v>0.95</v>
      </c>
      <c r="K151" s="60">
        <v>87.984637380865095</v>
      </c>
      <c r="L151" t="s">
        <v>94</v>
      </c>
      <c r="M151" s="42">
        <v>0.14199999999999999</v>
      </c>
      <c r="N151">
        <v>8062</v>
      </c>
      <c r="O151" s="62">
        <v>44567</v>
      </c>
      <c r="P151">
        <v>69606</v>
      </c>
      <c r="Q151" s="58">
        <v>6124258.6695325002</v>
      </c>
      <c r="R151" s="58">
        <v>6993903</v>
      </c>
      <c r="S151">
        <v>59642</v>
      </c>
      <c r="T151" s="58">
        <v>69606</v>
      </c>
      <c r="U151" s="58">
        <v>9964</v>
      </c>
      <c r="V151" s="58">
        <v>5992736</v>
      </c>
      <c r="W151" s="58">
        <v>1001167</v>
      </c>
      <c r="X151">
        <v>72</v>
      </c>
      <c r="Y151" s="61">
        <v>46046</v>
      </c>
      <c r="Z151" s="61" t="s">
        <v>1817</v>
      </c>
      <c r="AA151" s="58">
        <v>-103</v>
      </c>
      <c r="AB151">
        <v>8871</v>
      </c>
      <c r="AC151">
        <v>103</v>
      </c>
      <c r="AD151">
        <v>2</v>
      </c>
      <c r="AE151" s="42">
        <v>0.85685142085452404</v>
      </c>
      <c r="AF151" s="58">
        <v>101</v>
      </c>
    </row>
    <row r="152" spans="3:32">
      <c r="C152" t="s">
        <v>357</v>
      </c>
      <c r="D152">
        <v>884</v>
      </c>
      <c r="E152">
        <v>44356920</v>
      </c>
      <c r="F152" t="s">
        <v>158</v>
      </c>
      <c r="G152" t="s">
        <v>83</v>
      </c>
      <c r="H152">
        <v>33</v>
      </c>
      <c r="I152">
        <v>8987789</v>
      </c>
      <c r="J152" s="59">
        <v>0.91</v>
      </c>
      <c r="K152" s="60">
        <v>76.060201497607096</v>
      </c>
      <c r="L152" t="s">
        <v>144</v>
      </c>
      <c r="M152" s="42">
        <v>0.126</v>
      </c>
      <c r="N152">
        <v>4249</v>
      </c>
      <c r="O152" s="62">
        <v>44180</v>
      </c>
      <c r="P152">
        <v>40555</v>
      </c>
      <c r="Q152" s="58">
        <v>3084621.4717354602</v>
      </c>
      <c r="R152" s="58">
        <v>3473284</v>
      </c>
      <c r="S152">
        <v>20128</v>
      </c>
      <c r="T152" s="58">
        <v>40555</v>
      </c>
      <c r="U152" s="58">
        <v>20427</v>
      </c>
      <c r="V152" s="58">
        <v>1723838</v>
      </c>
      <c r="W152" s="58">
        <v>1749446</v>
      </c>
      <c r="X152">
        <v>170</v>
      </c>
      <c r="Y152" s="61">
        <v>45942</v>
      </c>
      <c r="Z152" s="61" t="s">
        <v>1817</v>
      </c>
      <c r="AA152" s="58">
        <v>-207</v>
      </c>
      <c r="AB152">
        <v>1636</v>
      </c>
      <c r="AC152">
        <v>207</v>
      </c>
      <c r="AD152">
        <v>3</v>
      </c>
      <c r="AE152" s="42">
        <v>0.496313648132166</v>
      </c>
      <c r="AF152" s="58">
        <v>204</v>
      </c>
    </row>
    <row r="153" spans="3:32">
      <c r="C153" t="s">
        <v>358</v>
      </c>
      <c r="D153">
        <v>157</v>
      </c>
      <c r="E153">
        <v>63834047</v>
      </c>
      <c r="F153" t="s">
        <v>201</v>
      </c>
      <c r="G153" t="s">
        <v>83</v>
      </c>
      <c r="H153">
        <v>13</v>
      </c>
      <c r="I153">
        <v>9696731</v>
      </c>
      <c r="J153" s="59">
        <v>0.82</v>
      </c>
      <c r="K153" s="60">
        <v>75.6358142313168</v>
      </c>
      <c r="L153" t="s">
        <v>90</v>
      </c>
      <c r="M153" s="42">
        <v>0.14099999999999999</v>
      </c>
      <c r="N153">
        <v>5418</v>
      </c>
      <c r="O153" s="62">
        <v>45424</v>
      </c>
      <c r="P153">
        <v>76341</v>
      </c>
      <c r="Q153" s="58">
        <v>5774113.6942329602</v>
      </c>
      <c r="R153" s="58">
        <v>6588264</v>
      </c>
      <c r="S153">
        <v>14381</v>
      </c>
      <c r="T153" s="58">
        <v>76341</v>
      </c>
      <c r="U153" s="58">
        <v>61960</v>
      </c>
      <c r="V153" s="58">
        <v>1241087</v>
      </c>
      <c r="W153" s="58">
        <v>5347177</v>
      </c>
      <c r="X153">
        <v>69</v>
      </c>
      <c r="Y153" s="61">
        <v>46033</v>
      </c>
      <c r="Z153" s="61" t="s">
        <v>1817</v>
      </c>
      <c r="AA153" s="58">
        <v>-116</v>
      </c>
      <c r="AB153">
        <v>3080</v>
      </c>
      <c r="AC153">
        <v>116</v>
      </c>
      <c r="AD153">
        <v>4</v>
      </c>
      <c r="AE153" s="42">
        <v>0.18837845980534701</v>
      </c>
      <c r="AF153" s="58">
        <v>112</v>
      </c>
    </row>
    <row r="154" spans="3:32">
      <c r="C154" t="s">
        <v>359</v>
      </c>
      <c r="D154">
        <v>789</v>
      </c>
      <c r="E154">
        <v>34136584</v>
      </c>
      <c r="F154" t="s">
        <v>304</v>
      </c>
      <c r="G154" t="s">
        <v>67</v>
      </c>
      <c r="H154">
        <v>6</v>
      </c>
      <c r="I154">
        <v>2597000</v>
      </c>
      <c r="J154" s="59">
        <v>0.95</v>
      </c>
      <c r="K154" s="60">
        <v>90.330002642485795</v>
      </c>
      <c r="L154" t="s">
        <v>187</v>
      </c>
      <c r="M154" s="42">
        <v>0.10199999999999999</v>
      </c>
      <c r="N154">
        <v>1506</v>
      </c>
      <c r="O154" s="62">
        <v>44213</v>
      </c>
      <c r="P154">
        <v>92223</v>
      </c>
      <c r="Q154" s="58">
        <v>8330503.83369797</v>
      </c>
      <c r="R154" s="58">
        <v>9180215</v>
      </c>
      <c r="S154">
        <v>58430</v>
      </c>
      <c r="T154" s="58">
        <v>92223</v>
      </c>
      <c r="U154" s="58">
        <v>33793</v>
      </c>
      <c r="V154" s="58">
        <v>5816336</v>
      </c>
      <c r="W154" s="58">
        <v>3363879</v>
      </c>
      <c r="X154">
        <v>176</v>
      </c>
      <c r="Y154" s="61">
        <v>46017</v>
      </c>
      <c r="Z154" s="61" t="s">
        <v>1817</v>
      </c>
      <c r="AA154" s="58">
        <v>-132</v>
      </c>
      <c r="AB154">
        <v>8618</v>
      </c>
      <c r="AC154">
        <v>132</v>
      </c>
      <c r="AD154">
        <v>8</v>
      </c>
      <c r="AE154" s="42">
        <v>0.63357296986651901</v>
      </c>
      <c r="AF154" s="58">
        <v>124</v>
      </c>
    </row>
    <row r="155" spans="3:32">
      <c r="C155" t="s">
        <v>360</v>
      </c>
      <c r="D155">
        <v>377</v>
      </c>
      <c r="E155">
        <v>40558370</v>
      </c>
      <c r="F155" t="s">
        <v>361</v>
      </c>
      <c r="G155" t="s">
        <v>107</v>
      </c>
      <c r="H155">
        <v>47</v>
      </c>
      <c r="I155">
        <v>7107882</v>
      </c>
      <c r="J155" s="59">
        <v>0.99</v>
      </c>
      <c r="K155" s="60">
        <v>85.359374254848404</v>
      </c>
      <c r="L155" t="s">
        <v>221</v>
      </c>
      <c r="M155" s="42">
        <v>0.121</v>
      </c>
      <c r="N155">
        <v>1848</v>
      </c>
      <c r="O155" s="62">
        <v>43937</v>
      </c>
      <c r="P155">
        <v>10087</v>
      </c>
      <c r="Q155" s="58">
        <v>861020.00810865604</v>
      </c>
      <c r="R155" s="58">
        <v>965203</v>
      </c>
      <c r="S155">
        <v>6812</v>
      </c>
      <c r="T155" s="58">
        <v>10087</v>
      </c>
      <c r="U155" s="58">
        <v>3275</v>
      </c>
      <c r="V155" s="58">
        <v>651826</v>
      </c>
      <c r="W155" s="58">
        <v>313377</v>
      </c>
      <c r="X155">
        <v>167</v>
      </c>
      <c r="Y155" s="61">
        <v>45944</v>
      </c>
      <c r="Z155" s="61" t="s">
        <v>1817</v>
      </c>
      <c r="AA155" s="58">
        <v>-205</v>
      </c>
      <c r="AB155">
        <v>8746</v>
      </c>
      <c r="AC155">
        <v>205</v>
      </c>
      <c r="AD155">
        <v>4</v>
      </c>
      <c r="AE155" s="42">
        <v>0.67532467532467499</v>
      </c>
      <c r="AF155" s="58">
        <v>201</v>
      </c>
    </row>
    <row r="156" spans="3:32">
      <c r="C156" t="s">
        <v>362</v>
      </c>
      <c r="D156">
        <v>366</v>
      </c>
      <c r="E156">
        <v>23111466</v>
      </c>
      <c r="F156" t="s">
        <v>363</v>
      </c>
      <c r="G156" t="s">
        <v>207</v>
      </c>
      <c r="H156">
        <v>23</v>
      </c>
      <c r="I156">
        <v>9334146</v>
      </c>
      <c r="J156" s="59">
        <v>0.84</v>
      </c>
      <c r="K156" s="60">
        <v>74.060051968349001</v>
      </c>
      <c r="L156" t="s">
        <v>129</v>
      </c>
      <c r="M156" s="42">
        <v>0.10100000000000001</v>
      </c>
      <c r="N156">
        <v>6087</v>
      </c>
      <c r="O156" s="62">
        <v>44544</v>
      </c>
      <c r="P156">
        <v>24744</v>
      </c>
      <c r="Q156" s="58">
        <v>1832541.92590483</v>
      </c>
      <c r="R156" s="58">
        <v>2017629</v>
      </c>
      <c r="S156">
        <v>19714</v>
      </c>
      <c r="T156" s="58">
        <v>24744</v>
      </c>
      <c r="U156" s="58">
        <v>5030</v>
      </c>
      <c r="V156" s="58">
        <v>1607482</v>
      </c>
      <c r="W156" s="58">
        <v>410147</v>
      </c>
      <c r="X156">
        <v>95</v>
      </c>
      <c r="Y156" s="61">
        <v>45891</v>
      </c>
      <c r="Z156" s="61" t="s">
        <v>1817</v>
      </c>
      <c r="AA156" s="58">
        <v>-258</v>
      </c>
      <c r="AB156">
        <v>3420</v>
      </c>
      <c r="AC156">
        <v>258</v>
      </c>
      <c r="AD156">
        <v>1</v>
      </c>
      <c r="AE156" s="42">
        <v>0.79671839637891995</v>
      </c>
      <c r="AF156" s="58">
        <v>257</v>
      </c>
    </row>
    <row r="157" spans="3:32">
      <c r="C157" t="s">
        <v>364</v>
      </c>
      <c r="D157">
        <v>234</v>
      </c>
      <c r="E157">
        <v>52253965</v>
      </c>
      <c r="F157" t="s">
        <v>365</v>
      </c>
      <c r="G157" t="s">
        <v>211</v>
      </c>
      <c r="H157">
        <v>19</v>
      </c>
      <c r="I157">
        <v>3615725</v>
      </c>
      <c r="J157" s="59">
        <v>0.97</v>
      </c>
      <c r="K157" s="60">
        <v>66.178259796181294</v>
      </c>
      <c r="L157" t="s">
        <v>104</v>
      </c>
      <c r="M157" s="42">
        <v>0.11</v>
      </c>
      <c r="N157">
        <v>7650</v>
      </c>
      <c r="O157" s="62">
        <v>44815</v>
      </c>
      <c r="P157">
        <v>55545</v>
      </c>
      <c r="Q157" s="58">
        <v>3675871.4403788899</v>
      </c>
      <c r="R157" s="58">
        <v>4080217</v>
      </c>
      <c r="S157">
        <v>5618</v>
      </c>
      <c r="T157" s="58">
        <v>55545</v>
      </c>
      <c r="U157" s="58">
        <v>49927</v>
      </c>
      <c r="V157" s="58">
        <v>412686</v>
      </c>
      <c r="W157" s="58">
        <v>3667531</v>
      </c>
      <c r="X157">
        <v>100</v>
      </c>
      <c r="Y157" s="61">
        <v>45772</v>
      </c>
      <c r="Z157" s="61" t="s">
        <v>1817</v>
      </c>
      <c r="AA157" s="58">
        <v>-377</v>
      </c>
      <c r="AB157">
        <v>9473</v>
      </c>
      <c r="AC157">
        <v>377</v>
      </c>
      <c r="AD157">
        <v>5</v>
      </c>
      <c r="AE157" s="42">
        <v>0.10114321721127</v>
      </c>
      <c r="AF157" s="58">
        <v>372</v>
      </c>
    </row>
    <row r="158" spans="3:32">
      <c r="C158" t="s">
        <v>366</v>
      </c>
      <c r="D158">
        <v>775</v>
      </c>
      <c r="E158">
        <v>55637436</v>
      </c>
      <c r="F158" t="s">
        <v>153</v>
      </c>
      <c r="G158" t="s">
        <v>107</v>
      </c>
      <c r="H158">
        <v>47</v>
      </c>
      <c r="I158">
        <v>9128380</v>
      </c>
      <c r="J158" s="59">
        <v>0.77</v>
      </c>
      <c r="K158" s="60">
        <v>89.078353409768496</v>
      </c>
      <c r="L158" t="s">
        <v>156</v>
      </c>
      <c r="M158" s="42">
        <v>0.123</v>
      </c>
      <c r="N158">
        <v>2472</v>
      </c>
      <c r="O158" s="62">
        <v>44701</v>
      </c>
      <c r="P158">
        <v>59085</v>
      </c>
      <c r="Q158" s="58">
        <v>5263194.5112161702</v>
      </c>
      <c r="R158" s="58">
        <v>5910567</v>
      </c>
      <c r="S158">
        <v>12170</v>
      </c>
      <c r="T158" s="58">
        <v>59085</v>
      </c>
      <c r="U158" s="58">
        <v>46915</v>
      </c>
      <c r="V158" s="58">
        <v>1217426</v>
      </c>
      <c r="W158" s="58">
        <v>4693141</v>
      </c>
      <c r="X158">
        <v>65</v>
      </c>
      <c r="Y158" s="61">
        <v>46190</v>
      </c>
      <c r="Z158" s="61" t="s">
        <v>1817</v>
      </c>
      <c r="AA158" s="58">
        <v>41</v>
      </c>
      <c r="AB158">
        <v>5614</v>
      </c>
      <c r="AC158">
        <v>0</v>
      </c>
      <c r="AD158">
        <v>0</v>
      </c>
      <c r="AE158" s="42">
        <v>0.20597444359820599</v>
      </c>
      <c r="AF158" s="58">
        <v>0</v>
      </c>
    </row>
    <row r="159" spans="3:32">
      <c r="C159" t="s">
        <v>367</v>
      </c>
      <c r="D159">
        <v>669</v>
      </c>
      <c r="E159">
        <v>91962554</v>
      </c>
      <c r="F159" t="s">
        <v>368</v>
      </c>
      <c r="G159" t="s">
        <v>125</v>
      </c>
      <c r="H159">
        <v>36</v>
      </c>
      <c r="I159">
        <v>684007</v>
      </c>
      <c r="J159" s="59">
        <v>0.78</v>
      </c>
      <c r="K159" s="60">
        <v>66.907115088759397</v>
      </c>
      <c r="L159" t="s">
        <v>239</v>
      </c>
      <c r="M159" s="42">
        <v>0.14499999999999999</v>
      </c>
      <c r="N159">
        <v>8646</v>
      </c>
      <c r="O159" s="62">
        <v>44465</v>
      </c>
      <c r="P159">
        <v>75099</v>
      </c>
      <c r="Q159" s="58">
        <v>5024657.4360507401</v>
      </c>
      <c r="R159" s="58">
        <v>5753233</v>
      </c>
      <c r="S159">
        <v>48225</v>
      </c>
      <c r="T159" s="58">
        <v>75099</v>
      </c>
      <c r="U159" s="58">
        <v>26874</v>
      </c>
      <c r="V159" s="58">
        <v>3694452</v>
      </c>
      <c r="W159" s="58">
        <v>2058781</v>
      </c>
      <c r="X159">
        <v>117</v>
      </c>
      <c r="Y159" s="61">
        <v>45896</v>
      </c>
      <c r="Z159" s="61" t="s">
        <v>1817</v>
      </c>
      <c r="AA159" s="58">
        <v>-253</v>
      </c>
      <c r="AB159">
        <v>2635</v>
      </c>
      <c r="AC159">
        <v>253</v>
      </c>
      <c r="AD159">
        <v>9</v>
      </c>
      <c r="AE159" s="42">
        <v>0.64215235888626998</v>
      </c>
      <c r="AF159" s="58">
        <v>244</v>
      </c>
    </row>
    <row r="160" spans="3:32">
      <c r="C160" t="s">
        <v>369</v>
      </c>
      <c r="D160">
        <v>832</v>
      </c>
      <c r="E160">
        <v>49506600</v>
      </c>
      <c r="F160" t="s">
        <v>82</v>
      </c>
      <c r="G160" t="s">
        <v>83</v>
      </c>
      <c r="H160">
        <v>33</v>
      </c>
      <c r="I160">
        <v>2071616</v>
      </c>
      <c r="J160" s="59">
        <v>0.75</v>
      </c>
      <c r="K160" s="60">
        <v>98.751169367963797</v>
      </c>
      <c r="L160" t="s">
        <v>126</v>
      </c>
      <c r="M160" s="42">
        <v>0.128</v>
      </c>
      <c r="N160">
        <v>8897</v>
      </c>
      <c r="O160" s="62">
        <v>45414</v>
      </c>
      <c r="P160">
        <v>46380</v>
      </c>
      <c r="Q160" s="58">
        <v>4580079.2352861604</v>
      </c>
      <c r="R160" s="58">
        <v>5166329</v>
      </c>
      <c r="S160">
        <v>13090</v>
      </c>
      <c r="T160" s="58">
        <v>46380</v>
      </c>
      <c r="U160" s="58">
        <v>33290</v>
      </c>
      <c r="V160" s="58">
        <v>1458112</v>
      </c>
      <c r="W160" s="58">
        <v>3708217</v>
      </c>
      <c r="X160">
        <v>127</v>
      </c>
      <c r="Y160" s="61">
        <v>45936</v>
      </c>
      <c r="Z160" s="61" t="s">
        <v>1817</v>
      </c>
      <c r="AA160" s="58">
        <v>-213</v>
      </c>
      <c r="AB160">
        <v>8303</v>
      </c>
      <c r="AC160">
        <v>213</v>
      </c>
      <c r="AD160">
        <v>2</v>
      </c>
      <c r="AE160" s="42">
        <v>0.28223372143165198</v>
      </c>
      <c r="AF160" s="58">
        <v>211</v>
      </c>
    </row>
    <row r="161" spans="3:32">
      <c r="C161" t="s">
        <v>370</v>
      </c>
      <c r="D161">
        <v>788</v>
      </c>
      <c r="E161">
        <v>30131245</v>
      </c>
      <c r="F161" t="s">
        <v>89</v>
      </c>
      <c r="G161" t="s">
        <v>71</v>
      </c>
      <c r="H161">
        <v>17</v>
      </c>
      <c r="I161">
        <v>4305342</v>
      </c>
      <c r="J161" s="59">
        <v>0.77</v>
      </c>
      <c r="K161" s="60">
        <v>62.391555856933898</v>
      </c>
      <c r="L161" t="s">
        <v>104</v>
      </c>
      <c r="M161" s="42">
        <v>0.13300000000000001</v>
      </c>
      <c r="N161">
        <v>1121</v>
      </c>
      <c r="O161" s="62">
        <v>45066</v>
      </c>
      <c r="P161">
        <v>34368</v>
      </c>
      <c r="Q161" s="58">
        <v>2144272.9916911102</v>
      </c>
      <c r="R161" s="58">
        <v>2429461</v>
      </c>
      <c r="S161">
        <v>9306</v>
      </c>
      <c r="T161" s="58">
        <v>34368</v>
      </c>
      <c r="U161" s="58">
        <v>25062</v>
      </c>
      <c r="V161" s="58">
        <v>657838</v>
      </c>
      <c r="W161" s="58">
        <v>1771623</v>
      </c>
      <c r="X161">
        <v>99</v>
      </c>
      <c r="Y161" s="61">
        <v>46374</v>
      </c>
      <c r="Z161" s="61" t="s">
        <v>1817</v>
      </c>
      <c r="AA161" s="58">
        <v>225</v>
      </c>
      <c r="AB161">
        <v>8316</v>
      </c>
      <c r="AC161">
        <v>0</v>
      </c>
      <c r="AD161">
        <v>0</v>
      </c>
      <c r="AE161" s="42">
        <v>0.27077513966480399</v>
      </c>
      <c r="AF161" s="58">
        <v>0</v>
      </c>
    </row>
    <row r="162" spans="3:32">
      <c r="C162" t="s">
        <v>371</v>
      </c>
      <c r="D162">
        <v>675</v>
      </c>
      <c r="E162">
        <v>47968305</v>
      </c>
      <c r="F162" t="s">
        <v>372</v>
      </c>
      <c r="G162" t="s">
        <v>54</v>
      </c>
      <c r="H162">
        <v>29</v>
      </c>
      <c r="I162">
        <v>8813033</v>
      </c>
      <c r="J162" s="59">
        <v>0.82</v>
      </c>
      <c r="K162" s="60">
        <v>98.822761772602604</v>
      </c>
      <c r="L162" t="s">
        <v>68</v>
      </c>
      <c r="M162" s="42">
        <v>0.11600000000000001</v>
      </c>
      <c r="N162">
        <v>8771</v>
      </c>
      <c r="O162" s="62">
        <v>45205</v>
      </c>
      <c r="P162">
        <v>20339</v>
      </c>
      <c r="Q162" s="58">
        <v>2009956.1516929599</v>
      </c>
      <c r="R162" s="58">
        <v>2243111</v>
      </c>
      <c r="S162">
        <v>5302</v>
      </c>
      <c r="T162" s="58">
        <v>20339</v>
      </c>
      <c r="U162" s="58">
        <v>15037</v>
      </c>
      <c r="V162" s="58">
        <v>584737</v>
      </c>
      <c r="W162" s="58">
        <v>1658374</v>
      </c>
      <c r="X162">
        <v>72</v>
      </c>
      <c r="Y162" s="61">
        <v>45857</v>
      </c>
      <c r="Z162" s="61" t="s">
        <v>1817</v>
      </c>
      <c r="AA162" s="58">
        <v>-292</v>
      </c>
      <c r="AB162">
        <v>1621</v>
      </c>
      <c r="AC162">
        <v>292</v>
      </c>
      <c r="AD162">
        <v>6</v>
      </c>
      <c r="AE162" s="42">
        <v>0.26068144943212501</v>
      </c>
      <c r="AF162" s="58">
        <v>286</v>
      </c>
    </row>
    <row r="163" spans="3:32">
      <c r="C163" t="s">
        <v>373</v>
      </c>
      <c r="D163">
        <v>889</v>
      </c>
      <c r="E163">
        <v>55607904</v>
      </c>
      <c r="F163" t="s">
        <v>226</v>
      </c>
      <c r="G163" t="s">
        <v>97</v>
      </c>
      <c r="H163">
        <v>12</v>
      </c>
      <c r="I163">
        <v>3363302</v>
      </c>
      <c r="J163" s="59">
        <v>0.85</v>
      </c>
      <c r="K163" s="60">
        <v>50.521183662133303</v>
      </c>
      <c r="L163" t="s">
        <v>87</v>
      </c>
      <c r="M163" s="42">
        <v>0.13700000000000001</v>
      </c>
      <c r="N163">
        <v>5906</v>
      </c>
      <c r="O163" s="62">
        <v>43995</v>
      </c>
      <c r="P163">
        <v>40310</v>
      </c>
      <c r="Q163" s="58">
        <v>2036508.9134205901</v>
      </c>
      <c r="R163" s="58">
        <v>2315511</v>
      </c>
      <c r="S163">
        <v>1187</v>
      </c>
      <c r="T163" s="58">
        <v>40310</v>
      </c>
      <c r="U163" s="58">
        <v>39123</v>
      </c>
      <c r="V163" s="58">
        <v>68184</v>
      </c>
      <c r="W163" s="58">
        <v>2247327</v>
      </c>
      <c r="X163">
        <v>130</v>
      </c>
      <c r="Y163" s="61">
        <v>46036</v>
      </c>
      <c r="Z163" s="61" t="s">
        <v>1817</v>
      </c>
      <c r="AA163" s="58">
        <v>-113</v>
      </c>
      <c r="AB163">
        <v>7993</v>
      </c>
      <c r="AC163">
        <v>113</v>
      </c>
      <c r="AD163">
        <v>7</v>
      </c>
      <c r="AE163" s="42">
        <v>2.9446787397668098E-2</v>
      </c>
      <c r="AF163" s="58">
        <v>106</v>
      </c>
    </row>
    <row r="164" spans="3:32">
      <c r="C164" t="s">
        <v>374</v>
      </c>
      <c r="D164">
        <v>947</v>
      </c>
      <c r="E164">
        <v>35446155</v>
      </c>
      <c r="F164" t="s">
        <v>106</v>
      </c>
      <c r="G164" t="s">
        <v>107</v>
      </c>
      <c r="H164">
        <v>41</v>
      </c>
      <c r="I164">
        <v>5890209</v>
      </c>
      <c r="J164" s="59">
        <v>0.76</v>
      </c>
      <c r="K164" s="60">
        <v>84.5279079851788</v>
      </c>
      <c r="L164" t="s">
        <v>194</v>
      </c>
      <c r="M164" s="42">
        <v>0.14899999999999999</v>
      </c>
      <c r="N164">
        <v>8119</v>
      </c>
      <c r="O164" s="62">
        <v>43904</v>
      </c>
      <c r="P164">
        <v>27057</v>
      </c>
      <c r="Q164" s="58">
        <v>2287071.6063549798</v>
      </c>
      <c r="R164" s="58">
        <v>2627845</v>
      </c>
      <c r="S164">
        <v>24748</v>
      </c>
      <c r="T164" s="58">
        <v>27057</v>
      </c>
      <c r="U164" s="58">
        <v>2309</v>
      </c>
      <c r="V164" s="58">
        <v>2403589</v>
      </c>
      <c r="W164" s="58">
        <v>224256</v>
      </c>
      <c r="X164">
        <v>86</v>
      </c>
      <c r="Y164" s="61">
        <v>45969</v>
      </c>
      <c r="Z164" s="61" t="s">
        <v>1817</v>
      </c>
      <c r="AA164" s="58">
        <v>-180</v>
      </c>
      <c r="AB164">
        <v>6424</v>
      </c>
      <c r="AC164">
        <v>180</v>
      </c>
      <c r="AD164">
        <v>7</v>
      </c>
      <c r="AE164" s="42">
        <v>0.91466164024097296</v>
      </c>
      <c r="AF164" s="58">
        <v>173</v>
      </c>
    </row>
    <row r="165" spans="3:32">
      <c r="C165" t="s">
        <v>375</v>
      </c>
      <c r="D165">
        <v>486</v>
      </c>
      <c r="E165">
        <v>13230438</v>
      </c>
      <c r="F165" t="s">
        <v>376</v>
      </c>
      <c r="G165" t="s">
        <v>147</v>
      </c>
      <c r="H165">
        <v>34</v>
      </c>
      <c r="I165">
        <v>4458845</v>
      </c>
      <c r="J165" s="59">
        <v>0.9</v>
      </c>
      <c r="K165" s="60">
        <v>67.182534021164102</v>
      </c>
      <c r="L165" t="s">
        <v>377</v>
      </c>
      <c r="M165" s="42">
        <v>0.14599999999999999</v>
      </c>
      <c r="N165">
        <v>6851</v>
      </c>
      <c r="O165" s="62">
        <v>45668</v>
      </c>
      <c r="P165">
        <v>61523</v>
      </c>
      <c r="Q165" s="58">
        <v>4133271.0405840799</v>
      </c>
      <c r="R165" s="58">
        <v>4736729</v>
      </c>
      <c r="S165">
        <v>28369</v>
      </c>
      <c r="T165" s="58">
        <v>61523</v>
      </c>
      <c r="U165" s="58">
        <v>33154</v>
      </c>
      <c r="V165" s="58">
        <v>2184163</v>
      </c>
      <c r="W165" s="58">
        <v>2552566</v>
      </c>
      <c r="X165">
        <v>60</v>
      </c>
      <c r="Y165" s="61">
        <v>46338</v>
      </c>
      <c r="Z165" s="61" t="s">
        <v>1817</v>
      </c>
      <c r="AA165" s="58">
        <v>189</v>
      </c>
      <c r="AB165">
        <v>6615</v>
      </c>
      <c r="AC165">
        <v>0</v>
      </c>
      <c r="AD165">
        <v>0</v>
      </c>
      <c r="AE165" s="42">
        <v>0.46111210441623501</v>
      </c>
      <c r="AF165" s="58">
        <v>0</v>
      </c>
    </row>
    <row r="166" spans="3:32">
      <c r="C166" t="s">
        <v>378</v>
      </c>
      <c r="D166">
        <v>434</v>
      </c>
      <c r="E166">
        <v>55981497</v>
      </c>
      <c r="F166" t="s">
        <v>193</v>
      </c>
      <c r="G166" t="s">
        <v>54</v>
      </c>
      <c r="H166">
        <v>25</v>
      </c>
      <c r="I166">
        <v>6492506</v>
      </c>
      <c r="J166" s="59">
        <v>0.98</v>
      </c>
      <c r="K166" s="60">
        <v>93.487587621284106</v>
      </c>
      <c r="L166" t="s">
        <v>194</v>
      </c>
      <c r="M166" s="42">
        <v>0.12</v>
      </c>
      <c r="N166">
        <v>1251</v>
      </c>
      <c r="O166" s="62">
        <v>43839</v>
      </c>
      <c r="P166">
        <v>30002</v>
      </c>
      <c r="Q166" s="58">
        <v>2804814.6038137702</v>
      </c>
      <c r="R166" s="58">
        <v>3141392</v>
      </c>
      <c r="S166">
        <v>15774</v>
      </c>
      <c r="T166" s="58">
        <v>30002</v>
      </c>
      <c r="U166" s="58">
        <v>14228</v>
      </c>
      <c r="V166" s="58">
        <v>1651634</v>
      </c>
      <c r="W166" s="58">
        <v>1489758</v>
      </c>
      <c r="X166">
        <v>147</v>
      </c>
      <c r="Y166" s="61">
        <v>46208</v>
      </c>
      <c r="Z166" s="61" t="s">
        <v>1817</v>
      </c>
      <c r="AA166" s="58">
        <v>59</v>
      </c>
      <c r="AB166">
        <v>2790</v>
      </c>
      <c r="AC166">
        <v>0</v>
      </c>
      <c r="AD166">
        <v>0</v>
      </c>
      <c r="AE166" s="42">
        <v>0.52576494900339998</v>
      </c>
      <c r="AF166" s="58">
        <v>0</v>
      </c>
    </row>
    <row r="167" spans="3:32">
      <c r="C167" t="s">
        <v>379</v>
      </c>
      <c r="D167">
        <v>897</v>
      </c>
      <c r="E167">
        <v>14119211</v>
      </c>
      <c r="F167" t="s">
        <v>361</v>
      </c>
      <c r="G167" t="s">
        <v>107</v>
      </c>
      <c r="H167">
        <v>13</v>
      </c>
      <c r="I167">
        <v>9203646</v>
      </c>
      <c r="J167" s="59">
        <v>0.94</v>
      </c>
      <c r="K167" s="60">
        <v>64.874159420408304</v>
      </c>
      <c r="L167" t="s">
        <v>72</v>
      </c>
      <c r="M167" s="42">
        <v>0.14899999999999999</v>
      </c>
      <c r="N167">
        <v>7509</v>
      </c>
      <c r="O167" s="62">
        <v>44238</v>
      </c>
      <c r="P167">
        <v>55684</v>
      </c>
      <c r="Q167" s="58">
        <v>3612452.6931660199</v>
      </c>
      <c r="R167" s="58">
        <v>4150708</v>
      </c>
      <c r="S167">
        <v>10187</v>
      </c>
      <c r="T167" s="58">
        <v>55684</v>
      </c>
      <c r="U167" s="58">
        <v>45497</v>
      </c>
      <c r="V167" s="58">
        <v>759343</v>
      </c>
      <c r="W167" s="58">
        <v>3391365</v>
      </c>
      <c r="X167">
        <v>77</v>
      </c>
      <c r="Y167" s="61">
        <v>45941</v>
      </c>
      <c r="Z167" s="61" t="s">
        <v>1817</v>
      </c>
      <c r="AA167" s="58">
        <v>-208</v>
      </c>
      <c r="AB167">
        <v>5489</v>
      </c>
      <c r="AC167">
        <v>208</v>
      </c>
      <c r="AD167">
        <v>2</v>
      </c>
      <c r="AE167" s="42">
        <v>0.18294303570145801</v>
      </c>
      <c r="AF167" s="58">
        <v>206</v>
      </c>
    </row>
    <row r="168" spans="3:32">
      <c r="C168" t="s">
        <v>380</v>
      </c>
      <c r="D168">
        <v>390</v>
      </c>
      <c r="E168">
        <v>49890839</v>
      </c>
      <c r="F168" t="s">
        <v>381</v>
      </c>
      <c r="G168" t="s">
        <v>211</v>
      </c>
      <c r="H168">
        <v>21</v>
      </c>
      <c r="I168">
        <v>830701</v>
      </c>
      <c r="J168" s="59">
        <v>0.95</v>
      </c>
      <c r="K168" s="60">
        <v>51.608642365598101</v>
      </c>
      <c r="L168" t="s">
        <v>239</v>
      </c>
      <c r="M168" s="42">
        <v>0.13300000000000001</v>
      </c>
      <c r="N168">
        <v>6664</v>
      </c>
      <c r="O168" s="62">
        <v>45827</v>
      </c>
      <c r="P168">
        <v>35253</v>
      </c>
      <c r="Q168" s="58">
        <v>1819359.4693144299</v>
      </c>
      <c r="R168" s="58">
        <v>2061334</v>
      </c>
      <c r="S168">
        <v>10166</v>
      </c>
      <c r="T168" s="58">
        <v>35253</v>
      </c>
      <c r="U168" s="58">
        <v>25087</v>
      </c>
      <c r="V168" s="58">
        <v>594432</v>
      </c>
      <c r="W168" s="58">
        <v>1466902</v>
      </c>
      <c r="X168">
        <v>197</v>
      </c>
      <c r="Y168" s="61">
        <v>46039</v>
      </c>
      <c r="Z168" s="61" t="s">
        <v>1817</v>
      </c>
      <c r="AA168" s="58">
        <v>-110</v>
      </c>
      <c r="AB168">
        <v>6541</v>
      </c>
      <c r="AC168">
        <v>110</v>
      </c>
      <c r="AD168">
        <v>7</v>
      </c>
      <c r="AE168" s="42">
        <v>0.28837262076986397</v>
      </c>
      <c r="AF168" s="58">
        <v>103</v>
      </c>
    </row>
    <row r="169" spans="3:32">
      <c r="C169" t="s">
        <v>382</v>
      </c>
      <c r="D169">
        <v>609</v>
      </c>
      <c r="E169">
        <v>93077261</v>
      </c>
      <c r="F169" t="s">
        <v>322</v>
      </c>
      <c r="G169" t="s">
        <v>207</v>
      </c>
      <c r="H169">
        <v>25</v>
      </c>
      <c r="I169">
        <v>459922</v>
      </c>
      <c r="J169" s="59">
        <v>0.77</v>
      </c>
      <c r="K169" s="60">
        <v>64.342879383258605</v>
      </c>
      <c r="L169" t="s">
        <v>184</v>
      </c>
      <c r="M169" s="42">
        <v>0.13300000000000001</v>
      </c>
      <c r="N169">
        <v>4921</v>
      </c>
      <c r="O169" s="62">
        <v>45148</v>
      </c>
      <c r="P169">
        <v>51021</v>
      </c>
      <c r="Q169" s="58">
        <v>3282838.0490132398</v>
      </c>
      <c r="R169" s="58">
        <v>3719456</v>
      </c>
      <c r="S169">
        <v>397</v>
      </c>
      <c r="T169" s="58">
        <v>51021</v>
      </c>
      <c r="U169" s="58">
        <v>50624</v>
      </c>
      <c r="V169" s="58">
        <v>28941</v>
      </c>
      <c r="W169" s="58">
        <v>3690515</v>
      </c>
      <c r="X169">
        <v>167</v>
      </c>
      <c r="Y169" s="61">
        <v>46037</v>
      </c>
      <c r="Z169" s="61" t="s">
        <v>1817</v>
      </c>
      <c r="AA169" s="58">
        <v>-112</v>
      </c>
      <c r="AB169">
        <v>5009</v>
      </c>
      <c r="AC169">
        <v>112</v>
      </c>
      <c r="AD169">
        <v>1</v>
      </c>
      <c r="AE169" s="42">
        <v>7.78110973912703E-3</v>
      </c>
      <c r="AF169" s="58">
        <v>111</v>
      </c>
    </row>
    <row r="170" spans="3:32">
      <c r="C170" t="s">
        <v>383</v>
      </c>
      <c r="D170">
        <v>439</v>
      </c>
      <c r="E170">
        <v>59751637</v>
      </c>
      <c r="F170" t="s">
        <v>218</v>
      </c>
      <c r="G170" t="s">
        <v>107</v>
      </c>
      <c r="H170">
        <v>48</v>
      </c>
      <c r="I170">
        <v>6807021</v>
      </c>
      <c r="J170" s="59">
        <v>0.99</v>
      </c>
      <c r="K170" s="60">
        <v>98.836844030354598</v>
      </c>
      <c r="L170" t="s">
        <v>181</v>
      </c>
      <c r="M170" s="42">
        <v>0.13100000000000001</v>
      </c>
      <c r="N170">
        <v>4666</v>
      </c>
      <c r="O170" s="62">
        <v>45293</v>
      </c>
      <c r="P170">
        <v>72536</v>
      </c>
      <c r="Q170" s="58">
        <v>7169229.3185858</v>
      </c>
      <c r="R170" s="58">
        <v>8108398</v>
      </c>
      <c r="S170">
        <v>45658</v>
      </c>
      <c r="T170" s="58">
        <v>72536</v>
      </c>
      <c r="U170" s="58">
        <v>26878</v>
      </c>
      <c r="V170" s="58">
        <v>5103855</v>
      </c>
      <c r="W170" s="58">
        <v>3004543</v>
      </c>
      <c r="X170">
        <v>90</v>
      </c>
      <c r="Y170" s="61">
        <v>45835</v>
      </c>
      <c r="Z170" s="61" t="s">
        <v>1817</v>
      </c>
      <c r="AA170" s="58">
        <v>-314</v>
      </c>
      <c r="AB170">
        <v>7673</v>
      </c>
      <c r="AC170">
        <v>314</v>
      </c>
      <c r="AD170">
        <v>6</v>
      </c>
      <c r="AE170" s="42">
        <v>0.62945296128818795</v>
      </c>
      <c r="AF170" s="58">
        <v>308</v>
      </c>
    </row>
    <row r="171" spans="3:32">
      <c r="C171" t="s">
        <v>384</v>
      </c>
      <c r="D171">
        <v>116</v>
      </c>
      <c r="E171">
        <v>16609168</v>
      </c>
      <c r="F171" t="s">
        <v>299</v>
      </c>
      <c r="G171" t="s">
        <v>83</v>
      </c>
      <c r="H171">
        <v>46</v>
      </c>
      <c r="I171">
        <v>1889071</v>
      </c>
      <c r="J171" s="59">
        <v>0.79</v>
      </c>
      <c r="K171" s="60">
        <v>64.277541743327205</v>
      </c>
      <c r="L171" t="s">
        <v>122</v>
      </c>
      <c r="M171" s="42">
        <v>0.13200000000000001</v>
      </c>
      <c r="N171">
        <v>1996</v>
      </c>
      <c r="O171" s="62">
        <v>44739</v>
      </c>
      <c r="P171">
        <v>65026</v>
      </c>
      <c r="Q171" s="58">
        <v>4179711.4294015998</v>
      </c>
      <c r="R171" s="58">
        <v>4731433</v>
      </c>
      <c r="S171">
        <v>4437</v>
      </c>
      <c r="T171" s="58">
        <v>65026</v>
      </c>
      <c r="U171" s="58">
        <v>60589</v>
      </c>
      <c r="V171" s="58">
        <v>322846</v>
      </c>
      <c r="W171" s="58">
        <v>4408587</v>
      </c>
      <c r="X171">
        <v>78</v>
      </c>
      <c r="Y171" s="61">
        <v>46247</v>
      </c>
      <c r="Z171" s="61" t="s">
        <v>1817</v>
      </c>
      <c r="AA171" s="58">
        <v>98</v>
      </c>
      <c r="AB171">
        <v>9999</v>
      </c>
      <c r="AC171">
        <v>0</v>
      </c>
      <c r="AD171">
        <v>0</v>
      </c>
      <c r="AE171" s="42">
        <v>6.8234244763633004E-2</v>
      </c>
      <c r="AF171" s="58">
        <v>0</v>
      </c>
    </row>
    <row r="172" spans="3:32">
      <c r="C172" t="s">
        <v>385</v>
      </c>
      <c r="D172">
        <v>158</v>
      </c>
      <c r="E172">
        <v>21318306</v>
      </c>
      <c r="F172" t="s">
        <v>386</v>
      </c>
      <c r="G172" t="s">
        <v>93</v>
      </c>
      <c r="H172">
        <v>6</v>
      </c>
      <c r="I172">
        <v>1331059</v>
      </c>
      <c r="J172" s="59">
        <v>0.98</v>
      </c>
      <c r="K172" s="60">
        <v>52.781794804963504</v>
      </c>
      <c r="L172" t="s">
        <v>159</v>
      </c>
      <c r="M172" s="42">
        <v>0.114</v>
      </c>
      <c r="N172">
        <v>3024</v>
      </c>
      <c r="O172" s="62">
        <v>45741</v>
      </c>
      <c r="P172">
        <v>83250</v>
      </c>
      <c r="Q172" s="58">
        <v>4394084.4175132103</v>
      </c>
      <c r="R172" s="58">
        <v>4895010</v>
      </c>
      <c r="S172">
        <v>61238</v>
      </c>
      <c r="T172" s="58">
        <v>83250</v>
      </c>
      <c r="U172" s="58">
        <v>22012</v>
      </c>
      <c r="V172" s="58">
        <v>3600728</v>
      </c>
      <c r="W172" s="58">
        <v>1294282</v>
      </c>
      <c r="X172">
        <v>82</v>
      </c>
      <c r="Y172" s="61">
        <v>45872</v>
      </c>
      <c r="Z172" s="61" t="s">
        <v>1817</v>
      </c>
      <c r="AA172" s="58">
        <v>-277</v>
      </c>
      <c r="AB172">
        <v>9321</v>
      </c>
      <c r="AC172">
        <v>277</v>
      </c>
      <c r="AD172">
        <v>1</v>
      </c>
      <c r="AE172" s="42">
        <v>0.73559159159159204</v>
      </c>
      <c r="AF172" s="58">
        <v>276</v>
      </c>
    </row>
    <row r="173" spans="3:32">
      <c r="C173" t="s">
        <v>387</v>
      </c>
      <c r="D173">
        <v>647</v>
      </c>
      <c r="E173">
        <v>23108760</v>
      </c>
      <c r="F173" t="s">
        <v>216</v>
      </c>
      <c r="G173" t="s">
        <v>107</v>
      </c>
      <c r="H173">
        <v>34</v>
      </c>
      <c r="I173">
        <v>8873179</v>
      </c>
      <c r="J173" s="59">
        <v>0.85</v>
      </c>
      <c r="K173" s="60">
        <v>81.324430598934995</v>
      </c>
      <c r="L173" t="s">
        <v>236</v>
      </c>
      <c r="M173" s="42">
        <v>0.11700000000000001</v>
      </c>
      <c r="N173">
        <v>8985</v>
      </c>
      <c r="O173" s="62">
        <v>45958</v>
      </c>
      <c r="P173">
        <v>96626</v>
      </c>
      <c r="Q173" s="58">
        <v>7858054.4310526904</v>
      </c>
      <c r="R173" s="58">
        <v>8777447</v>
      </c>
      <c r="S173">
        <v>13488</v>
      </c>
      <c r="T173" s="58">
        <v>96626</v>
      </c>
      <c r="U173" s="58">
        <v>83138</v>
      </c>
      <c r="V173" s="58">
        <v>1225242</v>
      </c>
      <c r="W173" s="58">
        <v>7552205</v>
      </c>
      <c r="X173">
        <v>98</v>
      </c>
      <c r="Y173" s="61">
        <v>46330</v>
      </c>
      <c r="Z173" s="61" t="s">
        <v>1817</v>
      </c>
      <c r="AA173" s="58">
        <v>181</v>
      </c>
      <c r="AB173">
        <v>3764</v>
      </c>
      <c r="AC173">
        <v>0</v>
      </c>
      <c r="AD173">
        <v>0</v>
      </c>
      <c r="AE173" s="42">
        <v>0.13958975845010699</v>
      </c>
      <c r="AF173" s="58">
        <v>0</v>
      </c>
    </row>
    <row r="174" spans="3:32">
      <c r="C174" t="s">
        <v>388</v>
      </c>
      <c r="D174">
        <v>105</v>
      </c>
      <c r="E174">
        <v>51013640</v>
      </c>
      <c r="F174" t="s">
        <v>389</v>
      </c>
      <c r="G174" t="s">
        <v>79</v>
      </c>
      <c r="H174">
        <v>42</v>
      </c>
      <c r="I174">
        <v>3051081</v>
      </c>
      <c r="J174" s="59">
        <v>0.77</v>
      </c>
      <c r="K174" s="60">
        <v>70.869802091040498</v>
      </c>
      <c r="L174" t="s">
        <v>112</v>
      </c>
      <c r="M174" s="42">
        <v>0.115</v>
      </c>
      <c r="N174">
        <v>8097</v>
      </c>
      <c r="O174" s="62">
        <v>45653</v>
      </c>
      <c r="P174">
        <v>41191</v>
      </c>
      <c r="Q174" s="58">
        <v>2919198.0179320499</v>
      </c>
      <c r="R174" s="58">
        <v>3254906</v>
      </c>
      <c r="S174">
        <v>16292</v>
      </c>
      <c r="T174" s="58">
        <v>41191</v>
      </c>
      <c r="U174" s="58">
        <v>24899</v>
      </c>
      <c r="V174" s="58">
        <v>1287391</v>
      </c>
      <c r="W174" s="58">
        <v>1967515</v>
      </c>
      <c r="X174">
        <v>65</v>
      </c>
      <c r="Y174" s="61">
        <v>45995</v>
      </c>
      <c r="Z174" s="61" t="s">
        <v>1817</v>
      </c>
      <c r="AA174" s="58">
        <v>-154</v>
      </c>
      <c r="AB174">
        <v>5415</v>
      </c>
      <c r="AC174">
        <v>154</v>
      </c>
      <c r="AD174">
        <v>7</v>
      </c>
      <c r="AE174" s="42">
        <v>0.39552329392343</v>
      </c>
      <c r="AF174" s="58">
        <v>147</v>
      </c>
    </row>
    <row r="175" spans="3:32">
      <c r="C175" t="s">
        <v>390</v>
      </c>
      <c r="D175">
        <v>199</v>
      </c>
      <c r="E175">
        <v>64734847</v>
      </c>
      <c r="F175" t="s">
        <v>391</v>
      </c>
      <c r="G175" t="s">
        <v>75</v>
      </c>
      <c r="H175">
        <v>27</v>
      </c>
      <c r="I175">
        <v>2680727</v>
      </c>
      <c r="J175" s="59">
        <v>0.92</v>
      </c>
      <c r="K175" s="60">
        <v>71.640035566820799</v>
      </c>
      <c r="L175" t="s">
        <v>242</v>
      </c>
      <c r="M175" s="42">
        <v>0.13600000000000001</v>
      </c>
      <c r="N175">
        <v>7735</v>
      </c>
      <c r="O175" s="62">
        <v>44600</v>
      </c>
      <c r="P175">
        <v>92071</v>
      </c>
      <c r="Q175" s="58">
        <v>6595969.7146727601</v>
      </c>
      <c r="R175" s="58">
        <v>7493022</v>
      </c>
      <c r="S175">
        <v>82892</v>
      </c>
      <c r="T175" s="58">
        <v>92071</v>
      </c>
      <c r="U175" s="58">
        <v>9179</v>
      </c>
      <c r="V175" s="58">
        <v>6746006</v>
      </c>
      <c r="W175" s="58">
        <v>747016</v>
      </c>
      <c r="X175">
        <v>123</v>
      </c>
      <c r="Y175" s="61">
        <v>46008</v>
      </c>
      <c r="Z175" s="61" t="s">
        <v>1817</v>
      </c>
      <c r="AA175" s="58">
        <v>-141</v>
      </c>
      <c r="AB175">
        <v>8296</v>
      </c>
      <c r="AC175">
        <v>141</v>
      </c>
      <c r="AD175">
        <v>7</v>
      </c>
      <c r="AE175" s="42">
        <v>0.90030519924840602</v>
      </c>
      <c r="AF175" s="58">
        <v>134</v>
      </c>
    </row>
    <row r="176" spans="3:32">
      <c r="C176" t="s">
        <v>392</v>
      </c>
      <c r="D176">
        <v>739</v>
      </c>
      <c r="E176">
        <v>53763729</v>
      </c>
      <c r="F176" t="s">
        <v>304</v>
      </c>
      <c r="G176" t="s">
        <v>67</v>
      </c>
      <c r="H176">
        <v>16</v>
      </c>
      <c r="I176">
        <v>9246033</v>
      </c>
      <c r="J176" s="59">
        <v>0.91</v>
      </c>
      <c r="K176" s="60">
        <v>51.064607352146297</v>
      </c>
      <c r="L176" t="s">
        <v>315</v>
      </c>
      <c r="M176" s="42">
        <v>0.112</v>
      </c>
      <c r="N176">
        <v>9329</v>
      </c>
      <c r="O176" s="62">
        <v>45436</v>
      </c>
      <c r="P176">
        <v>53553</v>
      </c>
      <c r="Q176" s="58">
        <v>2734662.9175294898</v>
      </c>
      <c r="R176" s="58">
        <v>3040945</v>
      </c>
      <c r="S176">
        <v>53553</v>
      </c>
      <c r="T176" s="58">
        <v>53553</v>
      </c>
      <c r="U176" s="58">
        <v>0</v>
      </c>
      <c r="V176" s="58">
        <v>3040945</v>
      </c>
      <c r="W176" s="58">
        <v>0</v>
      </c>
      <c r="X176">
        <v>178</v>
      </c>
      <c r="Y176" s="61">
        <v>45947</v>
      </c>
      <c r="Z176" s="61" t="s">
        <v>1816</v>
      </c>
      <c r="AA176" s="58">
        <v>-202</v>
      </c>
      <c r="AB176">
        <v>8330</v>
      </c>
      <c r="AC176">
        <v>202</v>
      </c>
      <c r="AD176">
        <v>9</v>
      </c>
      <c r="AE176" s="42">
        <v>1</v>
      </c>
      <c r="AF176" s="58">
        <v>193</v>
      </c>
    </row>
    <row r="177" spans="3:32">
      <c r="C177" t="s">
        <v>393</v>
      </c>
      <c r="D177">
        <v>227</v>
      </c>
      <c r="E177">
        <v>23455169</v>
      </c>
      <c r="F177" t="s">
        <v>394</v>
      </c>
      <c r="G177" t="s">
        <v>93</v>
      </c>
      <c r="H177">
        <v>35</v>
      </c>
      <c r="I177">
        <v>3456570</v>
      </c>
      <c r="J177" s="59">
        <v>0.81</v>
      </c>
      <c r="K177" s="60">
        <v>67.3658987355671</v>
      </c>
      <c r="L177" t="s">
        <v>76</v>
      </c>
      <c r="M177" s="42">
        <v>0.129</v>
      </c>
      <c r="N177">
        <v>4974</v>
      </c>
      <c r="O177" s="62">
        <v>45210</v>
      </c>
      <c r="P177">
        <v>28524</v>
      </c>
      <c r="Q177" s="58">
        <v>1921544.89553332</v>
      </c>
      <c r="R177" s="58">
        <v>2169424</v>
      </c>
      <c r="S177">
        <v>27833</v>
      </c>
      <c r="T177" s="58">
        <v>28524</v>
      </c>
      <c r="U177" s="58">
        <v>691</v>
      </c>
      <c r="V177" s="58">
        <v>2116869</v>
      </c>
      <c r="W177" s="58">
        <v>52555</v>
      </c>
      <c r="X177">
        <v>86</v>
      </c>
      <c r="Y177" s="61">
        <v>46004</v>
      </c>
      <c r="Z177" s="61" t="s">
        <v>1817</v>
      </c>
      <c r="AA177" s="58">
        <v>-145</v>
      </c>
      <c r="AB177">
        <v>8548</v>
      </c>
      <c r="AC177">
        <v>145</v>
      </c>
      <c r="AD177">
        <v>2</v>
      </c>
      <c r="AE177" s="42">
        <v>0.97577478614500102</v>
      </c>
      <c r="AF177" s="58">
        <v>143</v>
      </c>
    </row>
    <row r="178" spans="3:32">
      <c r="C178" t="s">
        <v>395</v>
      </c>
      <c r="D178">
        <v>485</v>
      </c>
      <c r="E178">
        <v>21562748</v>
      </c>
      <c r="F178" t="s">
        <v>396</v>
      </c>
      <c r="G178" t="s">
        <v>50</v>
      </c>
      <c r="H178">
        <v>33</v>
      </c>
      <c r="I178">
        <v>2965204</v>
      </c>
      <c r="J178" s="59">
        <v>0.75</v>
      </c>
      <c r="K178" s="60">
        <v>64.241540350573402</v>
      </c>
      <c r="L178" t="s">
        <v>306</v>
      </c>
      <c r="M178" s="42">
        <v>0.128</v>
      </c>
      <c r="N178">
        <v>2561</v>
      </c>
      <c r="O178" s="62">
        <v>44583</v>
      </c>
      <c r="P178">
        <v>81528</v>
      </c>
      <c r="Q178" s="58">
        <v>5237484.3017015504</v>
      </c>
      <c r="R178" s="58">
        <v>5907882</v>
      </c>
      <c r="S178">
        <v>63519</v>
      </c>
      <c r="T178" s="58">
        <v>81528</v>
      </c>
      <c r="U178" s="58">
        <v>18009</v>
      </c>
      <c r="V178" s="58">
        <v>4602870</v>
      </c>
      <c r="W178" s="58">
        <v>1305012</v>
      </c>
      <c r="X178">
        <v>85</v>
      </c>
      <c r="Y178" s="61">
        <v>46127</v>
      </c>
      <c r="Z178" s="61" t="s">
        <v>1817</v>
      </c>
      <c r="AA178" s="58">
        <v>-22</v>
      </c>
      <c r="AB178">
        <v>7043</v>
      </c>
      <c r="AC178">
        <v>22</v>
      </c>
      <c r="AD178">
        <v>2</v>
      </c>
      <c r="AE178" s="42">
        <v>0.77910656461583705</v>
      </c>
      <c r="AF178" s="58">
        <v>20</v>
      </c>
    </row>
    <row r="179" spans="3:32">
      <c r="C179" t="s">
        <v>397</v>
      </c>
      <c r="D179">
        <v>661</v>
      </c>
      <c r="E179">
        <v>66537044</v>
      </c>
      <c r="F179" t="s">
        <v>398</v>
      </c>
      <c r="G179" t="s">
        <v>67</v>
      </c>
      <c r="H179">
        <v>39</v>
      </c>
      <c r="I179">
        <v>8068031</v>
      </c>
      <c r="J179" s="59">
        <v>0.95</v>
      </c>
      <c r="K179" s="60">
        <v>94.075033662405801</v>
      </c>
      <c r="L179" t="s">
        <v>84</v>
      </c>
      <c r="M179" s="42">
        <v>0.14899999999999999</v>
      </c>
      <c r="N179">
        <v>7474</v>
      </c>
      <c r="O179" s="62">
        <v>44040</v>
      </c>
      <c r="P179">
        <v>29694</v>
      </c>
      <c r="Q179" s="58">
        <v>2793464.0495714801</v>
      </c>
      <c r="R179" s="58">
        <v>3209690</v>
      </c>
      <c r="S179">
        <v>19358</v>
      </c>
      <c r="T179" s="58">
        <v>29694</v>
      </c>
      <c r="U179" s="58">
        <v>10336</v>
      </c>
      <c r="V179" s="58">
        <v>2092449</v>
      </c>
      <c r="W179" s="58">
        <v>1117241</v>
      </c>
      <c r="X179">
        <v>188</v>
      </c>
      <c r="Y179" s="61">
        <v>46302</v>
      </c>
      <c r="Z179" s="61" t="s">
        <v>1817</v>
      </c>
      <c r="AA179" s="58">
        <v>153</v>
      </c>
      <c r="AB179">
        <v>5803</v>
      </c>
      <c r="AC179">
        <v>0</v>
      </c>
      <c r="AD179">
        <v>0</v>
      </c>
      <c r="AE179" s="42">
        <v>0.651916212029366</v>
      </c>
      <c r="AF179" s="58">
        <v>0</v>
      </c>
    </row>
    <row r="180" spans="3:32">
      <c r="C180" t="s">
        <v>399</v>
      </c>
      <c r="D180">
        <v>788</v>
      </c>
      <c r="E180">
        <v>29207154</v>
      </c>
      <c r="F180" t="s">
        <v>106</v>
      </c>
      <c r="G180" t="s">
        <v>107</v>
      </c>
      <c r="H180">
        <v>7</v>
      </c>
      <c r="I180">
        <v>5988902</v>
      </c>
      <c r="J180" s="59">
        <v>0.87</v>
      </c>
      <c r="K180" s="60">
        <v>77.805046081958693</v>
      </c>
      <c r="L180" t="s">
        <v>306</v>
      </c>
      <c r="M180" s="42">
        <v>0.108</v>
      </c>
      <c r="N180">
        <v>9510</v>
      </c>
      <c r="O180" s="62">
        <v>45102</v>
      </c>
      <c r="P180">
        <v>30855</v>
      </c>
      <c r="Q180" s="58">
        <v>2400674.6968588298</v>
      </c>
      <c r="R180" s="58">
        <v>2659948</v>
      </c>
      <c r="S180">
        <v>26933</v>
      </c>
      <c r="T180" s="58">
        <v>30855</v>
      </c>
      <c r="U180" s="58">
        <v>3922</v>
      </c>
      <c r="V180" s="58">
        <v>2321840</v>
      </c>
      <c r="W180" s="58">
        <v>338108</v>
      </c>
      <c r="X180">
        <v>145</v>
      </c>
      <c r="Y180" s="61">
        <v>45710</v>
      </c>
      <c r="Z180" s="61" t="s">
        <v>1817</v>
      </c>
      <c r="AA180" s="58">
        <v>-439</v>
      </c>
      <c r="AB180">
        <v>6763</v>
      </c>
      <c r="AC180">
        <v>439</v>
      </c>
      <c r="AD180">
        <v>4</v>
      </c>
      <c r="AE180" s="42">
        <v>0.87288932101766303</v>
      </c>
      <c r="AF180" s="58">
        <v>435</v>
      </c>
    </row>
    <row r="181" spans="3:32">
      <c r="C181" t="s">
        <v>400</v>
      </c>
      <c r="D181">
        <v>248</v>
      </c>
      <c r="E181">
        <v>61553293</v>
      </c>
      <c r="F181" t="s">
        <v>322</v>
      </c>
      <c r="G181" t="s">
        <v>207</v>
      </c>
      <c r="H181">
        <v>46</v>
      </c>
      <c r="I181">
        <v>4683440</v>
      </c>
      <c r="J181" s="59">
        <v>0.78</v>
      </c>
      <c r="K181" s="60">
        <v>81.920622570084802</v>
      </c>
      <c r="L181" t="s">
        <v>129</v>
      </c>
      <c r="M181" s="42">
        <v>0.127</v>
      </c>
      <c r="N181">
        <v>1792</v>
      </c>
      <c r="O181" s="62">
        <v>45503</v>
      </c>
      <c r="P181">
        <v>25340</v>
      </c>
      <c r="Q181" s="58">
        <v>2075868.57592595</v>
      </c>
      <c r="R181" s="58">
        <v>2339504</v>
      </c>
      <c r="S181">
        <v>5399</v>
      </c>
      <c r="T181" s="58">
        <v>25340</v>
      </c>
      <c r="U181" s="58">
        <v>19941</v>
      </c>
      <c r="V181" s="58">
        <v>498460</v>
      </c>
      <c r="W181" s="58">
        <v>1841044</v>
      </c>
      <c r="X181">
        <v>121</v>
      </c>
      <c r="Y181" s="61">
        <v>46042</v>
      </c>
      <c r="Z181" s="61" t="s">
        <v>1817</v>
      </c>
      <c r="AA181" s="58">
        <v>-107</v>
      </c>
      <c r="AB181">
        <v>6408</v>
      </c>
      <c r="AC181">
        <v>107</v>
      </c>
      <c r="AD181">
        <v>3</v>
      </c>
      <c r="AE181" s="42">
        <v>0.21306235201262799</v>
      </c>
      <c r="AF181" s="58">
        <v>104</v>
      </c>
    </row>
    <row r="182" spans="3:32">
      <c r="C182" t="s">
        <v>401</v>
      </c>
      <c r="D182">
        <v>281</v>
      </c>
      <c r="E182">
        <v>25462518</v>
      </c>
      <c r="F182" t="s">
        <v>402</v>
      </c>
      <c r="G182" t="s">
        <v>75</v>
      </c>
      <c r="H182">
        <v>8</v>
      </c>
      <c r="I182">
        <v>7090808</v>
      </c>
      <c r="J182" s="59">
        <v>0.98</v>
      </c>
      <c r="K182" s="60">
        <v>85.544405905120101</v>
      </c>
      <c r="L182" t="s">
        <v>272</v>
      </c>
      <c r="M182" s="42">
        <v>0.14399999999999999</v>
      </c>
      <c r="N182">
        <v>9913</v>
      </c>
      <c r="O182" s="62">
        <v>45581</v>
      </c>
      <c r="P182">
        <v>99137</v>
      </c>
      <c r="Q182" s="58">
        <v>8480615.7682158891</v>
      </c>
      <c r="R182" s="58">
        <v>9701824</v>
      </c>
      <c r="S182">
        <v>92923</v>
      </c>
      <c r="T182" s="58">
        <v>99137</v>
      </c>
      <c r="U182" s="58">
        <v>6214</v>
      </c>
      <c r="V182" s="58">
        <v>9093705</v>
      </c>
      <c r="W182" s="58">
        <v>608119</v>
      </c>
      <c r="X182">
        <v>63</v>
      </c>
      <c r="Y182" s="61">
        <v>46029</v>
      </c>
      <c r="Z182" s="61" t="s">
        <v>1817</v>
      </c>
      <c r="AA182" s="58">
        <v>-120</v>
      </c>
      <c r="AB182">
        <v>9775</v>
      </c>
      <c r="AC182">
        <v>120</v>
      </c>
      <c r="AD182">
        <v>1</v>
      </c>
      <c r="AE182" s="42">
        <v>0.93731906351816197</v>
      </c>
      <c r="AF182" s="58">
        <v>119</v>
      </c>
    </row>
    <row r="183" spans="3:32">
      <c r="C183" t="s">
        <v>403</v>
      </c>
      <c r="D183">
        <v>600</v>
      </c>
      <c r="E183">
        <v>62484646</v>
      </c>
      <c r="F183" t="s">
        <v>161</v>
      </c>
      <c r="G183" t="s">
        <v>71</v>
      </c>
      <c r="H183">
        <v>19</v>
      </c>
      <c r="I183">
        <v>468299</v>
      </c>
      <c r="J183" s="59">
        <v>0.97</v>
      </c>
      <c r="K183" s="60">
        <v>95.626521184839604</v>
      </c>
      <c r="L183" t="s">
        <v>208</v>
      </c>
      <c r="M183" s="42">
        <v>0.13</v>
      </c>
      <c r="N183">
        <v>2038</v>
      </c>
      <c r="O183" s="62">
        <v>44755</v>
      </c>
      <c r="P183">
        <v>12453</v>
      </c>
      <c r="Q183" s="58">
        <v>1190837.0683148101</v>
      </c>
      <c r="R183" s="58">
        <v>1345646</v>
      </c>
      <c r="S183">
        <v>11752</v>
      </c>
      <c r="T183" s="58">
        <v>12453</v>
      </c>
      <c r="U183" s="58">
        <v>701</v>
      </c>
      <c r="V183" s="58">
        <v>1269897</v>
      </c>
      <c r="W183" s="58">
        <v>75749</v>
      </c>
      <c r="X183">
        <v>72</v>
      </c>
      <c r="Y183" s="61">
        <v>45704</v>
      </c>
      <c r="Z183" s="61" t="s">
        <v>1817</v>
      </c>
      <c r="AA183" s="58">
        <v>-445</v>
      </c>
      <c r="AB183">
        <v>1871</v>
      </c>
      <c r="AC183">
        <v>445</v>
      </c>
      <c r="AD183">
        <v>7</v>
      </c>
      <c r="AE183" s="42">
        <v>0.94370834337107501</v>
      </c>
      <c r="AF183" s="58">
        <v>438</v>
      </c>
    </row>
    <row r="184" spans="3:32">
      <c r="C184" t="s">
        <v>404</v>
      </c>
      <c r="D184">
        <v>401</v>
      </c>
      <c r="E184">
        <v>84800902</v>
      </c>
      <c r="F184" t="s">
        <v>405</v>
      </c>
      <c r="G184" t="s">
        <v>107</v>
      </c>
      <c r="H184">
        <v>11</v>
      </c>
      <c r="I184">
        <v>7357969</v>
      </c>
      <c r="J184" s="59">
        <v>0.97</v>
      </c>
      <c r="K184" s="60">
        <v>87.859444196851399</v>
      </c>
      <c r="L184" t="s">
        <v>236</v>
      </c>
      <c r="M184" s="42">
        <v>0.113</v>
      </c>
      <c r="N184">
        <v>6168</v>
      </c>
      <c r="O184" s="62">
        <v>45820</v>
      </c>
      <c r="P184">
        <v>19548</v>
      </c>
      <c r="Q184" s="58">
        <v>1717476.4151600499</v>
      </c>
      <c r="R184" s="58">
        <v>1911551</v>
      </c>
      <c r="S184">
        <v>8715</v>
      </c>
      <c r="T184" s="58">
        <v>19548</v>
      </c>
      <c r="U184" s="58">
        <v>10833</v>
      </c>
      <c r="V184" s="58">
        <v>852219</v>
      </c>
      <c r="W184" s="58">
        <v>1059332</v>
      </c>
      <c r="X184">
        <v>169</v>
      </c>
      <c r="Y184" s="61">
        <v>46048</v>
      </c>
      <c r="Z184" s="61" t="s">
        <v>1817</v>
      </c>
      <c r="AA184" s="58">
        <v>-101</v>
      </c>
      <c r="AB184">
        <v>1445</v>
      </c>
      <c r="AC184">
        <v>101</v>
      </c>
      <c r="AD184">
        <v>8</v>
      </c>
      <c r="AE184" s="42">
        <v>0.44582565991405798</v>
      </c>
      <c r="AF184" s="58">
        <v>93</v>
      </c>
    </row>
    <row r="185" spans="3:32">
      <c r="C185" t="s">
        <v>406</v>
      </c>
      <c r="D185">
        <v>897</v>
      </c>
      <c r="E185">
        <v>84279159</v>
      </c>
      <c r="F185" t="s">
        <v>53</v>
      </c>
      <c r="G185" t="s">
        <v>54</v>
      </c>
      <c r="H185">
        <v>37</v>
      </c>
      <c r="I185">
        <v>1754872</v>
      </c>
      <c r="J185" s="59">
        <v>0.8</v>
      </c>
      <c r="K185" s="60">
        <v>52.3197522858299</v>
      </c>
      <c r="L185" t="s">
        <v>265</v>
      </c>
      <c r="M185" s="42">
        <v>0.14099999999999999</v>
      </c>
      <c r="N185">
        <v>2304</v>
      </c>
      <c r="O185" s="62">
        <v>45530</v>
      </c>
      <c r="P185">
        <v>53997</v>
      </c>
      <c r="Q185" s="58">
        <v>2825109.6641779598</v>
      </c>
      <c r="R185" s="58">
        <v>3223450</v>
      </c>
      <c r="S185">
        <v>32384</v>
      </c>
      <c r="T185" s="58">
        <v>53997</v>
      </c>
      <c r="U185" s="58">
        <v>21613</v>
      </c>
      <c r="V185" s="58">
        <v>1933222</v>
      </c>
      <c r="W185" s="58">
        <v>1290228</v>
      </c>
      <c r="X185">
        <v>153</v>
      </c>
      <c r="Y185" s="61">
        <v>45660</v>
      </c>
      <c r="Z185" s="61" t="s">
        <v>1817</v>
      </c>
      <c r="AA185" s="58">
        <v>-489</v>
      </c>
      <c r="AB185">
        <v>3181</v>
      </c>
      <c r="AC185">
        <v>489</v>
      </c>
      <c r="AD185">
        <v>2</v>
      </c>
      <c r="AE185" s="42">
        <v>0.59973702242717197</v>
      </c>
      <c r="AF185" s="58">
        <v>487</v>
      </c>
    </row>
    <row r="186" spans="3:32">
      <c r="C186" t="s">
        <v>407</v>
      </c>
      <c r="D186">
        <v>797</v>
      </c>
      <c r="E186">
        <v>88750582</v>
      </c>
      <c r="F186" t="s">
        <v>408</v>
      </c>
      <c r="G186" t="s">
        <v>147</v>
      </c>
      <c r="H186">
        <v>47</v>
      </c>
      <c r="I186">
        <v>4993036</v>
      </c>
      <c r="J186" s="59">
        <v>0.85</v>
      </c>
      <c r="K186" s="60">
        <v>92.702389068945294</v>
      </c>
      <c r="L186" t="s">
        <v>159</v>
      </c>
      <c r="M186" s="42">
        <v>0.13500000000000001</v>
      </c>
      <c r="N186">
        <v>5721</v>
      </c>
      <c r="O186" s="62">
        <v>44012</v>
      </c>
      <c r="P186">
        <v>72137</v>
      </c>
      <c r="Q186" s="58">
        <v>6687272.2402665103</v>
      </c>
      <c r="R186" s="58">
        <v>7590054</v>
      </c>
      <c r="S186">
        <v>1922</v>
      </c>
      <c r="T186" s="58">
        <v>72137</v>
      </c>
      <c r="U186" s="58">
        <v>70215</v>
      </c>
      <c r="V186" s="58">
        <v>202227</v>
      </c>
      <c r="W186" s="58">
        <v>7387827</v>
      </c>
      <c r="X186">
        <v>118</v>
      </c>
      <c r="Y186" s="61">
        <v>46259</v>
      </c>
      <c r="Z186" s="61" t="s">
        <v>1817</v>
      </c>
      <c r="AA186" s="58">
        <v>110</v>
      </c>
      <c r="AB186">
        <v>2760</v>
      </c>
      <c r="AC186">
        <v>0</v>
      </c>
      <c r="AD186">
        <v>0</v>
      </c>
      <c r="AE186" s="42">
        <v>2.6643747314138402E-2</v>
      </c>
      <c r="AF186" s="58">
        <v>0</v>
      </c>
    </row>
    <row r="187" spans="3:32">
      <c r="C187" t="s">
        <v>409</v>
      </c>
      <c r="D187">
        <v>421</v>
      </c>
      <c r="E187">
        <v>44297890</v>
      </c>
      <c r="F187" t="s">
        <v>151</v>
      </c>
      <c r="G187" t="s">
        <v>97</v>
      </c>
      <c r="H187">
        <v>46</v>
      </c>
      <c r="I187">
        <v>5368293</v>
      </c>
      <c r="J187" s="59">
        <v>0.94</v>
      </c>
      <c r="K187" s="60">
        <v>79.524619493036994</v>
      </c>
      <c r="L187" t="s">
        <v>377</v>
      </c>
      <c r="M187" s="42">
        <v>0.10299999999999999</v>
      </c>
      <c r="N187">
        <v>3360</v>
      </c>
      <c r="O187" s="62">
        <v>44298</v>
      </c>
      <c r="P187">
        <v>96000</v>
      </c>
      <c r="Q187" s="58">
        <v>7634363.4713315498</v>
      </c>
      <c r="R187" s="58">
        <v>8420703</v>
      </c>
      <c r="S187">
        <v>71941</v>
      </c>
      <c r="T187" s="58">
        <v>96000</v>
      </c>
      <c r="U187" s="58">
        <v>24059</v>
      </c>
      <c r="V187" s="58">
        <v>6310352</v>
      </c>
      <c r="W187" s="58">
        <v>2110351</v>
      </c>
      <c r="X187">
        <v>161</v>
      </c>
      <c r="Y187" s="61">
        <v>46074</v>
      </c>
      <c r="Z187" s="61" t="s">
        <v>1817</v>
      </c>
      <c r="AA187" s="58">
        <v>-75</v>
      </c>
      <c r="AB187">
        <v>2809</v>
      </c>
      <c r="AC187">
        <v>75</v>
      </c>
      <c r="AD187">
        <v>4</v>
      </c>
      <c r="AE187" s="42">
        <v>0.74938541666666703</v>
      </c>
      <c r="AF187" s="58">
        <v>71</v>
      </c>
    </row>
    <row r="188" spans="3:32">
      <c r="C188" t="s">
        <v>410</v>
      </c>
      <c r="D188">
        <v>534</v>
      </c>
      <c r="E188">
        <v>63239744</v>
      </c>
      <c r="F188" t="s">
        <v>70</v>
      </c>
      <c r="G188" t="s">
        <v>71</v>
      </c>
      <c r="H188">
        <v>41</v>
      </c>
      <c r="I188">
        <v>4742421</v>
      </c>
      <c r="J188" s="59">
        <v>0.95</v>
      </c>
      <c r="K188" s="60">
        <v>81.407771922747102</v>
      </c>
      <c r="L188" t="s">
        <v>352</v>
      </c>
      <c r="M188" s="42">
        <v>0.13600000000000001</v>
      </c>
      <c r="N188">
        <v>4356</v>
      </c>
      <c r="O188" s="62">
        <v>45754</v>
      </c>
      <c r="P188">
        <v>51970</v>
      </c>
      <c r="Q188" s="58">
        <v>4230761.9068251699</v>
      </c>
      <c r="R188" s="58">
        <v>4806146</v>
      </c>
      <c r="S188">
        <v>37873</v>
      </c>
      <c r="T188" s="58">
        <v>51970</v>
      </c>
      <c r="U188" s="58">
        <v>14097</v>
      </c>
      <c r="V188" s="58">
        <v>3502466</v>
      </c>
      <c r="W188" s="58">
        <v>1303680</v>
      </c>
      <c r="X188">
        <v>186</v>
      </c>
      <c r="Y188" s="61">
        <v>46220</v>
      </c>
      <c r="Z188" s="61" t="s">
        <v>1817</v>
      </c>
      <c r="AA188" s="58">
        <v>71</v>
      </c>
      <c r="AB188">
        <v>9925</v>
      </c>
      <c r="AC188">
        <v>0</v>
      </c>
      <c r="AD188">
        <v>0</v>
      </c>
      <c r="AE188" s="42">
        <v>0.72874735424283199</v>
      </c>
      <c r="AF188" s="58">
        <v>0</v>
      </c>
    </row>
    <row r="189" spans="3:32">
      <c r="C189" t="s">
        <v>411</v>
      </c>
      <c r="D189">
        <v>215</v>
      </c>
      <c r="E189">
        <v>81731037</v>
      </c>
      <c r="F189" t="s">
        <v>351</v>
      </c>
      <c r="G189" t="s">
        <v>79</v>
      </c>
      <c r="H189">
        <v>29</v>
      </c>
      <c r="I189">
        <v>3361722</v>
      </c>
      <c r="J189" s="59">
        <v>0.78</v>
      </c>
      <c r="K189" s="60">
        <v>83.276441722834306</v>
      </c>
      <c r="L189" t="s">
        <v>156</v>
      </c>
      <c r="M189" s="42">
        <v>0.112</v>
      </c>
      <c r="N189">
        <v>6555</v>
      </c>
      <c r="O189" s="62">
        <v>45510</v>
      </c>
      <c r="P189">
        <v>89668</v>
      </c>
      <c r="Q189" s="58">
        <v>7467231.9764031004</v>
      </c>
      <c r="R189" s="58">
        <v>8303562</v>
      </c>
      <c r="S189">
        <v>57155</v>
      </c>
      <c r="T189" s="58">
        <v>89668</v>
      </c>
      <c r="U189" s="58">
        <v>32513</v>
      </c>
      <c r="V189" s="58">
        <v>5292748</v>
      </c>
      <c r="W189" s="58">
        <v>3010814</v>
      </c>
      <c r="X189">
        <v>173</v>
      </c>
      <c r="Y189" s="61">
        <v>46031</v>
      </c>
      <c r="Z189" s="61" t="s">
        <v>1817</v>
      </c>
      <c r="AA189" s="58">
        <v>-118</v>
      </c>
      <c r="AB189">
        <v>9672</v>
      </c>
      <c r="AC189">
        <v>118</v>
      </c>
      <c r="AD189">
        <v>7</v>
      </c>
      <c r="AE189" s="42">
        <v>0.63740687870812296</v>
      </c>
      <c r="AF189" s="58">
        <v>111</v>
      </c>
    </row>
    <row r="190" spans="3:32">
      <c r="C190" t="s">
        <v>412</v>
      </c>
      <c r="D190">
        <v>753</v>
      </c>
      <c r="E190">
        <v>49933395</v>
      </c>
      <c r="F190" t="s">
        <v>66</v>
      </c>
      <c r="G190" t="s">
        <v>67</v>
      </c>
      <c r="H190">
        <v>49</v>
      </c>
      <c r="I190">
        <v>4126432</v>
      </c>
      <c r="J190" s="59">
        <v>0.81</v>
      </c>
      <c r="K190" s="60">
        <v>84.264396884204601</v>
      </c>
      <c r="L190" t="s">
        <v>55</v>
      </c>
      <c r="M190" s="42">
        <v>0.14399999999999999</v>
      </c>
      <c r="N190">
        <v>3054</v>
      </c>
      <c r="O190" s="62">
        <v>45837</v>
      </c>
      <c r="P190">
        <v>70606</v>
      </c>
      <c r="Q190" s="58">
        <v>5949572.0064061498</v>
      </c>
      <c r="R190" s="58">
        <v>6806310</v>
      </c>
      <c r="S190">
        <v>53199</v>
      </c>
      <c r="T190" s="58">
        <v>70606</v>
      </c>
      <c r="U190" s="58">
        <v>17407</v>
      </c>
      <c r="V190" s="58">
        <v>5128302</v>
      </c>
      <c r="W190" s="58">
        <v>1678008</v>
      </c>
      <c r="X190">
        <v>54</v>
      </c>
      <c r="Y190" s="61">
        <v>46057</v>
      </c>
      <c r="Z190" s="61" t="s">
        <v>1817</v>
      </c>
      <c r="AA190" s="58">
        <v>-92</v>
      </c>
      <c r="AB190">
        <v>4670</v>
      </c>
      <c r="AC190">
        <v>92</v>
      </c>
      <c r="AD190">
        <v>1</v>
      </c>
      <c r="AE190" s="42">
        <v>0.75346287850890903</v>
      </c>
      <c r="AF190" s="58">
        <v>91</v>
      </c>
    </row>
    <row r="191" spans="3:32">
      <c r="C191" t="s">
        <v>413</v>
      </c>
      <c r="D191">
        <v>657</v>
      </c>
      <c r="E191">
        <v>29629050</v>
      </c>
      <c r="F191" t="s">
        <v>414</v>
      </c>
      <c r="G191" t="s">
        <v>67</v>
      </c>
      <c r="H191">
        <v>13</v>
      </c>
      <c r="I191">
        <v>8914378</v>
      </c>
      <c r="J191" s="59">
        <v>0.85</v>
      </c>
      <c r="K191" s="60">
        <v>50.767528389216501</v>
      </c>
      <c r="L191" t="s">
        <v>115</v>
      </c>
      <c r="M191" s="42">
        <v>0.13600000000000001</v>
      </c>
      <c r="N191">
        <v>1209</v>
      </c>
      <c r="O191" s="62">
        <v>45524</v>
      </c>
      <c r="P191">
        <v>49050</v>
      </c>
      <c r="Q191" s="58">
        <v>2490147.2674910701</v>
      </c>
      <c r="R191" s="58">
        <v>2828807</v>
      </c>
      <c r="S191">
        <v>30633</v>
      </c>
      <c r="T191" s="58">
        <v>49050</v>
      </c>
      <c r="U191" s="58">
        <v>18417</v>
      </c>
      <c r="V191" s="58">
        <v>1766664</v>
      </c>
      <c r="W191" s="58">
        <v>1062143</v>
      </c>
      <c r="X191">
        <v>72</v>
      </c>
      <c r="Y191" s="61">
        <v>46195</v>
      </c>
      <c r="Z191" s="61" t="s">
        <v>1817</v>
      </c>
      <c r="AA191" s="58">
        <v>46</v>
      </c>
      <c r="AB191">
        <v>9331</v>
      </c>
      <c r="AC191">
        <v>0</v>
      </c>
      <c r="AD191">
        <v>0</v>
      </c>
      <c r="AE191" s="42">
        <v>0.62452599388379204</v>
      </c>
      <c r="AF191" s="58">
        <v>0</v>
      </c>
    </row>
    <row r="192" spans="3:32">
      <c r="C192" t="s">
        <v>415</v>
      </c>
      <c r="D192">
        <v>945</v>
      </c>
      <c r="E192">
        <v>91083879</v>
      </c>
      <c r="F192" t="s">
        <v>394</v>
      </c>
      <c r="G192" t="s">
        <v>93</v>
      </c>
      <c r="H192">
        <v>8</v>
      </c>
      <c r="I192">
        <v>4261659</v>
      </c>
      <c r="J192" s="59">
        <v>0.88</v>
      </c>
      <c r="K192" s="60">
        <v>74.618286762344098</v>
      </c>
      <c r="L192" t="s">
        <v>137</v>
      </c>
      <c r="M192" s="42">
        <v>0.10100000000000001</v>
      </c>
      <c r="N192">
        <v>7158</v>
      </c>
      <c r="O192" s="62">
        <v>44481</v>
      </c>
      <c r="P192">
        <v>73307</v>
      </c>
      <c r="Q192" s="58">
        <v>5470042.74768716</v>
      </c>
      <c r="R192" s="58">
        <v>6022517</v>
      </c>
      <c r="S192">
        <v>73307</v>
      </c>
      <c r="T192" s="58">
        <v>73307</v>
      </c>
      <c r="U192" s="58">
        <v>0</v>
      </c>
      <c r="V192" s="58">
        <v>6022517</v>
      </c>
      <c r="W192" s="58">
        <v>0</v>
      </c>
      <c r="X192">
        <v>186</v>
      </c>
      <c r="Y192" s="61">
        <v>46069</v>
      </c>
      <c r="Z192" s="61" t="s">
        <v>1819</v>
      </c>
      <c r="AA192" s="58">
        <v>-80</v>
      </c>
      <c r="AB192">
        <v>1321</v>
      </c>
      <c r="AC192">
        <v>80</v>
      </c>
      <c r="AD192">
        <v>3</v>
      </c>
      <c r="AE192" s="42">
        <v>1</v>
      </c>
      <c r="AF192" s="58">
        <v>77</v>
      </c>
    </row>
    <row r="193" spans="3:32">
      <c r="C193" t="s">
        <v>416</v>
      </c>
      <c r="D193">
        <v>485</v>
      </c>
      <c r="E193">
        <v>40083534</v>
      </c>
      <c r="F193" t="s">
        <v>170</v>
      </c>
      <c r="G193" t="s">
        <v>147</v>
      </c>
      <c r="H193">
        <v>30</v>
      </c>
      <c r="I193">
        <v>2154275</v>
      </c>
      <c r="J193" s="59">
        <v>0.87</v>
      </c>
      <c r="K193" s="60">
        <v>66.104690688948395</v>
      </c>
      <c r="L193" t="s">
        <v>181</v>
      </c>
      <c r="M193" s="42">
        <v>0.107</v>
      </c>
      <c r="N193">
        <v>3088</v>
      </c>
      <c r="O193" s="62">
        <v>43918</v>
      </c>
      <c r="P193">
        <v>60558</v>
      </c>
      <c r="Q193" s="58">
        <v>4003167.8587413402</v>
      </c>
      <c r="R193" s="58">
        <v>4431507</v>
      </c>
      <c r="S193">
        <v>48925</v>
      </c>
      <c r="T193" s="58">
        <v>60558</v>
      </c>
      <c r="U193" s="58">
        <v>11633</v>
      </c>
      <c r="V193" s="58">
        <v>3580228</v>
      </c>
      <c r="W193" s="58">
        <v>851279</v>
      </c>
      <c r="X193">
        <v>183</v>
      </c>
      <c r="Y193" s="61">
        <v>45876</v>
      </c>
      <c r="Z193" s="61" t="s">
        <v>1817</v>
      </c>
      <c r="AA193" s="58">
        <v>-273</v>
      </c>
      <c r="AB193">
        <v>5324</v>
      </c>
      <c r="AC193">
        <v>273</v>
      </c>
      <c r="AD193">
        <v>4</v>
      </c>
      <c r="AE193" s="42">
        <v>0.80790316721159905</v>
      </c>
      <c r="AF193" s="58">
        <v>269</v>
      </c>
    </row>
    <row r="194" spans="3:32">
      <c r="C194" t="s">
        <v>417</v>
      </c>
      <c r="D194">
        <v>475</v>
      </c>
      <c r="E194">
        <v>38390161</v>
      </c>
      <c r="F194" t="s">
        <v>347</v>
      </c>
      <c r="G194" t="s">
        <v>107</v>
      </c>
      <c r="H194">
        <v>37</v>
      </c>
      <c r="I194">
        <v>4063591</v>
      </c>
      <c r="J194" s="59">
        <v>0.84</v>
      </c>
      <c r="K194" s="60">
        <v>88.6588991637352</v>
      </c>
      <c r="L194" t="s">
        <v>84</v>
      </c>
      <c r="M194" s="42">
        <v>0.14599999999999999</v>
      </c>
      <c r="N194">
        <v>6473</v>
      </c>
      <c r="O194" s="62">
        <v>45844</v>
      </c>
      <c r="P194">
        <v>77699</v>
      </c>
      <c r="Q194" s="58">
        <v>6888707.8061230602</v>
      </c>
      <c r="R194" s="58">
        <v>7894459</v>
      </c>
      <c r="S194">
        <v>47151</v>
      </c>
      <c r="T194" s="58">
        <v>77699</v>
      </c>
      <c r="U194" s="58">
        <v>30548</v>
      </c>
      <c r="V194" s="58">
        <v>4790688</v>
      </c>
      <c r="W194" s="58">
        <v>3103771</v>
      </c>
      <c r="X194">
        <v>67</v>
      </c>
      <c r="Y194" s="61">
        <v>45775</v>
      </c>
      <c r="Z194" s="61" t="s">
        <v>1817</v>
      </c>
      <c r="AA194" s="58">
        <v>-374</v>
      </c>
      <c r="AB194">
        <v>7761</v>
      </c>
      <c r="AC194">
        <v>374</v>
      </c>
      <c r="AD194">
        <v>6</v>
      </c>
      <c r="AE194" s="42">
        <v>0.60684178689558399</v>
      </c>
      <c r="AF194" s="58">
        <v>368</v>
      </c>
    </row>
    <row r="195" spans="3:32">
      <c r="C195" t="s">
        <v>418</v>
      </c>
      <c r="D195">
        <v>533</v>
      </c>
      <c r="E195">
        <v>45635964</v>
      </c>
      <c r="F195" t="s">
        <v>285</v>
      </c>
      <c r="G195" t="s">
        <v>147</v>
      </c>
      <c r="H195">
        <v>48</v>
      </c>
      <c r="I195">
        <v>2935869</v>
      </c>
      <c r="J195" s="59">
        <v>0.79</v>
      </c>
      <c r="K195" s="60">
        <v>54.059018179259802</v>
      </c>
      <c r="L195" t="s">
        <v>194</v>
      </c>
      <c r="M195" s="42">
        <v>0.114</v>
      </c>
      <c r="N195">
        <v>2597</v>
      </c>
      <c r="O195" s="62">
        <v>44004</v>
      </c>
      <c r="P195">
        <v>63388</v>
      </c>
      <c r="Q195" s="58">
        <v>3426693.0443469202</v>
      </c>
      <c r="R195" s="58">
        <v>3817336</v>
      </c>
      <c r="S195">
        <v>44030</v>
      </c>
      <c r="T195" s="58">
        <v>63388</v>
      </c>
      <c r="U195" s="58">
        <v>19358</v>
      </c>
      <c r="V195" s="58">
        <v>2651563</v>
      </c>
      <c r="W195" s="58">
        <v>1165773</v>
      </c>
      <c r="X195">
        <v>58</v>
      </c>
      <c r="Y195" s="61">
        <v>46321</v>
      </c>
      <c r="Z195" s="61" t="s">
        <v>1817</v>
      </c>
      <c r="AA195" s="58">
        <v>172</v>
      </c>
      <c r="AB195">
        <v>5853</v>
      </c>
      <c r="AC195">
        <v>0</v>
      </c>
      <c r="AD195">
        <v>0</v>
      </c>
      <c r="AE195" s="42">
        <v>0.69461096737552896</v>
      </c>
      <c r="AF195" s="58">
        <v>0</v>
      </c>
    </row>
    <row r="196" spans="3:32">
      <c r="C196" t="s">
        <v>419</v>
      </c>
      <c r="D196">
        <v>318</v>
      </c>
      <c r="E196">
        <v>94735287</v>
      </c>
      <c r="F196" t="s">
        <v>170</v>
      </c>
      <c r="G196" t="s">
        <v>147</v>
      </c>
      <c r="H196">
        <v>45</v>
      </c>
      <c r="I196">
        <v>5851175</v>
      </c>
      <c r="J196" s="59">
        <v>0.99</v>
      </c>
      <c r="K196" s="60">
        <v>86.708009183343194</v>
      </c>
      <c r="L196" t="s">
        <v>190</v>
      </c>
      <c r="M196" s="42">
        <v>0.111</v>
      </c>
      <c r="N196">
        <v>3969</v>
      </c>
      <c r="O196" s="62">
        <v>45098</v>
      </c>
      <c r="P196">
        <v>26375</v>
      </c>
      <c r="Q196" s="58">
        <v>2286923.7422106802</v>
      </c>
      <c r="R196" s="58">
        <v>2540772</v>
      </c>
      <c r="S196">
        <v>6063</v>
      </c>
      <c r="T196" s="58">
        <v>26375</v>
      </c>
      <c r="U196" s="58">
        <v>20312</v>
      </c>
      <c r="V196" s="58">
        <v>584065</v>
      </c>
      <c r="W196" s="58">
        <v>1956707</v>
      </c>
      <c r="X196">
        <v>122</v>
      </c>
      <c r="Y196" s="61">
        <v>46376</v>
      </c>
      <c r="Z196" s="61" t="s">
        <v>1817</v>
      </c>
      <c r="AA196" s="58">
        <v>227</v>
      </c>
      <c r="AB196">
        <v>9910</v>
      </c>
      <c r="AC196">
        <v>0</v>
      </c>
      <c r="AD196">
        <v>0</v>
      </c>
      <c r="AE196" s="42">
        <v>0.22987677725118499</v>
      </c>
      <c r="AF196" s="58">
        <v>0</v>
      </c>
    </row>
    <row r="197" spans="3:32">
      <c r="C197" t="s">
        <v>420</v>
      </c>
      <c r="D197">
        <v>252</v>
      </c>
      <c r="E197">
        <v>72974565</v>
      </c>
      <c r="F197" t="s">
        <v>421</v>
      </c>
      <c r="G197" t="s">
        <v>67</v>
      </c>
      <c r="H197">
        <v>12</v>
      </c>
      <c r="I197">
        <v>6062478</v>
      </c>
      <c r="J197" s="59">
        <v>0.87</v>
      </c>
      <c r="K197" s="60">
        <v>63.8397321129817</v>
      </c>
      <c r="L197" t="s">
        <v>239</v>
      </c>
      <c r="M197" s="42">
        <v>0.105</v>
      </c>
      <c r="N197">
        <v>8411</v>
      </c>
      <c r="O197" s="62">
        <v>45673</v>
      </c>
      <c r="P197">
        <v>51858</v>
      </c>
      <c r="Q197" s="58">
        <v>3310600.82791501</v>
      </c>
      <c r="R197" s="58">
        <v>3658214</v>
      </c>
      <c r="S197">
        <v>6463</v>
      </c>
      <c r="T197" s="58">
        <v>51858</v>
      </c>
      <c r="U197" s="58">
        <v>45395</v>
      </c>
      <c r="V197" s="58">
        <v>455919</v>
      </c>
      <c r="W197" s="58">
        <v>3202295</v>
      </c>
      <c r="X197">
        <v>65</v>
      </c>
      <c r="Y197" s="61">
        <v>45704</v>
      </c>
      <c r="Z197" s="61" t="s">
        <v>1817</v>
      </c>
      <c r="AA197" s="58">
        <v>-445</v>
      </c>
      <c r="AB197">
        <v>1854</v>
      </c>
      <c r="AC197">
        <v>445</v>
      </c>
      <c r="AD197">
        <v>5</v>
      </c>
      <c r="AE197" s="42">
        <v>0.124628794014424</v>
      </c>
      <c r="AF197" s="58">
        <v>440</v>
      </c>
    </row>
    <row r="198" spans="3:32">
      <c r="C198" t="s">
        <v>422</v>
      </c>
      <c r="D198">
        <v>962</v>
      </c>
      <c r="E198">
        <v>25376270</v>
      </c>
      <c r="F198" t="s">
        <v>423</v>
      </c>
      <c r="G198" t="s">
        <v>58</v>
      </c>
      <c r="H198">
        <v>47</v>
      </c>
      <c r="I198">
        <v>4281880</v>
      </c>
      <c r="J198" s="59">
        <v>0.84</v>
      </c>
      <c r="K198" s="60">
        <v>60.526415933236201</v>
      </c>
      <c r="L198" t="s">
        <v>76</v>
      </c>
      <c r="M198" s="42">
        <v>0.115</v>
      </c>
      <c r="N198">
        <v>6552</v>
      </c>
      <c r="O198" s="62">
        <v>44860</v>
      </c>
      <c r="P198">
        <v>87478</v>
      </c>
      <c r="Q198" s="58">
        <v>5294729.8130076397</v>
      </c>
      <c r="R198" s="58">
        <v>5903624</v>
      </c>
      <c r="S198">
        <v>75509</v>
      </c>
      <c r="T198" s="58">
        <v>87478</v>
      </c>
      <c r="U198" s="58">
        <v>11969</v>
      </c>
      <c r="V198" s="58">
        <v>5095872</v>
      </c>
      <c r="W198" s="58">
        <v>807752</v>
      </c>
      <c r="X198">
        <v>134</v>
      </c>
      <c r="Y198" s="61">
        <v>46331</v>
      </c>
      <c r="Z198" s="61" t="s">
        <v>1817</v>
      </c>
      <c r="AA198" s="58">
        <v>182</v>
      </c>
      <c r="AB198">
        <v>7829</v>
      </c>
      <c r="AC198">
        <v>0</v>
      </c>
      <c r="AD198">
        <v>0</v>
      </c>
      <c r="AE198" s="42">
        <v>0.86317702736688096</v>
      </c>
      <c r="AF198" s="58">
        <v>0</v>
      </c>
    </row>
    <row r="199" spans="3:32">
      <c r="C199" t="s">
        <v>424</v>
      </c>
      <c r="D199">
        <v>185</v>
      </c>
      <c r="E199">
        <v>91242180</v>
      </c>
      <c r="F199" t="s">
        <v>425</v>
      </c>
      <c r="G199" t="s">
        <v>71</v>
      </c>
      <c r="H199">
        <v>46</v>
      </c>
      <c r="I199">
        <v>8452488</v>
      </c>
      <c r="J199" s="59">
        <v>0.92</v>
      </c>
      <c r="K199" s="60">
        <v>85.592771214573204</v>
      </c>
      <c r="L199" t="s">
        <v>68</v>
      </c>
      <c r="M199" s="42">
        <v>0.14199999999999999</v>
      </c>
      <c r="N199">
        <v>5546</v>
      </c>
      <c r="O199" s="62">
        <v>45715</v>
      </c>
      <c r="P199">
        <v>89617</v>
      </c>
      <c r="Q199" s="58">
        <v>7670567.3779364098</v>
      </c>
      <c r="R199" s="58">
        <v>8759788</v>
      </c>
      <c r="S199">
        <v>45659</v>
      </c>
      <c r="T199" s="58">
        <v>89617</v>
      </c>
      <c r="U199" s="58">
        <v>43958</v>
      </c>
      <c r="V199" s="58">
        <v>4463028</v>
      </c>
      <c r="W199" s="58">
        <v>4296760</v>
      </c>
      <c r="X199">
        <v>57</v>
      </c>
      <c r="Y199" s="61">
        <v>46154</v>
      </c>
      <c r="Z199" s="61" t="s">
        <v>1817</v>
      </c>
      <c r="AA199" s="58">
        <v>5</v>
      </c>
      <c r="AB199">
        <v>8625</v>
      </c>
      <c r="AC199">
        <v>0</v>
      </c>
      <c r="AD199">
        <v>0</v>
      </c>
      <c r="AE199" s="42">
        <v>0.50949038686856296</v>
      </c>
      <c r="AF199" s="58">
        <v>0</v>
      </c>
    </row>
    <row r="200" spans="3:32">
      <c r="C200" t="s">
        <v>426</v>
      </c>
      <c r="D200">
        <v>330</v>
      </c>
      <c r="E200">
        <v>86748687</v>
      </c>
      <c r="F200" t="s">
        <v>206</v>
      </c>
      <c r="G200" t="s">
        <v>207</v>
      </c>
      <c r="H200">
        <v>15</v>
      </c>
      <c r="I200">
        <v>1697639</v>
      </c>
      <c r="J200" s="59">
        <v>0.89</v>
      </c>
      <c r="K200" s="60">
        <v>52.654157177499698</v>
      </c>
      <c r="L200" t="s">
        <v>101</v>
      </c>
      <c r="M200" s="42">
        <v>0.13100000000000001</v>
      </c>
      <c r="N200">
        <v>7614</v>
      </c>
      <c r="O200" s="62">
        <v>44872</v>
      </c>
      <c r="P200">
        <v>69428</v>
      </c>
      <c r="Q200" s="58">
        <v>3655672.8245194498</v>
      </c>
      <c r="R200" s="58">
        <v>4134566</v>
      </c>
      <c r="S200">
        <v>22939</v>
      </c>
      <c r="T200" s="58">
        <v>69428</v>
      </c>
      <c r="U200" s="58">
        <v>46489</v>
      </c>
      <c r="V200" s="58">
        <v>1366060</v>
      </c>
      <c r="W200" s="58">
        <v>2768506</v>
      </c>
      <c r="X200">
        <v>191</v>
      </c>
      <c r="Y200" s="61">
        <v>45970</v>
      </c>
      <c r="Z200" s="61" t="s">
        <v>1817</v>
      </c>
      <c r="AA200" s="58">
        <v>-179</v>
      </c>
      <c r="AB200">
        <v>1497</v>
      </c>
      <c r="AC200">
        <v>179</v>
      </c>
      <c r="AD200">
        <v>8</v>
      </c>
      <c r="AE200" s="42">
        <v>0.33039983868180001</v>
      </c>
      <c r="AF200" s="58">
        <v>171</v>
      </c>
    </row>
    <row r="201" spans="3:32">
      <c r="C201" t="s">
        <v>427</v>
      </c>
      <c r="D201">
        <v>683</v>
      </c>
      <c r="E201">
        <v>86213592</v>
      </c>
      <c r="F201" t="s">
        <v>124</v>
      </c>
      <c r="G201" t="s">
        <v>125</v>
      </c>
      <c r="H201">
        <v>44</v>
      </c>
      <c r="I201">
        <v>5330194</v>
      </c>
      <c r="J201" s="59">
        <v>0.96</v>
      </c>
      <c r="K201" s="60">
        <v>60.016209466664897</v>
      </c>
      <c r="L201" t="s">
        <v>276</v>
      </c>
      <c r="M201" s="42">
        <v>0.14099999999999999</v>
      </c>
      <c r="N201">
        <v>3257</v>
      </c>
      <c r="O201" s="62">
        <v>44963</v>
      </c>
      <c r="P201">
        <v>23765</v>
      </c>
      <c r="Q201" s="58">
        <v>1426285.21797529</v>
      </c>
      <c r="R201" s="58">
        <v>1627391</v>
      </c>
      <c r="S201">
        <v>1284</v>
      </c>
      <c r="T201" s="58">
        <v>23765</v>
      </c>
      <c r="U201" s="58">
        <v>22481</v>
      </c>
      <c r="V201" s="58">
        <v>87926</v>
      </c>
      <c r="W201" s="58">
        <v>1539465</v>
      </c>
      <c r="X201">
        <v>69</v>
      </c>
      <c r="Y201" s="61">
        <v>46054</v>
      </c>
      <c r="Z201" s="61" t="s">
        <v>1817</v>
      </c>
      <c r="AA201" s="58">
        <v>-95</v>
      </c>
      <c r="AB201">
        <v>1190</v>
      </c>
      <c r="AC201">
        <v>95</v>
      </c>
      <c r="AD201">
        <v>4</v>
      </c>
      <c r="AE201" s="42">
        <v>5.4029034294130002E-2</v>
      </c>
      <c r="AF201" s="58">
        <v>91</v>
      </c>
    </row>
    <row r="202" spans="3:32">
      <c r="C202" t="s">
        <v>428</v>
      </c>
      <c r="D202">
        <v>622</v>
      </c>
      <c r="E202">
        <v>86569537</v>
      </c>
      <c r="F202" t="s">
        <v>178</v>
      </c>
      <c r="G202" t="s">
        <v>63</v>
      </c>
      <c r="H202">
        <v>21</v>
      </c>
      <c r="I202">
        <v>6470526</v>
      </c>
      <c r="J202" s="59">
        <v>0.8</v>
      </c>
      <c r="K202" s="60">
        <v>81.628951964654604</v>
      </c>
      <c r="L202" t="s">
        <v>187</v>
      </c>
      <c r="M202" s="42">
        <v>0.127</v>
      </c>
      <c r="N202">
        <v>5679</v>
      </c>
      <c r="O202" s="62">
        <v>45418</v>
      </c>
      <c r="P202">
        <v>90552</v>
      </c>
      <c r="Q202" s="58">
        <v>7391664.85830341</v>
      </c>
      <c r="R202" s="58">
        <v>8330406</v>
      </c>
      <c r="S202">
        <v>9092</v>
      </c>
      <c r="T202" s="58">
        <v>90552</v>
      </c>
      <c r="U202" s="58">
        <v>81460</v>
      </c>
      <c r="V202" s="58">
        <v>836426</v>
      </c>
      <c r="W202" s="58">
        <v>7493980</v>
      </c>
      <c r="X202">
        <v>168</v>
      </c>
      <c r="Y202" s="61">
        <v>46132</v>
      </c>
      <c r="Z202" s="61" t="s">
        <v>1817</v>
      </c>
      <c r="AA202" s="58">
        <v>-17</v>
      </c>
      <c r="AB202">
        <v>5271</v>
      </c>
      <c r="AC202">
        <v>17</v>
      </c>
      <c r="AD202">
        <v>1</v>
      </c>
      <c r="AE202" s="42">
        <v>0.100406396324764</v>
      </c>
      <c r="AF202" s="58">
        <v>16</v>
      </c>
    </row>
    <row r="203" spans="3:32">
      <c r="C203" t="s">
        <v>429</v>
      </c>
      <c r="D203">
        <v>335</v>
      </c>
      <c r="E203">
        <v>71683295</v>
      </c>
      <c r="F203" t="s">
        <v>430</v>
      </c>
      <c r="G203" t="s">
        <v>75</v>
      </c>
      <c r="H203">
        <v>28</v>
      </c>
      <c r="I203">
        <v>5227408</v>
      </c>
      <c r="J203" s="59">
        <v>0.95</v>
      </c>
      <c r="K203" s="60">
        <v>63.611120667283501</v>
      </c>
      <c r="L203" t="s">
        <v>204</v>
      </c>
      <c r="M203" s="42">
        <v>0.13700000000000001</v>
      </c>
      <c r="N203">
        <v>5372</v>
      </c>
      <c r="O203" s="62">
        <v>45451</v>
      </c>
      <c r="P203">
        <v>23626</v>
      </c>
      <c r="Q203" s="58">
        <v>1502876.3368852399</v>
      </c>
      <c r="R203" s="58">
        <v>1708770</v>
      </c>
      <c r="S203">
        <v>16427</v>
      </c>
      <c r="T203" s="58">
        <v>23626</v>
      </c>
      <c r="U203" s="58">
        <v>7199</v>
      </c>
      <c r="V203" s="58">
        <v>1188097</v>
      </c>
      <c r="W203" s="58">
        <v>520673</v>
      </c>
      <c r="X203">
        <v>52</v>
      </c>
      <c r="Y203" s="61">
        <v>45970</v>
      </c>
      <c r="Z203" s="61" t="s">
        <v>1817</v>
      </c>
      <c r="AA203" s="58">
        <v>-179</v>
      </c>
      <c r="AB203">
        <v>8100</v>
      </c>
      <c r="AC203">
        <v>179</v>
      </c>
      <c r="AD203">
        <v>9</v>
      </c>
      <c r="AE203" s="42">
        <v>0.69529332091763296</v>
      </c>
      <c r="AF203" s="58">
        <v>170</v>
      </c>
    </row>
    <row r="204" spans="3:32">
      <c r="C204" t="s">
        <v>431</v>
      </c>
      <c r="D204">
        <v>496</v>
      </c>
      <c r="E204">
        <v>36448576</v>
      </c>
      <c r="F204" t="s">
        <v>432</v>
      </c>
      <c r="G204" t="s">
        <v>207</v>
      </c>
      <c r="H204">
        <v>34</v>
      </c>
      <c r="I204">
        <v>3812717</v>
      </c>
      <c r="J204" s="59">
        <v>0.97</v>
      </c>
      <c r="K204" s="60">
        <v>53.475973352424099</v>
      </c>
      <c r="L204" t="s">
        <v>204</v>
      </c>
      <c r="M204" s="42">
        <v>0.11600000000000001</v>
      </c>
      <c r="N204">
        <v>2748</v>
      </c>
      <c r="O204" s="62">
        <v>44995</v>
      </c>
      <c r="P204">
        <v>56138</v>
      </c>
      <c r="Q204" s="58">
        <v>3002034.1920583802</v>
      </c>
      <c r="R204" s="58">
        <v>3350270</v>
      </c>
      <c r="S204">
        <v>31890</v>
      </c>
      <c r="T204" s="58">
        <v>56138</v>
      </c>
      <c r="U204" s="58">
        <v>24248</v>
      </c>
      <c r="V204" s="58">
        <v>1903169</v>
      </c>
      <c r="W204" s="58">
        <v>1447101</v>
      </c>
      <c r="X204">
        <v>97</v>
      </c>
      <c r="Y204" s="61">
        <v>45883</v>
      </c>
      <c r="Z204" s="61" t="s">
        <v>1817</v>
      </c>
      <c r="AA204" s="58">
        <v>-266</v>
      </c>
      <c r="AB204">
        <v>2988</v>
      </c>
      <c r="AC204">
        <v>266</v>
      </c>
      <c r="AD204">
        <v>5</v>
      </c>
      <c r="AE204" s="42">
        <v>0.56806441269728203</v>
      </c>
      <c r="AF204" s="58">
        <v>261</v>
      </c>
    </row>
    <row r="205" spans="3:32">
      <c r="C205" t="s">
        <v>433</v>
      </c>
      <c r="D205">
        <v>549</v>
      </c>
      <c r="E205">
        <v>94953151</v>
      </c>
      <c r="F205" t="s">
        <v>434</v>
      </c>
      <c r="G205" t="s">
        <v>107</v>
      </c>
      <c r="H205">
        <v>26</v>
      </c>
      <c r="I205">
        <v>127424</v>
      </c>
      <c r="J205" s="59">
        <v>0.78</v>
      </c>
      <c r="K205" s="60">
        <v>73.341448789307407</v>
      </c>
      <c r="L205" t="s">
        <v>64</v>
      </c>
      <c r="M205" s="42">
        <v>0.121</v>
      </c>
      <c r="N205">
        <v>1471</v>
      </c>
      <c r="O205" s="62">
        <v>44621</v>
      </c>
      <c r="P205">
        <v>64643</v>
      </c>
      <c r="Q205" s="58">
        <v>4741011.2740871999</v>
      </c>
      <c r="R205" s="58">
        <v>5314674</v>
      </c>
      <c r="S205">
        <v>51750</v>
      </c>
      <c r="T205" s="58">
        <v>64643</v>
      </c>
      <c r="U205" s="58">
        <v>12893</v>
      </c>
      <c r="V205" s="58">
        <v>4254666</v>
      </c>
      <c r="W205" s="58">
        <v>1060008</v>
      </c>
      <c r="X205">
        <v>180</v>
      </c>
      <c r="Y205" s="61">
        <v>45701</v>
      </c>
      <c r="Z205" s="61" t="s">
        <v>1817</v>
      </c>
      <c r="AA205" s="58">
        <v>-448</v>
      </c>
      <c r="AB205">
        <v>6509</v>
      </c>
      <c r="AC205">
        <v>448</v>
      </c>
      <c r="AD205">
        <v>8</v>
      </c>
      <c r="AE205" s="42">
        <v>0.80055071701499003</v>
      </c>
      <c r="AF205" s="58">
        <v>440</v>
      </c>
    </row>
    <row r="206" spans="3:32">
      <c r="C206" t="s">
        <v>435</v>
      </c>
      <c r="D206">
        <v>210</v>
      </c>
      <c r="E206">
        <v>27917397</v>
      </c>
      <c r="F206" t="s">
        <v>121</v>
      </c>
      <c r="G206" t="s">
        <v>93</v>
      </c>
      <c r="H206">
        <v>12</v>
      </c>
      <c r="I206">
        <v>1132752</v>
      </c>
      <c r="J206" s="59">
        <v>0.76</v>
      </c>
      <c r="K206" s="60">
        <v>58.894434900674298</v>
      </c>
      <c r="L206" t="s">
        <v>184</v>
      </c>
      <c r="M206" s="42">
        <v>0.125</v>
      </c>
      <c r="N206">
        <v>5884</v>
      </c>
      <c r="O206" s="62">
        <v>45785</v>
      </c>
      <c r="P206">
        <v>33050</v>
      </c>
      <c r="Q206" s="58">
        <v>1946461.07346729</v>
      </c>
      <c r="R206" s="58">
        <v>2189769</v>
      </c>
      <c r="S206">
        <v>22626</v>
      </c>
      <c r="T206" s="58">
        <v>33050</v>
      </c>
      <c r="U206" s="58">
        <v>10424</v>
      </c>
      <c r="V206" s="58">
        <v>1499114</v>
      </c>
      <c r="W206" s="58">
        <v>690655</v>
      </c>
      <c r="X206">
        <v>163</v>
      </c>
      <c r="Y206" s="61">
        <v>45712</v>
      </c>
      <c r="Z206" s="61" t="s">
        <v>1817</v>
      </c>
      <c r="AA206" s="58">
        <v>-437</v>
      </c>
      <c r="AB206">
        <v>5091</v>
      </c>
      <c r="AC206">
        <v>437</v>
      </c>
      <c r="AD206">
        <v>4</v>
      </c>
      <c r="AE206" s="42">
        <v>0.68459909228441795</v>
      </c>
      <c r="AF206" s="58">
        <v>433</v>
      </c>
    </row>
    <row r="207" spans="3:32">
      <c r="C207" t="s">
        <v>436</v>
      </c>
      <c r="D207">
        <v>850</v>
      </c>
      <c r="E207">
        <v>71353935</v>
      </c>
      <c r="F207" t="s">
        <v>111</v>
      </c>
      <c r="G207" t="s">
        <v>79</v>
      </c>
      <c r="H207">
        <v>15</v>
      </c>
      <c r="I207">
        <v>5078282</v>
      </c>
      <c r="J207" s="59">
        <v>0.91</v>
      </c>
      <c r="K207" s="60">
        <v>68.832551516950204</v>
      </c>
      <c r="L207" t="s">
        <v>242</v>
      </c>
      <c r="M207" s="42">
        <v>0.14399999999999999</v>
      </c>
      <c r="N207">
        <v>2232</v>
      </c>
      <c r="O207" s="62">
        <v>44859</v>
      </c>
      <c r="P207">
        <v>71741</v>
      </c>
      <c r="Q207" s="58">
        <v>4938116.0783775197</v>
      </c>
      <c r="R207" s="58">
        <v>5649205</v>
      </c>
      <c r="S207">
        <v>46094</v>
      </c>
      <c r="T207" s="58">
        <v>71741</v>
      </c>
      <c r="U207" s="58">
        <v>25647</v>
      </c>
      <c r="V207" s="58">
        <v>3629646</v>
      </c>
      <c r="W207" s="58">
        <v>2019559</v>
      </c>
      <c r="X207">
        <v>194</v>
      </c>
      <c r="Y207" s="61">
        <v>46334</v>
      </c>
      <c r="Z207" s="61" t="s">
        <v>1817</v>
      </c>
      <c r="AA207" s="58">
        <v>185</v>
      </c>
      <c r="AB207">
        <v>3991</v>
      </c>
      <c r="AC207">
        <v>0</v>
      </c>
      <c r="AD207">
        <v>0</v>
      </c>
      <c r="AE207" s="42">
        <v>0.64250568015500198</v>
      </c>
      <c r="AF207" s="58">
        <v>0</v>
      </c>
    </row>
    <row r="208" spans="3:32">
      <c r="C208" t="s">
        <v>437</v>
      </c>
      <c r="D208">
        <v>596</v>
      </c>
      <c r="E208">
        <v>67316715</v>
      </c>
      <c r="F208" t="s">
        <v>293</v>
      </c>
      <c r="G208" t="s">
        <v>63</v>
      </c>
      <c r="H208">
        <v>26</v>
      </c>
      <c r="I208">
        <v>710555</v>
      </c>
      <c r="J208" s="59">
        <v>0.76</v>
      </c>
      <c r="K208" s="60">
        <v>89.641307278592095</v>
      </c>
      <c r="L208" t="s">
        <v>87</v>
      </c>
      <c r="M208" s="42">
        <v>0.122</v>
      </c>
      <c r="N208">
        <v>8206</v>
      </c>
      <c r="O208" s="62">
        <v>45556</v>
      </c>
      <c r="P208">
        <v>43391</v>
      </c>
      <c r="Q208" s="58">
        <v>3889625.9641253902</v>
      </c>
      <c r="R208" s="58">
        <v>4364160</v>
      </c>
      <c r="S208">
        <v>1115</v>
      </c>
      <c r="T208" s="58">
        <v>43391</v>
      </c>
      <c r="U208" s="58">
        <v>42276</v>
      </c>
      <c r="V208" s="58">
        <v>112144</v>
      </c>
      <c r="W208" s="58">
        <v>4252016</v>
      </c>
      <c r="X208">
        <v>175</v>
      </c>
      <c r="Y208" s="61">
        <v>45788</v>
      </c>
      <c r="Z208" s="61" t="s">
        <v>1817</v>
      </c>
      <c r="AA208" s="58">
        <v>-361</v>
      </c>
      <c r="AB208">
        <v>9688</v>
      </c>
      <c r="AC208">
        <v>361</v>
      </c>
      <c r="AD208">
        <v>8</v>
      </c>
      <c r="AE208" s="42">
        <v>2.5696573022055299E-2</v>
      </c>
      <c r="AF208" s="58">
        <v>353</v>
      </c>
    </row>
    <row r="209" spans="3:32">
      <c r="C209" t="s">
        <v>438</v>
      </c>
      <c r="D209">
        <v>854</v>
      </c>
      <c r="E209">
        <v>82014661</v>
      </c>
      <c r="F209" t="s">
        <v>439</v>
      </c>
      <c r="G209" t="s">
        <v>63</v>
      </c>
      <c r="H209">
        <v>49</v>
      </c>
      <c r="I209">
        <v>3982891</v>
      </c>
      <c r="J209" s="59">
        <v>0.75</v>
      </c>
      <c r="K209" s="60">
        <v>83.130613656240399</v>
      </c>
      <c r="L209" t="s">
        <v>242</v>
      </c>
      <c r="M209" s="42">
        <v>0.11700000000000001</v>
      </c>
      <c r="N209">
        <v>4573</v>
      </c>
      <c r="O209" s="62">
        <v>45779</v>
      </c>
      <c r="P209">
        <v>87785</v>
      </c>
      <c r="Q209" s="58">
        <v>7297620.9198130602</v>
      </c>
      <c r="R209" s="58">
        <v>8151443</v>
      </c>
      <c r="S209">
        <v>24120</v>
      </c>
      <c r="T209" s="58">
        <v>87785</v>
      </c>
      <c r="U209" s="58">
        <v>63665</v>
      </c>
      <c r="V209" s="58">
        <v>2239708</v>
      </c>
      <c r="W209" s="58">
        <v>5911735</v>
      </c>
      <c r="X209">
        <v>102</v>
      </c>
      <c r="Y209" s="61">
        <v>46254</v>
      </c>
      <c r="Z209" s="61" t="s">
        <v>1817</v>
      </c>
      <c r="AA209" s="58">
        <v>105</v>
      </c>
      <c r="AB209">
        <v>5721</v>
      </c>
      <c r="AC209">
        <v>0</v>
      </c>
      <c r="AD209">
        <v>0</v>
      </c>
      <c r="AE209" s="42">
        <v>0.27476220310987098</v>
      </c>
      <c r="AF209" s="58">
        <v>0</v>
      </c>
    </row>
    <row r="210" spans="3:32">
      <c r="C210" t="s">
        <v>440</v>
      </c>
      <c r="D210">
        <v>503</v>
      </c>
      <c r="E210">
        <v>24472679</v>
      </c>
      <c r="F210" t="s">
        <v>149</v>
      </c>
      <c r="G210" t="s">
        <v>75</v>
      </c>
      <c r="H210">
        <v>50</v>
      </c>
      <c r="I210">
        <v>5768271</v>
      </c>
      <c r="J210" s="59">
        <v>0.76</v>
      </c>
      <c r="K210" s="60">
        <v>88.505336100803802</v>
      </c>
      <c r="L210" t="s">
        <v>122</v>
      </c>
      <c r="M210" s="42">
        <v>0.13700000000000001</v>
      </c>
      <c r="N210">
        <v>3989</v>
      </c>
      <c r="O210" s="62">
        <v>45636</v>
      </c>
      <c r="P210">
        <v>50760</v>
      </c>
      <c r="Q210" s="58">
        <v>4492530.8604768002</v>
      </c>
      <c r="R210" s="58">
        <v>5108008</v>
      </c>
      <c r="S210">
        <v>30272</v>
      </c>
      <c r="T210" s="58">
        <v>50760</v>
      </c>
      <c r="U210" s="58">
        <v>20488</v>
      </c>
      <c r="V210" s="58">
        <v>3046289</v>
      </c>
      <c r="W210" s="58">
        <v>2061719</v>
      </c>
      <c r="X210">
        <v>119</v>
      </c>
      <c r="Y210" s="61">
        <v>46193</v>
      </c>
      <c r="Z210" s="61" t="s">
        <v>1817</v>
      </c>
      <c r="AA210" s="58">
        <v>44</v>
      </c>
      <c r="AB210">
        <v>7434</v>
      </c>
      <c r="AC210">
        <v>0</v>
      </c>
      <c r="AD210">
        <v>0</v>
      </c>
      <c r="AE210" s="42">
        <v>0.59637509850275805</v>
      </c>
      <c r="AF210" s="58">
        <v>0</v>
      </c>
    </row>
    <row r="211" spans="3:32">
      <c r="C211" t="s">
        <v>441</v>
      </c>
      <c r="D211">
        <v>543</v>
      </c>
      <c r="E211">
        <v>76826758</v>
      </c>
      <c r="F211" t="s">
        <v>442</v>
      </c>
      <c r="G211" t="s">
        <v>58</v>
      </c>
      <c r="H211">
        <v>14</v>
      </c>
      <c r="I211">
        <v>4826163</v>
      </c>
      <c r="J211" s="59">
        <v>0.93</v>
      </c>
      <c r="K211" s="60">
        <v>53.359959703972798</v>
      </c>
      <c r="L211" t="s">
        <v>55</v>
      </c>
      <c r="M211" s="42">
        <v>0.126</v>
      </c>
      <c r="N211">
        <v>8875</v>
      </c>
      <c r="O211" s="62">
        <v>45901</v>
      </c>
      <c r="P211">
        <v>79785</v>
      </c>
      <c r="Q211" s="58">
        <v>4257324.3849814702</v>
      </c>
      <c r="R211" s="58">
        <v>4793747</v>
      </c>
      <c r="S211">
        <v>53184</v>
      </c>
      <c r="T211" s="58">
        <v>79785</v>
      </c>
      <c r="U211" s="58">
        <v>26601</v>
      </c>
      <c r="V211" s="58">
        <v>3195471</v>
      </c>
      <c r="W211" s="58">
        <v>1598276</v>
      </c>
      <c r="X211">
        <v>57</v>
      </c>
      <c r="Y211" s="61">
        <v>45696</v>
      </c>
      <c r="Z211" s="61" t="s">
        <v>1817</v>
      </c>
      <c r="AA211" s="58">
        <v>-453</v>
      </c>
      <c r="AB211">
        <v>6838</v>
      </c>
      <c r="AC211">
        <v>453</v>
      </c>
      <c r="AD211">
        <v>8</v>
      </c>
      <c r="AE211" s="42">
        <v>0.66659146456100804</v>
      </c>
      <c r="AF211" s="58">
        <v>445</v>
      </c>
    </row>
    <row r="212" spans="3:32">
      <c r="C212" t="s">
        <v>443</v>
      </c>
      <c r="D212">
        <v>982</v>
      </c>
      <c r="E212">
        <v>41769271</v>
      </c>
      <c r="F212" t="s">
        <v>313</v>
      </c>
      <c r="G212" t="s">
        <v>67</v>
      </c>
      <c r="H212">
        <v>47</v>
      </c>
      <c r="I212">
        <v>6282019</v>
      </c>
      <c r="J212" s="59">
        <v>0.83</v>
      </c>
      <c r="K212" s="60">
        <v>54.119446345859402</v>
      </c>
      <c r="L212" t="s">
        <v>64</v>
      </c>
      <c r="M212" s="42">
        <v>0.13800000000000001</v>
      </c>
      <c r="N212">
        <v>2674</v>
      </c>
      <c r="O212" s="62">
        <v>44019</v>
      </c>
      <c r="P212">
        <v>83992</v>
      </c>
      <c r="Q212" s="58">
        <v>4545600.53748143</v>
      </c>
      <c r="R212" s="58">
        <v>5172893</v>
      </c>
      <c r="S212">
        <v>83992</v>
      </c>
      <c r="T212" s="58">
        <v>83992</v>
      </c>
      <c r="U212" s="58">
        <v>0</v>
      </c>
      <c r="V212" s="58">
        <v>5172893</v>
      </c>
      <c r="W212" s="58">
        <v>0</v>
      </c>
      <c r="X212">
        <v>88</v>
      </c>
      <c r="Y212" s="61">
        <v>46126</v>
      </c>
      <c r="Z212" s="61" t="s">
        <v>1819</v>
      </c>
      <c r="AA212" s="58">
        <v>-23</v>
      </c>
      <c r="AB212">
        <v>9211</v>
      </c>
      <c r="AC212">
        <v>23</v>
      </c>
      <c r="AD212">
        <v>3</v>
      </c>
      <c r="AE212" s="42">
        <v>1</v>
      </c>
      <c r="AF212" s="58">
        <v>20</v>
      </c>
    </row>
    <row r="213" spans="3:32">
      <c r="C213" t="s">
        <v>444</v>
      </c>
      <c r="D213">
        <v>648</v>
      </c>
      <c r="E213">
        <v>11456912</v>
      </c>
      <c r="F213" t="s">
        <v>445</v>
      </c>
      <c r="G213" t="s">
        <v>93</v>
      </c>
      <c r="H213">
        <v>42</v>
      </c>
      <c r="I213">
        <v>3575574</v>
      </c>
      <c r="J213" s="59">
        <v>0.79</v>
      </c>
      <c r="K213" s="60">
        <v>58.114420411424199</v>
      </c>
      <c r="L213" t="s">
        <v>55</v>
      </c>
      <c r="M213" s="42">
        <v>0.13500000000000001</v>
      </c>
      <c r="N213">
        <v>3560</v>
      </c>
      <c r="O213" s="62">
        <v>44327</v>
      </c>
      <c r="P213">
        <v>99901</v>
      </c>
      <c r="Q213" s="58">
        <v>5805688.7135216901</v>
      </c>
      <c r="R213" s="58">
        <v>6589457</v>
      </c>
      <c r="S213">
        <v>42757</v>
      </c>
      <c r="T213" s="58">
        <v>99901</v>
      </c>
      <c r="U213" s="58">
        <v>57144</v>
      </c>
      <c r="V213" s="58">
        <v>2820246</v>
      </c>
      <c r="W213" s="58">
        <v>3769211</v>
      </c>
      <c r="X213">
        <v>92</v>
      </c>
      <c r="Y213" s="61">
        <v>46371</v>
      </c>
      <c r="Z213" s="61" t="s">
        <v>1817</v>
      </c>
      <c r="AA213" s="58">
        <v>222</v>
      </c>
      <c r="AB213">
        <v>3869</v>
      </c>
      <c r="AC213">
        <v>0</v>
      </c>
      <c r="AD213">
        <v>0</v>
      </c>
      <c r="AE213" s="42">
        <v>0.42799371377663897</v>
      </c>
      <c r="AF213" s="58">
        <v>0</v>
      </c>
    </row>
    <row r="214" spans="3:32">
      <c r="C214" t="s">
        <v>446</v>
      </c>
      <c r="D214">
        <v>985</v>
      </c>
      <c r="E214">
        <v>99205718</v>
      </c>
      <c r="F214" t="s">
        <v>285</v>
      </c>
      <c r="G214" t="s">
        <v>147</v>
      </c>
      <c r="H214">
        <v>29</v>
      </c>
      <c r="I214">
        <v>4847276</v>
      </c>
      <c r="J214" s="59">
        <v>0.78</v>
      </c>
      <c r="K214" s="60">
        <v>52.814720816856997</v>
      </c>
      <c r="L214" t="s">
        <v>129</v>
      </c>
      <c r="M214" s="42">
        <v>0.13800000000000001</v>
      </c>
      <c r="N214">
        <v>4728</v>
      </c>
      <c r="O214" s="62">
        <v>44600</v>
      </c>
      <c r="P214">
        <v>67135</v>
      </c>
      <c r="Q214" s="58">
        <v>3545716.2820397001</v>
      </c>
      <c r="R214" s="58">
        <v>4035025</v>
      </c>
      <c r="S214">
        <v>28023</v>
      </c>
      <c r="T214" s="58">
        <v>67135</v>
      </c>
      <c r="U214" s="58">
        <v>39112</v>
      </c>
      <c r="V214" s="58">
        <v>1684271</v>
      </c>
      <c r="W214" s="58">
        <v>2350754</v>
      </c>
      <c r="X214">
        <v>164</v>
      </c>
      <c r="Y214" s="61">
        <v>46035</v>
      </c>
      <c r="Z214" s="61" t="s">
        <v>1817</v>
      </c>
      <c r="AA214" s="58">
        <v>-114</v>
      </c>
      <c r="AB214">
        <v>4074</v>
      </c>
      <c r="AC214">
        <v>114</v>
      </c>
      <c r="AD214">
        <v>7</v>
      </c>
      <c r="AE214" s="42">
        <v>0.41741267595144099</v>
      </c>
      <c r="AF214" s="58">
        <v>107</v>
      </c>
    </row>
    <row r="215" spans="3:32">
      <c r="C215" t="s">
        <v>447</v>
      </c>
      <c r="D215">
        <v>375</v>
      </c>
      <c r="E215">
        <v>75238765</v>
      </c>
      <c r="F215" t="s">
        <v>271</v>
      </c>
      <c r="G215" t="s">
        <v>54</v>
      </c>
      <c r="H215">
        <v>26</v>
      </c>
      <c r="I215">
        <v>1782365</v>
      </c>
      <c r="J215" s="59">
        <v>0.87</v>
      </c>
      <c r="K215" s="60">
        <v>98.439912155095399</v>
      </c>
      <c r="L215" t="s">
        <v>194</v>
      </c>
      <c r="M215" s="42">
        <v>0.1</v>
      </c>
      <c r="N215">
        <v>9071</v>
      </c>
      <c r="O215" s="62">
        <v>45820</v>
      </c>
      <c r="P215">
        <v>33364</v>
      </c>
      <c r="Q215" s="58">
        <v>3284349.2291426002</v>
      </c>
      <c r="R215" s="58">
        <v>3612784</v>
      </c>
      <c r="S215">
        <v>13556</v>
      </c>
      <c r="T215" s="58">
        <v>33364</v>
      </c>
      <c r="U215" s="58">
        <v>19808</v>
      </c>
      <c r="V215" s="58">
        <v>1467897</v>
      </c>
      <c r="W215" s="58">
        <v>2144887</v>
      </c>
      <c r="X215">
        <v>121</v>
      </c>
      <c r="Y215" s="61">
        <v>46185</v>
      </c>
      <c r="Z215" s="61" t="s">
        <v>1817</v>
      </c>
      <c r="AA215" s="58">
        <v>36</v>
      </c>
      <c r="AB215">
        <v>6931</v>
      </c>
      <c r="AC215">
        <v>0</v>
      </c>
      <c r="AD215">
        <v>0</v>
      </c>
      <c r="AE215" s="42">
        <v>0.40630619829756598</v>
      </c>
      <c r="AF215" s="58">
        <v>0</v>
      </c>
    </row>
    <row r="216" spans="3:32">
      <c r="C216" t="s">
        <v>448</v>
      </c>
      <c r="D216">
        <v>993</v>
      </c>
      <c r="E216">
        <v>16753531</v>
      </c>
      <c r="F216" t="s">
        <v>449</v>
      </c>
      <c r="G216" t="s">
        <v>125</v>
      </c>
      <c r="H216">
        <v>24</v>
      </c>
      <c r="I216">
        <v>5357212</v>
      </c>
      <c r="J216" s="59">
        <v>0.85</v>
      </c>
      <c r="K216" s="60">
        <v>86.122919306386294</v>
      </c>
      <c r="L216" t="s">
        <v>166</v>
      </c>
      <c r="M216" s="42">
        <v>0.10299999999999999</v>
      </c>
      <c r="N216">
        <v>3241</v>
      </c>
      <c r="O216" s="62">
        <v>44499</v>
      </c>
      <c r="P216">
        <v>31049</v>
      </c>
      <c r="Q216" s="58">
        <v>2674030.5215439899</v>
      </c>
      <c r="R216" s="58">
        <v>2949456</v>
      </c>
      <c r="S216">
        <v>11611</v>
      </c>
      <c r="T216" s="58">
        <v>31049</v>
      </c>
      <c r="U216" s="58">
        <v>19438</v>
      </c>
      <c r="V216" s="58">
        <v>1102970</v>
      </c>
      <c r="W216" s="58">
        <v>1846486</v>
      </c>
      <c r="X216">
        <v>161</v>
      </c>
      <c r="Y216" s="61">
        <v>46252</v>
      </c>
      <c r="Z216" s="61" t="s">
        <v>1817</v>
      </c>
      <c r="AA216" s="58">
        <v>103</v>
      </c>
      <c r="AB216">
        <v>7110</v>
      </c>
      <c r="AC216">
        <v>0</v>
      </c>
      <c r="AD216">
        <v>0</v>
      </c>
      <c r="AE216" s="42">
        <v>0.37395729331057398</v>
      </c>
      <c r="AF216" s="58">
        <v>0</v>
      </c>
    </row>
    <row r="217" spans="3:32">
      <c r="C217" t="s">
        <v>450</v>
      </c>
      <c r="D217">
        <v>767</v>
      </c>
      <c r="E217">
        <v>39259207</v>
      </c>
      <c r="F217" t="s">
        <v>451</v>
      </c>
      <c r="G217" t="s">
        <v>63</v>
      </c>
      <c r="H217">
        <v>14</v>
      </c>
      <c r="I217">
        <v>4778059</v>
      </c>
      <c r="J217" s="59">
        <v>0.84</v>
      </c>
      <c r="K217" s="60">
        <v>93.349052984531099</v>
      </c>
      <c r="L217" t="s">
        <v>112</v>
      </c>
      <c r="M217" s="42">
        <v>0.124</v>
      </c>
      <c r="N217">
        <v>1430</v>
      </c>
      <c r="O217" s="62">
        <v>45187</v>
      </c>
      <c r="P217">
        <v>97567</v>
      </c>
      <c r="Q217" s="58">
        <v>9107787.0525417496</v>
      </c>
      <c r="R217" s="58">
        <v>10237153</v>
      </c>
      <c r="S217">
        <v>76801</v>
      </c>
      <c r="T217" s="58">
        <v>97567</v>
      </c>
      <c r="U217" s="58">
        <v>20766</v>
      </c>
      <c r="V217" s="58">
        <v>8058294</v>
      </c>
      <c r="W217" s="58">
        <v>2178859</v>
      </c>
      <c r="X217">
        <v>173</v>
      </c>
      <c r="Y217" s="61">
        <v>45755</v>
      </c>
      <c r="Z217" s="61" t="s">
        <v>1817</v>
      </c>
      <c r="AA217" s="58">
        <v>-394</v>
      </c>
      <c r="AB217">
        <v>8576</v>
      </c>
      <c r="AC217">
        <v>394</v>
      </c>
      <c r="AD217">
        <v>9</v>
      </c>
      <c r="AE217" s="42">
        <v>0.78716164276855904</v>
      </c>
      <c r="AF217" s="58">
        <v>385</v>
      </c>
    </row>
    <row r="218" spans="3:32">
      <c r="C218" t="s">
        <v>452</v>
      </c>
      <c r="D218">
        <v>931</v>
      </c>
      <c r="E218">
        <v>74094214</v>
      </c>
      <c r="F218" t="s">
        <v>214</v>
      </c>
      <c r="G218" t="s">
        <v>75</v>
      </c>
      <c r="H218">
        <v>33</v>
      </c>
      <c r="I218">
        <v>336002</v>
      </c>
      <c r="J218" s="59">
        <v>0.77</v>
      </c>
      <c r="K218" s="60">
        <v>76.150566686890798</v>
      </c>
      <c r="L218" t="s">
        <v>98</v>
      </c>
      <c r="M218" s="42">
        <v>0.109</v>
      </c>
      <c r="N218">
        <v>1741</v>
      </c>
      <c r="O218" s="62">
        <v>45786</v>
      </c>
      <c r="P218">
        <v>65747</v>
      </c>
      <c r="Q218" s="58">
        <v>5006671.3079630099</v>
      </c>
      <c r="R218" s="58">
        <v>5552398</v>
      </c>
      <c r="S218">
        <v>55273</v>
      </c>
      <c r="T218" s="58">
        <v>65747</v>
      </c>
      <c r="U218" s="58">
        <v>10474</v>
      </c>
      <c r="V218" s="58">
        <v>4667859</v>
      </c>
      <c r="W218" s="58">
        <v>884539</v>
      </c>
      <c r="X218">
        <v>79</v>
      </c>
      <c r="Y218" s="61">
        <v>45999</v>
      </c>
      <c r="Z218" s="61" t="s">
        <v>1817</v>
      </c>
      <c r="AA218" s="58">
        <v>-150</v>
      </c>
      <c r="AB218">
        <v>4362</v>
      </c>
      <c r="AC218">
        <v>150</v>
      </c>
      <c r="AD218">
        <v>8</v>
      </c>
      <c r="AE218" s="42">
        <v>0.84069235098179396</v>
      </c>
      <c r="AF218" s="58">
        <v>142</v>
      </c>
    </row>
    <row r="219" spans="3:32">
      <c r="C219" t="s">
        <v>453</v>
      </c>
      <c r="D219">
        <v>985</v>
      </c>
      <c r="E219">
        <v>34523369</v>
      </c>
      <c r="F219" t="s">
        <v>196</v>
      </c>
      <c r="G219" t="s">
        <v>83</v>
      </c>
      <c r="H219">
        <v>26</v>
      </c>
      <c r="I219">
        <v>1379294</v>
      </c>
      <c r="J219" s="59">
        <v>0.76</v>
      </c>
      <c r="K219" s="60">
        <v>74.327951366623793</v>
      </c>
      <c r="L219" t="s">
        <v>80</v>
      </c>
      <c r="M219" s="42">
        <v>0.125</v>
      </c>
      <c r="N219">
        <v>7004</v>
      </c>
      <c r="O219" s="62">
        <v>45742</v>
      </c>
      <c r="P219">
        <v>65956</v>
      </c>
      <c r="Q219" s="58">
        <v>4902374.3603370404</v>
      </c>
      <c r="R219" s="58">
        <v>5515171</v>
      </c>
      <c r="S219">
        <v>51322</v>
      </c>
      <c r="T219" s="58">
        <v>65956</v>
      </c>
      <c r="U219" s="58">
        <v>14634</v>
      </c>
      <c r="V219" s="58">
        <v>4291492</v>
      </c>
      <c r="W219" s="58">
        <v>1223679</v>
      </c>
      <c r="X219">
        <v>148</v>
      </c>
      <c r="Y219" s="61">
        <v>46119</v>
      </c>
      <c r="Z219" s="61" t="s">
        <v>1817</v>
      </c>
      <c r="AA219" s="58">
        <v>-30</v>
      </c>
      <c r="AB219">
        <v>1788</v>
      </c>
      <c r="AC219">
        <v>30</v>
      </c>
      <c r="AD219">
        <v>1</v>
      </c>
      <c r="AE219" s="42">
        <v>0.77812481047971405</v>
      </c>
      <c r="AF219" s="58">
        <v>29</v>
      </c>
    </row>
    <row r="220" spans="3:32">
      <c r="C220" t="s">
        <v>454</v>
      </c>
      <c r="D220">
        <v>613</v>
      </c>
      <c r="E220">
        <v>20143050</v>
      </c>
      <c r="F220" t="s">
        <v>439</v>
      </c>
      <c r="G220" t="s">
        <v>63</v>
      </c>
      <c r="H220">
        <v>19</v>
      </c>
      <c r="I220">
        <v>6229007</v>
      </c>
      <c r="J220" s="59">
        <v>0.76</v>
      </c>
      <c r="K220" s="60">
        <v>70.767912504705507</v>
      </c>
      <c r="L220" t="s">
        <v>72</v>
      </c>
      <c r="M220" s="42">
        <v>0.13700000000000001</v>
      </c>
      <c r="N220">
        <v>9681</v>
      </c>
      <c r="O220" s="62">
        <v>44542</v>
      </c>
      <c r="P220">
        <v>32096</v>
      </c>
      <c r="Q220" s="58">
        <v>2271366.9197510299</v>
      </c>
      <c r="R220" s="58">
        <v>2582544</v>
      </c>
      <c r="S220">
        <v>9023</v>
      </c>
      <c r="T220" s="58">
        <v>32096</v>
      </c>
      <c r="U220" s="58">
        <v>23073</v>
      </c>
      <c r="V220" s="58">
        <v>726019</v>
      </c>
      <c r="W220" s="58">
        <v>1856525</v>
      </c>
      <c r="X220">
        <v>172</v>
      </c>
      <c r="Y220" s="61">
        <v>46132</v>
      </c>
      <c r="Z220" s="61" t="s">
        <v>1817</v>
      </c>
      <c r="AA220" s="58">
        <v>-17</v>
      </c>
      <c r="AB220">
        <v>1986</v>
      </c>
      <c r="AC220">
        <v>17</v>
      </c>
      <c r="AD220">
        <v>6</v>
      </c>
      <c r="AE220" s="42">
        <v>0.281125373878365</v>
      </c>
      <c r="AF220" s="58">
        <v>11</v>
      </c>
    </row>
    <row r="221" spans="3:32">
      <c r="C221" t="s">
        <v>455</v>
      </c>
      <c r="D221">
        <v>255</v>
      </c>
      <c r="E221">
        <v>50671193</v>
      </c>
      <c r="F221" t="s">
        <v>363</v>
      </c>
      <c r="G221" t="s">
        <v>207</v>
      </c>
      <c r="H221">
        <v>50</v>
      </c>
      <c r="I221">
        <v>8663144</v>
      </c>
      <c r="J221" s="59">
        <v>0.94</v>
      </c>
      <c r="K221" s="60">
        <v>70.670978202854897</v>
      </c>
      <c r="L221" t="s">
        <v>59</v>
      </c>
      <c r="M221" s="42">
        <v>0.13800000000000001</v>
      </c>
      <c r="N221">
        <v>4673</v>
      </c>
      <c r="O221" s="62">
        <v>45219</v>
      </c>
      <c r="P221">
        <v>18327</v>
      </c>
      <c r="Q221" s="58">
        <v>1295187.0175237199</v>
      </c>
      <c r="R221" s="58">
        <v>1473923</v>
      </c>
      <c r="S221">
        <v>1790</v>
      </c>
      <c r="T221" s="58">
        <v>18327</v>
      </c>
      <c r="U221" s="58">
        <v>16537</v>
      </c>
      <c r="V221" s="58">
        <v>143958</v>
      </c>
      <c r="W221" s="58">
        <v>1329965</v>
      </c>
      <c r="X221">
        <v>196</v>
      </c>
      <c r="Y221" s="61">
        <v>45802</v>
      </c>
      <c r="Z221" s="61" t="s">
        <v>1817</v>
      </c>
      <c r="AA221" s="58">
        <v>-347</v>
      </c>
      <c r="AB221">
        <v>6219</v>
      </c>
      <c r="AC221">
        <v>347</v>
      </c>
      <c r="AD221">
        <v>4</v>
      </c>
      <c r="AE221" s="42">
        <v>9.76701042178207E-2</v>
      </c>
      <c r="AF221" s="58">
        <v>343</v>
      </c>
    </row>
    <row r="222" spans="3:32">
      <c r="C222" t="s">
        <v>456</v>
      </c>
      <c r="D222">
        <v>567</v>
      </c>
      <c r="E222">
        <v>69584013</v>
      </c>
      <c r="F222" t="s">
        <v>210</v>
      </c>
      <c r="G222" t="s">
        <v>211</v>
      </c>
      <c r="H222">
        <v>10</v>
      </c>
      <c r="I222">
        <v>5935098</v>
      </c>
      <c r="J222" s="59">
        <v>0.84</v>
      </c>
      <c r="K222" s="60">
        <v>84.3031869348047</v>
      </c>
      <c r="L222" t="s">
        <v>265</v>
      </c>
      <c r="M222" s="42">
        <v>0.14299999999999999</v>
      </c>
      <c r="N222">
        <v>2140</v>
      </c>
      <c r="O222" s="62">
        <v>45367</v>
      </c>
      <c r="P222">
        <v>58949</v>
      </c>
      <c r="Q222" s="58">
        <v>4969588.5666198004</v>
      </c>
      <c r="R222" s="58">
        <v>5680240</v>
      </c>
      <c r="S222">
        <v>13608</v>
      </c>
      <c r="T222" s="58">
        <v>58949</v>
      </c>
      <c r="U222" s="58">
        <v>45341</v>
      </c>
      <c r="V222" s="58">
        <v>1311247</v>
      </c>
      <c r="W222" s="58">
        <v>4368993</v>
      </c>
      <c r="X222">
        <v>175</v>
      </c>
      <c r="Y222" s="61">
        <v>45981</v>
      </c>
      <c r="Z222" s="61" t="s">
        <v>1817</v>
      </c>
      <c r="AA222" s="58">
        <v>-168</v>
      </c>
      <c r="AB222">
        <v>6621</v>
      </c>
      <c r="AC222">
        <v>168</v>
      </c>
      <c r="AD222">
        <v>6</v>
      </c>
      <c r="AE222" s="42">
        <v>0.230843610578636</v>
      </c>
      <c r="AF222" s="58">
        <v>162</v>
      </c>
    </row>
    <row r="223" spans="3:32">
      <c r="C223" t="s">
        <v>457</v>
      </c>
      <c r="D223">
        <v>932</v>
      </c>
      <c r="E223">
        <v>46316078</v>
      </c>
      <c r="F223" t="s">
        <v>458</v>
      </c>
      <c r="G223" t="s">
        <v>97</v>
      </c>
      <c r="H223">
        <v>15</v>
      </c>
      <c r="I223">
        <v>8615632</v>
      </c>
      <c r="J223" s="59">
        <v>0.95</v>
      </c>
      <c r="K223" s="60">
        <v>94.988794364993097</v>
      </c>
      <c r="L223" t="s">
        <v>101</v>
      </c>
      <c r="M223" s="42">
        <v>0.13500000000000001</v>
      </c>
      <c r="N223">
        <v>9377</v>
      </c>
      <c r="O223" s="62">
        <v>43944</v>
      </c>
      <c r="P223">
        <v>95906</v>
      </c>
      <c r="Q223" s="58">
        <v>9109995.31236903</v>
      </c>
      <c r="R223" s="58">
        <v>10339845</v>
      </c>
      <c r="S223">
        <v>21278</v>
      </c>
      <c r="T223" s="58">
        <v>95906</v>
      </c>
      <c r="U223" s="58">
        <v>74628</v>
      </c>
      <c r="V223" s="58">
        <v>2294030</v>
      </c>
      <c r="W223" s="58">
        <v>8045815</v>
      </c>
      <c r="X223">
        <v>110</v>
      </c>
      <c r="Y223" s="61">
        <v>46225</v>
      </c>
      <c r="Z223" s="61" t="s">
        <v>1817</v>
      </c>
      <c r="AA223" s="58">
        <v>76</v>
      </c>
      <c r="AB223">
        <v>1755</v>
      </c>
      <c r="AC223">
        <v>0</v>
      </c>
      <c r="AD223">
        <v>0</v>
      </c>
      <c r="AE223" s="42">
        <v>0.22186307426021301</v>
      </c>
      <c r="AF223" s="58">
        <v>0</v>
      </c>
    </row>
    <row r="224" spans="3:32">
      <c r="C224" t="s">
        <v>459</v>
      </c>
      <c r="D224">
        <v>470</v>
      </c>
      <c r="E224">
        <v>92515206</v>
      </c>
      <c r="F224" t="s">
        <v>460</v>
      </c>
      <c r="G224" t="s">
        <v>125</v>
      </c>
      <c r="H224">
        <v>35</v>
      </c>
      <c r="I224">
        <v>3588184</v>
      </c>
      <c r="J224" s="59">
        <v>0.87</v>
      </c>
      <c r="K224" s="60">
        <v>81.218256474802303</v>
      </c>
      <c r="L224" t="s">
        <v>129</v>
      </c>
      <c r="M224" s="42">
        <v>0.13800000000000001</v>
      </c>
      <c r="N224">
        <v>6150</v>
      </c>
      <c r="O224" s="62">
        <v>44900</v>
      </c>
      <c r="P224">
        <v>96317</v>
      </c>
      <c r="Q224" s="58">
        <v>7822698.8088835403</v>
      </c>
      <c r="R224" s="58">
        <v>8902231</v>
      </c>
      <c r="S224">
        <v>6995</v>
      </c>
      <c r="T224" s="58">
        <v>96317</v>
      </c>
      <c r="U224" s="58">
        <v>89322</v>
      </c>
      <c r="V224" s="58">
        <v>646522</v>
      </c>
      <c r="W224" s="58">
        <v>8255709</v>
      </c>
      <c r="X224">
        <v>71</v>
      </c>
      <c r="Y224" s="61">
        <v>46199</v>
      </c>
      <c r="Z224" s="61" t="s">
        <v>1817</v>
      </c>
      <c r="AA224" s="58">
        <v>50</v>
      </c>
      <c r="AB224">
        <v>8297</v>
      </c>
      <c r="AC224">
        <v>0</v>
      </c>
      <c r="AD224">
        <v>0</v>
      </c>
      <c r="AE224" s="42">
        <v>7.2624770289772295E-2</v>
      </c>
      <c r="AF224" s="58">
        <v>0</v>
      </c>
    </row>
    <row r="225" spans="3:32">
      <c r="C225" t="s">
        <v>461</v>
      </c>
      <c r="D225">
        <v>685</v>
      </c>
      <c r="E225">
        <v>34772379</v>
      </c>
      <c r="F225" t="s">
        <v>462</v>
      </c>
      <c r="G225" t="s">
        <v>58</v>
      </c>
      <c r="H225">
        <v>36</v>
      </c>
      <c r="I225">
        <v>6534047</v>
      </c>
      <c r="J225" s="59">
        <v>0.76</v>
      </c>
      <c r="K225" s="60">
        <v>99.989310097277496</v>
      </c>
      <c r="L225" t="s">
        <v>276</v>
      </c>
      <c r="M225" s="42">
        <v>0.10100000000000001</v>
      </c>
      <c r="N225">
        <v>8295</v>
      </c>
      <c r="O225" s="62">
        <v>45636</v>
      </c>
      <c r="P225">
        <v>54062</v>
      </c>
      <c r="Q225" s="58">
        <v>5405622.0824790196</v>
      </c>
      <c r="R225" s="58">
        <v>5951590</v>
      </c>
      <c r="S225">
        <v>44245</v>
      </c>
      <c r="T225" s="58">
        <v>54062</v>
      </c>
      <c r="U225" s="58">
        <v>9817</v>
      </c>
      <c r="V225" s="58">
        <v>4870854</v>
      </c>
      <c r="W225" s="58">
        <v>1080736</v>
      </c>
      <c r="X225">
        <v>161</v>
      </c>
      <c r="Y225" s="61">
        <v>46066</v>
      </c>
      <c r="Z225" s="61" t="s">
        <v>1817</v>
      </c>
      <c r="AA225" s="58">
        <v>-83</v>
      </c>
      <c r="AB225">
        <v>8258</v>
      </c>
      <c r="AC225">
        <v>83</v>
      </c>
      <c r="AD225">
        <v>8</v>
      </c>
      <c r="AE225" s="42">
        <v>0.81841219340756899</v>
      </c>
      <c r="AF225" s="58">
        <v>75</v>
      </c>
    </row>
    <row r="226" spans="3:32">
      <c r="C226" t="s">
        <v>463</v>
      </c>
      <c r="D226">
        <v>362</v>
      </c>
      <c r="E226">
        <v>23710571</v>
      </c>
      <c r="F226" t="s">
        <v>146</v>
      </c>
      <c r="G226" t="s">
        <v>147</v>
      </c>
      <c r="H226">
        <v>11</v>
      </c>
      <c r="I226">
        <v>5816813</v>
      </c>
      <c r="J226" s="59">
        <v>0.96</v>
      </c>
      <c r="K226" s="60">
        <v>71.006965019983497</v>
      </c>
      <c r="L226" t="s">
        <v>272</v>
      </c>
      <c r="M226" s="42">
        <v>0.13900000000000001</v>
      </c>
      <c r="N226">
        <v>4752</v>
      </c>
      <c r="O226" s="62">
        <v>44034</v>
      </c>
      <c r="P226">
        <v>66590</v>
      </c>
      <c r="Q226" s="58">
        <v>4728353.8006806998</v>
      </c>
      <c r="R226" s="58">
        <v>5385595</v>
      </c>
      <c r="S226">
        <v>11541</v>
      </c>
      <c r="T226" s="58">
        <v>66590</v>
      </c>
      <c r="U226" s="58">
        <v>55049</v>
      </c>
      <c r="V226" s="58">
        <v>933401</v>
      </c>
      <c r="W226" s="58">
        <v>4452194</v>
      </c>
      <c r="X226">
        <v>165</v>
      </c>
      <c r="Y226" s="61">
        <v>45699</v>
      </c>
      <c r="Z226" s="61" t="s">
        <v>1817</v>
      </c>
      <c r="AA226" s="58">
        <v>-450</v>
      </c>
      <c r="AB226">
        <v>4799</v>
      </c>
      <c r="AC226">
        <v>450</v>
      </c>
      <c r="AD226">
        <v>3</v>
      </c>
      <c r="AE226" s="42">
        <v>0.173314311458177</v>
      </c>
      <c r="AF226" s="58">
        <v>447</v>
      </c>
    </row>
    <row r="227" spans="3:32">
      <c r="C227" t="s">
        <v>464</v>
      </c>
      <c r="D227">
        <v>853</v>
      </c>
      <c r="E227">
        <v>26202162</v>
      </c>
      <c r="F227" t="s">
        <v>342</v>
      </c>
      <c r="G227" t="s">
        <v>75</v>
      </c>
      <c r="H227">
        <v>14</v>
      </c>
      <c r="I227">
        <v>3461733</v>
      </c>
      <c r="J227" s="59">
        <v>0.86</v>
      </c>
      <c r="K227" s="60">
        <v>60.606905716888001</v>
      </c>
      <c r="L227" t="s">
        <v>129</v>
      </c>
      <c r="M227" s="42">
        <v>0.14599999999999999</v>
      </c>
      <c r="N227">
        <v>9504</v>
      </c>
      <c r="O227" s="62">
        <v>45624</v>
      </c>
      <c r="P227">
        <v>70635</v>
      </c>
      <c r="Q227" s="58">
        <v>4280968.7853123797</v>
      </c>
      <c r="R227" s="58">
        <v>4905990</v>
      </c>
      <c r="S227">
        <v>57851</v>
      </c>
      <c r="T227" s="58">
        <v>70635</v>
      </c>
      <c r="U227" s="58">
        <v>12784</v>
      </c>
      <c r="V227" s="58">
        <v>4018071</v>
      </c>
      <c r="W227" s="58">
        <v>887919</v>
      </c>
      <c r="X227">
        <v>196</v>
      </c>
      <c r="Y227" s="61">
        <v>46001</v>
      </c>
      <c r="Z227" s="61" t="s">
        <v>1817</v>
      </c>
      <c r="AA227" s="58">
        <v>-148</v>
      </c>
      <c r="AB227">
        <v>5456</v>
      </c>
      <c r="AC227">
        <v>148</v>
      </c>
      <c r="AD227">
        <v>5</v>
      </c>
      <c r="AE227" s="42">
        <v>0.81901323706377904</v>
      </c>
      <c r="AF227" s="58">
        <v>143</v>
      </c>
    </row>
    <row r="228" spans="3:32">
      <c r="C228" t="s">
        <v>465</v>
      </c>
      <c r="D228">
        <v>504</v>
      </c>
      <c r="E228">
        <v>81701817</v>
      </c>
      <c r="F228" t="s">
        <v>466</v>
      </c>
      <c r="G228" t="s">
        <v>147</v>
      </c>
      <c r="H228">
        <v>25</v>
      </c>
      <c r="I228">
        <v>5046008</v>
      </c>
      <c r="J228" s="59">
        <v>0.95</v>
      </c>
      <c r="K228" s="60">
        <v>78.404390373271994</v>
      </c>
      <c r="L228" t="s">
        <v>159</v>
      </c>
      <c r="M228" s="42">
        <v>0.111</v>
      </c>
      <c r="N228">
        <v>8436</v>
      </c>
      <c r="O228" s="62">
        <v>43854</v>
      </c>
      <c r="P228">
        <v>43376</v>
      </c>
      <c r="Q228" s="58">
        <v>3400868.83683105</v>
      </c>
      <c r="R228" s="58">
        <v>3778365</v>
      </c>
      <c r="S228">
        <v>43376</v>
      </c>
      <c r="T228" s="58">
        <v>43376</v>
      </c>
      <c r="U228" s="58">
        <v>0</v>
      </c>
      <c r="V228" s="58">
        <v>3778365</v>
      </c>
      <c r="W228" s="58">
        <v>0</v>
      </c>
      <c r="X228">
        <v>73</v>
      </c>
      <c r="Y228" s="61">
        <v>46049</v>
      </c>
      <c r="Z228" s="61" t="s">
        <v>1816</v>
      </c>
      <c r="AA228" s="58">
        <v>-100</v>
      </c>
      <c r="AB228">
        <v>9708</v>
      </c>
      <c r="AC228">
        <v>100</v>
      </c>
      <c r="AD228">
        <v>3</v>
      </c>
      <c r="AE228" s="42">
        <v>1</v>
      </c>
      <c r="AF228" s="58">
        <v>97</v>
      </c>
    </row>
    <row r="229" spans="3:32">
      <c r="C229" t="s">
        <v>467</v>
      </c>
      <c r="D229">
        <v>994</v>
      </c>
      <c r="E229">
        <v>90898251</v>
      </c>
      <c r="F229" t="s">
        <v>155</v>
      </c>
      <c r="G229" t="s">
        <v>50</v>
      </c>
      <c r="H229">
        <v>10</v>
      </c>
      <c r="I229">
        <v>8901989</v>
      </c>
      <c r="J229" s="59">
        <v>0.87</v>
      </c>
      <c r="K229" s="60">
        <v>66.048067027367196</v>
      </c>
      <c r="L229" t="s">
        <v>230</v>
      </c>
      <c r="M229" s="42">
        <v>0.112</v>
      </c>
      <c r="N229">
        <v>9847</v>
      </c>
      <c r="O229" s="62">
        <v>45422</v>
      </c>
      <c r="P229">
        <v>69739</v>
      </c>
      <c r="Q229" s="58">
        <v>4606126.1464215601</v>
      </c>
      <c r="R229" s="58">
        <v>5122012</v>
      </c>
      <c r="S229">
        <v>58044</v>
      </c>
      <c r="T229" s="58">
        <v>69739</v>
      </c>
      <c r="U229" s="58">
        <v>11695</v>
      </c>
      <c r="V229" s="58">
        <v>4263068</v>
      </c>
      <c r="W229" s="58">
        <v>858944</v>
      </c>
      <c r="X229">
        <v>101</v>
      </c>
      <c r="Y229" s="61">
        <v>46352</v>
      </c>
      <c r="Z229" s="61" t="s">
        <v>1817</v>
      </c>
      <c r="AA229" s="58">
        <v>203</v>
      </c>
      <c r="AB229">
        <v>3796</v>
      </c>
      <c r="AC229">
        <v>0</v>
      </c>
      <c r="AD229">
        <v>0</v>
      </c>
      <c r="AE229" s="42">
        <v>0.83230330231291005</v>
      </c>
      <c r="AF229" s="58">
        <v>0</v>
      </c>
    </row>
    <row r="230" spans="3:32">
      <c r="C230" t="s">
        <v>468</v>
      </c>
      <c r="D230">
        <v>829</v>
      </c>
      <c r="E230">
        <v>37038989</v>
      </c>
      <c r="F230" t="s">
        <v>469</v>
      </c>
      <c r="G230" t="s">
        <v>58</v>
      </c>
      <c r="H230">
        <v>32</v>
      </c>
      <c r="I230">
        <v>7536505</v>
      </c>
      <c r="J230" s="59">
        <v>0.76</v>
      </c>
      <c r="K230" s="60">
        <v>69.955035889652606</v>
      </c>
      <c r="L230" t="s">
        <v>122</v>
      </c>
      <c r="M230" s="42">
        <v>0.12</v>
      </c>
      <c r="N230">
        <v>8748</v>
      </c>
      <c r="O230" s="62">
        <v>44795</v>
      </c>
      <c r="P230">
        <v>33493</v>
      </c>
      <c r="Q230" s="58">
        <v>2343004.0170521401</v>
      </c>
      <c r="R230" s="58">
        <v>2624164</v>
      </c>
      <c r="S230">
        <v>31158</v>
      </c>
      <c r="T230" s="58">
        <v>33493</v>
      </c>
      <c r="U230" s="58">
        <v>2335</v>
      </c>
      <c r="V230" s="58">
        <v>2441218</v>
      </c>
      <c r="W230" s="58">
        <v>182946</v>
      </c>
      <c r="X230">
        <v>95</v>
      </c>
      <c r="Y230" s="61">
        <v>46038</v>
      </c>
      <c r="Z230" s="61" t="s">
        <v>1817</v>
      </c>
      <c r="AA230" s="58">
        <v>-111</v>
      </c>
      <c r="AB230">
        <v>7835</v>
      </c>
      <c r="AC230">
        <v>111</v>
      </c>
      <c r="AD230">
        <v>1</v>
      </c>
      <c r="AE230" s="42">
        <v>0.93028393992774605</v>
      </c>
      <c r="AF230" s="58">
        <v>110</v>
      </c>
    </row>
    <row r="231" spans="3:32">
      <c r="C231" t="s">
        <v>470</v>
      </c>
      <c r="D231">
        <v>539</v>
      </c>
      <c r="E231">
        <v>83259687</v>
      </c>
      <c r="F231" t="s">
        <v>168</v>
      </c>
      <c r="G231" t="s">
        <v>75</v>
      </c>
      <c r="H231">
        <v>35</v>
      </c>
      <c r="I231">
        <v>2998593</v>
      </c>
      <c r="J231" s="59">
        <v>0.99</v>
      </c>
      <c r="K231" s="60">
        <v>99.762581322127204</v>
      </c>
      <c r="L231" t="s">
        <v>230</v>
      </c>
      <c r="M231" s="42">
        <v>0.112</v>
      </c>
      <c r="N231">
        <v>9222</v>
      </c>
      <c r="O231" s="62">
        <v>45467</v>
      </c>
      <c r="P231">
        <v>48416</v>
      </c>
      <c r="Q231" s="58">
        <v>4830105.1372921104</v>
      </c>
      <c r="R231" s="58">
        <v>5371077</v>
      </c>
      <c r="S231">
        <v>25936</v>
      </c>
      <c r="T231" s="58">
        <v>48416</v>
      </c>
      <c r="U231" s="58">
        <v>22480</v>
      </c>
      <c r="V231" s="58">
        <v>2877236</v>
      </c>
      <c r="W231" s="58">
        <v>2493841</v>
      </c>
      <c r="X231">
        <v>193</v>
      </c>
      <c r="Y231" s="61">
        <v>46242</v>
      </c>
      <c r="Z231" s="61" t="s">
        <v>1817</v>
      </c>
      <c r="AA231" s="58">
        <v>93</v>
      </c>
      <c r="AB231">
        <v>4036</v>
      </c>
      <c r="AC231">
        <v>0</v>
      </c>
      <c r="AD231">
        <v>0</v>
      </c>
      <c r="AE231" s="42">
        <v>0.53569068076668902</v>
      </c>
      <c r="AF231" s="58">
        <v>0</v>
      </c>
    </row>
    <row r="232" spans="3:32">
      <c r="C232" t="s">
        <v>471</v>
      </c>
      <c r="D232">
        <v>561</v>
      </c>
      <c r="E232">
        <v>65719942</v>
      </c>
      <c r="F232" t="s">
        <v>226</v>
      </c>
      <c r="G232" t="s">
        <v>97</v>
      </c>
      <c r="H232">
        <v>27</v>
      </c>
      <c r="I232">
        <v>6810054</v>
      </c>
      <c r="J232" s="59">
        <v>0.88</v>
      </c>
      <c r="K232" s="60">
        <v>96.937704786552899</v>
      </c>
      <c r="L232" t="s">
        <v>173</v>
      </c>
      <c r="M232" s="42">
        <v>0.11799999999999999</v>
      </c>
      <c r="N232">
        <v>5682</v>
      </c>
      <c r="O232" s="62">
        <v>45633</v>
      </c>
      <c r="P232">
        <v>75671</v>
      </c>
      <c r="Q232" s="58">
        <v>7335373.0589032397</v>
      </c>
      <c r="R232" s="58">
        <v>8200947</v>
      </c>
      <c r="S232">
        <v>46533</v>
      </c>
      <c r="T232" s="58">
        <v>75671</v>
      </c>
      <c r="U232" s="58">
        <v>29138</v>
      </c>
      <c r="V232" s="58">
        <v>5043077</v>
      </c>
      <c r="W232" s="58">
        <v>3157870</v>
      </c>
      <c r="X232">
        <v>114</v>
      </c>
      <c r="Y232" s="61">
        <v>46214</v>
      </c>
      <c r="Z232" s="61" t="s">
        <v>1817</v>
      </c>
      <c r="AA232" s="58">
        <v>65</v>
      </c>
      <c r="AB232">
        <v>3898</v>
      </c>
      <c r="AC232">
        <v>0</v>
      </c>
      <c r="AD232">
        <v>0</v>
      </c>
      <c r="AE232" s="42">
        <v>0.61493835154814902</v>
      </c>
      <c r="AF232" s="58">
        <v>0</v>
      </c>
    </row>
    <row r="233" spans="3:32">
      <c r="C233" t="s">
        <v>472</v>
      </c>
      <c r="D233">
        <v>911</v>
      </c>
      <c r="E233">
        <v>21894407</v>
      </c>
      <c r="F233" t="s">
        <v>473</v>
      </c>
      <c r="G233" t="s">
        <v>67</v>
      </c>
      <c r="H233">
        <v>12</v>
      </c>
      <c r="I233">
        <v>4677292</v>
      </c>
      <c r="J233" s="59">
        <v>0.83</v>
      </c>
      <c r="K233" s="60">
        <v>57.734949187401497</v>
      </c>
      <c r="L233" t="s">
        <v>184</v>
      </c>
      <c r="M233" s="42">
        <v>0.14399999999999999</v>
      </c>
      <c r="N233">
        <v>1809</v>
      </c>
      <c r="O233" s="62">
        <v>45931</v>
      </c>
      <c r="P233">
        <v>17536</v>
      </c>
      <c r="Q233" s="58">
        <v>1012440.06895027</v>
      </c>
      <c r="R233" s="58">
        <v>1158231</v>
      </c>
      <c r="S233">
        <v>14745</v>
      </c>
      <c r="T233" s="58">
        <v>17536</v>
      </c>
      <c r="U233" s="58">
        <v>2791</v>
      </c>
      <c r="V233" s="58">
        <v>973889</v>
      </c>
      <c r="W233" s="58">
        <v>184342</v>
      </c>
      <c r="X233">
        <v>96</v>
      </c>
      <c r="Y233" s="61">
        <v>45977</v>
      </c>
      <c r="Z233" s="61" t="s">
        <v>1817</v>
      </c>
      <c r="AA233" s="58">
        <v>-172</v>
      </c>
      <c r="AB233">
        <v>6969</v>
      </c>
      <c r="AC233">
        <v>172</v>
      </c>
      <c r="AD233">
        <v>1</v>
      </c>
      <c r="AE233" s="42">
        <v>0.84084169708029199</v>
      </c>
      <c r="AF233" s="58">
        <v>171</v>
      </c>
    </row>
    <row r="234" spans="3:32">
      <c r="C234" t="s">
        <v>474</v>
      </c>
      <c r="D234">
        <v>138</v>
      </c>
      <c r="E234">
        <v>25015756</v>
      </c>
      <c r="F234" t="s">
        <v>275</v>
      </c>
      <c r="G234" t="s">
        <v>147</v>
      </c>
      <c r="H234">
        <v>47</v>
      </c>
      <c r="I234">
        <v>2175775</v>
      </c>
      <c r="J234" s="59">
        <v>0.77</v>
      </c>
      <c r="K234" s="60">
        <v>88.749540403983204</v>
      </c>
      <c r="L234" t="s">
        <v>306</v>
      </c>
      <c r="M234" s="42">
        <v>0.111</v>
      </c>
      <c r="N234">
        <v>4063</v>
      </c>
      <c r="O234" s="62">
        <v>43952</v>
      </c>
      <c r="P234">
        <v>54677</v>
      </c>
      <c r="Q234" s="58">
        <v>4852558.6206685901</v>
      </c>
      <c r="R234" s="58">
        <v>5391193</v>
      </c>
      <c r="S234">
        <v>46972</v>
      </c>
      <c r="T234" s="58">
        <v>54677</v>
      </c>
      <c r="U234" s="58">
        <v>7705</v>
      </c>
      <c r="V234" s="58">
        <v>4631474</v>
      </c>
      <c r="W234" s="58">
        <v>759719</v>
      </c>
      <c r="X234">
        <v>176</v>
      </c>
      <c r="Y234" s="61">
        <v>45792</v>
      </c>
      <c r="Z234" s="61" t="s">
        <v>1817</v>
      </c>
      <c r="AA234" s="58">
        <v>-357</v>
      </c>
      <c r="AB234">
        <v>5514</v>
      </c>
      <c r="AC234">
        <v>357</v>
      </c>
      <c r="AD234">
        <v>9</v>
      </c>
      <c r="AE234" s="42">
        <v>0.85908151507946695</v>
      </c>
      <c r="AF234" s="58">
        <v>348</v>
      </c>
    </row>
    <row r="235" spans="3:32">
      <c r="C235" t="s">
        <v>475</v>
      </c>
      <c r="D235">
        <v>813</v>
      </c>
      <c r="E235">
        <v>66726167</v>
      </c>
      <c r="F235" t="s">
        <v>476</v>
      </c>
      <c r="G235" t="s">
        <v>207</v>
      </c>
      <c r="H235">
        <v>6</v>
      </c>
      <c r="I235">
        <v>2705155</v>
      </c>
      <c r="J235" s="59">
        <v>0.98</v>
      </c>
      <c r="K235" s="60">
        <v>68.259117301009994</v>
      </c>
      <c r="L235" t="s">
        <v>208</v>
      </c>
      <c r="M235" s="42">
        <v>0.14499999999999999</v>
      </c>
      <c r="N235">
        <v>6328</v>
      </c>
      <c r="O235" s="62">
        <v>43948</v>
      </c>
      <c r="P235">
        <v>66320</v>
      </c>
      <c r="Q235" s="58">
        <v>4526944.6594029795</v>
      </c>
      <c r="R235" s="58">
        <v>5183352</v>
      </c>
      <c r="S235">
        <v>65868</v>
      </c>
      <c r="T235" s="58">
        <v>66320</v>
      </c>
      <c r="U235" s="58">
        <v>452</v>
      </c>
      <c r="V235" s="58">
        <v>5148025</v>
      </c>
      <c r="W235" s="58">
        <v>35327</v>
      </c>
      <c r="X235">
        <v>89</v>
      </c>
      <c r="Y235" s="61">
        <v>45856</v>
      </c>
      <c r="Z235" s="61" t="s">
        <v>1817</v>
      </c>
      <c r="AA235" s="58">
        <v>-293</v>
      </c>
      <c r="AB235">
        <v>3577</v>
      </c>
      <c r="AC235">
        <v>293</v>
      </c>
      <c r="AD235">
        <v>9</v>
      </c>
      <c r="AE235" s="42">
        <v>0.99318455971049502</v>
      </c>
      <c r="AF235" s="58">
        <v>284</v>
      </c>
    </row>
    <row r="236" spans="3:32">
      <c r="C236" t="s">
        <v>477</v>
      </c>
      <c r="D236">
        <v>758</v>
      </c>
      <c r="E236">
        <v>53347303</v>
      </c>
      <c r="F236" t="s">
        <v>282</v>
      </c>
      <c r="G236" t="s">
        <v>50</v>
      </c>
      <c r="H236">
        <v>48</v>
      </c>
      <c r="I236">
        <v>7583081</v>
      </c>
      <c r="J236" s="59">
        <v>0.99</v>
      </c>
      <c r="K236" s="60">
        <v>98.797422482065897</v>
      </c>
      <c r="L236" t="s">
        <v>87</v>
      </c>
      <c r="M236" s="42">
        <v>0.14199999999999999</v>
      </c>
      <c r="N236">
        <v>7341</v>
      </c>
      <c r="O236" s="62">
        <v>44125</v>
      </c>
      <c r="P236">
        <v>98423</v>
      </c>
      <c r="Q236" s="58">
        <v>9723938.7129523698</v>
      </c>
      <c r="R236" s="58">
        <v>11104738</v>
      </c>
      <c r="S236">
        <v>37493</v>
      </c>
      <c r="T236" s="58">
        <v>98423</v>
      </c>
      <c r="U236" s="58">
        <v>60930</v>
      </c>
      <c r="V236" s="58">
        <v>4230210</v>
      </c>
      <c r="W236" s="58">
        <v>6874528</v>
      </c>
      <c r="X236">
        <v>177</v>
      </c>
      <c r="Y236" s="61">
        <v>46059</v>
      </c>
      <c r="Z236" s="61" t="s">
        <v>1817</v>
      </c>
      <c r="AA236" s="58">
        <v>-90</v>
      </c>
      <c r="AB236">
        <v>7666</v>
      </c>
      <c r="AC236">
        <v>90</v>
      </c>
      <c r="AD236">
        <v>6</v>
      </c>
      <c r="AE236" s="42">
        <v>0.38093738252237802</v>
      </c>
      <c r="AF236" s="58">
        <v>84</v>
      </c>
    </row>
    <row r="237" spans="3:32">
      <c r="C237" t="s">
        <v>478</v>
      </c>
      <c r="D237">
        <v>786</v>
      </c>
      <c r="E237">
        <v>79384796</v>
      </c>
      <c r="F237" t="s">
        <v>235</v>
      </c>
      <c r="G237" t="s">
        <v>83</v>
      </c>
      <c r="H237">
        <v>19</v>
      </c>
      <c r="I237">
        <v>7204454</v>
      </c>
      <c r="J237" s="59">
        <v>0.84</v>
      </c>
      <c r="K237" s="60">
        <v>87.255204803534795</v>
      </c>
      <c r="L237" t="s">
        <v>176</v>
      </c>
      <c r="M237" s="42">
        <v>0.108</v>
      </c>
      <c r="N237">
        <v>7929</v>
      </c>
      <c r="O237" s="62">
        <v>45148</v>
      </c>
      <c r="P237">
        <v>87893</v>
      </c>
      <c r="Q237" s="58">
        <v>7669121.71579709</v>
      </c>
      <c r="R237" s="58">
        <v>8497387</v>
      </c>
      <c r="S237">
        <v>81752</v>
      </c>
      <c r="T237" s="58">
        <v>87893</v>
      </c>
      <c r="U237" s="58">
        <v>6141</v>
      </c>
      <c r="V237" s="58">
        <v>7903683</v>
      </c>
      <c r="W237" s="58">
        <v>593704</v>
      </c>
      <c r="X237">
        <v>152</v>
      </c>
      <c r="Y237" s="61">
        <v>45759</v>
      </c>
      <c r="Z237" s="61" t="s">
        <v>1817</v>
      </c>
      <c r="AA237" s="58">
        <v>-390</v>
      </c>
      <c r="AB237">
        <v>9107</v>
      </c>
      <c r="AC237">
        <v>390</v>
      </c>
      <c r="AD237">
        <v>2</v>
      </c>
      <c r="AE237" s="42">
        <v>0.93013095468353602</v>
      </c>
      <c r="AF237" s="58">
        <v>388</v>
      </c>
    </row>
    <row r="238" spans="3:32">
      <c r="C238" t="s">
        <v>479</v>
      </c>
      <c r="D238">
        <v>945</v>
      </c>
      <c r="E238">
        <v>20333686</v>
      </c>
      <c r="F238" t="s">
        <v>451</v>
      </c>
      <c r="G238" t="s">
        <v>63</v>
      </c>
      <c r="H238">
        <v>25</v>
      </c>
      <c r="I238">
        <v>9331077</v>
      </c>
      <c r="J238" s="59">
        <v>0.92</v>
      </c>
      <c r="K238" s="60">
        <v>73.436079944517502</v>
      </c>
      <c r="L238" t="s">
        <v>194</v>
      </c>
      <c r="M238" s="42">
        <v>0.123</v>
      </c>
      <c r="N238">
        <v>6452</v>
      </c>
      <c r="O238" s="62">
        <v>44620</v>
      </c>
      <c r="P238">
        <v>70269</v>
      </c>
      <c r="Q238" s="58">
        <v>5160279.9016212998</v>
      </c>
      <c r="R238" s="58">
        <v>5794994</v>
      </c>
      <c r="S238">
        <v>52052</v>
      </c>
      <c r="T238" s="58">
        <v>70269</v>
      </c>
      <c r="U238" s="58">
        <v>18217</v>
      </c>
      <c r="V238" s="58">
        <v>4292662</v>
      </c>
      <c r="W238" s="58">
        <v>1502332</v>
      </c>
      <c r="X238">
        <v>107</v>
      </c>
      <c r="Y238" s="61">
        <v>45660</v>
      </c>
      <c r="Z238" s="61" t="s">
        <v>1817</v>
      </c>
      <c r="AA238" s="58">
        <v>-489</v>
      </c>
      <c r="AB238">
        <v>4556</v>
      </c>
      <c r="AC238">
        <v>489</v>
      </c>
      <c r="AD238">
        <v>1</v>
      </c>
      <c r="AE238" s="42">
        <v>0.74075339054206002</v>
      </c>
      <c r="AF238" s="58">
        <v>488</v>
      </c>
    </row>
    <row r="239" spans="3:32">
      <c r="C239" t="s">
        <v>480</v>
      </c>
      <c r="D239">
        <v>236</v>
      </c>
      <c r="E239">
        <v>59825902</v>
      </c>
      <c r="F239" t="s">
        <v>345</v>
      </c>
      <c r="G239" t="s">
        <v>207</v>
      </c>
      <c r="H239">
        <v>47</v>
      </c>
      <c r="I239">
        <v>9514551</v>
      </c>
      <c r="J239" s="59">
        <v>0.83</v>
      </c>
      <c r="K239" s="60">
        <v>89.405850640825193</v>
      </c>
      <c r="L239" t="s">
        <v>55</v>
      </c>
      <c r="M239" s="42">
        <v>0.14499999999999999</v>
      </c>
      <c r="N239">
        <v>3229</v>
      </c>
      <c r="O239" s="62">
        <v>44043</v>
      </c>
      <c r="P239">
        <v>90664</v>
      </c>
      <c r="Q239" s="58">
        <v>8105892.0424997704</v>
      </c>
      <c r="R239" s="58">
        <v>9281246</v>
      </c>
      <c r="S239">
        <v>10739</v>
      </c>
      <c r="T239" s="58">
        <v>90664</v>
      </c>
      <c r="U239" s="58">
        <v>79925</v>
      </c>
      <c r="V239" s="58">
        <v>1099348</v>
      </c>
      <c r="W239" s="58">
        <v>8181898</v>
      </c>
      <c r="X239">
        <v>94</v>
      </c>
      <c r="Y239" s="61">
        <v>45952</v>
      </c>
      <c r="Z239" s="61" t="s">
        <v>1817</v>
      </c>
      <c r="AA239" s="58">
        <v>-197</v>
      </c>
      <c r="AB239">
        <v>1560</v>
      </c>
      <c r="AC239">
        <v>197</v>
      </c>
      <c r="AD239">
        <v>5</v>
      </c>
      <c r="AE239" s="42">
        <v>0.118448336715786</v>
      </c>
      <c r="AF239" s="58">
        <v>192</v>
      </c>
    </row>
    <row r="240" spans="3:32">
      <c r="C240" t="s">
        <v>481</v>
      </c>
      <c r="D240">
        <v>548</v>
      </c>
      <c r="E240">
        <v>32177411</v>
      </c>
      <c r="F240" t="s">
        <v>482</v>
      </c>
      <c r="G240" t="s">
        <v>67</v>
      </c>
      <c r="H240">
        <v>29</v>
      </c>
      <c r="I240">
        <v>6931478</v>
      </c>
      <c r="J240" s="59">
        <v>0.91</v>
      </c>
      <c r="K240" s="60">
        <v>51.054671742053799</v>
      </c>
      <c r="L240" t="s">
        <v>239</v>
      </c>
      <c r="M240" s="42">
        <v>0.11899999999999999</v>
      </c>
      <c r="N240">
        <v>1256</v>
      </c>
      <c r="O240" s="62">
        <v>45681</v>
      </c>
      <c r="P240">
        <v>74548</v>
      </c>
      <c r="Q240" s="58">
        <v>3806023.66902663</v>
      </c>
      <c r="R240" s="58">
        <v>4258940</v>
      </c>
      <c r="S240">
        <v>10744</v>
      </c>
      <c r="T240" s="58">
        <v>74548</v>
      </c>
      <c r="U240" s="58">
        <v>63804</v>
      </c>
      <c r="V240" s="58">
        <v>613807</v>
      </c>
      <c r="W240" s="58">
        <v>3645133</v>
      </c>
      <c r="X240">
        <v>65</v>
      </c>
      <c r="Y240" s="61">
        <v>45966</v>
      </c>
      <c r="Z240" s="61" t="s">
        <v>1817</v>
      </c>
      <c r="AA240" s="58">
        <v>-183</v>
      </c>
      <c r="AB240">
        <v>2016</v>
      </c>
      <c r="AC240">
        <v>183</v>
      </c>
      <c r="AD240">
        <v>7</v>
      </c>
      <c r="AE240" s="42">
        <v>0.14412190803240901</v>
      </c>
      <c r="AF240" s="58">
        <v>176</v>
      </c>
    </row>
    <row r="241" spans="3:32">
      <c r="C241" t="s">
        <v>483</v>
      </c>
      <c r="D241">
        <v>974</v>
      </c>
      <c r="E241">
        <v>16687272</v>
      </c>
      <c r="F241" t="s">
        <v>365</v>
      </c>
      <c r="G241" t="s">
        <v>211</v>
      </c>
      <c r="H241">
        <v>6</v>
      </c>
      <c r="I241">
        <v>9277971</v>
      </c>
      <c r="J241" s="59">
        <v>0.92</v>
      </c>
      <c r="K241" s="60">
        <v>84.038602688069403</v>
      </c>
      <c r="L241" t="s">
        <v>101</v>
      </c>
      <c r="M241" s="42">
        <v>0.14099999999999999</v>
      </c>
      <c r="N241">
        <v>8528</v>
      </c>
      <c r="O241" s="62">
        <v>44759</v>
      </c>
      <c r="P241">
        <v>80948</v>
      </c>
      <c r="Q241" s="58">
        <v>6802756.8103938401</v>
      </c>
      <c r="R241" s="58">
        <v>7761946</v>
      </c>
      <c r="S241">
        <v>60397</v>
      </c>
      <c r="T241" s="58">
        <v>80948</v>
      </c>
      <c r="U241" s="58">
        <v>20551</v>
      </c>
      <c r="V241" s="58">
        <v>5791350</v>
      </c>
      <c r="W241" s="58">
        <v>1970596</v>
      </c>
      <c r="X241">
        <v>189</v>
      </c>
      <c r="Y241" s="61">
        <v>46306</v>
      </c>
      <c r="Z241" s="61" t="s">
        <v>1817</v>
      </c>
      <c r="AA241" s="58">
        <v>157</v>
      </c>
      <c r="AB241">
        <v>5327</v>
      </c>
      <c r="AC241">
        <v>0</v>
      </c>
      <c r="AD241">
        <v>0</v>
      </c>
      <c r="AE241" s="42">
        <v>0.74612096654642501</v>
      </c>
      <c r="AF241" s="58">
        <v>0</v>
      </c>
    </row>
    <row r="242" spans="3:32">
      <c r="C242" t="s">
        <v>484</v>
      </c>
      <c r="D242">
        <v>945</v>
      </c>
      <c r="E242">
        <v>81652537</v>
      </c>
      <c r="F242" t="s">
        <v>485</v>
      </c>
      <c r="G242" t="s">
        <v>207</v>
      </c>
      <c r="H242">
        <v>21</v>
      </c>
      <c r="I242">
        <v>6290394</v>
      </c>
      <c r="J242" s="59">
        <v>0.91</v>
      </c>
      <c r="K242" s="60">
        <v>63.119048126211602</v>
      </c>
      <c r="L242" t="s">
        <v>98</v>
      </c>
      <c r="M242" s="42">
        <v>0.13100000000000001</v>
      </c>
      <c r="N242">
        <v>2707</v>
      </c>
      <c r="O242" s="62">
        <v>45201</v>
      </c>
      <c r="P242">
        <v>73068</v>
      </c>
      <c r="Q242" s="58">
        <v>4611982.6084860303</v>
      </c>
      <c r="R242" s="58">
        <v>5216152</v>
      </c>
      <c r="S242">
        <v>63114</v>
      </c>
      <c r="T242" s="58">
        <v>73068</v>
      </c>
      <c r="U242" s="58">
        <v>9954</v>
      </c>
      <c r="V242" s="58">
        <v>4505560</v>
      </c>
      <c r="W242" s="58">
        <v>710592</v>
      </c>
      <c r="X242">
        <v>192</v>
      </c>
      <c r="Y242" s="61">
        <v>45942</v>
      </c>
      <c r="Z242" s="61" t="s">
        <v>1817</v>
      </c>
      <c r="AA242" s="58">
        <v>-207</v>
      </c>
      <c r="AB242">
        <v>7866</v>
      </c>
      <c r="AC242">
        <v>207</v>
      </c>
      <c r="AD242">
        <v>8</v>
      </c>
      <c r="AE242" s="42">
        <v>0.86377073411069105</v>
      </c>
      <c r="AF242" s="58">
        <v>199</v>
      </c>
    </row>
    <row r="243" spans="3:32">
      <c r="C243" t="s">
        <v>486</v>
      </c>
      <c r="D243">
        <v>813</v>
      </c>
      <c r="E243">
        <v>54641548</v>
      </c>
      <c r="F243" t="s">
        <v>487</v>
      </c>
      <c r="G243" t="s">
        <v>71</v>
      </c>
      <c r="H243">
        <v>12</v>
      </c>
      <c r="I243">
        <v>5019945</v>
      </c>
      <c r="J243" s="59">
        <v>0.79</v>
      </c>
      <c r="K243" s="60">
        <v>63.2081725157134</v>
      </c>
      <c r="L243" t="s">
        <v>221</v>
      </c>
      <c r="M243" s="42">
        <v>0.124</v>
      </c>
      <c r="N243">
        <v>8877</v>
      </c>
      <c r="O243" s="62">
        <v>45200</v>
      </c>
      <c r="P243">
        <v>48262</v>
      </c>
      <c r="Q243" s="58">
        <v>3050552.82195336</v>
      </c>
      <c r="R243" s="58">
        <v>3428821</v>
      </c>
      <c r="S243">
        <v>48262</v>
      </c>
      <c r="T243" s="58">
        <v>48262</v>
      </c>
      <c r="U243" s="58">
        <v>0</v>
      </c>
      <c r="V243" s="58">
        <v>3428821</v>
      </c>
      <c r="W243" s="58">
        <v>0</v>
      </c>
      <c r="X243">
        <v>57</v>
      </c>
      <c r="Y243" s="61">
        <v>46064</v>
      </c>
      <c r="Z243" s="61" t="s">
        <v>1816</v>
      </c>
      <c r="AA243" s="58">
        <v>-85</v>
      </c>
      <c r="AB243">
        <v>5148</v>
      </c>
      <c r="AC243">
        <v>85</v>
      </c>
      <c r="AD243">
        <v>7</v>
      </c>
      <c r="AE243" s="42">
        <v>1</v>
      </c>
      <c r="AF243" s="58">
        <v>78</v>
      </c>
    </row>
    <row r="244" spans="3:32">
      <c r="C244" t="s">
        <v>488</v>
      </c>
      <c r="D244">
        <v>845</v>
      </c>
      <c r="E244">
        <v>16757891</v>
      </c>
      <c r="F244" t="s">
        <v>489</v>
      </c>
      <c r="G244" t="s">
        <v>63</v>
      </c>
      <c r="H244">
        <v>29</v>
      </c>
      <c r="I244">
        <v>2675615</v>
      </c>
      <c r="J244" s="59">
        <v>0.91</v>
      </c>
      <c r="K244" s="60">
        <v>98.483677811171106</v>
      </c>
      <c r="L244" t="s">
        <v>204</v>
      </c>
      <c r="M244" s="42">
        <v>0.124</v>
      </c>
      <c r="N244">
        <v>7532</v>
      </c>
      <c r="O244" s="62">
        <v>45727</v>
      </c>
      <c r="P244">
        <v>16838</v>
      </c>
      <c r="Q244" s="58">
        <v>1658268.1669844999</v>
      </c>
      <c r="R244" s="58">
        <v>1863893</v>
      </c>
      <c r="S244">
        <v>16743</v>
      </c>
      <c r="T244" s="58">
        <v>16838</v>
      </c>
      <c r="U244" s="58">
        <v>95</v>
      </c>
      <c r="V244" s="58">
        <v>1853377</v>
      </c>
      <c r="W244" s="58">
        <v>10516</v>
      </c>
      <c r="X244">
        <v>139</v>
      </c>
      <c r="Y244" s="61">
        <v>46205</v>
      </c>
      <c r="Z244" s="61" t="s">
        <v>1817</v>
      </c>
      <c r="AA244" s="58">
        <v>56</v>
      </c>
      <c r="AB244">
        <v>2070</v>
      </c>
      <c r="AC244">
        <v>0</v>
      </c>
      <c r="AD244">
        <v>0</v>
      </c>
      <c r="AE244" s="42">
        <v>0.99435799976244199</v>
      </c>
      <c r="AF244" s="58">
        <v>0</v>
      </c>
    </row>
    <row r="245" spans="3:32">
      <c r="C245" t="s">
        <v>490</v>
      </c>
      <c r="D245">
        <v>821</v>
      </c>
      <c r="E245">
        <v>57363643</v>
      </c>
      <c r="F245" t="s">
        <v>128</v>
      </c>
      <c r="G245" t="s">
        <v>50</v>
      </c>
      <c r="H245">
        <v>10</v>
      </c>
      <c r="I245">
        <v>4692255</v>
      </c>
      <c r="J245" s="59">
        <v>0.95</v>
      </c>
      <c r="K245" s="60">
        <v>51.259887366426</v>
      </c>
      <c r="L245" t="s">
        <v>87</v>
      </c>
      <c r="M245" s="42">
        <v>0.112</v>
      </c>
      <c r="N245">
        <v>4885</v>
      </c>
      <c r="O245" s="62">
        <v>44326</v>
      </c>
      <c r="P245">
        <v>63769</v>
      </c>
      <c r="Q245" s="58">
        <v>3268791.7574696201</v>
      </c>
      <c r="R245" s="58">
        <v>3634896</v>
      </c>
      <c r="S245">
        <v>34195</v>
      </c>
      <c r="T245" s="58">
        <v>63769</v>
      </c>
      <c r="U245" s="58">
        <v>29574</v>
      </c>
      <c r="V245" s="58">
        <v>1949149</v>
      </c>
      <c r="W245" s="58">
        <v>1685747</v>
      </c>
      <c r="X245">
        <v>56</v>
      </c>
      <c r="Y245" s="61">
        <v>46311</v>
      </c>
      <c r="Z245" s="61" t="s">
        <v>1817</v>
      </c>
      <c r="AA245" s="58">
        <v>162</v>
      </c>
      <c r="AB245">
        <v>4593</v>
      </c>
      <c r="AC245">
        <v>0</v>
      </c>
      <c r="AD245">
        <v>0</v>
      </c>
      <c r="AE245" s="42">
        <v>0.53623233859712405</v>
      </c>
      <c r="AF245" s="58">
        <v>0</v>
      </c>
    </row>
    <row r="246" spans="3:32">
      <c r="C246" t="s">
        <v>491</v>
      </c>
      <c r="D246">
        <v>905</v>
      </c>
      <c r="E246">
        <v>30094524</v>
      </c>
      <c r="F246" t="s">
        <v>396</v>
      </c>
      <c r="G246" t="s">
        <v>50</v>
      </c>
      <c r="H246">
        <v>35</v>
      </c>
      <c r="I246">
        <v>4123752</v>
      </c>
      <c r="J246" s="59">
        <v>0.85</v>
      </c>
      <c r="K246" s="60">
        <v>76.959649497162104</v>
      </c>
      <c r="L246" t="s">
        <v>232</v>
      </c>
      <c r="M246" s="42">
        <v>0.13600000000000001</v>
      </c>
      <c r="N246">
        <v>9241</v>
      </c>
      <c r="O246" s="62">
        <v>45747</v>
      </c>
      <c r="P246">
        <v>41555</v>
      </c>
      <c r="Q246" s="58">
        <v>3198058.2348545701</v>
      </c>
      <c r="R246" s="58">
        <v>3632994</v>
      </c>
      <c r="S246">
        <v>23154</v>
      </c>
      <c r="T246" s="58">
        <v>41555</v>
      </c>
      <c r="U246" s="58">
        <v>18401</v>
      </c>
      <c r="V246" s="58">
        <v>2024265</v>
      </c>
      <c r="W246" s="58">
        <v>1608729</v>
      </c>
      <c r="X246">
        <v>99</v>
      </c>
      <c r="Y246" s="61">
        <v>45679</v>
      </c>
      <c r="Z246" s="61" t="s">
        <v>1817</v>
      </c>
      <c r="AA246" s="58">
        <v>-470</v>
      </c>
      <c r="AB246">
        <v>3752</v>
      </c>
      <c r="AC246">
        <v>470</v>
      </c>
      <c r="AD246">
        <v>5</v>
      </c>
      <c r="AE246" s="42">
        <v>0.557189267236193</v>
      </c>
      <c r="AF246" s="58">
        <v>465</v>
      </c>
    </row>
    <row r="247" spans="3:32">
      <c r="C247" t="s">
        <v>492</v>
      </c>
      <c r="D247">
        <v>277</v>
      </c>
      <c r="E247">
        <v>85355532</v>
      </c>
      <c r="F247" t="s">
        <v>141</v>
      </c>
      <c r="G247" t="s">
        <v>93</v>
      </c>
      <c r="H247">
        <v>16</v>
      </c>
      <c r="I247">
        <v>8270644</v>
      </c>
      <c r="J247" s="59">
        <v>0.94</v>
      </c>
      <c r="K247" s="60">
        <v>53.142966201780403</v>
      </c>
      <c r="L247" t="s">
        <v>236</v>
      </c>
      <c r="M247" s="42">
        <v>0.13800000000000001</v>
      </c>
      <c r="N247">
        <v>4583</v>
      </c>
      <c r="O247" s="62">
        <v>44673</v>
      </c>
      <c r="P247">
        <v>42710</v>
      </c>
      <c r="Q247" s="58">
        <v>2269736.0864780401</v>
      </c>
      <c r="R247" s="58">
        <v>2582960</v>
      </c>
      <c r="S247">
        <v>39994</v>
      </c>
      <c r="T247" s="58">
        <v>42710</v>
      </c>
      <c r="U247" s="58">
        <v>2716</v>
      </c>
      <c r="V247" s="58">
        <v>2418705</v>
      </c>
      <c r="W247" s="58">
        <v>164255</v>
      </c>
      <c r="X247">
        <v>82</v>
      </c>
      <c r="Y247" s="61">
        <v>45956</v>
      </c>
      <c r="Z247" s="61" t="s">
        <v>1817</v>
      </c>
      <c r="AA247" s="58">
        <v>-193</v>
      </c>
      <c r="AB247">
        <v>2132</v>
      </c>
      <c r="AC247">
        <v>193</v>
      </c>
      <c r="AD247">
        <v>1</v>
      </c>
      <c r="AE247" s="42">
        <v>0.93640833528447698</v>
      </c>
      <c r="AF247" s="58">
        <v>192</v>
      </c>
    </row>
    <row r="248" spans="3:32">
      <c r="C248" t="s">
        <v>493</v>
      </c>
      <c r="D248">
        <v>763</v>
      </c>
      <c r="E248">
        <v>87114202</v>
      </c>
      <c r="F248" t="s">
        <v>421</v>
      </c>
      <c r="G248" t="s">
        <v>67</v>
      </c>
      <c r="H248">
        <v>16</v>
      </c>
      <c r="I248">
        <v>3983321</v>
      </c>
      <c r="J248" s="59">
        <v>0.9</v>
      </c>
      <c r="K248" s="60">
        <v>59.660919940553697</v>
      </c>
      <c r="L248" t="s">
        <v>204</v>
      </c>
      <c r="M248" s="42">
        <v>0.114</v>
      </c>
      <c r="N248">
        <v>4347</v>
      </c>
      <c r="O248" s="62">
        <v>45248</v>
      </c>
      <c r="P248">
        <v>75017</v>
      </c>
      <c r="Q248" s="58">
        <v>4475583.2311805096</v>
      </c>
      <c r="R248" s="58">
        <v>4985800</v>
      </c>
      <c r="S248">
        <v>64690</v>
      </c>
      <c r="T248" s="58">
        <v>75017</v>
      </c>
      <c r="U248" s="58">
        <v>10327</v>
      </c>
      <c r="V248" s="58">
        <v>4299444</v>
      </c>
      <c r="W248" s="58">
        <v>686356</v>
      </c>
      <c r="X248">
        <v>63</v>
      </c>
      <c r="Y248" s="61">
        <v>45877</v>
      </c>
      <c r="Z248" s="61" t="s">
        <v>1817</v>
      </c>
      <c r="AA248" s="58">
        <v>-272</v>
      </c>
      <c r="AB248">
        <v>4021</v>
      </c>
      <c r="AC248">
        <v>272</v>
      </c>
      <c r="AD248">
        <v>7</v>
      </c>
      <c r="AE248" s="42">
        <v>0.86233787008278096</v>
      </c>
      <c r="AF248" s="58">
        <v>265</v>
      </c>
    </row>
    <row r="249" spans="3:32">
      <c r="C249" t="s">
        <v>494</v>
      </c>
      <c r="D249">
        <v>206</v>
      </c>
      <c r="E249">
        <v>44068530</v>
      </c>
      <c r="F249" t="s">
        <v>158</v>
      </c>
      <c r="G249" t="s">
        <v>83</v>
      </c>
      <c r="H249">
        <v>20</v>
      </c>
      <c r="I249">
        <v>9892174</v>
      </c>
      <c r="J249" s="59">
        <v>0.79</v>
      </c>
      <c r="K249" s="60">
        <v>63.266985095076599</v>
      </c>
      <c r="L249" t="s">
        <v>137</v>
      </c>
      <c r="M249" s="42">
        <v>0.123</v>
      </c>
      <c r="N249">
        <v>7150</v>
      </c>
      <c r="O249" s="62">
        <v>44855</v>
      </c>
      <c r="P249">
        <v>63872</v>
      </c>
      <c r="Q249" s="58">
        <v>4040988.8719927301</v>
      </c>
      <c r="R249" s="58">
        <v>4538031</v>
      </c>
      <c r="S249">
        <v>1078</v>
      </c>
      <c r="T249" s="58">
        <v>63872</v>
      </c>
      <c r="U249" s="58">
        <v>62794</v>
      </c>
      <c r="V249" s="58">
        <v>76591</v>
      </c>
      <c r="W249" s="58">
        <v>4461440</v>
      </c>
      <c r="X249">
        <v>85</v>
      </c>
      <c r="Y249" s="61">
        <v>45705</v>
      </c>
      <c r="Z249" s="61" t="s">
        <v>1817</v>
      </c>
      <c r="AA249" s="58">
        <v>-444</v>
      </c>
      <c r="AB249">
        <v>3622</v>
      </c>
      <c r="AC249">
        <v>444</v>
      </c>
      <c r="AD249">
        <v>3</v>
      </c>
      <c r="AE249" s="42">
        <v>1.687750501002E-2</v>
      </c>
      <c r="AF249" s="58">
        <v>441</v>
      </c>
    </row>
    <row r="250" spans="3:32">
      <c r="C250" t="s">
        <v>495</v>
      </c>
      <c r="D250">
        <v>823</v>
      </c>
      <c r="E250">
        <v>76529205</v>
      </c>
      <c r="F250" t="s">
        <v>280</v>
      </c>
      <c r="G250" t="s">
        <v>147</v>
      </c>
      <c r="H250">
        <v>47</v>
      </c>
      <c r="I250">
        <v>4230767</v>
      </c>
      <c r="J250" s="59">
        <v>0.95</v>
      </c>
      <c r="K250" s="60">
        <v>75.841945635299396</v>
      </c>
      <c r="L250" t="s">
        <v>156</v>
      </c>
      <c r="M250" s="42">
        <v>0.128</v>
      </c>
      <c r="N250">
        <v>7539</v>
      </c>
      <c r="O250" s="62">
        <v>45037</v>
      </c>
      <c r="P250">
        <v>16834</v>
      </c>
      <c r="Q250" s="58">
        <v>1276723.3128246299</v>
      </c>
      <c r="R250" s="58">
        <v>1440144</v>
      </c>
      <c r="S250">
        <v>13007</v>
      </c>
      <c r="T250" s="58">
        <v>16834</v>
      </c>
      <c r="U250" s="58">
        <v>3827</v>
      </c>
      <c r="V250" s="58">
        <v>1112745</v>
      </c>
      <c r="W250" s="58">
        <v>327399</v>
      </c>
      <c r="X250">
        <v>58</v>
      </c>
      <c r="Y250" s="61">
        <v>46040</v>
      </c>
      <c r="Z250" s="61" t="s">
        <v>1817</v>
      </c>
      <c r="AA250" s="58">
        <v>-109</v>
      </c>
      <c r="AB250">
        <v>5430</v>
      </c>
      <c r="AC250">
        <v>109</v>
      </c>
      <c r="AD250">
        <v>4</v>
      </c>
      <c r="AE250" s="42">
        <v>0.77266246881311595</v>
      </c>
      <c r="AF250" s="58">
        <v>105</v>
      </c>
    </row>
    <row r="251" spans="3:32">
      <c r="C251" t="s">
        <v>496</v>
      </c>
      <c r="D251">
        <v>159</v>
      </c>
      <c r="E251">
        <v>26853869</v>
      </c>
      <c r="F251" t="s">
        <v>100</v>
      </c>
      <c r="G251" t="s">
        <v>63</v>
      </c>
      <c r="H251">
        <v>39</v>
      </c>
      <c r="I251">
        <v>5462747</v>
      </c>
      <c r="J251" s="59">
        <v>0.95</v>
      </c>
      <c r="K251" s="60">
        <v>60.091440753273297</v>
      </c>
      <c r="L251" t="s">
        <v>68</v>
      </c>
      <c r="M251" s="42">
        <v>0.10299999999999999</v>
      </c>
      <c r="N251">
        <v>3792</v>
      </c>
      <c r="O251" s="62">
        <v>44330</v>
      </c>
      <c r="P251">
        <v>31664</v>
      </c>
      <c r="Q251" s="58">
        <v>1902735.38001164</v>
      </c>
      <c r="R251" s="58">
        <v>2098717</v>
      </c>
      <c r="S251">
        <v>10091</v>
      </c>
      <c r="T251" s="58">
        <v>31664</v>
      </c>
      <c r="U251" s="58">
        <v>21573</v>
      </c>
      <c r="V251" s="58">
        <v>668840</v>
      </c>
      <c r="W251" s="58">
        <v>1429877</v>
      </c>
      <c r="X251">
        <v>58</v>
      </c>
      <c r="Y251" s="61">
        <v>45951</v>
      </c>
      <c r="Z251" s="61" t="s">
        <v>1817</v>
      </c>
      <c r="AA251" s="58">
        <v>-198</v>
      </c>
      <c r="AB251">
        <v>9500</v>
      </c>
      <c r="AC251">
        <v>198</v>
      </c>
      <c r="AD251">
        <v>1</v>
      </c>
      <c r="AE251" s="42">
        <v>0.318689994946943</v>
      </c>
      <c r="AF251" s="58">
        <v>197</v>
      </c>
    </row>
    <row r="252" spans="3:32">
      <c r="C252" t="s">
        <v>497</v>
      </c>
      <c r="D252">
        <v>412</v>
      </c>
      <c r="E252">
        <v>44285462</v>
      </c>
      <c r="F252" t="s">
        <v>319</v>
      </c>
      <c r="G252" t="s">
        <v>67</v>
      </c>
      <c r="H252">
        <v>16</v>
      </c>
      <c r="I252">
        <v>217503</v>
      </c>
      <c r="J252" s="59">
        <v>0.84</v>
      </c>
      <c r="K252" s="60">
        <v>57.4702948641539</v>
      </c>
      <c r="L252" t="s">
        <v>122</v>
      </c>
      <c r="M252" s="42">
        <v>0.127</v>
      </c>
      <c r="N252">
        <v>6596</v>
      </c>
      <c r="O252" s="62">
        <v>45926</v>
      </c>
      <c r="P252">
        <v>92335</v>
      </c>
      <c r="Q252" s="58">
        <v>5306519.6762816496</v>
      </c>
      <c r="R252" s="58">
        <v>5980448</v>
      </c>
      <c r="S252">
        <v>38745</v>
      </c>
      <c r="T252" s="58">
        <v>92335</v>
      </c>
      <c r="U252" s="58">
        <v>53590</v>
      </c>
      <c r="V252" s="58">
        <v>2509476</v>
      </c>
      <c r="W252" s="58">
        <v>3470972</v>
      </c>
      <c r="X252">
        <v>128</v>
      </c>
      <c r="Y252" s="61">
        <v>45664</v>
      </c>
      <c r="Z252" s="61" t="s">
        <v>1817</v>
      </c>
      <c r="AA252" s="58">
        <v>-485</v>
      </c>
      <c r="AB252">
        <v>7851</v>
      </c>
      <c r="AC252">
        <v>485</v>
      </c>
      <c r="AD252">
        <v>9</v>
      </c>
      <c r="AE252" s="42">
        <v>0.41961336437970398</v>
      </c>
      <c r="AF252" s="58">
        <v>476</v>
      </c>
    </row>
    <row r="253" spans="3:32">
      <c r="C253" t="s">
        <v>498</v>
      </c>
      <c r="D253">
        <v>632</v>
      </c>
      <c r="E253">
        <v>25042087</v>
      </c>
      <c r="F253" t="s">
        <v>100</v>
      </c>
      <c r="G253" t="s">
        <v>63</v>
      </c>
      <c r="H253">
        <v>10</v>
      </c>
      <c r="I253">
        <v>3784083</v>
      </c>
      <c r="J253" s="59">
        <v>0.8</v>
      </c>
      <c r="K253" s="60">
        <v>75.088791733826994</v>
      </c>
      <c r="L253" t="s">
        <v>242</v>
      </c>
      <c r="M253" s="42">
        <v>0.10299999999999999</v>
      </c>
      <c r="N253">
        <v>8581</v>
      </c>
      <c r="O253" s="62">
        <v>45357</v>
      </c>
      <c r="P253">
        <v>59889</v>
      </c>
      <c r="Q253" s="58">
        <v>4496992.6481471704</v>
      </c>
      <c r="R253" s="58">
        <v>4960183</v>
      </c>
      <c r="S253">
        <v>31505</v>
      </c>
      <c r="T253" s="58">
        <v>59889</v>
      </c>
      <c r="U253" s="58">
        <v>28384</v>
      </c>
      <c r="V253" s="58">
        <v>2609337</v>
      </c>
      <c r="W253" s="58">
        <v>2350846</v>
      </c>
      <c r="X253">
        <v>136</v>
      </c>
      <c r="Y253" s="61">
        <v>46354</v>
      </c>
      <c r="Z253" s="61" t="s">
        <v>1817</v>
      </c>
      <c r="AA253" s="58">
        <v>205</v>
      </c>
      <c r="AB253">
        <v>4936</v>
      </c>
      <c r="AC253">
        <v>0</v>
      </c>
      <c r="AD253">
        <v>0</v>
      </c>
      <c r="AE253" s="42">
        <v>0.52605653792850104</v>
      </c>
      <c r="AF253" s="58">
        <v>0</v>
      </c>
    </row>
    <row r="254" spans="3:32">
      <c r="C254" t="s">
        <v>499</v>
      </c>
      <c r="D254">
        <v>148</v>
      </c>
      <c r="E254">
        <v>91215108</v>
      </c>
      <c r="F254" t="s">
        <v>82</v>
      </c>
      <c r="G254" t="s">
        <v>83</v>
      </c>
      <c r="H254">
        <v>22</v>
      </c>
      <c r="I254">
        <v>1465546</v>
      </c>
      <c r="J254" s="59">
        <v>0.87</v>
      </c>
      <c r="K254" s="60">
        <v>71.740220865320595</v>
      </c>
      <c r="L254" t="s">
        <v>129</v>
      </c>
      <c r="M254" s="42">
        <v>0.13100000000000001</v>
      </c>
      <c r="N254">
        <v>1943</v>
      </c>
      <c r="O254" s="62">
        <v>45275</v>
      </c>
      <c r="P254">
        <v>68831</v>
      </c>
      <c r="Q254" s="58">
        <v>4937951.1423808802</v>
      </c>
      <c r="R254" s="58">
        <v>5584823</v>
      </c>
      <c r="S254">
        <v>28737</v>
      </c>
      <c r="T254" s="58">
        <v>68831</v>
      </c>
      <c r="U254" s="58">
        <v>40094</v>
      </c>
      <c r="V254" s="58">
        <v>2331668</v>
      </c>
      <c r="W254" s="58">
        <v>3253155</v>
      </c>
      <c r="X254">
        <v>150</v>
      </c>
      <c r="Y254" s="61">
        <v>45846</v>
      </c>
      <c r="Z254" s="61" t="s">
        <v>1817</v>
      </c>
      <c r="AA254" s="58">
        <v>-303</v>
      </c>
      <c r="AB254">
        <v>1975</v>
      </c>
      <c r="AC254">
        <v>303</v>
      </c>
      <c r="AD254">
        <v>3</v>
      </c>
      <c r="AE254" s="42">
        <v>0.41750083537940802</v>
      </c>
      <c r="AF254" s="58">
        <v>300</v>
      </c>
    </row>
    <row r="255" spans="3:32">
      <c r="C255" t="s">
        <v>500</v>
      </c>
      <c r="D255">
        <v>540</v>
      </c>
      <c r="E255">
        <v>95602673</v>
      </c>
      <c r="F255" t="s">
        <v>501</v>
      </c>
      <c r="G255" t="s">
        <v>79</v>
      </c>
      <c r="H255">
        <v>39</v>
      </c>
      <c r="I255">
        <v>1034260</v>
      </c>
      <c r="J255" s="59">
        <v>0.75</v>
      </c>
      <c r="K255" s="60">
        <v>89.917243590009306</v>
      </c>
      <c r="L255" t="s">
        <v>276</v>
      </c>
      <c r="M255" s="42">
        <v>0.13600000000000001</v>
      </c>
      <c r="N255">
        <v>4809</v>
      </c>
      <c r="O255" s="62">
        <v>45476</v>
      </c>
      <c r="P255">
        <v>82332</v>
      </c>
      <c r="Q255" s="58">
        <v>7403066.49925265</v>
      </c>
      <c r="R255" s="58">
        <v>8409884</v>
      </c>
      <c r="S255">
        <v>55426</v>
      </c>
      <c r="T255" s="58">
        <v>82332</v>
      </c>
      <c r="U255" s="58">
        <v>26906</v>
      </c>
      <c r="V255" s="58">
        <v>5661544</v>
      </c>
      <c r="W255" s="58">
        <v>2748340</v>
      </c>
      <c r="X255">
        <v>81</v>
      </c>
      <c r="Y255" s="61">
        <v>46344</v>
      </c>
      <c r="Z255" s="61" t="s">
        <v>1817</v>
      </c>
      <c r="AA255" s="58">
        <v>195</v>
      </c>
      <c r="AB255">
        <v>5491</v>
      </c>
      <c r="AC255">
        <v>0</v>
      </c>
      <c r="AD255">
        <v>0</v>
      </c>
      <c r="AE255" s="42">
        <v>0.67320118544429897</v>
      </c>
      <c r="AF255" s="58">
        <v>0</v>
      </c>
    </row>
    <row r="256" spans="3:32">
      <c r="C256" t="s">
        <v>502</v>
      </c>
      <c r="D256">
        <v>657</v>
      </c>
      <c r="E256">
        <v>77065171</v>
      </c>
      <c r="F256" t="s">
        <v>82</v>
      </c>
      <c r="G256" t="s">
        <v>83</v>
      </c>
      <c r="H256">
        <v>45</v>
      </c>
      <c r="I256">
        <v>666937</v>
      </c>
      <c r="J256" s="59">
        <v>0.8</v>
      </c>
      <c r="K256" s="60">
        <v>75.111741806002698</v>
      </c>
      <c r="L256" t="s">
        <v>126</v>
      </c>
      <c r="M256" s="42">
        <v>0.104</v>
      </c>
      <c r="N256">
        <v>6957</v>
      </c>
      <c r="O256" s="62">
        <v>43836</v>
      </c>
      <c r="P256">
        <v>64829</v>
      </c>
      <c r="Q256" s="58">
        <v>4869419.10954135</v>
      </c>
      <c r="R256" s="58">
        <v>5375839</v>
      </c>
      <c r="S256">
        <v>33297</v>
      </c>
      <c r="T256" s="58">
        <v>64829</v>
      </c>
      <c r="U256" s="58">
        <v>31532</v>
      </c>
      <c r="V256" s="58">
        <v>2761099</v>
      </c>
      <c r="W256" s="58">
        <v>2614740</v>
      </c>
      <c r="X256">
        <v>156</v>
      </c>
      <c r="Y256" s="61">
        <v>45671</v>
      </c>
      <c r="Z256" s="61" t="s">
        <v>1817</v>
      </c>
      <c r="AA256" s="58">
        <v>-478</v>
      </c>
      <c r="AB256">
        <v>7641</v>
      </c>
      <c r="AC256">
        <v>478</v>
      </c>
      <c r="AD256">
        <v>8</v>
      </c>
      <c r="AE256" s="42">
        <v>0.51361273504141702</v>
      </c>
      <c r="AF256" s="58">
        <v>470</v>
      </c>
    </row>
    <row r="257" spans="3:32">
      <c r="C257" t="s">
        <v>503</v>
      </c>
      <c r="D257">
        <v>463</v>
      </c>
      <c r="E257">
        <v>12653887</v>
      </c>
      <c r="F257" t="s">
        <v>143</v>
      </c>
      <c r="G257" t="s">
        <v>83</v>
      </c>
      <c r="H257">
        <v>34</v>
      </c>
      <c r="I257">
        <v>3486303</v>
      </c>
      <c r="J257" s="59">
        <v>0.81</v>
      </c>
      <c r="K257" s="60">
        <v>61.238307575425097</v>
      </c>
      <c r="L257" t="s">
        <v>230</v>
      </c>
      <c r="M257" s="42">
        <v>0.13300000000000001</v>
      </c>
      <c r="N257">
        <v>2482</v>
      </c>
      <c r="O257" s="62">
        <v>44923</v>
      </c>
      <c r="P257">
        <v>74450</v>
      </c>
      <c r="Q257" s="58">
        <v>4559191.9989903998</v>
      </c>
      <c r="R257" s="58">
        <v>5165565</v>
      </c>
      <c r="S257">
        <v>12109</v>
      </c>
      <c r="T257" s="58">
        <v>74450</v>
      </c>
      <c r="U257" s="58">
        <v>62341</v>
      </c>
      <c r="V257" s="58">
        <v>840159</v>
      </c>
      <c r="W257" s="58">
        <v>4325406</v>
      </c>
      <c r="X257">
        <v>62</v>
      </c>
      <c r="Y257" s="61">
        <v>45673</v>
      </c>
      <c r="Z257" s="61" t="s">
        <v>1817</v>
      </c>
      <c r="AA257" s="58">
        <v>-476</v>
      </c>
      <c r="AB257">
        <v>3208</v>
      </c>
      <c r="AC257">
        <v>476</v>
      </c>
      <c r="AD257">
        <v>6</v>
      </c>
      <c r="AE257" s="42">
        <v>0.16264607118871699</v>
      </c>
      <c r="AF257" s="58">
        <v>470</v>
      </c>
    </row>
    <row r="258" spans="3:32">
      <c r="C258" t="s">
        <v>504</v>
      </c>
      <c r="D258">
        <v>941</v>
      </c>
      <c r="E258">
        <v>69150656</v>
      </c>
      <c r="F258" t="s">
        <v>275</v>
      </c>
      <c r="G258" t="s">
        <v>147</v>
      </c>
      <c r="H258">
        <v>20</v>
      </c>
      <c r="I258">
        <v>4747543</v>
      </c>
      <c r="J258" s="59">
        <v>0.95</v>
      </c>
      <c r="K258" s="60">
        <v>99.277395845077507</v>
      </c>
      <c r="L258" t="s">
        <v>176</v>
      </c>
      <c r="M258" s="42">
        <v>0.11</v>
      </c>
      <c r="N258">
        <v>1840</v>
      </c>
      <c r="O258" s="62">
        <v>45589</v>
      </c>
      <c r="P258">
        <v>14267</v>
      </c>
      <c r="Q258" s="58">
        <v>1416390.6065217201</v>
      </c>
      <c r="R258" s="58">
        <v>1572194</v>
      </c>
      <c r="S258">
        <v>14267</v>
      </c>
      <c r="T258" s="58">
        <v>14267</v>
      </c>
      <c r="U258" s="58">
        <v>0</v>
      </c>
      <c r="V258" s="58">
        <v>1572194</v>
      </c>
      <c r="W258" s="58">
        <v>0</v>
      </c>
      <c r="X258">
        <v>103</v>
      </c>
      <c r="Y258" s="61">
        <v>45871</v>
      </c>
      <c r="Z258" s="61" t="s">
        <v>1816</v>
      </c>
      <c r="AA258" s="58">
        <v>-278</v>
      </c>
      <c r="AB258">
        <v>3409</v>
      </c>
      <c r="AC258">
        <v>278</v>
      </c>
      <c r="AD258">
        <v>7</v>
      </c>
      <c r="AE258" s="42">
        <v>1</v>
      </c>
      <c r="AF258" s="58">
        <v>271</v>
      </c>
    </row>
    <row r="259" spans="3:32">
      <c r="C259" t="s">
        <v>505</v>
      </c>
      <c r="D259">
        <v>695</v>
      </c>
      <c r="E259">
        <v>56240318</v>
      </c>
      <c r="F259" t="s">
        <v>297</v>
      </c>
      <c r="G259" t="s">
        <v>79</v>
      </c>
      <c r="H259">
        <v>48</v>
      </c>
      <c r="I259">
        <v>5199685</v>
      </c>
      <c r="J259" s="59">
        <v>0.89</v>
      </c>
      <c r="K259" s="60">
        <v>61.815495290951297</v>
      </c>
      <c r="L259" t="s">
        <v>115</v>
      </c>
      <c r="M259" s="42">
        <v>0.10100000000000001</v>
      </c>
      <c r="N259">
        <v>3841</v>
      </c>
      <c r="O259" s="62">
        <v>44511</v>
      </c>
      <c r="P259">
        <v>79812</v>
      </c>
      <c r="Q259" s="58">
        <v>4933618.3101614099</v>
      </c>
      <c r="R259" s="58">
        <v>5431914</v>
      </c>
      <c r="S259">
        <v>36945</v>
      </c>
      <c r="T259" s="58">
        <v>79812</v>
      </c>
      <c r="U259" s="58">
        <v>42867</v>
      </c>
      <c r="V259" s="58">
        <v>2514435</v>
      </c>
      <c r="W259" s="58">
        <v>2917479</v>
      </c>
      <c r="X259">
        <v>61</v>
      </c>
      <c r="Y259" s="61">
        <v>45818</v>
      </c>
      <c r="Z259" s="61" t="s">
        <v>1817</v>
      </c>
      <c r="AA259" s="58">
        <v>-331</v>
      </c>
      <c r="AB259">
        <v>2109</v>
      </c>
      <c r="AC259">
        <v>331</v>
      </c>
      <c r="AD259">
        <v>1</v>
      </c>
      <c r="AE259" s="42">
        <v>0.46290031574199397</v>
      </c>
      <c r="AF259" s="58">
        <v>330</v>
      </c>
    </row>
    <row r="260" spans="3:32">
      <c r="C260" t="s">
        <v>506</v>
      </c>
      <c r="D260">
        <v>147</v>
      </c>
      <c r="E260">
        <v>64926303</v>
      </c>
      <c r="F260" t="s">
        <v>507</v>
      </c>
      <c r="G260" t="s">
        <v>63</v>
      </c>
      <c r="H260">
        <v>21</v>
      </c>
      <c r="I260">
        <v>633249</v>
      </c>
      <c r="J260" s="59">
        <v>0.89</v>
      </c>
      <c r="K260" s="60">
        <v>75.927684069592303</v>
      </c>
      <c r="L260" t="s">
        <v>272</v>
      </c>
      <c r="M260" s="42">
        <v>0.111</v>
      </c>
      <c r="N260">
        <v>8014</v>
      </c>
      <c r="O260" s="62">
        <v>45929</v>
      </c>
      <c r="P260">
        <v>56571</v>
      </c>
      <c r="Q260" s="58">
        <v>4295305.0155009096</v>
      </c>
      <c r="R260" s="58">
        <v>4772084</v>
      </c>
      <c r="S260">
        <v>50494</v>
      </c>
      <c r="T260" s="58">
        <v>56571</v>
      </c>
      <c r="U260" s="58">
        <v>6077</v>
      </c>
      <c r="V260" s="58">
        <v>4259455</v>
      </c>
      <c r="W260" s="58">
        <v>512629</v>
      </c>
      <c r="X260">
        <v>80</v>
      </c>
      <c r="Y260" s="61">
        <v>46228</v>
      </c>
      <c r="Z260" s="61" t="s">
        <v>1817</v>
      </c>
      <c r="AA260" s="58">
        <v>79</v>
      </c>
      <c r="AB260">
        <v>2922</v>
      </c>
      <c r="AC260">
        <v>0</v>
      </c>
      <c r="AD260">
        <v>0</v>
      </c>
      <c r="AE260" s="42">
        <v>0.89257746902123003</v>
      </c>
      <c r="AF260" s="58">
        <v>0</v>
      </c>
    </row>
    <row r="261" spans="3:32">
      <c r="C261" t="s">
        <v>508</v>
      </c>
      <c r="D261">
        <v>487</v>
      </c>
      <c r="E261">
        <v>53959535</v>
      </c>
      <c r="F261" t="s">
        <v>509</v>
      </c>
      <c r="G261" t="s">
        <v>58</v>
      </c>
      <c r="H261">
        <v>44</v>
      </c>
      <c r="I261">
        <v>7847307</v>
      </c>
      <c r="J261" s="59">
        <v>0.88</v>
      </c>
      <c r="K261" s="60">
        <v>56.3486640932352</v>
      </c>
      <c r="L261" t="s">
        <v>272</v>
      </c>
      <c r="M261" s="42">
        <v>0.13100000000000001</v>
      </c>
      <c r="N261">
        <v>4152</v>
      </c>
      <c r="O261" s="62">
        <v>44580</v>
      </c>
      <c r="P261">
        <v>55685</v>
      </c>
      <c r="Q261" s="58">
        <v>3137775.3600317999</v>
      </c>
      <c r="R261" s="58">
        <v>3548824</v>
      </c>
      <c r="S261">
        <v>41493</v>
      </c>
      <c r="T261" s="58">
        <v>55685</v>
      </c>
      <c r="U261" s="58">
        <v>14192</v>
      </c>
      <c r="V261" s="58">
        <v>2644363</v>
      </c>
      <c r="W261" s="58">
        <v>904461</v>
      </c>
      <c r="X261">
        <v>167</v>
      </c>
      <c r="Y261" s="61">
        <v>46125</v>
      </c>
      <c r="Z261" s="61" t="s">
        <v>1817</v>
      </c>
      <c r="AA261" s="58">
        <v>-24</v>
      </c>
      <c r="AB261">
        <v>9345</v>
      </c>
      <c r="AC261">
        <v>24</v>
      </c>
      <c r="AD261">
        <v>9</v>
      </c>
      <c r="AE261" s="42">
        <v>0.74513782885875901</v>
      </c>
      <c r="AF261" s="58">
        <v>15</v>
      </c>
    </row>
    <row r="262" spans="3:32">
      <c r="C262" t="s">
        <v>510</v>
      </c>
      <c r="D262">
        <v>250</v>
      </c>
      <c r="E262">
        <v>53616255</v>
      </c>
      <c r="F262" t="s">
        <v>511</v>
      </c>
      <c r="G262" t="s">
        <v>79</v>
      </c>
      <c r="H262">
        <v>19</v>
      </c>
      <c r="I262">
        <v>4652553</v>
      </c>
      <c r="J262" s="59">
        <v>0.94</v>
      </c>
      <c r="K262" s="60">
        <v>85.419637971595407</v>
      </c>
      <c r="L262" t="s">
        <v>239</v>
      </c>
      <c r="M262" s="42">
        <v>0.14199999999999999</v>
      </c>
      <c r="N262">
        <v>8428</v>
      </c>
      <c r="O262" s="62">
        <v>45111</v>
      </c>
      <c r="P262">
        <v>14146</v>
      </c>
      <c r="Q262" s="58">
        <v>1208346.1987461899</v>
      </c>
      <c r="R262" s="58">
        <v>1379931</v>
      </c>
      <c r="S262">
        <v>9822</v>
      </c>
      <c r="T262" s="58">
        <v>14146</v>
      </c>
      <c r="U262" s="58">
        <v>4324</v>
      </c>
      <c r="V262" s="58">
        <v>958129</v>
      </c>
      <c r="W262" s="58">
        <v>421802</v>
      </c>
      <c r="X262">
        <v>154</v>
      </c>
      <c r="Y262" s="61">
        <v>46081</v>
      </c>
      <c r="Z262" s="61" t="s">
        <v>1817</v>
      </c>
      <c r="AA262" s="58">
        <v>-68</v>
      </c>
      <c r="AB262">
        <v>6464</v>
      </c>
      <c r="AC262">
        <v>68</v>
      </c>
      <c r="AD262">
        <v>6</v>
      </c>
      <c r="AE262" s="42">
        <v>0.69433055280644695</v>
      </c>
      <c r="AF262" s="58">
        <v>62</v>
      </c>
    </row>
    <row r="263" spans="3:32">
      <c r="C263" t="s">
        <v>512</v>
      </c>
      <c r="D263">
        <v>669</v>
      </c>
      <c r="E263">
        <v>87590000</v>
      </c>
      <c r="F263" t="s">
        <v>206</v>
      </c>
      <c r="G263" t="s">
        <v>207</v>
      </c>
      <c r="H263">
        <v>45</v>
      </c>
      <c r="I263">
        <v>1969884</v>
      </c>
      <c r="J263" s="59">
        <v>0.93</v>
      </c>
      <c r="K263" s="60">
        <v>85.696427285632197</v>
      </c>
      <c r="L263" t="s">
        <v>352</v>
      </c>
      <c r="M263" s="42">
        <v>0.114</v>
      </c>
      <c r="N263">
        <v>7718</v>
      </c>
      <c r="O263" s="62">
        <v>44528</v>
      </c>
      <c r="P263">
        <v>76138</v>
      </c>
      <c r="Q263" s="58">
        <v>6524754.5806734599</v>
      </c>
      <c r="R263" s="58">
        <v>7268577</v>
      </c>
      <c r="S263">
        <v>46062</v>
      </c>
      <c r="T263" s="58">
        <v>76138</v>
      </c>
      <c r="U263" s="58">
        <v>30076</v>
      </c>
      <c r="V263" s="58">
        <v>4397347</v>
      </c>
      <c r="W263" s="58">
        <v>2871230</v>
      </c>
      <c r="X263">
        <v>75</v>
      </c>
      <c r="Y263" s="61">
        <v>46351</v>
      </c>
      <c r="Z263" s="61" t="s">
        <v>1817</v>
      </c>
      <c r="AA263" s="58">
        <v>202</v>
      </c>
      <c r="AB263">
        <v>2822</v>
      </c>
      <c r="AC263">
        <v>0</v>
      </c>
      <c r="AD263">
        <v>0</v>
      </c>
      <c r="AE263" s="42">
        <v>0.60498043027134896</v>
      </c>
      <c r="AF263" s="58">
        <v>0</v>
      </c>
    </row>
    <row r="264" spans="3:32">
      <c r="C264" t="s">
        <v>513</v>
      </c>
      <c r="D264">
        <v>258</v>
      </c>
      <c r="E264">
        <v>90760146</v>
      </c>
      <c r="F264" t="s">
        <v>161</v>
      </c>
      <c r="G264" t="s">
        <v>71</v>
      </c>
      <c r="H264">
        <v>29</v>
      </c>
      <c r="I264">
        <v>5202447</v>
      </c>
      <c r="J264" s="59">
        <v>0.99</v>
      </c>
      <c r="K264" s="60">
        <v>68.377342822106996</v>
      </c>
      <c r="L264" t="s">
        <v>84</v>
      </c>
      <c r="M264" s="42">
        <v>0.111</v>
      </c>
      <c r="N264">
        <v>5923</v>
      </c>
      <c r="O264" s="62">
        <v>44415</v>
      </c>
      <c r="P264">
        <v>28236</v>
      </c>
      <c r="Q264" s="58">
        <v>1930702.6519250099</v>
      </c>
      <c r="R264" s="58">
        <v>2145011</v>
      </c>
      <c r="S264">
        <v>26283</v>
      </c>
      <c r="T264" s="58">
        <v>28236</v>
      </c>
      <c r="U264" s="58">
        <v>1953</v>
      </c>
      <c r="V264" s="58">
        <v>1996647</v>
      </c>
      <c r="W264" s="58">
        <v>148364</v>
      </c>
      <c r="X264">
        <v>90</v>
      </c>
      <c r="Y264" s="61">
        <v>45668</v>
      </c>
      <c r="Z264" s="61" t="s">
        <v>1817</v>
      </c>
      <c r="AA264" s="58">
        <v>-481</v>
      </c>
      <c r="AB264">
        <v>3256</v>
      </c>
      <c r="AC264">
        <v>481</v>
      </c>
      <c r="AD264">
        <v>8</v>
      </c>
      <c r="AE264" s="42">
        <v>0.93083297917552099</v>
      </c>
      <c r="AF264" s="58">
        <v>473</v>
      </c>
    </row>
    <row r="265" spans="3:32">
      <c r="C265" t="s">
        <v>514</v>
      </c>
      <c r="D265">
        <v>482</v>
      </c>
      <c r="E265">
        <v>32557614</v>
      </c>
      <c r="F265" t="s">
        <v>111</v>
      </c>
      <c r="G265" t="s">
        <v>79</v>
      </c>
      <c r="H265">
        <v>17</v>
      </c>
      <c r="I265">
        <v>5575289</v>
      </c>
      <c r="J265" s="59">
        <v>0.91</v>
      </c>
      <c r="K265" s="60">
        <v>53.9241261561776</v>
      </c>
      <c r="L265" t="s">
        <v>115</v>
      </c>
      <c r="M265" s="42">
        <v>0.121</v>
      </c>
      <c r="N265">
        <v>3571</v>
      </c>
      <c r="O265" s="62">
        <v>45184</v>
      </c>
      <c r="P265">
        <v>18335</v>
      </c>
      <c r="Q265" s="58">
        <v>988698.85307351605</v>
      </c>
      <c r="R265" s="58">
        <v>1108331</v>
      </c>
      <c r="S265">
        <v>10207</v>
      </c>
      <c r="T265" s="58">
        <v>18335</v>
      </c>
      <c r="U265" s="58">
        <v>8128</v>
      </c>
      <c r="V265" s="58">
        <v>617002</v>
      </c>
      <c r="W265" s="58">
        <v>491329</v>
      </c>
      <c r="X265">
        <v>178</v>
      </c>
      <c r="Y265" s="61">
        <v>46071</v>
      </c>
      <c r="Z265" s="61" t="s">
        <v>1817</v>
      </c>
      <c r="AA265" s="58">
        <v>-78</v>
      </c>
      <c r="AB265">
        <v>2669</v>
      </c>
      <c r="AC265">
        <v>78</v>
      </c>
      <c r="AD265">
        <v>4</v>
      </c>
      <c r="AE265" s="42">
        <v>0.55669484592309804</v>
      </c>
      <c r="AF265" s="58">
        <v>74</v>
      </c>
    </row>
    <row r="266" spans="3:32">
      <c r="C266" t="s">
        <v>515</v>
      </c>
      <c r="D266">
        <v>672</v>
      </c>
      <c r="E266">
        <v>16026193</v>
      </c>
      <c r="F266" t="s">
        <v>218</v>
      </c>
      <c r="G266" t="s">
        <v>107</v>
      </c>
      <c r="H266">
        <v>34</v>
      </c>
      <c r="I266">
        <v>7146221</v>
      </c>
      <c r="J266" s="59">
        <v>0.93</v>
      </c>
      <c r="K266" s="60">
        <v>74.661343815530799</v>
      </c>
      <c r="L266" t="s">
        <v>187</v>
      </c>
      <c r="M266" s="42">
        <v>0.127</v>
      </c>
      <c r="N266">
        <v>1930</v>
      </c>
      <c r="O266" s="62">
        <v>44324</v>
      </c>
      <c r="P266">
        <v>29924</v>
      </c>
      <c r="Q266" s="58">
        <v>2234166.0523359398</v>
      </c>
      <c r="R266" s="58">
        <v>2517905</v>
      </c>
      <c r="S266">
        <v>21387</v>
      </c>
      <c r="T266" s="58">
        <v>29924</v>
      </c>
      <c r="U266" s="58">
        <v>8537</v>
      </c>
      <c r="V266" s="58">
        <v>1799573</v>
      </c>
      <c r="W266" s="58">
        <v>718332</v>
      </c>
      <c r="X266">
        <v>99</v>
      </c>
      <c r="Y266" s="61">
        <v>45659</v>
      </c>
      <c r="Z266" s="61" t="s">
        <v>1817</v>
      </c>
      <c r="AA266" s="58">
        <v>-490</v>
      </c>
      <c r="AB266">
        <v>3197</v>
      </c>
      <c r="AC266">
        <v>490</v>
      </c>
      <c r="AD266">
        <v>1</v>
      </c>
      <c r="AE266" s="42">
        <v>0.71471060018714105</v>
      </c>
      <c r="AF266" s="58">
        <v>489</v>
      </c>
    </row>
    <row r="267" spans="3:32">
      <c r="C267" t="s">
        <v>516</v>
      </c>
      <c r="D267">
        <v>225</v>
      </c>
      <c r="E267">
        <v>17774463</v>
      </c>
      <c r="F267" t="s">
        <v>62</v>
      </c>
      <c r="G267" t="s">
        <v>63</v>
      </c>
      <c r="H267">
        <v>20</v>
      </c>
      <c r="I267">
        <v>5697515</v>
      </c>
      <c r="J267" s="59">
        <v>0.9</v>
      </c>
      <c r="K267" s="60">
        <v>71.906662269995707</v>
      </c>
      <c r="L267" t="s">
        <v>236</v>
      </c>
      <c r="M267" s="42">
        <v>0.113</v>
      </c>
      <c r="N267">
        <v>2253</v>
      </c>
      <c r="O267" s="62">
        <v>43913</v>
      </c>
      <c r="P267">
        <v>85457</v>
      </c>
      <c r="Q267" s="58">
        <v>6144927.6376070203</v>
      </c>
      <c r="R267" s="58">
        <v>6839304</v>
      </c>
      <c r="S267">
        <v>14735</v>
      </c>
      <c r="T267" s="58">
        <v>85457</v>
      </c>
      <c r="U267" s="58">
        <v>70722</v>
      </c>
      <c r="V267" s="58">
        <v>1179273</v>
      </c>
      <c r="W267" s="58">
        <v>5660031</v>
      </c>
      <c r="X267">
        <v>98</v>
      </c>
      <c r="Y267" s="61">
        <v>45824</v>
      </c>
      <c r="Z267" s="61" t="s">
        <v>1817</v>
      </c>
      <c r="AA267" s="58">
        <v>-325</v>
      </c>
      <c r="AB267">
        <v>3191</v>
      </c>
      <c r="AC267">
        <v>325</v>
      </c>
      <c r="AD267">
        <v>7</v>
      </c>
      <c r="AE267" s="42">
        <v>0.17242589840504599</v>
      </c>
      <c r="AF267" s="58">
        <v>318</v>
      </c>
    </row>
    <row r="268" spans="3:32">
      <c r="C268" t="s">
        <v>517</v>
      </c>
      <c r="D268">
        <v>300</v>
      </c>
      <c r="E268">
        <v>53885847</v>
      </c>
      <c r="F268" t="s">
        <v>430</v>
      </c>
      <c r="G268" t="s">
        <v>75</v>
      </c>
      <c r="H268">
        <v>44</v>
      </c>
      <c r="I268">
        <v>749265</v>
      </c>
      <c r="J268" s="59">
        <v>0.78</v>
      </c>
      <c r="K268" s="60">
        <v>63.7448793351044</v>
      </c>
      <c r="L268" t="s">
        <v>208</v>
      </c>
      <c r="M268" s="42">
        <v>0.14199999999999999</v>
      </c>
      <c r="N268">
        <v>2035</v>
      </c>
      <c r="O268" s="62">
        <v>45014</v>
      </c>
      <c r="P268">
        <v>87509</v>
      </c>
      <c r="Q268" s="58">
        <v>5578250.6457356503</v>
      </c>
      <c r="R268" s="58">
        <v>6370362</v>
      </c>
      <c r="S268">
        <v>75902</v>
      </c>
      <c r="T268" s="58">
        <v>87509</v>
      </c>
      <c r="U268" s="58">
        <v>11607</v>
      </c>
      <c r="V268" s="58">
        <v>5525411</v>
      </c>
      <c r="W268" s="58">
        <v>844951</v>
      </c>
      <c r="X268">
        <v>87</v>
      </c>
      <c r="Y268" s="61">
        <v>45966</v>
      </c>
      <c r="Z268" s="61" t="s">
        <v>1817</v>
      </c>
      <c r="AA268" s="58">
        <v>-183</v>
      </c>
      <c r="AB268">
        <v>4785</v>
      </c>
      <c r="AC268">
        <v>183</v>
      </c>
      <c r="AD268">
        <v>8</v>
      </c>
      <c r="AE268" s="42">
        <v>0.86736221417225701</v>
      </c>
      <c r="AF268" s="58">
        <v>175</v>
      </c>
    </row>
    <row r="269" spans="3:32">
      <c r="C269" t="s">
        <v>518</v>
      </c>
      <c r="D269">
        <v>130</v>
      </c>
      <c r="E269">
        <v>67338281</v>
      </c>
      <c r="F269" t="s">
        <v>519</v>
      </c>
      <c r="G269" t="s">
        <v>67</v>
      </c>
      <c r="H269">
        <v>46</v>
      </c>
      <c r="I269">
        <v>8011504</v>
      </c>
      <c r="J269" s="59">
        <v>0.8</v>
      </c>
      <c r="K269" s="60">
        <v>88.551082735295196</v>
      </c>
      <c r="L269" t="s">
        <v>90</v>
      </c>
      <c r="M269" s="42">
        <v>0.13800000000000001</v>
      </c>
      <c r="N269">
        <v>8035</v>
      </c>
      <c r="O269" s="62">
        <v>44895</v>
      </c>
      <c r="P269">
        <v>49423</v>
      </c>
      <c r="Q269" s="58">
        <v>4376460.1620264901</v>
      </c>
      <c r="R269" s="58">
        <v>4980412</v>
      </c>
      <c r="S269">
        <v>35333</v>
      </c>
      <c r="T269" s="58">
        <v>49423</v>
      </c>
      <c r="U269" s="58">
        <v>14090</v>
      </c>
      <c r="V269" s="58">
        <v>3560546</v>
      </c>
      <c r="W269" s="58">
        <v>1419866</v>
      </c>
      <c r="X269">
        <v>143</v>
      </c>
      <c r="Y269" s="61">
        <v>46004</v>
      </c>
      <c r="Z269" s="61" t="s">
        <v>1817</v>
      </c>
      <c r="AA269" s="58">
        <v>-145</v>
      </c>
      <c r="AB269">
        <v>5039</v>
      </c>
      <c r="AC269">
        <v>145</v>
      </c>
      <c r="AD269">
        <v>3</v>
      </c>
      <c r="AE269" s="42">
        <v>0.71491006211682795</v>
      </c>
      <c r="AF269" s="58">
        <v>142</v>
      </c>
    </row>
    <row r="270" spans="3:32">
      <c r="C270" t="s">
        <v>520</v>
      </c>
      <c r="D270">
        <v>858</v>
      </c>
      <c r="E270">
        <v>32636120</v>
      </c>
      <c r="F270" t="s">
        <v>408</v>
      </c>
      <c r="G270" t="s">
        <v>147</v>
      </c>
      <c r="H270">
        <v>35</v>
      </c>
      <c r="I270">
        <v>5743821</v>
      </c>
      <c r="J270" s="59">
        <v>0.94</v>
      </c>
      <c r="K270" s="60">
        <v>97.388623325071293</v>
      </c>
      <c r="L270" t="s">
        <v>521</v>
      </c>
      <c r="M270" s="42">
        <v>0.11</v>
      </c>
      <c r="N270">
        <v>5657</v>
      </c>
      <c r="O270" s="62">
        <v>44925</v>
      </c>
      <c r="P270">
        <v>14176</v>
      </c>
      <c r="Q270" s="58">
        <v>1380581.1242562099</v>
      </c>
      <c r="R270" s="58">
        <v>1532445</v>
      </c>
      <c r="S270">
        <v>13268</v>
      </c>
      <c r="T270" s="58">
        <v>14176</v>
      </c>
      <c r="U270" s="58">
        <v>908</v>
      </c>
      <c r="V270" s="58">
        <v>1434289</v>
      </c>
      <c r="W270" s="58">
        <v>98156</v>
      </c>
      <c r="X270">
        <v>94</v>
      </c>
      <c r="Y270" s="61">
        <v>46331</v>
      </c>
      <c r="Z270" s="61" t="s">
        <v>1817</v>
      </c>
      <c r="AA270" s="58">
        <v>182</v>
      </c>
      <c r="AB270">
        <v>8917</v>
      </c>
      <c r="AC270">
        <v>0</v>
      </c>
      <c r="AD270">
        <v>0</v>
      </c>
      <c r="AE270" s="42">
        <v>0.935948081264108</v>
      </c>
      <c r="AF270" s="58">
        <v>0</v>
      </c>
    </row>
    <row r="271" spans="3:32">
      <c r="C271" t="s">
        <v>522</v>
      </c>
      <c r="D271">
        <v>123</v>
      </c>
      <c r="E271">
        <v>22768365</v>
      </c>
      <c r="F271" t="s">
        <v>151</v>
      </c>
      <c r="G271" t="s">
        <v>97</v>
      </c>
      <c r="H271">
        <v>6</v>
      </c>
      <c r="I271">
        <v>7774501</v>
      </c>
      <c r="J271" s="59">
        <v>0.81</v>
      </c>
      <c r="K271" s="60">
        <v>74.582342108898004</v>
      </c>
      <c r="L271" t="s">
        <v>221</v>
      </c>
      <c r="M271" s="42">
        <v>0.111</v>
      </c>
      <c r="N271">
        <v>7271</v>
      </c>
      <c r="O271" s="62">
        <v>45903</v>
      </c>
      <c r="P271">
        <v>77708</v>
      </c>
      <c r="Q271" s="58">
        <v>5795644.6405982403</v>
      </c>
      <c r="R271" s="58">
        <v>6438961</v>
      </c>
      <c r="S271">
        <v>2287</v>
      </c>
      <c r="T271" s="58">
        <v>77708</v>
      </c>
      <c r="U271" s="58">
        <v>75421</v>
      </c>
      <c r="V271" s="58">
        <v>189503</v>
      </c>
      <c r="W271" s="58">
        <v>6249458</v>
      </c>
      <c r="X271">
        <v>155</v>
      </c>
      <c r="Y271" s="61">
        <v>45980</v>
      </c>
      <c r="Z271" s="61" t="s">
        <v>1817</v>
      </c>
      <c r="AA271" s="58">
        <v>-169</v>
      </c>
      <c r="AB271">
        <v>9434</v>
      </c>
      <c r="AC271">
        <v>169</v>
      </c>
      <c r="AD271">
        <v>9</v>
      </c>
      <c r="AE271" s="42">
        <v>2.9430689246924401E-2</v>
      </c>
      <c r="AF271" s="58">
        <v>160</v>
      </c>
    </row>
    <row r="272" spans="3:32">
      <c r="C272" t="s">
        <v>523</v>
      </c>
      <c r="D272">
        <v>142</v>
      </c>
      <c r="E272">
        <v>41289128</v>
      </c>
      <c r="F272" t="s">
        <v>299</v>
      </c>
      <c r="G272" t="s">
        <v>83</v>
      </c>
      <c r="H272">
        <v>14</v>
      </c>
      <c r="I272">
        <v>747123</v>
      </c>
      <c r="J272" s="59">
        <v>0.78</v>
      </c>
      <c r="K272" s="60">
        <v>59.946432936672899</v>
      </c>
      <c r="L272" t="s">
        <v>137</v>
      </c>
      <c r="M272" s="42">
        <v>0.10199999999999999</v>
      </c>
      <c r="N272">
        <v>3218</v>
      </c>
      <c r="O272" s="62">
        <v>44727</v>
      </c>
      <c r="P272">
        <v>36109</v>
      </c>
      <c r="Q272" s="58">
        <v>2164605.7469103201</v>
      </c>
      <c r="R272" s="58">
        <v>2385396</v>
      </c>
      <c r="S272">
        <v>21520</v>
      </c>
      <c r="T272" s="58">
        <v>36109</v>
      </c>
      <c r="U272" s="58">
        <v>14589</v>
      </c>
      <c r="V272" s="58">
        <v>1421632</v>
      </c>
      <c r="W272" s="58">
        <v>963764</v>
      </c>
      <c r="X272">
        <v>59</v>
      </c>
      <c r="Y272" s="61">
        <v>45708</v>
      </c>
      <c r="Z272" s="61" t="s">
        <v>1817</v>
      </c>
      <c r="AA272" s="58">
        <v>-441</v>
      </c>
      <c r="AB272">
        <v>2931</v>
      </c>
      <c r="AC272">
        <v>441</v>
      </c>
      <c r="AD272">
        <v>5</v>
      </c>
      <c r="AE272" s="42">
        <v>0.59597330305464002</v>
      </c>
      <c r="AF272" s="58">
        <v>436</v>
      </c>
    </row>
    <row r="273" spans="3:32">
      <c r="C273" t="s">
        <v>524</v>
      </c>
      <c r="D273">
        <v>402</v>
      </c>
      <c r="E273">
        <v>94427559</v>
      </c>
      <c r="F273" t="s">
        <v>525</v>
      </c>
      <c r="G273" t="s">
        <v>211</v>
      </c>
      <c r="H273">
        <v>35</v>
      </c>
      <c r="I273">
        <v>3262246</v>
      </c>
      <c r="J273" s="59">
        <v>0.99</v>
      </c>
      <c r="K273" s="60">
        <v>86.107282657437295</v>
      </c>
      <c r="L273" t="s">
        <v>276</v>
      </c>
      <c r="M273" s="42">
        <v>0.124</v>
      </c>
      <c r="N273">
        <v>5627</v>
      </c>
      <c r="O273" s="62">
        <v>44169</v>
      </c>
      <c r="P273">
        <v>68082</v>
      </c>
      <c r="Q273" s="58">
        <v>5862356.01788365</v>
      </c>
      <c r="R273" s="58">
        <v>6589288</v>
      </c>
      <c r="S273">
        <v>14584</v>
      </c>
      <c r="T273" s="58">
        <v>68082</v>
      </c>
      <c r="U273" s="58">
        <v>53498</v>
      </c>
      <c r="V273" s="58">
        <v>1411506</v>
      </c>
      <c r="W273" s="58">
        <v>5177782</v>
      </c>
      <c r="X273">
        <v>108</v>
      </c>
      <c r="Y273" s="61">
        <v>46127</v>
      </c>
      <c r="Z273" s="61" t="s">
        <v>1817</v>
      </c>
      <c r="AA273" s="58">
        <v>-22</v>
      </c>
      <c r="AB273">
        <v>5971</v>
      </c>
      <c r="AC273">
        <v>22</v>
      </c>
      <c r="AD273">
        <v>4</v>
      </c>
      <c r="AE273" s="42">
        <v>0.21421227343497501</v>
      </c>
      <c r="AF273" s="58">
        <v>18</v>
      </c>
    </row>
    <row r="274" spans="3:32">
      <c r="C274" t="s">
        <v>526</v>
      </c>
      <c r="D274">
        <v>843</v>
      </c>
      <c r="E274">
        <v>20753043</v>
      </c>
      <c r="F274" t="s">
        <v>462</v>
      </c>
      <c r="G274" t="s">
        <v>58</v>
      </c>
      <c r="H274">
        <v>36</v>
      </c>
      <c r="I274">
        <v>9402057</v>
      </c>
      <c r="J274" s="59">
        <v>0.89</v>
      </c>
      <c r="K274" s="60">
        <v>94.433624674450499</v>
      </c>
      <c r="L274" t="s">
        <v>98</v>
      </c>
      <c r="M274" s="42">
        <v>0.1</v>
      </c>
      <c r="N274">
        <v>4036</v>
      </c>
      <c r="O274" s="62">
        <v>44746</v>
      </c>
      <c r="P274">
        <v>48606</v>
      </c>
      <c r="Q274" s="58">
        <v>4590040.7609263398</v>
      </c>
      <c r="R274" s="58">
        <v>5049045</v>
      </c>
      <c r="S274">
        <v>26262</v>
      </c>
      <c r="T274" s="58">
        <v>48606</v>
      </c>
      <c r="U274" s="58">
        <v>22344</v>
      </c>
      <c r="V274" s="58">
        <v>2728017</v>
      </c>
      <c r="W274" s="58">
        <v>2321028</v>
      </c>
      <c r="X274">
        <v>81</v>
      </c>
      <c r="Y274" s="61">
        <v>46062</v>
      </c>
      <c r="Z274" s="61" t="s">
        <v>1817</v>
      </c>
      <c r="AA274" s="58">
        <v>-87</v>
      </c>
      <c r="AB274">
        <v>7083</v>
      </c>
      <c r="AC274">
        <v>87</v>
      </c>
      <c r="AD274">
        <v>3</v>
      </c>
      <c r="AE274" s="42">
        <v>0.54030366621404802</v>
      </c>
      <c r="AF274" s="58">
        <v>84</v>
      </c>
    </row>
    <row r="275" spans="3:32">
      <c r="C275" t="s">
        <v>527</v>
      </c>
      <c r="D275">
        <v>643</v>
      </c>
      <c r="E275">
        <v>50701755</v>
      </c>
      <c r="F275" t="s">
        <v>189</v>
      </c>
      <c r="G275" t="s">
        <v>93</v>
      </c>
      <c r="H275">
        <v>13</v>
      </c>
      <c r="I275">
        <v>4349040</v>
      </c>
      <c r="J275" s="59">
        <v>0.93</v>
      </c>
      <c r="K275" s="60">
        <v>66.248428160535497</v>
      </c>
      <c r="L275" t="s">
        <v>184</v>
      </c>
      <c r="M275" s="42">
        <v>0.14799999999999999</v>
      </c>
      <c r="N275">
        <v>1307</v>
      </c>
      <c r="O275" s="62">
        <v>44173</v>
      </c>
      <c r="P275">
        <v>82021</v>
      </c>
      <c r="Q275" s="58">
        <v>5433762.3261552798</v>
      </c>
      <c r="R275" s="58">
        <v>6237959</v>
      </c>
      <c r="S275">
        <v>1018</v>
      </c>
      <c r="T275" s="58">
        <v>82021</v>
      </c>
      <c r="U275" s="58">
        <v>81003</v>
      </c>
      <c r="V275" s="58">
        <v>77422</v>
      </c>
      <c r="W275" s="58">
        <v>6160537</v>
      </c>
      <c r="X275">
        <v>50</v>
      </c>
      <c r="Y275" s="61">
        <v>45866</v>
      </c>
      <c r="Z275" s="61" t="s">
        <v>1817</v>
      </c>
      <c r="AA275" s="58">
        <v>-283</v>
      </c>
      <c r="AB275">
        <v>2674</v>
      </c>
      <c r="AC275">
        <v>283</v>
      </c>
      <c r="AD275">
        <v>4</v>
      </c>
      <c r="AE275" s="42">
        <v>1.24114556028334E-2</v>
      </c>
      <c r="AF275" s="58">
        <v>279</v>
      </c>
    </row>
    <row r="276" spans="3:32">
      <c r="C276" t="s">
        <v>528</v>
      </c>
      <c r="D276">
        <v>220</v>
      </c>
      <c r="E276">
        <v>49567192</v>
      </c>
      <c r="F276" t="s">
        <v>529</v>
      </c>
      <c r="G276" t="s">
        <v>211</v>
      </c>
      <c r="H276">
        <v>17</v>
      </c>
      <c r="I276">
        <v>8576006</v>
      </c>
      <c r="J276" s="59">
        <v>0.91</v>
      </c>
      <c r="K276" s="60">
        <v>80.760030590087197</v>
      </c>
      <c r="L276" t="s">
        <v>232</v>
      </c>
      <c r="M276" s="42">
        <v>0.10100000000000001</v>
      </c>
      <c r="N276">
        <v>1838</v>
      </c>
      <c r="O276" s="62">
        <v>44949</v>
      </c>
      <c r="P276">
        <v>70552</v>
      </c>
      <c r="Q276" s="58">
        <v>5697781.6781918304</v>
      </c>
      <c r="R276" s="58">
        <v>6273258</v>
      </c>
      <c r="S276">
        <v>42128</v>
      </c>
      <c r="T276" s="58">
        <v>70552</v>
      </c>
      <c r="U276" s="58">
        <v>28424</v>
      </c>
      <c r="V276" s="58">
        <v>3745887</v>
      </c>
      <c r="W276" s="58">
        <v>2527371</v>
      </c>
      <c r="X276">
        <v>152</v>
      </c>
      <c r="Y276" s="61">
        <v>46340</v>
      </c>
      <c r="Z276" s="61" t="s">
        <v>1817</v>
      </c>
      <c r="AA276" s="58">
        <v>191</v>
      </c>
      <c r="AB276">
        <v>5517</v>
      </c>
      <c r="AC276">
        <v>0</v>
      </c>
      <c r="AD276">
        <v>0</v>
      </c>
      <c r="AE276" s="42">
        <v>0.59711985485882801</v>
      </c>
      <c r="AF276" s="58">
        <v>0</v>
      </c>
    </row>
    <row r="277" spans="3:32">
      <c r="C277" t="s">
        <v>530</v>
      </c>
      <c r="D277">
        <v>700</v>
      </c>
      <c r="E277">
        <v>25408330</v>
      </c>
      <c r="F277" t="s">
        <v>62</v>
      </c>
      <c r="G277" t="s">
        <v>63</v>
      </c>
      <c r="H277">
        <v>12</v>
      </c>
      <c r="I277">
        <v>3893694</v>
      </c>
      <c r="J277" s="59">
        <v>0.92</v>
      </c>
      <c r="K277" s="60">
        <v>54.122416401076798</v>
      </c>
      <c r="L277" t="s">
        <v>90</v>
      </c>
      <c r="M277" s="42">
        <v>0.14799999999999999</v>
      </c>
      <c r="N277">
        <v>6381</v>
      </c>
      <c r="O277" s="62">
        <v>45405</v>
      </c>
      <c r="P277">
        <v>27546</v>
      </c>
      <c r="Q277" s="58">
        <v>1490856.08218406</v>
      </c>
      <c r="R277" s="58">
        <v>1711503</v>
      </c>
      <c r="S277">
        <v>3813</v>
      </c>
      <c r="T277" s="58">
        <v>27546</v>
      </c>
      <c r="U277" s="58">
        <v>23733</v>
      </c>
      <c r="V277" s="58">
        <v>236911</v>
      </c>
      <c r="W277" s="58">
        <v>1474592</v>
      </c>
      <c r="X277">
        <v>86</v>
      </c>
      <c r="Y277" s="61">
        <v>45817</v>
      </c>
      <c r="Z277" s="61" t="s">
        <v>1817</v>
      </c>
      <c r="AA277" s="58">
        <v>-332</v>
      </c>
      <c r="AB277">
        <v>7174</v>
      </c>
      <c r="AC277">
        <v>332</v>
      </c>
      <c r="AD277">
        <v>2</v>
      </c>
      <c r="AE277" s="42">
        <v>0.13842300152472201</v>
      </c>
      <c r="AF277" s="58">
        <v>330</v>
      </c>
    </row>
    <row r="278" spans="3:32">
      <c r="C278" t="s">
        <v>531</v>
      </c>
      <c r="D278">
        <v>873</v>
      </c>
      <c r="E278">
        <v>88778411</v>
      </c>
      <c r="F278" t="s">
        <v>96</v>
      </c>
      <c r="G278" t="s">
        <v>97</v>
      </c>
      <c r="H278">
        <v>8</v>
      </c>
      <c r="I278">
        <v>6759794</v>
      </c>
      <c r="J278" s="59">
        <v>0.89</v>
      </c>
      <c r="K278" s="60">
        <v>86.248289422587803</v>
      </c>
      <c r="L278" t="s">
        <v>197</v>
      </c>
      <c r="M278" s="42">
        <v>0.13400000000000001</v>
      </c>
      <c r="N278">
        <v>4251</v>
      </c>
      <c r="O278" s="62">
        <v>45760</v>
      </c>
      <c r="P278">
        <v>70763</v>
      </c>
      <c r="Q278" s="58">
        <v>6103187.70441058</v>
      </c>
      <c r="R278" s="58">
        <v>6921015</v>
      </c>
      <c r="S278">
        <v>70763</v>
      </c>
      <c r="T278" s="58">
        <v>70763</v>
      </c>
      <c r="U278" s="58">
        <v>0</v>
      </c>
      <c r="V278" s="58">
        <v>6921015</v>
      </c>
      <c r="W278" s="58">
        <v>0</v>
      </c>
      <c r="X278">
        <v>171</v>
      </c>
      <c r="Y278" s="61">
        <v>45781</v>
      </c>
      <c r="Z278" s="61" t="s">
        <v>1816</v>
      </c>
      <c r="AA278" s="58">
        <v>-368</v>
      </c>
      <c r="AB278">
        <v>7626</v>
      </c>
      <c r="AC278">
        <v>368</v>
      </c>
      <c r="AD278">
        <v>7</v>
      </c>
      <c r="AE278" s="42">
        <v>1</v>
      </c>
      <c r="AF278" s="58">
        <v>361</v>
      </c>
    </row>
    <row r="279" spans="3:32">
      <c r="C279" t="s">
        <v>532</v>
      </c>
      <c r="D279">
        <v>194</v>
      </c>
      <c r="E279">
        <v>65521978</v>
      </c>
      <c r="F279" t="s">
        <v>78</v>
      </c>
      <c r="G279" t="s">
        <v>79</v>
      </c>
      <c r="H279">
        <v>18</v>
      </c>
      <c r="I279">
        <v>1354094</v>
      </c>
      <c r="J279" s="59">
        <v>0.75</v>
      </c>
      <c r="K279" s="60">
        <v>77.175412632162804</v>
      </c>
      <c r="L279" t="s">
        <v>115</v>
      </c>
      <c r="M279" s="42">
        <v>0.13500000000000001</v>
      </c>
      <c r="N279">
        <v>5514</v>
      </c>
      <c r="O279" s="62">
        <v>45466</v>
      </c>
      <c r="P279">
        <v>29573</v>
      </c>
      <c r="Q279" s="58">
        <v>2282308.4777709502</v>
      </c>
      <c r="R279" s="58">
        <v>2590420</v>
      </c>
      <c r="S279">
        <v>4755</v>
      </c>
      <c r="T279" s="58">
        <v>29573</v>
      </c>
      <c r="U279" s="58">
        <v>24818</v>
      </c>
      <c r="V279" s="58">
        <v>416510</v>
      </c>
      <c r="W279" s="58">
        <v>2173910</v>
      </c>
      <c r="X279">
        <v>66</v>
      </c>
      <c r="Y279" s="61">
        <v>46214</v>
      </c>
      <c r="Z279" s="61" t="s">
        <v>1817</v>
      </c>
      <c r="AA279" s="58">
        <v>65</v>
      </c>
      <c r="AB279">
        <v>8809</v>
      </c>
      <c r="AC279">
        <v>0</v>
      </c>
      <c r="AD279">
        <v>0</v>
      </c>
      <c r="AE279" s="42">
        <v>0.16078855712981399</v>
      </c>
      <c r="AF279" s="58">
        <v>0</v>
      </c>
    </row>
    <row r="280" spans="3:32">
      <c r="C280" t="s">
        <v>533</v>
      </c>
      <c r="D280">
        <v>234</v>
      </c>
      <c r="E280">
        <v>60881806</v>
      </c>
      <c r="F280" t="s">
        <v>297</v>
      </c>
      <c r="G280" t="s">
        <v>79</v>
      </c>
      <c r="H280">
        <v>25</v>
      </c>
      <c r="I280">
        <v>848901</v>
      </c>
      <c r="J280" s="59">
        <v>0.89</v>
      </c>
      <c r="K280" s="60">
        <v>75.136939027880899</v>
      </c>
      <c r="L280" t="s">
        <v>202</v>
      </c>
      <c r="M280" s="42">
        <v>0.123</v>
      </c>
      <c r="N280">
        <v>9844</v>
      </c>
      <c r="O280" s="62">
        <v>43886</v>
      </c>
      <c r="P280">
        <v>77903</v>
      </c>
      <c r="Q280" s="58">
        <v>5853392.9610890104</v>
      </c>
      <c r="R280" s="58">
        <v>6573360</v>
      </c>
      <c r="S280">
        <v>25947</v>
      </c>
      <c r="T280" s="58">
        <v>77903</v>
      </c>
      <c r="U280" s="58">
        <v>51956</v>
      </c>
      <c r="V280" s="58">
        <v>2189376</v>
      </c>
      <c r="W280" s="58">
        <v>4383984</v>
      </c>
      <c r="X280">
        <v>118</v>
      </c>
      <c r="Y280" s="61">
        <v>45805</v>
      </c>
      <c r="Z280" s="61" t="s">
        <v>1817</v>
      </c>
      <c r="AA280" s="58">
        <v>-344</v>
      </c>
      <c r="AB280">
        <v>3830</v>
      </c>
      <c r="AC280">
        <v>344</v>
      </c>
      <c r="AD280">
        <v>3</v>
      </c>
      <c r="AE280" s="42">
        <v>0.33306804615996799</v>
      </c>
      <c r="AF280" s="58">
        <v>341</v>
      </c>
    </row>
    <row r="281" spans="3:32">
      <c r="C281" t="s">
        <v>534</v>
      </c>
      <c r="D281">
        <v>223</v>
      </c>
      <c r="E281">
        <v>20803487</v>
      </c>
      <c r="F281" t="s">
        <v>473</v>
      </c>
      <c r="G281" t="s">
        <v>67</v>
      </c>
      <c r="H281">
        <v>11</v>
      </c>
      <c r="I281">
        <v>815767</v>
      </c>
      <c r="J281" s="59">
        <v>0.82</v>
      </c>
      <c r="K281" s="60">
        <v>64.430148759634207</v>
      </c>
      <c r="L281" t="s">
        <v>194</v>
      </c>
      <c r="M281" s="42">
        <v>0.13700000000000001</v>
      </c>
      <c r="N281">
        <v>7227</v>
      </c>
      <c r="O281" s="62">
        <v>44092</v>
      </c>
      <c r="P281">
        <v>26126</v>
      </c>
      <c r="Q281" s="58">
        <v>1683302.0664941999</v>
      </c>
      <c r="R281" s="58">
        <v>1913914</v>
      </c>
      <c r="S281">
        <v>3920</v>
      </c>
      <c r="T281" s="58">
        <v>26126</v>
      </c>
      <c r="U281" s="58">
        <v>22206</v>
      </c>
      <c r="V281" s="58">
        <v>287168</v>
      </c>
      <c r="W281" s="58">
        <v>1626746</v>
      </c>
      <c r="X281">
        <v>112</v>
      </c>
      <c r="Y281" s="61">
        <v>45944</v>
      </c>
      <c r="Z281" s="61" t="s">
        <v>1817</v>
      </c>
      <c r="AA281" s="58">
        <v>-205</v>
      </c>
      <c r="AB281">
        <v>2190</v>
      </c>
      <c r="AC281">
        <v>205</v>
      </c>
      <c r="AD281">
        <v>9</v>
      </c>
      <c r="AE281" s="42">
        <v>0.150042103651535</v>
      </c>
      <c r="AF281" s="58">
        <v>196</v>
      </c>
    </row>
    <row r="282" spans="3:32">
      <c r="C282" t="s">
        <v>535</v>
      </c>
      <c r="D282">
        <v>665</v>
      </c>
      <c r="E282">
        <v>31704101</v>
      </c>
      <c r="F282" t="s">
        <v>536</v>
      </c>
      <c r="G282" t="s">
        <v>93</v>
      </c>
      <c r="H282">
        <v>33</v>
      </c>
      <c r="I282">
        <v>9844880</v>
      </c>
      <c r="J282" s="59">
        <v>0.94</v>
      </c>
      <c r="K282" s="60">
        <v>74.008572600654006</v>
      </c>
      <c r="L282" t="s">
        <v>306</v>
      </c>
      <c r="M282" s="42">
        <v>0.127</v>
      </c>
      <c r="N282">
        <v>8019</v>
      </c>
      <c r="O282" s="62">
        <v>45793</v>
      </c>
      <c r="P282">
        <v>50323</v>
      </c>
      <c r="Q282" s="58">
        <v>3724333.3989827102</v>
      </c>
      <c r="R282" s="58">
        <v>4197324</v>
      </c>
      <c r="S282">
        <v>18732</v>
      </c>
      <c r="T282" s="58">
        <v>50323</v>
      </c>
      <c r="U282" s="58">
        <v>31591</v>
      </c>
      <c r="V282" s="58">
        <v>1562392</v>
      </c>
      <c r="W282" s="58">
        <v>2634932</v>
      </c>
      <c r="X282">
        <v>134</v>
      </c>
      <c r="Y282" s="61">
        <v>46199</v>
      </c>
      <c r="Z282" s="61" t="s">
        <v>1817</v>
      </c>
      <c r="AA282" s="58">
        <v>50</v>
      </c>
      <c r="AB282">
        <v>5757</v>
      </c>
      <c r="AC282">
        <v>0</v>
      </c>
      <c r="AD282">
        <v>0</v>
      </c>
      <c r="AE282" s="42">
        <v>0.372235359577132</v>
      </c>
      <c r="AF282" s="58">
        <v>0</v>
      </c>
    </row>
    <row r="283" spans="3:32">
      <c r="C283" t="s">
        <v>537</v>
      </c>
      <c r="D283">
        <v>923</v>
      </c>
      <c r="E283">
        <v>89981371</v>
      </c>
      <c r="F283" t="s">
        <v>538</v>
      </c>
      <c r="G283" t="s">
        <v>211</v>
      </c>
      <c r="H283">
        <v>25</v>
      </c>
      <c r="I283">
        <v>9747266</v>
      </c>
      <c r="J283" s="59">
        <v>0.88</v>
      </c>
      <c r="K283" s="60">
        <v>62.685776603741999</v>
      </c>
      <c r="L283" t="s">
        <v>159</v>
      </c>
      <c r="M283" s="42">
        <v>0.126</v>
      </c>
      <c r="N283">
        <v>9251</v>
      </c>
      <c r="O283" s="62">
        <v>45813</v>
      </c>
      <c r="P283">
        <v>38342</v>
      </c>
      <c r="Q283" s="58">
        <v>2403498.0465406701</v>
      </c>
      <c r="R283" s="58">
        <v>2706339</v>
      </c>
      <c r="S283">
        <v>27751</v>
      </c>
      <c r="T283" s="58">
        <v>38342</v>
      </c>
      <c r="U283" s="58">
        <v>10591</v>
      </c>
      <c r="V283" s="58">
        <v>1958782</v>
      </c>
      <c r="W283" s="58">
        <v>747557</v>
      </c>
      <c r="X283">
        <v>159</v>
      </c>
      <c r="Y283" s="61">
        <v>45662</v>
      </c>
      <c r="Z283" s="61" t="s">
        <v>1817</v>
      </c>
      <c r="AA283" s="58">
        <v>-487</v>
      </c>
      <c r="AB283">
        <v>6036</v>
      </c>
      <c r="AC283">
        <v>487</v>
      </c>
      <c r="AD283">
        <v>4</v>
      </c>
      <c r="AE283" s="42">
        <v>0.723775494236086</v>
      </c>
      <c r="AF283" s="58">
        <v>483</v>
      </c>
    </row>
    <row r="284" spans="3:32">
      <c r="C284" t="s">
        <v>539</v>
      </c>
      <c r="D284">
        <v>839</v>
      </c>
      <c r="E284">
        <v>49419231</v>
      </c>
      <c r="F284" t="s">
        <v>74</v>
      </c>
      <c r="G284" t="s">
        <v>75</v>
      </c>
      <c r="H284">
        <v>36</v>
      </c>
      <c r="I284">
        <v>8490277</v>
      </c>
      <c r="J284" s="59">
        <v>0.93</v>
      </c>
      <c r="K284" s="60">
        <v>99.308477663342202</v>
      </c>
      <c r="L284" t="s">
        <v>521</v>
      </c>
      <c r="M284" s="42">
        <v>0.15</v>
      </c>
      <c r="N284">
        <v>3170</v>
      </c>
      <c r="O284" s="62">
        <v>45539</v>
      </c>
      <c r="P284">
        <v>17881</v>
      </c>
      <c r="Q284" s="58">
        <v>1775734.88909822</v>
      </c>
      <c r="R284" s="58">
        <v>2042095</v>
      </c>
      <c r="S284">
        <v>8133</v>
      </c>
      <c r="T284" s="58">
        <v>17881</v>
      </c>
      <c r="U284" s="58">
        <v>9748</v>
      </c>
      <c r="V284" s="58">
        <v>928827</v>
      </c>
      <c r="W284" s="58">
        <v>1113268</v>
      </c>
      <c r="X284">
        <v>172</v>
      </c>
      <c r="Y284" s="61">
        <v>45669</v>
      </c>
      <c r="Z284" s="61" t="s">
        <v>1817</v>
      </c>
      <c r="AA284" s="58">
        <v>-480</v>
      </c>
      <c r="AB284">
        <v>1536</v>
      </c>
      <c r="AC284">
        <v>480</v>
      </c>
      <c r="AD284">
        <v>8</v>
      </c>
      <c r="AE284" s="42">
        <v>0.45484033331469198</v>
      </c>
      <c r="AF284" s="58">
        <v>472</v>
      </c>
    </row>
    <row r="285" spans="3:32">
      <c r="C285" t="s">
        <v>540</v>
      </c>
      <c r="D285">
        <v>845</v>
      </c>
      <c r="E285">
        <v>23467223</v>
      </c>
      <c r="F285" t="s">
        <v>114</v>
      </c>
      <c r="G285" t="s">
        <v>54</v>
      </c>
      <c r="H285">
        <v>35</v>
      </c>
      <c r="I285">
        <v>9358533</v>
      </c>
      <c r="J285" s="59">
        <v>0.98</v>
      </c>
      <c r="K285" s="60">
        <v>57.200872444107702</v>
      </c>
      <c r="L285" t="s">
        <v>55</v>
      </c>
      <c r="M285" s="42">
        <v>0.14299999999999999</v>
      </c>
      <c r="N285">
        <v>9140</v>
      </c>
      <c r="O285" s="62">
        <v>45800</v>
      </c>
      <c r="P285">
        <v>67102</v>
      </c>
      <c r="Q285" s="58">
        <v>3838292.9427445098</v>
      </c>
      <c r="R285" s="58">
        <v>4387169</v>
      </c>
      <c r="S285">
        <v>58220</v>
      </c>
      <c r="T285" s="58">
        <v>67102</v>
      </c>
      <c r="U285" s="58">
        <v>8882</v>
      </c>
      <c r="V285" s="58">
        <v>3806458</v>
      </c>
      <c r="W285" s="58">
        <v>580711</v>
      </c>
      <c r="X285">
        <v>100</v>
      </c>
      <c r="Y285" s="61">
        <v>45851</v>
      </c>
      <c r="Z285" s="61" t="s">
        <v>1817</v>
      </c>
      <c r="AA285" s="58">
        <v>-298</v>
      </c>
      <c r="AB285">
        <v>1959</v>
      </c>
      <c r="AC285">
        <v>298</v>
      </c>
      <c r="AD285">
        <v>5</v>
      </c>
      <c r="AE285" s="42">
        <v>0.86763434770945702</v>
      </c>
      <c r="AF285" s="58">
        <v>293</v>
      </c>
    </row>
    <row r="286" spans="3:32">
      <c r="C286" t="s">
        <v>541</v>
      </c>
      <c r="D286">
        <v>390</v>
      </c>
      <c r="E286">
        <v>17591434</v>
      </c>
      <c r="F286" t="s">
        <v>269</v>
      </c>
      <c r="G286" t="s">
        <v>97</v>
      </c>
      <c r="H286">
        <v>17</v>
      </c>
      <c r="I286">
        <v>4565412</v>
      </c>
      <c r="J286" s="59">
        <v>0.84</v>
      </c>
      <c r="K286" s="60">
        <v>72.846338625715106</v>
      </c>
      <c r="L286" t="s">
        <v>115</v>
      </c>
      <c r="M286" s="42">
        <v>0.13500000000000001</v>
      </c>
      <c r="N286">
        <v>4871</v>
      </c>
      <c r="O286" s="62">
        <v>44862</v>
      </c>
      <c r="P286">
        <v>20967</v>
      </c>
      <c r="Q286" s="58">
        <v>1527369.18196537</v>
      </c>
      <c r="R286" s="58">
        <v>1733564</v>
      </c>
      <c r="S286">
        <v>20967</v>
      </c>
      <c r="T286" s="58">
        <v>20967</v>
      </c>
      <c r="U286" s="58">
        <v>0</v>
      </c>
      <c r="V286" s="58">
        <v>1733564</v>
      </c>
      <c r="W286" s="58">
        <v>0</v>
      </c>
      <c r="X286">
        <v>145</v>
      </c>
      <c r="Y286" s="61">
        <v>46037</v>
      </c>
      <c r="Z286" s="61" t="s">
        <v>1820</v>
      </c>
      <c r="AA286" s="58">
        <v>-112</v>
      </c>
      <c r="AB286">
        <v>5113</v>
      </c>
      <c r="AC286">
        <v>112</v>
      </c>
      <c r="AD286">
        <v>2</v>
      </c>
      <c r="AE286" s="42">
        <v>1</v>
      </c>
      <c r="AF286" s="58">
        <v>110</v>
      </c>
    </row>
    <row r="287" spans="3:32">
      <c r="C287" t="s">
        <v>542</v>
      </c>
      <c r="D287">
        <v>932</v>
      </c>
      <c r="E287">
        <v>21097932</v>
      </c>
      <c r="F287" t="s">
        <v>229</v>
      </c>
      <c r="G287" t="s">
        <v>125</v>
      </c>
      <c r="H287">
        <v>8</v>
      </c>
      <c r="I287">
        <v>1267540</v>
      </c>
      <c r="J287" s="59">
        <v>0.79</v>
      </c>
      <c r="K287" s="60">
        <v>82.829570872566507</v>
      </c>
      <c r="L287" t="s">
        <v>236</v>
      </c>
      <c r="M287" s="42">
        <v>0.13800000000000001</v>
      </c>
      <c r="N287">
        <v>3346</v>
      </c>
      <c r="O287" s="62">
        <v>44725</v>
      </c>
      <c r="P287">
        <v>50521</v>
      </c>
      <c r="Q287" s="58">
        <v>4184632.7500529299</v>
      </c>
      <c r="R287" s="58">
        <v>4762112</v>
      </c>
      <c r="S287">
        <v>35436</v>
      </c>
      <c r="T287" s="58">
        <v>50521</v>
      </c>
      <c r="U287" s="58">
        <v>15085</v>
      </c>
      <c r="V287" s="58">
        <v>3340199</v>
      </c>
      <c r="W287" s="58">
        <v>1421913</v>
      </c>
      <c r="X287">
        <v>148</v>
      </c>
      <c r="Y287" s="61">
        <v>46309</v>
      </c>
      <c r="Z287" s="61" t="s">
        <v>1817</v>
      </c>
      <c r="AA287" s="58">
        <v>160</v>
      </c>
      <c r="AB287">
        <v>6427</v>
      </c>
      <c r="AC287">
        <v>0</v>
      </c>
      <c r="AD287">
        <v>0</v>
      </c>
      <c r="AE287" s="42">
        <v>0.701411294313256</v>
      </c>
      <c r="AF287" s="58">
        <v>0</v>
      </c>
    </row>
    <row r="288" spans="3:32">
      <c r="C288" t="s">
        <v>543</v>
      </c>
      <c r="D288">
        <v>205</v>
      </c>
      <c r="E288">
        <v>76980256</v>
      </c>
      <c r="F288" t="s">
        <v>78</v>
      </c>
      <c r="G288" t="s">
        <v>79</v>
      </c>
      <c r="H288">
        <v>34</v>
      </c>
      <c r="I288">
        <v>7853207</v>
      </c>
      <c r="J288" s="59">
        <v>0.85</v>
      </c>
      <c r="K288" s="60">
        <v>86.279649286583293</v>
      </c>
      <c r="L288" t="s">
        <v>68</v>
      </c>
      <c r="M288" s="42">
        <v>0.10100000000000001</v>
      </c>
      <c r="N288">
        <v>3219</v>
      </c>
      <c r="O288" s="62">
        <v>44843</v>
      </c>
      <c r="P288">
        <v>29150</v>
      </c>
      <c r="Q288" s="58">
        <v>2515051.7767039002</v>
      </c>
      <c r="R288" s="58">
        <v>2769072</v>
      </c>
      <c r="S288">
        <v>9359</v>
      </c>
      <c r="T288" s="58">
        <v>29150</v>
      </c>
      <c r="U288" s="58">
        <v>19791</v>
      </c>
      <c r="V288" s="58">
        <v>889048</v>
      </c>
      <c r="W288" s="58">
        <v>1880024</v>
      </c>
      <c r="X288">
        <v>143</v>
      </c>
      <c r="Y288" s="61">
        <v>45784</v>
      </c>
      <c r="Z288" s="61" t="s">
        <v>1817</v>
      </c>
      <c r="AA288" s="58">
        <v>-365</v>
      </c>
      <c r="AB288">
        <v>6932</v>
      </c>
      <c r="AC288">
        <v>365</v>
      </c>
      <c r="AD288">
        <v>5</v>
      </c>
      <c r="AE288" s="42">
        <v>0.32106346483705001</v>
      </c>
      <c r="AF288" s="58">
        <v>360</v>
      </c>
    </row>
    <row r="289" spans="3:32">
      <c r="C289" t="s">
        <v>544</v>
      </c>
      <c r="D289">
        <v>518</v>
      </c>
      <c r="E289">
        <v>55189740</v>
      </c>
      <c r="F289" t="s">
        <v>545</v>
      </c>
      <c r="G289" t="s">
        <v>107</v>
      </c>
      <c r="H289">
        <v>11</v>
      </c>
      <c r="I289">
        <v>4402672</v>
      </c>
      <c r="J289" s="59">
        <v>0.76</v>
      </c>
      <c r="K289" s="60">
        <v>69.593444159145406</v>
      </c>
      <c r="L289" t="s">
        <v>272</v>
      </c>
      <c r="M289" s="42">
        <v>0.13900000000000001</v>
      </c>
      <c r="N289">
        <v>8418</v>
      </c>
      <c r="O289" s="62">
        <v>44676</v>
      </c>
      <c r="P289">
        <v>80421</v>
      </c>
      <c r="Q289" s="58">
        <v>5596774.3727226304</v>
      </c>
      <c r="R289" s="58">
        <v>6374726</v>
      </c>
      <c r="S289">
        <v>60423</v>
      </c>
      <c r="T289" s="58">
        <v>80421</v>
      </c>
      <c r="U289" s="58">
        <v>19998</v>
      </c>
      <c r="V289" s="58">
        <v>4789546</v>
      </c>
      <c r="W289" s="58">
        <v>1585180</v>
      </c>
      <c r="X289">
        <v>170</v>
      </c>
      <c r="Y289" s="61">
        <v>46220</v>
      </c>
      <c r="Z289" s="61" t="s">
        <v>1817</v>
      </c>
      <c r="AA289" s="58">
        <v>71</v>
      </c>
      <c r="AB289">
        <v>3985</v>
      </c>
      <c r="AC289">
        <v>0</v>
      </c>
      <c r="AD289">
        <v>0</v>
      </c>
      <c r="AE289" s="42">
        <v>0.75133360689372197</v>
      </c>
      <c r="AF289" s="58">
        <v>0</v>
      </c>
    </row>
    <row r="290" spans="3:32">
      <c r="C290" t="s">
        <v>546</v>
      </c>
      <c r="D290">
        <v>906</v>
      </c>
      <c r="E290">
        <v>42861515</v>
      </c>
      <c r="F290" t="s">
        <v>368</v>
      </c>
      <c r="G290" t="s">
        <v>125</v>
      </c>
      <c r="H290">
        <v>10</v>
      </c>
      <c r="I290">
        <v>9800400</v>
      </c>
      <c r="J290" s="59">
        <v>0.8</v>
      </c>
      <c r="K290" s="60">
        <v>66.777816908769395</v>
      </c>
      <c r="L290" t="s">
        <v>104</v>
      </c>
      <c r="M290" s="42">
        <v>0.14599999999999999</v>
      </c>
      <c r="N290">
        <v>3772</v>
      </c>
      <c r="O290" s="62">
        <v>44329</v>
      </c>
      <c r="P290">
        <v>87137</v>
      </c>
      <c r="Q290" s="58">
        <v>5818818.6319794301</v>
      </c>
      <c r="R290" s="58">
        <v>6668366</v>
      </c>
      <c r="S290">
        <v>73007</v>
      </c>
      <c r="T290" s="58">
        <v>87137</v>
      </c>
      <c r="U290" s="58">
        <v>14130</v>
      </c>
      <c r="V290" s="58">
        <v>5587034</v>
      </c>
      <c r="W290" s="58">
        <v>1081332</v>
      </c>
      <c r="X290">
        <v>194</v>
      </c>
      <c r="Y290" s="61">
        <v>46000</v>
      </c>
      <c r="Z290" s="61" t="s">
        <v>1817</v>
      </c>
      <c r="AA290" s="58">
        <v>-149</v>
      </c>
      <c r="AB290">
        <v>4854</v>
      </c>
      <c r="AC290">
        <v>149</v>
      </c>
      <c r="AD290">
        <v>7</v>
      </c>
      <c r="AE290" s="42">
        <v>0.83784155984254705</v>
      </c>
      <c r="AF290" s="58">
        <v>142</v>
      </c>
    </row>
    <row r="291" spans="3:32">
      <c r="C291" t="s">
        <v>547</v>
      </c>
      <c r="D291">
        <v>300</v>
      </c>
      <c r="E291">
        <v>40960804</v>
      </c>
      <c r="F291" t="s">
        <v>111</v>
      </c>
      <c r="G291" t="s">
        <v>79</v>
      </c>
      <c r="H291">
        <v>27</v>
      </c>
      <c r="I291">
        <v>8652974</v>
      </c>
      <c r="J291" s="59">
        <v>0.97</v>
      </c>
      <c r="K291" s="60">
        <v>54.430718416877703</v>
      </c>
      <c r="L291" t="s">
        <v>202</v>
      </c>
      <c r="M291" s="42">
        <v>0.111</v>
      </c>
      <c r="N291">
        <v>1415</v>
      </c>
      <c r="O291" s="62">
        <v>44766</v>
      </c>
      <c r="P291">
        <v>77104</v>
      </c>
      <c r="Q291" s="58">
        <v>4196826.1128149396</v>
      </c>
      <c r="R291" s="58">
        <v>4662674</v>
      </c>
      <c r="S291">
        <v>57026</v>
      </c>
      <c r="T291" s="58">
        <v>77104</v>
      </c>
      <c r="U291" s="58">
        <v>20078</v>
      </c>
      <c r="V291" s="58">
        <v>3448506</v>
      </c>
      <c r="W291" s="58">
        <v>1214168</v>
      </c>
      <c r="X291">
        <v>61</v>
      </c>
      <c r="Y291" s="61">
        <v>45713</v>
      </c>
      <c r="Z291" s="61" t="s">
        <v>1817</v>
      </c>
      <c r="AA291" s="58">
        <v>-436</v>
      </c>
      <c r="AB291">
        <v>9576</v>
      </c>
      <c r="AC291">
        <v>436</v>
      </c>
      <c r="AD291">
        <v>9</v>
      </c>
      <c r="AE291" s="42">
        <v>0.73959846441170396</v>
      </c>
      <c r="AF291" s="58">
        <v>427</v>
      </c>
    </row>
    <row r="292" spans="3:32">
      <c r="C292" t="s">
        <v>548</v>
      </c>
      <c r="D292">
        <v>315</v>
      </c>
      <c r="E292">
        <v>29940892</v>
      </c>
      <c r="F292" t="s">
        <v>545</v>
      </c>
      <c r="G292" t="s">
        <v>107</v>
      </c>
      <c r="H292">
        <v>29</v>
      </c>
      <c r="I292">
        <v>3903930</v>
      </c>
      <c r="J292" s="59">
        <v>0.94</v>
      </c>
      <c r="K292" s="60">
        <v>76.904748100829096</v>
      </c>
      <c r="L292" t="s">
        <v>232</v>
      </c>
      <c r="M292" s="42">
        <v>0.112</v>
      </c>
      <c r="N292">
        <v>1816</v>
      </c>
      <c r="O292" s="62">
        <v>44150</v>
      </c>
      <c r="P292">
        <v>75871</v>
      </c>
      <c r="Q292" s="58">
        <v>5834840.143158</v>
      </c>
      <c r="R292" s="58">
        <v>6488342</v>
      </c>
      <c r="S292">
        <v>35520</v>
      </c>
      <c r="T292" s="58">
        <v>75871</v>
      </c>
      <c r="U292" s="58">
        <v>40351</v>
      </c>
      <c r="V292" s="58">
        <v>3037602</v>
      </c>
      <c r="W292" s="58">
        <v>3450740</v>
      </c>
      <c r="X292">
        <v>141</v>
      </c>
      <c r="Y292" s="61">
        <v>46182</v>
      </c>
      <c r="Z292" s="61" t="s">
        <v>1817</v>
      </c>
      <c r="AA292" s="58">
        <v>33</v>
      </c>
      <c r="AB292">
        <v>4266</v>
      </c>
      <c r="AC292">
        <v>0</v>
      </c>
      <c r="AD292">
        <v>0</v>
      </c>
      <c r="AE292" s="42">
        <v>0.4681630662572</v>
      </c>
      <c r="AF292" s="58">
        <v>0</v>
      </c>
    </row>
    <row r="293" spans="3:32">
      <c r="C293" t="s">
        <v>549</v>
      </c>
      <c r="D293">
        <v>127</v>
      </c>
      <c r="E293">
        <v>11911090</v>
      </c>
      <c r="F293" t="s">
        <v>287</v>
      </c>
      <c r="G293" t="s">
        <v>207</v>
      </c>
      <c r="H293">
        <v>9</v>
      </c>
      <c r="I293">
        <v>5319965</v>
      </c>
      <c r="J293" s="59">
        <v>0.84</v>
      </c>
      <c r="K293" s="60">
        <v>99.5928492134842</v>
      </c>
      <c r="L293" t="s">
        <v>156</v>
      </c>
      <c r="M293" s="42">
        <v>0.12</v>
      </c>
      <c r="N293">
        <v>8646</v>
      </c>
      <c r="O293" s="62">
        <v>44394</v>
      </c>
      <c r="P293">
        <v>88566</v>
      </c>
      <c r="Q293" s="58">
        <v>8820540.2834414393</v>
      </c>
      <c r="R293" s="58">
        <v>9879005</v>
      </c>
      <c r="S293">
        <v>74630</v>
      </c>
      <c r="T293" s="58">
        <v>88566</v>
      </c>
      <c r="U293" s="58">
        <v>13936</v>
      </c>
      <c r="V293" s="58">
        <v>8324528</v>
      </c>
      <c r="W293" s="58">
        <v>1554477</v>
      </c>
      <c r="X293">
        <v>188</v>
      </c>
      <c r="Y293" s="61">
        <v>45751</v>
      </c>
      <c r="Z293" s="61" t="s">
        <v>1817</v>
      </c>
      <c r="AA293" s="58">
        <v>-398</v>
      </c>
      <c r="AB293">
        <v>8304</v>
      </c>
      <c r="AC293">
        <v>398</v>
      </c>
      <c r="AD293">
        <v>2</v>
      </c>
      <c r="AE293" s="42">
        <v>0.84264842038705601</v>
      </c>
      <c r="AF293" s="58">
        <v>396</v>
      </c>
    </row>
    <row r="294" spans="3:32">
      <c r="C294" t="s">
        <v>550</v>
      </c>
      <c r="D294">
        <v>841</v>
      </c>
      <c r="E294">
        <v>27239961</v>
      </c>
      <c r="F294" t="s">
        <v>153</v>
      </c>
      <c r="G294" t="s">
        <v>107</v>
      </c>
      <c r="H294">
        <v>42</v>
      </c>
      <c r="I294">
        <v>581835</v>
      </c>
      <c r="J294" s="59">
        <v>0.82</v>
      </c>
      <c r="K294" s="60">
        <v>73.291781426277197</v>
      </c>
      <c r="L294" t="s">
        <v>197</v>
      </c>
      <c r="M294" s="42">
        <v>0.112</v>
      </c>
      <c r="N294">
        <v>6613</v>
      </c>
      <c r="O294" s="62">
        <v>44997</v>
      </c>
      <c r="P294">
        <v>84715</v>
      </c>
      <c r="Q294" s="58">
        <v>6208913.2635270702</v>
      </c>
      <c r="R294" s="58">
        <v>6904312</v>
      </c>
      <c r="S294">
        <v>81710</v>
      </c>
      <c r="T294" s="58">
        <v>84715</v>
      </c>
      <c r="U294" s="58">
        <v>3005</v>
      </c>
      <c r="V294" s="58">
        <v>6659403</v>
      </c>
      <c r="W294" s="58">
        <v>244909</v>
      </c>
      <c r="X294">
        <v>193</v>
      </c>
      <c r="Y294" s="61">
        <v>46046</v>
      </c>
      <c r="Z294" s="61" t="s">
        <v>1817</v>
      </c>
      <c r="AA294" s="58">
        <v>-103</v>
      </c>
      <c r="AB294">
        <v>1128</v>
      </c>
      <c r="AC294">
        <v>103</v>
      </c>
      <c r="AD294">
        <v>5</v>
      </c>
      <c r="AE294" s="42">
        <v>0.96452812370890595</v>
      </c>
      <c r="AF294" s="58">
        <v>98</v>
      </c>
    </row>
    <row r="295" spans="3:32">
      <c r="C295" t="s">
        <v>551</v>
      </c>
      <c r="D295">
        <v>823</v>
      </c>
      <c r="E295">
        <v>71462847</v>
      </c>
      <c r="F295" t="s">
        <v>149</v>
      </c>
      <c r="G295" t="s">
        <v>75</v>
      </c>
      <c r="H295">
        <v>15</v>
      </c>
      <c r="I295">
        <v>7940657</v>
      </c>
      <c r="J295" s="59">
        <v>0.85</v>
      </c>
      <c r="K295" s="60">
        <v>88.200978731195704</v>
      </c>
      <c r="L295" t="s">
        <v>115</v>
      </c>
      <c r="M295" s="42">
        <v>0.11799999999999999</v>
      </c>
      <c r="N295">
        <v>1997</v>
      </c>
      <c r="O295" s="62">
        <v>44527</v>
      </c>
      <c r="P295">
        <v>34679</v>
      </c>
      <c r="Q295" s="58">
        <v>3058721.74141913</v>
      </c>
      <c r="R295" s="58">
        <v>3419651</v>
      </c>
      <c r="S295">
        <v>34679</v>
      </c>
      <c r="T295" s="58">
        <v>34679</v>
      </c>
      <c r="U295" s="58">
        <v>0</v>
      </c>
      <c r="V295" s="58">
        <v>3419651</v>
      </c>
      <c r="W295" s="58">
        <v>0</v>
      </c>
      <c r="X295">
        <v>60</v>
      </c>
      <c r="Y295" s="61">
        <v>45816</v>
      </c>
      <c r="Z295" s="61" t="s">
        <v>1816</v>
      </c>
      <c r="AA295" s="58">
        <v>-333</v>
      </c>
      <c r="AB295">
        <v>3435</v>
      </c>
      <c r="AC295">
        <v>333</v>
      </c>
      <c r="AD295">
        <v>1</v>
      </c>
      <c r="AE295" s="42">
        <v>1</v>
      </c>
      <c r="AF295" s="58">
        <v>332</v>
      </c>
    </row>
    <row r="296" spans="3:32">
      <c r="C296" t="s">
        <v>552</v>
      </c>
      <c r="D296">
        <v>123</v>
      </c>
      <c r="E296">
        <v>76710273</v>
      </c>
      <c r="F296" t="s">
        <v>425</v>
      </c>
      <c r="G296" t="s">
        <v>71</v>
      </c>
      <c r="H296">
        <v>44</v>
      </c>
      <c r="I296">
        <v>3301041</v>
      </c>
      <c r="J296" s="59">
        <v>0.96</v>
      </c>
      <c r="K296" s="60">
        <v>68.753630423714796</v>
      </c>
      <c r="L296" t="s">
        <v>137</v>
      </c>
      <c r="M296" s="42">
        <v>0.14399999999999999</v>
      </c>
      <c r="N296">
        <v>7638</v>
      </c>
      <c r="O296" s="62">
        <v>45938</v>
      </c>
      <c r="P296">
        <v>53486</v>
      </c>
      <c r="Q296" s="58">
        <v>3677356.6768428101</v>
      </c>
      <c r="R296" s="58">
        <v>4206896</v>
      </c>
      <c r="S296">
        <v>20238</v>
      </c>
      <c r="T296" s="58">
        <v>53486</v>
      </c>
      <c r="U296" s="58">
        <v>33248</v>
      </c>
      <c r="V296" s="58">
        <v>1591803</v>
      </c>
      <c r="W296" s="58">
        <v>2615093</v>
      </c>
      <c r="X296">
        <v>85</v>
      </c>
      <c r="Y296" s="61">
        <v>46228</v>
      </c>
      <c r="Z296" s="61" t="s">
        <v>1817</v>
      </c>
      <c r="AA296" s="58">
        <v>79</v>
      </c>
      <c r="AB296">
        <v>3611</v>
      </c>
      <c r="AC296">
        <v>0</v>
      </c>
      <c r="AD296">
        <v>0</v>
      </c>
      <c r="AE296" s="42">
        <v>0.37837938899898999</v>
      </c>
      <c r="AF296" s="58">
        <v>0</v>
      </c>
    </row>
    <row r="297" spans="3:32">
      <c r="C297" t="s">
        <v>553</v>
      </c>
      <c r="D297">
        <v>587</v>
      </c>
      <c r="E297">
        <v>54611011</v>
      </c>
      <c r="F297" t="s">
        <v>229</v>
      </c>
      <c r="G297" t="s">
        <v>125</v>
      </c>
      <c r="H297">
        <v>25</v>
      </c>
      <c r="I297">
        <v>6488604</v>
      </c>
      <c r="J297" s="59">
        <v>0.97</v>
      </c>
      <c r="K297" s="60">
        <v>94.837622460516897</v>
      </c>
      <c r="L297" t="s">
        <v>204</v>
      </c>
      <c r="M297" s="42">
        <v>0.111</v>
      </c>
      <c r="N297">
        <v>4851</v>
      </c>
      <c r="O297" s="62">
        <v>45471</v>
      </c>
      <c r="P297">
        <v>86918</v>
      </c>
      <c r="Q297" s="58">
        <v>8243096.46902321</v>
      </c>
      <c r="R297" s="58">
        <v>9158080</v>
      </c>
      <c r="S297">
        <v>6182</v>
      </c>
      <c r="T297" s="58">
        <v>86918</v>
      </c>
      <c r="U297" s="58">
        <v>80736</v>
      </c>
      <c r="V297" s="58">
        <v>651364</v>
      </c>
      <c r="W297" s="58">
        <v>8506716</v>
      </c>
      <c r="X297">
        <v>180</v>
      </c>
      <c r="Y297" s="61">
        <v>46164</v>
      </c>
      <c r="Z297" s="61" t="s">
        <v>1817</v>
      </c>
      <c r="AA297" s="58">
        <v>15</v>
      </c>
      <c r="AB297">
        <v>3901</v>
      </c>
      <c r="AC297">
        <v>0</v>
      </c>
      <c r="AD297">
        <v>0</v>
      </c>
      <c r="AE297" s="42">
        <v>7.1124508157113603E-2</v>
      </c>
      <c r="AF297" s="58">
        <v>0</v>
      </c>
    </row>
    <row r="298" spans="3:32">
      <c r="C298" t="s">
        <v>554</v>
      </c>
      <c r="D298">
        <v>379</v>
      </c>
      <c r="E298">
        <v>54287367</v>
      </c>
      <c r="F298" t="s">
        <v>466</v>
      </c>
      <c r="G298" t="s">
        <v>147</v>
      </c>
      <c r="H298">
        <v>18</v>
      </c>
      <c r="I298">
        <v>3682217</v>
      </c>
      <c r="J298" s="59">
        <v>1</v>
      </c>
      <c r="K298" s="60">
        <v>71.348776768929497</v>
      </c>
      <c r="L298" t="s">
        <v>166</v>
      </c>
      <c r="M298" s="42">
        <v>0.14499999999999999</v>
      </c>
      <c r="N298">
        <v>9161</v>
      </c>
      <c r="O298" s="62">
        <v>45182</v>
      </c>
      <c r="P298">
        <v>69786</v>
      </c>
      <c r="Q298" s="58">
        <v>4979145.7355965097</v>
      </c>
      <c r="R298" s="58">
        <v>5701122</v>
      </c>
      <c r="S298">
        <v>29757</v>
      </c>
      <c r="T298" s="58">
        <v>69786</v>
      </c>
      <c r="U298" s="58">
        <v>40029</v>
      </c>
      <c r="V298" s="58">
        <v>2430979</v>
      </c>
      <c r="W298" s="58">
        <v>3270143</v>
      </c>
      <c r="X298">
        <v>69</v>
      </c>
      <c r="Y298" s="61">
        <v>46297</v>
      </c>
      <c r="Z298" s="61" t="s">
        <v>1817</v>
      </c>
      <c r="AA298" s="58">
        <v>148</v>
      </c>
      <c r="AB298">
        <v>2096</v>
      </c>
      <c r="AC298">
        <v>0</v>
      </c>
      <c r="AD298">
        <v>0</v>
      </c>
      <c r="AE298" s="42">
        <v>0.426403576648611</v>
      </c>
      <c r="AF298" s="58">
        <v>0</v>
      </c>
    </row>
    <row r="299" spans="3:32">
      <c r="C299" t="s">
        <v>555</v>
      </c>
      <c r="D299">
        <v>320</v>
      </c>
      <c r="E299">
        <v>30211978</v>
      </c>
      <c r="F299" t="s">
        <v>473</v>
      </c>
      <c r="G299" t="s">
        <v>67</v>
      </c>
      <c r="H299">
        <v>17</v>
      </c>
      <c r="I299">
        <v>806641</v>
      </c>
      <c r="J299" s="59">
        <v>0.98</v>
      </c>
      <c r="K299" s="60">
        <v>54.665806876359902</v>
      </c>
      <c r="L299" t="s">
        <v>126</v>
      </c>
      <c r="M299" s="42">
        <v>0.14199999999999999</v>
      </c>
      <c r="N299">
        <v>7333</v>
      </c>
      <c r="O299" s="62">
        <v>44564</v>
      </c>
      <c r="P299">
        <v>17903</v>
      </c>
      <c r="Q299" s="58">
        <v>978681.94050747203</v>
      </c>
      <c r="R299" s="58">
        <v>1117655</v>
      </c>
      <c r="S299">
        <v>5014</v>
      </c>
      <c r="T299" s="58">
        <v>17903</v>
      </c>
      <c r="U299" s="58">
        <v>12889</v>
      </c>
      <c r="V299" s="58">
        <v>313016</v>
      </c>
      <c r="W299" s="58">
        <v>804639</v>
      </c>
      <c r="X299">
        <v>51</v>
      </c>
      <c r="Y299" s="61">
        <v>45820</v>
      </c>
      <c r="Z299" s="61" t="s">
        <v>1817</v>
      </c>
      <c r="AA299" s="58">
        <v>-329</v>
      </c>
      <c r="AB299">
        <v>2973</v>
      </c>
      <c r="AC299">
        <v>329</v>
      </c>
      <c r="AD299">
        <v>9</v>
      </c>
      <c r="AE299" s="42">
        <v>0.28006479361001002</v>
      </c>
      <c r="AF299" s="58">
        <v>320</v>
      </c>
    </row>
    <row r="300" spans="3:32">
      <c r="C300" t="s">
        <v>556</v>
      </c>
      <c r="D300">
        <v>644</v>
      </c>
      <c r="E300">
        <v>35324829</v>
      </c>
      <c r="F300" t="s">
        <v>299</v>
      </c>
      <c r="G300" t="s">
        <v>83</v>
      </c>
      <c r="H300">
        <v>11</v>
      </c>
      <c r="I300">
        <v>7547002</v>
      </c>
      <c r="J300" s="59">
        <v>0.96</v>
      </c>
      <c r="K300" s="60">
        <v>70.816966794512496</v>
      </c>
      <c r="L300" t="s">
        <v>115</v>
      </c>
      <c r="M300" s="42">
        <v>0.108</v>
      </c>
      <c r="N300">
        <v>4599</v>
      </c>
      <c r="O300" s="62">
        <v>45288</v>
      </c>
      <c r="P300">
        <v>64936</v>
      </c>
      <c r="Q300" s="58">
        <v>4598570.55576846</v>
      </c>
      <c r="R300" s="58">
        <v>5095216</v>
      </c>
      <c r="S300">
        <v>30572</v>
      </c>
      <c r="T300" s="58">
        <v>64936</v>
      </c>
      <c r="U300" s="58">
        <v>34364</v>
      </c>
      <c r="V300" s="58">
        <v>2398838</v>
      </c>
      <c r="W300" s="58">
        <v>2696378</v>
      </c>
      <c r="X300">
        <v>196</v>
      </c>
      <c r="Y300" s="61">
        <v>46028</v>
      </c>
      <c r="Z300" s="61" t="s">
        <v>1817</v>
      </c>
      <c r="AA300" s="58">
        <v>-121</v>
      </c>
      <c r="AB300">
        <v>5838</v>
      </c>
      <c r="AC300">
        <v>121</v>
      </c>
      <c r="AD300">
        <v>6</v>
      </c>
      <c r="AE300" s="42">
        <v>0.47080202045090602</v>
      </c>
      <c r="AF300" s="58">
        <v>115</v>
      </c>
    </row>
    <row r="301" spans="3:32">
      <c r="C301" t="s">
        <v>557</v>
      </c>
      <c r="D301">
        <v>608</v>
      </c>
      <c r="E301">
        <v>96502690</v>
      </c>
      <c r="F301" t="s">
        <v>206</v>
      </c>
      <c r="G301" t="s">
        <v>207</v>
      </c>
      <c r="H301">
        <v>27</v>
      </c>
      <c r="I301">
        <v>1745750</v>
      </c>
      <c r="J301" s="59">
        <v>0.9</v>
      </c>
      <c r="K301" s="60">
        <v>87.801225106594003</v>
      </c>
      <c r="L301" t="s">
        <v>112</v>
      </c>
      <c r="M301" s="42">
        <v>0.123</v>
      </c>
      <c r="N301">
        <v>5610</v>
      </c>
      <c r="O301" s="62">
        <v>44601</v>
      </c>
      <c r="P301">
        <v>82031</v>
      </c>
      <c r="Q301" s="58">
        <v>7202422.2967190202</v>
      </c>
      <c r="R301" s="58">
        <v>8088320</v>
      </c>
      <c r="S301">
        <v>2120</v>
      </c>
      <c r="T301" s="58">
        <v>82031</v>
      </c>
      <c r="U301" s="58">
        <v>79911</v>
      </c>
      <c r="V301" s="58">
        <v>209034</v>
      </c>
      <c r="W301" s="58">
        <v>7879286</v>
      </c>
      <c r="X301">
        <v>117</v>
      </c>
      <c r="Y301" s="61">
        <v>46005</v>
      </c>
      <c r="Z301" s="61" t="s">
        <v>1817</v>
      </c>
      <c r="AA301" s="58">
        <v>-144</v>
      </c>
      <c r="AB301">
        <v>5543</v>
      </c>
      <c r="AC301">
        <v>144</v>
      </c>
      <c r="AD301">
        <v>3</v>
      </c>
      <c r="AE301" s="42">
        <v>2.5843888286135701E-2</v>
      </c>
      <c r="AF301" s="58">
        <v>141</v>
      </c>
    </row>
    <row r="302" spans="3:32">
      <c r="C302" t="s">
        <v>558</v>
      </c>
      <c r="D302">
        <v>881</v>
      </c>
      <c r="E302">
        <v>24205466</v>
      </c>
      <c r="F302" t="s">
        <v>235</v>
      </c>
      <c r="G302" t="s">
        <v>83</v>
      </c>
      <c r="H302">
        <v>19</v>
      </c>
      <c r="I302">
        <v>8054464</v>
      </c>
      <c r="J302" s="59">
        <v>0.82</v>
      </c>
      <c r="K302" s="60">
        <v>95.797612610534998</v>
      </c>
      <c r="L302" t="s">
        <v>208</v>
      </c>
      <c r="M302" s="42">
        <v>0.14499999999999999</v>
      </c>
      <c r="N302">
        <v>4728</v>
      </c>
      <c r="O302" s="62">
        <v>44942</v>
      </c>
      <c r="P302">
        <v>29991</v>
      </c>
      <c r="Q302" s="58">
        <v>2873066.1998025598</v>
      </c>
      <c r="R302" s="58">
        <v>3289661</v>
      </c>
      <c r="S302">
        <v>12716</v>
      </c>
      <c r="T302" s="58">
        <v>29991</v>
      </c>
      <c r="U302" s="58">
        <v>17275</v>
      </c>
      <c r="V302" s="58">
        <v>1394796</v>
      </c>
      <c r="W302" s="58">
        <v>1894865</v>
      </c>
      <c r="X302">
        <v>91</v>
      </c>
      <c r="Y302" s="61">
        <v>46075</v>
      </c>
      <c r="Z302" s="61" t="s">
        <v>1817</v>
      </c>
      <c r="AA302" s="58">
        <v>-74</v>
      </c>
      <c r="AB302">
        <v>9664</v>
      </c>
      <c r="AC302">
        <v>74</v>
      </c>
      <c r="AD302">
        <v>7</v>
      </c>
      <c r="AE302" s="42">
        <v>0.42399386482611501</v>
      </c>
      <c r="AF302" s="58">
        <v>67</v>
      </c>
    </row>
    <row r="303" spans="3:32">
      <c r="C303" t="s">
        <v>559</v>
      </c>
      <c r="D303">
        <v>871</v>
      </c>
      <c r="E303">
        <v>68873076</v>
      </c>
      <c r="F303" t="s">
        <v>469</v>
      </c>
      <c r="G303" t="s">
        <v>58</v>
      </c>
      <c r="H303">
        <v>21</v>
      </c>
      <c r="I303">
        <v>9567999</v>
      </c>
      <c r="J303" s="59">
        <v>0.91</v>
      </c>
      <c r="K303" s="60">
        <v>89.106925132337693</v>
      </c>
      <c r="L303" t="s">
        <v>166</v>
      </c>
      <c r="M303" s="42">
        <v>0.11899999999999999</v>
      </c>
      <c r="N303">
        <v>7685</v>
      </c>
      <c r="O303" s="62">
        <v>45850</v>
      </c>
      <c r="P303">
        <v>66227</v>
      </c>
      <c r="Q303" s="58">
        <v>5901284.3307393296</v>
      </c>
      <c r="R303" s="58">
        <v>6603537</v>
      </c>
      <c r="S303">
        <v>36625</v>
      </c>
      <c r="T303" s="58">
        <v>66227</v>
      </c>
      <c r="U303" s="58">
        <v>29602</v>
      </c>
      <c r="V303" s="58">
        <v>3651903</v>
      </c>
      <c r="W303" s="58">
        <v>2951634</v>
      </c>
      <c r="X303">
        <v>88</v>
      </c>
      <c r="Y303" s="61">
        <v>45948</v>
      </c>
      <c r="Z303" s="61" t="s">
        <v>1817</v>
      </c>
      <c r="AA303" s="58">
        <v>-201</v>
      </c>
      <c r="AB303">
        <v>3690</v>
      </c>
      <c r="AC303">
        <v>201</v>
      </c>
      <c r="AD303">
        <v>6</v>
      </c>
      <c r="AE303" s="42">
        <v>0.55302218128557801</v>
      </c>
      <c r="AF303" s="58">
        <v>195</v>
      </c>
    </row>
    <row r="304" spans="3:32">
      <c r="C304" t="s">
        <v>560</v>
      </c>
      <c r="D304">
        <v>210</v>
      </c>
      <c r="E304">
        <v>72745760</v>
      </c>
      <c r="F304" t="s">
        <v>168</v>
      </c>
      <c r="G304" t="s">
        <v>75</v>
      </c>
      <c r="H304">
        <v>20</v>
      </c>
      <c r="I304">
        <v>8490938</v>
      </c>
      <c r="J304" s="59">
        <v>0.96</v>
      </c>
      <c r="K304" s="60">
        <v>80.692586404085006</v>
      </c>
      <c r="L304" t="s">
        <v>87</v>
      </c>
      <c r="M304" s="42">
        <v>0.14099999999999999</v>
      </c>
      <c r="N304">
        <v>3809</v>
      </c>
      <c r="O304" s="62">
        <v>44916</v>
      </c>
      <c r="P304">
        <v>81628</v>
      </c>
      <c r="Q304" s="58">
        <v>6586774.44299265</v>
      </c>
      <c r="R304" s="58">
        <v>7515510</v>
      </c>
      <c r="S304">
        <v>9769</v>
      </c>
      <c r="T304" s="58">
        <v>81628</v>
      </c>
      <c r="U304" s="58">
        <v>71859</v>
      </c>
      <c r="V304" s="58">
        <v>899434</v>
      </c>
      <c r="W304" s="58">
        <v>6616076</v>
      </c>
      <c r="X304">
        <v>86</v>
      </c>
      <c r="Y304" s="61">
        <v>46157</v>
      </c>
      <c r="Z304" s="61" t="s">
        <v>1817</v>
      </c>
      <c r="AA304" s="58">
        <v>8</v>
      </c>
      <c r="AB304">
        <v>5802</v>
      </c>
      <c r="AC304">
        <v>0</v>
      </c>
      <c r="AD304">
        <v>0</v>
      </c>
      <c r="AE304" s="42">
        <v>0.119677071593081</v>
      </c>
      <c r="AF304" s="58">
        <v>0</v>
      </c>
    </row>
    <row r="305" spans="3:32">
      <c r="C305" t="s">
        <v>561</v>
      </c>
      <c r="D305">
        <v>264</v>
      </c>
      <c r="E305">
        <v>68179793</v>
      </c>
      <c r="F305" t="s">
        <v>525</v>
      </c>
      <c r="G305" t="s">
        <v>211</v>
      </c>
      <c r="H305">
        <v>49</v>
      </c>
      <c r="I305">
        <v>1016743</v>
      </c>
      <c r="J305" s="59">
        <v>0.76</v>
      </c>
      <c r="K305" s="60">
        <v>96.394931403807604</v>
      </c>
      <c r="L305" t="s">
        <v>156</v>
      </c>
      <c r="M305" s="42">
        <v>0.13100000000000001</v>
      </c>
      <c r="N305">
        <v>5059</v>
      </c>
      <c r="O305" s="62">
        <v>43931</v>
      </c>
      <c r="P305">
        <v>52600</v>
      </c>
      <c r="Q305" s="58">
        <v>5070373.39184028</v>
      </c>
      <c r="R305" s="58">
        <v>5734592</v>
      </c>
      <c r="S305">
        <v>39045</v>
      </c>
      <c r="T305" s="58">
        <v>52600</v>
      </c>
      <c r="U305" s="58">
        <v>13555</v>
      </c>
      <c r="V305" s="58">
        <v>4256790</v>
      </c>
      <c r="W305" s="58">
        <v>1477802</v>
      </c>
      <c r="X305">
        <v>50</v>
      </c>
      <c r="Y305" s="61">
        <v>45761</v>
      </c>
      <c r="Z305" s="61" t="s">
        <v>1817</v>
      </c>
      <c r="AA305" s="58">
        <v>-388</v>
      </c>
      <c r="AB305">
        <v>9792</v>
      </c>
      <c r="AC305">
        <v>388</v>
      </c>
      <c r="AD305">
        <v>8</v>
      </c>
      <c r="AE305" s="42">
        <v>0.74230038022813705</v>
      </c>
      <c r="AF305" s="58">
        <v>380</v>
      </c>
    </row>
    <row r="306" spans="3:32">
      <c r="C306" t="s">
        <v>562</v>
      </c>
      <c r="D306">
        <v>147</v>
      </c>
      <c r="E306">
        <v>27626494</v>
      </c>
      <c r="F306" t="s">
        <v>114</v>
      </c>
      <c r="G306" t="s">
        <v>54</v>
      </c>
      <c r="H306">
        <v>20</v>
      </c>
      <c r="I306">
        <v>9675078</v>
      </c>
      <c r="J306" s="59">
        <v>0.79</v>
      </c>
      <c r="K306" s="60">
        <v>65.859366352592502</v>
      </c>
      <c r="L306" t="s">
        <v>315</v>
      </c>
      <c r="M306" s="42">
        <v>0.124</v>
      </c>
      <c r="N306">
        <v>3489</v>
      </c>
      <c r="O306" s="62">
        <v>45354</v>
      </c>
      <c r="P306">
        <v>59432</v>
      </c>
      <c r="Q306" s="58">
        <v>3914153.8610672802</v>
      </c>
      <c r="R306" s="58">
        <v>4399509</v>
      </c>
      <c r="S306">
        <v>7671</v>
      </c>
      <c r="T306" s="58">
        <v>59432</v>
      </c>
      <c r="U306" s="58">
        <v>51761</v>
      </c>
      <c r="V306" s="58">
        <v>567853</v>
      </c>
      <c r="W306" s="58">
        <v>3831656</v>
      </c>
      <c r="X306">
        <v>102</v>
      </c>
      <c r="Y306" s="61">
        <v>46383</v>
      </c>
      <c r="Z306" s="61" t="s">
        <v>1817</v>
      </c>
      <c r="AA306" s="58">
        <v>234</v>
      </c>
      <c r="AB306">
        <v>6905</v>
      </c>
      <c r="AC306">
        <v>0</v>
      </c>
      <c r="AD306">
        <v>0</v>
      </c>
      <c r="AE306" s="42">
        <v>0.12907188046843501</v>
      </c>
      <c r="AF306" s="58">
        <v>0</v>
      </c>
    </row>
    <row r="307" spans="3:32">
      <c r="C307" t="s">
        <v>563</v>
      </c>
      <c r="D307">
        <v>195</v>
      </c>
      <c r="E307">
        <v>24067293</v>
      </c>
      <c r="F307" t="s">
        <v>564</v>
      </c>
      <c r="G307" t="s">
        <v>97</v>
      </c>
      <c r="H307">
        <v>41</v>
      </c>
      <c r="I307">
        <v>1662617</v>
      </c>
      <c r="J307" s="59">
        <v>0.95</v>
      </c>
      <c r="K307" s="60">
        <v>86.7239609587064</v>
      </c>
      <c r="L307" t="s">
        <v>352</v>
      </c>
      <c r="M307" s="42">
        <v>0.124</v>
      </c>
      <c r="N307">
        <v>1562</v>
      </c>
      <c r="O307" s="62">
        <v>45396</v>
      </c>
      <c r="P307">
        <v>28327</v>
      </c>
      <c r="Q307" s="58">
        <v>2456629.6420772802</v>
      </c>
      <c r="R307" s="58">
        <v>2761252</v>
      </c>
      <c r="S307">
        <v>23500</v>
      </c>
      <c r="T307" s="58">
        <v>28327</v>
      </c>
      <c r="U307" s="58">
        <v>4827</v>
      </c>
      <c r="V307" s="58">
        <v>2290727</v>
      </c>
      <c r="W307" s="58">
        <v>470525</v>
      </c>
      <c r="X307">
        <v>70</v>
      </c>
      <c r="Y307" s="61">
        <v>45841</v>
      </c>
      <c r="Z307" s="61" t="s">
        <v>1817</v>
      </c>
      <c r="AA307" s="58">
        <v>-308</v>
      </c>
      <c r="AB307">
        <v>9271</v>
      </c>
      <c r="AC307">
        <v>308</v>
      </c>
      <c r="AD307">
        <v>7</v>
      </c>
      <c r="AE307" s="42">
        <v>0.82959720408091198</v>
      </c>
      <c r="AF307" s="58">
        <v>301</v>
      </c>
    </row>
    <row r="308" spans="3:32">
      <c r="C308" t="s">
        <v>565</v>
      </c>
      <c r="D308">
        <v>862</v>
      </c>
      <c r="E308">
        <v>22607889</v>
      </c>
      <c r="F308" t="s">
        <v>74</v>
      </c>
      <c r="G308" t="s">
        <v>75</v>
      </c>
      <c r="H308">
        <v>22</v>
      </c>
      <c r="I308">
        <v>429478</v>
      </c>
      <c r="J308" s="59">
        <v>0.92</v>
      </c>
      <c r="K308" s="60">
        <v>93.458136103763294</v>
      </c>
      <c r="L308" t="s">
        <v>232</v>
      </c>
      <c r="M308" s="42">
        <v>0.112</v>
      </c>
      <c r="N308">
        <v>3233</v>
      </c>
      <c r="O308" s="62">
        <v>45232</v>
      </c>
      <c r="P308">
        <v>16422</v>
      </c>
      <c r="Q308" s="58">
        <v>1534769.511096</v>
      </c>
      <c r="R308" s="58">
        <v>1706664</v>
      </c>
      <c r="S308">
        <v>20</v>
      </c>
      <c r="T308" s="58">
        <v>16422</v>
      </c>
      <c r="U308" s="58">
        <v>16402</v>
      </c>
      <c r="V308" s="58">
        <v>2079</v>
      </c>
      <c r="W308" s="58">
        <v>1704585</v>
      </c>
      <c r="X308">
        <v>186</v>
      </c>
      <c r="Y308" s="61">
        <v>45714</v>
      </c>
      <c r="Z308" s="61" t="s">
        <v>1817</v>
      </c>
      <c r="AA308" s="58">
        <v>-435</v>
      </c>
      <c r="AB308">
        <v>2194</v>
      </c>
      <c r="AC308">
        <v>435</v>
      </c>
      <c r="AD308">
        <v>9</v>
      </c>
      <c r="AE308" s="42">
        <v>1.21787845573012E-3</v>
      </c>
      <c r="AF308" s="58">
        <v>426</v>
      </c>
    </row>
    <row r="309" spans="3:32">
      <c r="C309" t="s">
        <v>566</v>
      </c>
      <c r="D309">
        <v>686</v>
      </c>
      <c r="E309">
        <v>80192549</v>
      </c>
      <c r="F309" t="s">
        <v>49</v>
      </c>
      <c r="G309" t="s">
        <v>50</v>
      </c>
      <c r="H309">
        <v>50</v>
      </c>
      <c r="I309">
        <v>5328711</v>
      </c>
      <c r="J309" s="59">
        <v>0.88</v>
      </c>
      <c r="K309" s="60">
        <v>61.185173259699297</v>
      </c>
      <c r="L309" t="s">
        <v>68</v>
      </c>
      <c r="M309" s="42">
        <v>0.13600000000000001</v>
      </c>
      <c r="N309">
        <v>3030</v>
      </c>
      <c r="O309" s="62">
        <v>45667</v>
      </c>
      <c r="P309">
        <v>84923</v>
      </c>
      <c r="Q309" s="58">
        <v>5196028.4687334402</v>
      </c>
      <c r="R309" s="58">
        <v>5902688</v>
      </c>
      <c r="S309">
        <v>46558</v>
      </c>
      <c r="T309" s="58">
        <v>84923</v>
      </c>
      <c r="U309" s="58">
        <v>38365</v>
      </c>
      <c r="V309" s="58">
        <v>3236077</v>
      </c>
      <c r="W309" s="58">
        <v>2666611</v>
      </c>
      <c r="X309">
        <v>62</v>
      </c>
      <c r="Y309" s="61">
        <v>46350</v>
      </c>
      <c r="Z309" s="61" t="s">
        <v>1817</v>
      </c>
      <c r="AA309" s="58">
        <v>201</v>
      </c>
      <c r="AB309">
        <v>6596</v>
      </c>
      <c r="AC309">
        <v>0</v>
      </c>
      <c r="AD309">
        <v>0</v>
      </c>
      <c r="AE309" s="42">
        <v>0.54823781543280403</v>
      </c>
      <c r="AF309" s="58">
        <v>0</v>
      </c>
    </row>
    <row r="310" spans="3:32">
      <c r="C310" t="s">
        <v>567</v>
      </c>
      <c r="D310">
        <v>537</v>
      </c>
      <c r="E310">
        <v>31340950</v>
      </c>
      <c r="F310" t="s">
        <v>568</v>
      </c>
      <c r="G310" t="s">
        <v>67</v>
      </c>
      <c r="H310">
        <v>33</v>
      </c>
      <c r="I310">
        <v>8458175</v>
      </c>
      <c r="J310" s="59">
        <v>0.84</v>
      </c>
      <c r="K310" s="60">
        <v>96.590737684279702</v>
      </c>
      <c r="L310" t="s">
        <v>59</v>
      </c>
      <c r="M310" s="42">
        <v>0.13800000000000001</v>
      </c>
      <c r="N310">
        <v>3395</v>
      </c>
      <c r="O310" s="62">
        <v>46007</v>
      </c>
      <c r="P310">
        <v>88024</v>
      </c>
      <c r="Q310" s="58">
        <v>8502303.0939210393</v>
      </c>
      <c r="R310" s="58">
        <v>9675621</v>
      </c>
      <c r="S310">
        <v>14290</v>
      </c>
      <c r="T310" s="58">
        <v>88024</v>
      </c>
      <c r="U310" s="58">
        <v>73734</v>
      </c>
      <c r="V310" s="58">
        <v>1570761</v>
      </c>
      <c r="W310" s="58">
        <v>8104860</v>
      </c>
      <c r="X310">
        <v>180</v>
      </c>
      <c r="Y310" s="61">
        <v>46252</v>
      </c>
      <c r="Z310" s="61" t="s">
        <v>1817</v>
      </c>
      <c r="AA310" s="58">
        <v>103</v>
      </c>
      <c r="AB310">
        <v>8556</v>
      </c>
      <c r="AC310">
        <v>0</v>
      </c>
      <c r="AD310">
        <v>0</v>
      </c>
      <c r="AE310" s="42">
        <v>0.16234208852131199</v>
      </c>
      <c r="AF310" s="58">
        <v>0</v>
      </c>
    </row>
    <row r="311" spans="3:32">
      <c r="C311" t="s">
        <v>569</v>
      </c>
      <c r="D311">
        <v>313</v>
      </c>
      <c r="E311">
        <v>89250112</v>
      </c>
      <c r="F311" t="s">
        <v>163</v>
      </c>
      <c r="G311" t="s">
        <v>83</v>
      </c>
      <c r="H311">
        <v>31</v>
      </c>
      <c r="I311">
        <v>1140714</v>
      </c>
      <c r="J311" s="59">
        <v>0.87</v>
      </c>
      <c r="K311" s="60">
        <v>85.297666290692405</v>
      </c>
      <c r="L311" t="s">
        <v>190</v>
      </c>
      <c r="M311" s="42">
        <v>0.114</v>
      </c>
      <c r="N311">
        <v>6044</v>
      </c>
      <c r="O311" s="62">
        <v>44412</v>
      </c>
      <c r="P311">
        <v>19393</v>
      </c>
      <c r="Q311" s="58">
        <v>1654177.6423754001</v>
      </c>
      <c r="R311" s="58">
        <v>1842754</v>
      </c>
      <c r="S311">
        <v>9547</v>
      </c>
      <c r="T311" s="58">
        <v>19393</v>
      </c>
      <c r="U311" s="58">
        <v>9846</v>
      </c>
      <c r="V311" s="58">
        <v>907171</v>
      </c>
      <c r="W311" s="58">
        <v>935583</v>
      </c>
      <c r="X311">
        <v>196</v>
      </c>
      <c r="Y311" s="61">
        <v>45658</v>
      </c>
      <c r="Z311" s="61" t="s">
        <v>1817</v>
      </c>
      <c r="AA311" s="58">
        <v>-491</v>
      </c>
      <c r="AB311">
        <v>8128</v>
      </c>
      <c r="AC311">
        <v>491</v>
      </c>
      <c r="AD311">
        <v>4</v>
      </c>
      <c r="AE311" s="42">
        <v>0.49229103284690401</v>
      </c>
      <c r="AF311" s="58">
        <v>487</v>
      </c>
    </row>
    <row r="312" spans="3:32">
      <c r="C312" t="s">
        <v>570</v>
      </c>
      <c r="D312">
        <v>564</v>
      </c>
      <c r="E312">
        <v>72398007</v>
      </c>
      <c r="F312" t="s">
        <v>485</v>
      </c>
      <c r="G312" t="s">
        <v>207</v>
      </c>
      <c r="H312">
        <v>20</v>
      </c>
      <c r="I312">
        <v>4233700</v>
      </c>
      <c r="J312" s="59">
        <v>0.99</v>
      </c>
      <c r="K312" s="60">
        <v>95.385769409955699</v>
      </c>
      <c r="L312" t="s">
        <v>204</v>
      </c>
      <c r="M312" s="42">
        <v>0.123</v>
      </c>
      <c r="N312">
        <v>5407</v>
      </c>
      <c r="O312" s="62">
        <v>44161</v>
      </c>
      <c r="P312">
        <v>90656</v>
      </c>
      <c r="Q312" s="58">
        <v>8647292.3116289508</v>
      </c>
      <c r="R312" s="58">
        <v>9710909</v>
      </c>
      <c r="S312">
        <v>23383</v>
      </c>
      <c r="T312" s="58">
        <v>90656</v>
      </c>
      <c r="U312" s="58">
        <v>67273</v>
      </c>
      <c r="V312" s="58">
        <v>2504745</v>
      </c>
      <c r="W312" s="58">
        <v>7206164</v>
      </c>
      <c r="X312">
        <v>74</v>
      </c>
      <c r="Y312" s="61">
        <v>46304</v>
      </c>
      <c r="Z312" s="61" t="s">
        <v>1817</v>
      </c>
      <c r="AA312" s="58">
        <v>155</v>
      </c>
      <c r="AB312">
        <v>5734</v>
      </c>
      <c r="AC312">
        <v>0</v>
      </c>
      <c r="AD312">
        <v>0</v>
      </c>
      <c r="AE312" s="42">
        <v>0.257931080127074</v>
      </c>
      <c r="AF312" s="58">
        <v>0</v>
      </c>
    </row>
    <row r="313" spans="3:32">
      <c r="C313" t="s">
        <v>571</v>
      </c>
      <c r="D313">
        <v>885</v>
      </c>
      <c r="E313">
        <v>59283011</v>
      </c>
      <c r="F313" t="s">
        <v>106</v>
      </c>
      <c r="G313" t="s">
        <v>107</v>
      </c>
      <c r="H313">
        <v>23</v>
      </c>
      <c r="I313">
        <v>8164250</v>
      </c>
      <c r="J313" s="59">
        <v>0.98</v>
      </c>
      <c r="K313" s="60">
        <v>82.487756230148193</v>
      </c>
      <c r="L313" t="s">
        <v>51</v>
      </c>
      <c r="M313" s="42">
        <v>0.128</v>
      </c>
      <c r="N313">
        <v>9015</v>
      </c>
      <c r="O313" s="62">
        <v>44214</v>
      </c>
      <c r="P313">
        <v>15811</v>
      </c>
      <c r="Q313" s="58">
        <v>1304213.91375487</v>
      </c>
      <c r="R313" s="58">
        <v>1471153</v>
      </c>
      <c r="S313">
        <v>5067</v>
      </c>
      <c r="T313" s="58">
        <v>15811</v>
      </c>
      <c r="U313" s="58">
        <v>10744</v>
      </c>
      <c r="V313" s="58">
        <v>471465</v>
      </c>
      <c r="W313" s="58">
        <v>999688</v>
      </c>
      <c r="X313">
        <v>66</v>
      </c>
      <c r="Y313" s="61">
        <v>46049</v>
      </c>
      <c r="Z313" s="61" t="s">
        <v>1817</v>
      </c>
      <c r="AA313" s="58">
        <v>-100</v>
      </c>
      <c r="AB313">
        <v>4481</v>
      </c>
      <c r="AC313">
        <v>100</v>
      </c>
      <c r="AD313">
        <v>1</v>
      </c>
      <c r="AE313" s="42">
        <v>0.32047308835620802</v>
      </c>
      <c r="AF313" s="58">
        <v>99</v>
      </c>
    </row>
    <row r="314" spans="3:32">
      <c r="C314" t="s">
        <v>572</v>
      </c>
      <c r="D314">
        <v>626</v>
      </c>
      <c r="E314">
        <v>81471125</v>
      </c>
      <c r="F314" t="s">
        <v>372</v>
      </c>
      <c r="G314" t="s">
        <v>54</v>
      </c>
      <c r="H314">
        <v>13</v>
      </c>
      <c r="I314">
        <v>4816548</v>
      </c>
      <c r="J314" s="59">
        <v>0.84</v>
      </c>
      <c r="K314" s="60">
        <v>81.847319522601197</v>
      </c>
      <c r="L314" t="s">
        <v>137</v>
      </c>
      <c r="M314" s="42">
        <v>0.10299999999999999</v>
      </c>
      <c r="N314">
        <v>2973</v>
      </c>
      <c r="O314" s="62">
        <v>45398</v>
      </c>
      <c r="P314">
        <v>60367</v>
      </c>
      <c r="Q314" s="58">
        <v>4940877.1376208598</v>
      </c>
      <c r="R314" s="58">
        <v>5449787</v>
      </c>
      <c r="S314">
        <v>2099</v>
      </c>
      <c r="T314" s="58">
        <v>60367</v>
      </c>
      <c r="U314" s="58">
        <v>58268</v>
      </c>
      <c r="V314" s="58">
        <v>189493</v>
      </c>
      <c r="W314" s="58">
        <v>5260294</v>
      </c>
      <c r="X314">
        <v>63</v>
      </c>
      <c r="Y314" s="61">
        <v>45671</v>
      </c>
      <c r="Z314" s="61" t="s">
        <v>1817</v>
      </c>
      <c r="AA314" s="58">
        <v>-478</v>
      </c>
      <c r="AB314">
        <v>1401</v>
      </c>
      <c r="AC314">
        <v>478</v>
      </c>
      <c r="AD314">
        <v>1</v>
      </c>
      <c r="AE314" s="42">
        <v>3.4770652840127897E-2</v>
      </c>
      <c r="AF314" s="58">
        <v>477</v>
      </c>
    </row>
    <row r="315" spans="3:32">
      <c r="C315" t="s">
        <v>573</v>
      </c>
      <c r="D315">
        <v>750</v>
      </c>
      <c r="E315">
        <v>32572460</v>
      </c>
      <c r="F315" t="s">
        <v>458</v>
      </c>
      <c r="G315" t="s">
        <v>97</v>
      </c>
      <c r="H315">
        <v>23</v>
      </c>
      <c r="I315">
        <v>2408793</v>
      </c>
      <c r="J315" s="59">
        <v>0.87</v>
      </c>
      <c r="K315" s="60">
        <v>95.233611741676896</v>
      </c>
      <c r="L315" t="s">
        <v>265</v>
      </c>
      <c r="M315" s="42">
        <v>0.127</v>
      </c>
      <c r="N315">
        <v>6771</v>
      </c>
      <c r="O315" s="62">
        <v>45798</v>
      </c>
      <c r="P315">
        <v>76605</v>
      </c>
      <c r="Q315" s="58">
        <v>7295370.8274711603</v>
      </c>
      <c r="R315" s="58">
        <v>8221883</v>
      </c>
      <c r="S315">
        <v>56251</v>
      </c>
      <c r="T315" s="58">
        <v>76605</v>
      </c>
      <c r="U315" s="58">
        <v>20354</v>
      </c>
      <c r="V315" s="58">
        <v>6037323</v>
      </c>
      <c r="W315" s="58">
        <v>2184560</v>
      </c>
      <c r="X315">
        <v>65</v>
      </c>
      <c r="Y315" s="61">
        <v>46035</v>
      </c>
      <c r="Z315" s="61" t="s">
        <v>1817</v>
      </c>
      <c r="AA315" s="58">
        <v>-114</v>
      </c>
      <c r="AB315">
        <v>3941</v>
      </c>
      <c r="AC315">
        <v>114</v>
      </c>
      <c r="AD315">
        <v>5</v>
      </c>
      <c r="AE315" s="42">
        <v>0.73429932772012296</v>
      </c>
      <c r="AF315" s="58">
        <v>109</v>
      </c>
    </row>
    <row r="316" spans="3:32">
      <c r="C316" t="s">
        <v>574</v>
      </c>
      <c r="D316">
        <v>124</v>
      </c>
      <c r="E316">
        <v>14801224</v>
      </c>
      <c r="F316" t="s">
        <v>163</v>
      </c>
      <c r="G316" t="s">
        <v>83</v>
      </c>
      <c r="H316">
        <v>30</v>
      </c>
      <c r="I316">
        <v>2305046</v>
      </c>
      <c r="J316" s="59">
        <v>0.78</v>
      </c>
      <c r="K316" s="60">
        <v>95.010265482014702</v>
      </c>
      <c r="L316" t="s">
        <v>173</v>
      </c>
      <c r="M316" s="42">
        <v>0.10299999999999999</v>
      </c>
      <c r="N316">
        <v>6176</v>
      </c>
      <c r="O316" s="62">
        <v>44026</v>
      </c>
      <c r="P316">
        <v>34813</v>
      </c>
      <c r="Q316" s="58">
        <v>3307592.37222538</v>
      </c>
      <c r="R316" s="58">
        <v>3648274</v>
      </c>
      <c r="S316">
        <v>9225</v>
      </c>
      <c r="T316" s="58">
        <v>34813</v>
      </c>
      <c r="U316" s="58">
        <v>25588</v>
      </c>
      <c r="V316" s="58">
        <v>966746</v>
      </c>
      <c r="W316" s="58">
        <v>2681528</v>
      </c>
      <c r="X316">
        <v>114</v>
      </c>
      <c r="Y316" s="61">
        <v>46256</v>
      </c>
      <c r="Z316" s="61" t="s">
        <v>1817</v>
      </c>
      <c r="AA316" s="58">
        <v>107</v>
      </c>
      <c r="AB316">
        <v>4611</v>
      </c>
      <c r="AC316">
        <v>0</v>
      </c>
      <c r="AD316">
        <v>0</v>
      </c>
      <c r="AE316" s="42">
        <v>0.26498721741878001</v>
      </c>
      <c r="AF316" s="58">
        <v>0</v>
      </c>
    </row>
    <row r="317" spans="3:32">
      <c r="C317" t="s">
        <v>575</v>
      </c>
      <c r="D317">
        <v>575</v>
      </c>
      <c r="E317">
        <v>76931956</v>
      </c>
      <c r="F317" t="s">
        <v>405</v>
      </c>
      <c r="G317" t="s">
        <v>107</v>
      </c>
      <c r="H317">
        <v>34</v>
      </c>
      <c r="I317">
        <v>6124854</v>
      </c>
      <c r="J317" s="59">
        <v>0.86</v>
      </c>
      <c r="K317" s="60">
        <v>93.717722471260203</v>
      </c>
      <c r="L317" t="s">
        <v>68</v>
      </c>
      <c r="M317" s="42">
        <v>0.13100000000000001</v>
      </c>
      <c r="N317">
        <v>4903</v>
      </c>
      <c r="O317" s="62">
        <v>44388</v>
      </c>
      <c r="P317">
        <v>71768</v>
      </c>
      <c r="Q317" s="58">
        <v>6725933.5063174004</v>
      </c>
      <c r="R317" s="58">
        <v>7607031</v>
      </c>
      <c r="S317">
        <v>71386</v>
      </c>
      <c r="T317" s="58">
        <v>71768</v>
      </c>
      <c r="U317" s="58">
        <v>382</v>
      </c>
      <c r="V317" s="58">
        <v>7566541</v>
      </c>
      <c r="W317" s="58">
        <v>40490</v>
      </c>
      <c r="X317">
        <v>184</v>
      </c>
      <c r="Y317" s="61">
        <v>46341</v>
      </c>
      <c r="Z317" s="61" t="s">
        <v>1817</v>
      </c>
      <c r="AA317" s="58">
        <v>192</v>
      </c>
      <c r="AB317">
        <v>8857</v>
      </c>
      <c r="AC317">
        <v>0</v>
      </c>
      <c r="AD317">
        <v>0</v>
      </c>
      <c r="AE317" s="42">
        <v>0.99467729350128198</v>
      </c>
      <c r="AF317" s="58">
        <v>0</v>
      </c>
    </row>
    <row r="318" spans="3:32">
      <c r="C318" t="s">
        <v>576</v>
      </c>
      <c r="D318">
        <v>864</v>
      </c>
      <c r="E318">
        <v>46091686</v>
      </c>
      <c r="F318" t="s">
        <v>336</v>
      </c>
      <c r="G318" t="s">
        <v>58</v>
      </c>
      <c r="H318">
        <v>28</v>
      </c>
      <c r="I318">
        <v>3187287</v>
      </c>
      <c r="J318" s="59">
        <v>0.97</v>
      </c>
      <c r="K318" s="60">
        <v>61.561697611455898</v>
      </c>
      <c r="L318" t="s">
        <v>166</v>
      </c>
      <c r="M318" s="42">
        <v>0.13600000000000001</v>
      </c>
      <c r="N318">
        <v>5473</v>
      </c>
      <c r="O318" s="62">
        <v>45310</v>
      </c>
      <c r="P318">
        <v>25909</v>
      </c>
      <c r="Q318" s="58">
        <v>1595002.02341521</v>
      </c>
      <c r="R318" s="58">
        <v>1811922</v>
      </c>
      <c r="S318">
        <v>10257</v>
      </c>
      <c r="T318" s="58">
        <v>25909</v>
      </c>
      <c r="U318" s="58">
        <v>15652</v>
      </c>
      <c r="V318" s="58">
        <v>717314</v>
      </c>
      <c r="W318" s="58">
        <v>1094608</v>
      </c>
      <c r="X318">
        <v>70</v>
      </c>
      <c r="Y318" s="61">
        <v>46145</v>
      </c>
      <c r="Z318" s="61" t="s">
        <v>1817</v>
      </c>
      <c r="AA318" s="58">
        <v>-4</v>
      </c>
      <c r="AB318">
        <v>6068</v>
      </c>
      <c r="AC318">
        <v>4</v>
      </c>
      <c r="AD318">
        <v>2</v>
      </c>
      <c r="AE318" s="42">
        <v>0.39588559959859498</v>
      </c>
      <c r="AF318" s="58">
        <v>2</v>
      </c>
    </row>
    <row r="319" spans="3:32">
      <c r="C319" t="s">
        <v>577</v>
      </c>
      <c r="D319">
        <v>599</v>
      </c>
      <c r="E319">
        <v>45540895</v>
      </c>
      <c r="F319" t="s">
        <v>529</v>
      </c>
      <c r="G319" t="s">
        <v>211</v>
      </c>
      <c r="H319">
        <v>26</v>
      </c>
      <c r="I319">
        <v>5181168</v>
      </c>
      <c r="J319" s="59">
        <v>0.86</v>
      </c>
      <c r="K319" s="60">
        <v>63.4143239917153</v>
      </c>
      <c r="L319" t="s">
        <v>352</v>
      </c>
      <c r="M319" s="42">
        <v>0.104</v>
      </c>
      <c r="N319">
        <v>2230</v>
      </c>
      <c r="O319" s="62">
        <v>44377</v>
      </c>
      <c r="P319">
        <v>67078</v>
      </c>
      <c r="Q319" s="58">
        <v>4253706.0247162804</v>
      </c>
      <c r="R319" s="58">
        <v>4696091</v>
      </c>
      <c r="S319">
        <v>67078</v>
      </c>
      <c r="T319" s="58">
        <v>67078</v>
      </c>
      <c r="U319" s="58">
        <v>0</v>
      </c>
      <c r="V319" s="58">
        <v>4696091</v>
      </c>
      <c r="W319" s="58">
        <v>0</v>
      </c>
      <c r="X319">
        <v>53</v>
      </c>
      <c r="Y319" s="61">
        <v>45949</v>
      </c>
      <c r="Z319" s="61" t="s">
        <v>1816</v>
      </c>
      <c r="AA319" s="58">
        <v>-200</v>
      </c>
      <c r="AB319">
        <v>1947</v>
      </c>
      <c r="AC319">
        <v>200</v>
      </c>
      <c r="AD319">
        <v>5</v>
      </c>
      <c r="AE319" s="42">
        <v>1</v>
      </c>
      <c r="AF319" s="58">
        <v>195</v>
      </c>
    </row>
    <row r="320" spans="3:32">
      <c r="C320" t="s">
        <v>578</v>
      </c>
      <c r="D320">
        <v>116</v>
      </c>
      <c r="E320">
        <v>23994031</v>
      </c>
      <c r="F320" t="s">
        <v>214</v>
      </c>
      <c r="G320" t="s">
        <v>75</v>
      </c>
      <c r="H320">
        <v>24</v>
      </c>
      <c r="I320">
        <v>1125759</v>
      </c>
      <c r="J320" s="59">
        <v>0.75</v>
      </c>
      <c r="K320" s="60">
        <v>78.556237790674899</v>
      </c>
      <c r="L320" t="s">
        <v>521</v>
      </c>
      <c r="M320" s="42">
        <v>0.13300000000000001</v>
      </c>
      <c r="N320">
        <v>5945</v>
      </c>
      <c r="O320" s="62">
        <v>45716</v>
      </c>
      <c r="P320">
        <v>82792</v>
      </c>
      <c r="Q320" s="58">
        <v>6503828.0391655602</v>
      </c>
      <c r="R320" s="58">
        <v>7368837</v>
      </c>
      <c r="S320">
        <v>41625</v>
      </c>
      <c r="T320" s="58">
        <v>82792</v>
      </c>
      <c r="U320" s="58">
        <v>41167</v>
      </c>
      <c r="V320" s="58">
        <v>3704801</v>
      </c>
      <c r="W320" s="58">
        <v>3664036</v>
      </c>
      <c r="X320">
        <v>122</v>
      </c>
      <c r="Y320" s="61">
        <v>45975</v>
      </c>
      <c r="Z320" s="61" t="s">
        <v>1817</v>
      </c>
      <c r="AA320" s="58">
        <v>-174</v>
      </c>
      <c r="AB320">
        <v>1726</v>
      </c>
      <c r="AC320">
        <v>174</v>
      </c>
      <c r="AD320">
        <v>7</v>
      </c>
      <c r="AE320" s="42">
        <v>0.50276596772634996</v>
      </c>
      <c r="AF320" s="58">
        <v>167</v>
      </c>
    </row>
    <row r="321" spans="3:32">
      <c r="C321" t="s">
        <v>579</v>
      </c>
      <c r="D321">
        <v>262</v>
      </c>
      <c r="E321">
        <v>35191778</v>
      </c>
      <c r="F321" t="s">
        <v>121</v>
      </c>
      <c r="G321" t="s">
        <v>93</v>
      </c>
      <c r="H321">
        <v>15</v>
      </c>
      <c r="I321">
        <v>2804972</v>
      </c>
      <c r="J321" s="59">
        <v>0.91</v>
      </c>
      <c r="K321" s="60">
        <v>67.537100032023503</v>
      </c>
      <c r="L321" t="s">
        <v>377</v>
      </c>
      <c r="M321" s="42">
        <v>0.11</v>
      </c>
      <c r="N321">
        <v>2406</v>
      </c>
      <c r="O321" s="62">
        <v>44449</v>
      </c>
      <c r="P321">
        <v>27206</v>
      </c>
      <c r="Q321" s="58">
        <v>1837414.34347123</v>
      </c>
      <c r="R321" s="58">
        <v>2039530</v>
      </c>
      <c r="S321">
        <v>26372</v>
      </c>
      <c r="T321" s="58">
        <v>27206</v>
      </c>
      <c r="U321" s="58">
        <v>834</v>
      </c>
      <c r="V321" s="58">
        <v>1977008</v>
      </c>
      <c r="W321" s="58">
        <v>62522</v>
      </c>
      <c r="X321">
        <v>186</v>
      </c>
      <c r="Y321" s="61">
        <v>46065</v>
      </c>
      <c r="Z321" s="61" t="s">
        <v>1817</v>
      </c>
      <c r="AA321" s="58">
        <v>-84</v>
      </c>
      <c r="AB321">
        <v>2567</v>
      </c>
      <c r="AC321">
        <v>84</v>
      </c>
      <c r="AD321">
        <v>8</v>
      </c>
      <c r="AE321" s="42">
        <v>0.96934499742703795</v>
      </c>
      <c r="AF321" s="58">
        <v>76</v>
      </c>
    </row>
    <row r="322" spans="3:32">
      <c r="C322" t="s">
        <v>580</v>
      </c>
      <c r="D322">
        <v>653</v>
      </c>
      <c r="E322">
        <v>95615402</v>
      </c>
      <c r="F322" t="s">
        <v>581</v>
      </c>
      <c r="G322" t="s">
        <v>75</v>
      </c>
      <c r="H322">
        <v>16</v>
      </c>
      <c r="I322">
        <v>6444727</v>
      </c>
      <c r="J322" s="59">
        <v>0.81</v>
      </c>
      <c r="K322" s="60">
        <v>85.035304547045399</v>
      </c>
      <c r="L322" t="s">
        <v>115</v>
      </c>
      <c r="M322" s="42">
        <v>0.10100000000000001</v>
      </c>
      <c r="N322">
        <v>6253</v>
      </c>
      <c r="O322" s="62">
        <v>44198</v>
      </c>
      <c r="P322">
        <v>71226</v>
      </c>
      <c r="Q322" s="58">
        <v>6056724.6016678596</v>
      </c>
      <c r="R322" s="58">
        <v>6668454</v>
      </c>
      <c r="S322">
        <v>38388</v>
      </c>
      <c r="T322" s="58">
        <v>71226</v>
      </c>
      <c r="U322" s="58">
        <v>32838</v>
      </c>
      <c r="V322" s="58">
        <v>3594033</v>
      </c>
      <c r="W322" s="58">
        <v>3074421</v>
      </c>
      <c r="X322">
        <v>135</v>
      </c>
      <c r="Y322" s="61">
        <v>46332</v>
      </c>
      <c r="Z322" s="61" t="s">
        <v>1817</v>
      </c>
      <c r="AA322" s="58">
        <v>183</v>
      </c>
      <c r="AB322">
        <v>6722</v>
      </c>
      <c r="AC322">
        <v>0</v>
      </c>
      <c r="AD322">
        <v>0</v>
      </c>
      <c r="AE322" s="42">
        <v>0.53896049195518503</v>
      </c>
      <c r="AF322" s="58">
        <v>0</v>
      </c>
    </row>
    <row r="323" spans="3:32">
      <c r="C323" t="s">
        <v>582</v>
      </c>
      <c r="D323">
        <v>974</v>
      </c>
      <c r="E323">
        <v>14832839</v>
      </c>
      <c r="F323" t="s">
        <v>583</v>
      </c>
      <c r="G323" t="s">
        <v>125</v>
      </c>
      <c r="H323">
        <v>27</v>
      </c>
      <c r="I323">
        <v>2944931</v>
      </c>
      <c r="J323" s="59">
        <v>0.76</v>
      </c>
      <c r="K323" s="60">
        <v>69.863494706970997</v>
      </c>
      <c r="L323" t="s">
        <v>230</v>
      </c>
      <c r="M323" s="42">
        <v>0.111</v>
      </c>
      <c r="N323">
        <v>9170</v>
      </c>
      <c r="O323" s="62">
        <v>45997</v>
      </c>
      <c r="P323">
        <v>13060</v>
      </c>
      <c r="Q323" s="58">
        <v>912417.24087304098</v>
      </c>
      <c r="R323" s="58">
        <v>1013696</v>
      </c>
      <c r="S323">
        <v>5803</v>
      </c>
      <c r="T323" s="58">
        <v>13060</v>
      </c>
      <c r="U323" s="58">
        <v>7257</v>
      </c>
      <c r="V323" s="58">
        <v>450419</v>
      </c>
      <c r="W323" s="58">
        <v>563277</v>
      </c>
      <c r="X323">
        <v>121</v>
      </c>
      <c r="Y323" s="61">
        <v>45699</v>
      </c>
      <c r="Z323" s="61" t="s">
        <v>1817</v>
      </c>
      <c r="AA323" s="58">
        <v>-450</v>
      </c>
      <c r="AB323">
        <v>7415</v>
      </c>
      <c r="AC323">
        <v>450</v>
      </c>
      <c r="AD323">
        <v>7</v>
      </c>
      <c r="AE323" s="42">
        <v>0.44433384379785601</v>
      </c>
      <c r="AF323" s="58">
        <v>443</v>
      </c>
    </row>
    <row r="324" spans="3:32">
      <c r="C324" t="s">
        <v>584</v>
      </c>
      <c r="D324">
        <v>465</v>
      </c>
      <c r="E324">
        <v>97229000</v>
      </c>
      <c r="F324" t="s">
        <v>538</v>
      </c>
      <c r="G324" t="s">
        <v>211</v>
      </c>
      <c r="H324">
        <v>49</v>
      </c>
      <c r="I324">
        <v>3726348</v>
      </c>
      <c r="J324" s="59">
        <v>1</v>
      </c>
      <c r="K324" s="60">
        <v>55.656031641163402</v>
      </c>
      <c r="L324" t="s">
        <v>232</v>
      </c>
      <c r="M324" s="42">
        <v>0.13100000000000001</v>
      </c>
      <c r="N324">
        <v>4129</v>
      </c>
      <c r="O324" s="62">
        <v>44011</v>
      </c>
      <c r="P324">
        <v>29445</v>
      </c>
      <c r="Q324" s="58">
        <v>1638791.8516740601</v>
      </c>
      <c r="R324" s="58">
        <v>1853474</v>
      </c>
      <c r="S324">
        <v>7601</v>
      </c>
      <c r="T324" s="58">
        <v>29445</v>
      </c>
      <c r="U324" s="58">
        <v>21844</v>
      </c>
      <c r="V324" s="58">
        <v>478460</v>
      </c>
      <c r="W324" s="58">
        <v>1375014</v>
      </c>
      <c r="X324">
        <v>167</v>
      </c>
      <c r="Y324" s="61">
        <v>45958</v>
      </c>
      <c r="Z324" s="61" t="s">
        <v>1817</v>
      </c>
      <c r="AA324" s="58">
        <v>-191</v>
      </c>
      <c r="AB324">
        <v>7093</v>
      </c>
      <c r="AC324">
        <v>191</v>
      </c>
      <c r="AD324">
        <v>8</v>
      </c>
      <c r="AE324" s="42">
        <v>0.25814229920190201</v>
      </c>
      <c r="AF324" s="58">
        <v>183</v>
      </c>
    </row>
    <row r="325" spans="3:32">
      <c r="C325" t="s">
        <v>585</v>
      </c>
      <c r="D325">
        <v>523</v>
      </c>
      <c r="E325">
        <v>36078360</v>
      </c>
      <c r="F325" t="s">
        <v>460</v>
      </c>
      <c r="G325" t="s">
        <v>125</v>
      </c>
      <c r="H325">
        <v>31</v>
      </c>
      <c r="I325">
        <v>1037623</v>
      </c>
      <c r="J325" s="59">
        <v>0.87</v>
      </c>
      <c r="K325" s="60">
        <v>71.537007137879399</v>
      </c>
      <c r="L325" t="s">
        <v>137</v>
      </c>
      <c r="M325" s="42">
        <v>0.14199999999999999</v>
      </c>
      <c r="N325">
        <v>4631</v>
      </c>
      <c r="O325" s="62">
        <v>44236</v>
      </c>
      <c r="P325">
        <v>64892</v>
      </c>
      <c r="Q325" s="58">
        <v>4642179.4671912696</v>
      </c>
      <c r="R325" s="58">
        <v>5301369</v>
      </c>
      <c r="S325">
        <v>11240</v>
      </c>
      <c r="T325" s="58">
        <v>64892</v>
      </c>
      <c r="U325" s="58">
        <v>53652</v>
      </c>
      <c r="V325" s="58">
        <v>918255</v>
      </c>
      <c r="W325" s="58">
        <v>4383114</v>
      </c>
      <c r="X325">
        <v>200</v>
      </c>
      <c r="Y325" s="61">
        <v>46037</v>
      </c>
      <c r="Z325" s="61" t="s">
        <v>1817</v>
      </c>
      <c r="AA325" s="58">
        <v>-112</v>
      </c>
      <c r="AB325">
        <v>9387</v>
      </c>
      <c r="AC325">
        <v>112</v>
      </c>
      <c r="AD325">
        <v>3</v>
      </c>
      <c r="AE325" s="42">
        <v>0.17321087345127301</v>
      </c>
      <c r="AF325" s="58">
        <v>109</v>
      </c>
    </row>
    <row r="326" spans="3:32">
      <c r="C326" t="s">
        <v>586</v>
      </c>
      <c r="D326">
        <v>688</v>
      </c>
      <c r="E326">
        <v>34033495</v>
      </c>
      <c r="F326" t="s">
        <v>114</v>
      </c>
      <c r="G326" t="s">
        <v>54</v>
      </c>
      <c r="H326">
        <v>35</v>
      </c>
      <c r="I326">
        <v>7693929</v>
      </c>
      <c r="J326" s="59">
        <v>0.77</v>
      </c>
      <c r="K326" s="60">
        <v>65.157008200006501</v>
      </c>
      <c r="L326" t="s">
        <v>72</v>
      </c>
      <c r="M326" s="42">
        <v>0.114</v>
      </c>
      <c r="N326">
        <v>7491</v>
      </c>
      <c r="O326" s="62">
        <v>45346</v>
      </c>
      <c r="P326">
        <v>76275</v>
      </c>
      <c r="Q326" s="58">
        <v>4969850.8004555004</v>
      </c>
      <c r="R326" s="58">
        <v>5536414</v>
      </c>
      <c r="S326">
        <v>37696</v>
      </c>
      <c r="T326" s="58">
        <v>76275</v>
      </c>
      <c r="U326" s="58">
        <v>38579</v>
      </c>
      <c r="V326" s="58">
        <v>2736161</v>
      </c>
      <c r="W326" s="58">
        <v>2800253</v>
      </c>
      <c r="X326">
        <v>87</v>
      </c>
      <c r="Y326" s="61">
        <v>45880</v>
      </c>
      <c r="Z326" s="61" t="s">
        <v>1817</v>
      </c>
      <c r="AA326" s="58">
        <v>-269</v>
      </c>
      <c r="AB326">
        <v>3480</v>
      </c>
      <c r="AC326">
        <v>269</v>
      </c>
      <c r="AD326">
        <v>2</v>
      </c>
      <c r="AE326" s="42">
        <v>0.49421173385775202</v>
      </c>
      <c r="AF326" s="58">
        <v>267</v>
      </c>
    </row>
    <row r="327" spans="3:32">
      <c r="C327" t="s">
        <v>587</v>
      </c>
      <c r="D327">
        <v>957</v>
      </c>
      <c r="E327">
        <v>46860311</v>
      </c>
      <c r="F327" t="s">
        <v>326</v>
      </c>
      <c r="G327" t="s">
        <v>79</v>
      </c>
      <c r="H327">
        <v>41</v>
      </c>
      <c r="I327">
        <v>768006</v>
      </c>
      <c r="J327" s="59">
        <v>0.84</v>
      </c>
      <c r="K327" s="60">
        <v>76.021783222404693</v>
      </c>
      <c r="L327" t="s">
        <v>80</v>
      </c>
      <c r="M327" s="42">
        <v>0.111</v>
      </c>
      <c r="N327">
        <v>1608</v>
      </c>
      <c r="O327" s="62">
        <v>43899</v>
      </c>
      <c r="P327">
        <v>42033</v>
      </c>
      <c r="Q327" s="58">
        <v>3195423.6141873398</v>
      </c>
      <c r="R327" s="58">
        <v>3550116</v>
      </c>
      <c r="S327">
        <v>14168</v>
      </c>
      <c r="T327" s="58">
        <v>42033</v>
      </c>
      <c r="U327" s="58">
        <v>27865</v>
      </c>
      <c r="V327" s="58">
        <v>1196632</v>
      </c>
      <c r="W327" s="58">
        <v>2353484</v>
      </c>
      <c r="X327">
        <v>186</v>
      </c>
      <c r="Y327" s="61">
        <v>46181</v>
      </c>
      <c r="Z327" s="61" t="s">
        <v>1817</v>
      </c>
      <c r="AA327" s="58">
        <v>32</v>
      </c>
      <c r="AB327">
        <v>9840</v>
      </c>
      <c r="AC327">
        <v>0</v>
      </c>
      <c r="AD327">
        <v>0</v>
      </c>
      <c r="AE327" s="42">
        <v>0.33706849380248899</v>
      </c>
      <c r="AF327" s="58">
        <v>0</v>
      </c>
    </row>
    <row r="328" spans="3:32">
      <c r="C328" t="s">
        <v>588</v>
      </c>
      <c r="D328">
        <v>727</v>
      </c>
      <c r="E328">
        <v>79830902</v>
      </c>
      <c r="F328" t="s">
        <v>139</v>
      </c>
      <c r="G328" t="s">
        <v>67</v>
      </c>
      <c r="H328">
        <v>31</v>
      </c>
      <c r="I328">
        <v>3910666</v>
      </c>
      <c r="J328" s="59">
        <v>0.99</v>
      </c>
      <c r="K328" s="60">
        <v>51.5610886798911</v>
      </c>
      <c r="L328" t="s">
        <v>166</v>
      </c>
      <c r="M328" s="42">
        <v>0.121</v>
      </c>
      <c r="N328">
        <v>8746</v>
      </c>
      <c r="O328" s="62">
        <v>44283</v>
      </c>
      <c r="P328">
        <v>45218</v>
      </c>
      <c r="Q328" s="58">
        <v>2331489.3079273198</v>
      </c>
      <c r="R328" s="58">
        <v>2613600</v>
      </c>
      <c r="S328">
        <v>20718</v>
      </c>
      <c r="T328" s="58">
        <v>45218</v>
      </c>
      <c r="U328" s="58">
        <v>24500</v>
      </c>
      <c r="V328" s="58">
        <v>1197500</v>
      </c>
      <c r="W328" s="58">
        <v>1416100</v>
      </c>
      <c r="X328">
        <v>113</v>
      </c>
      <c r="Y328" s="61">
        <v>45678</v>
      </c>
      <c r="Z328" s="61" t="s">
        <v>1817</v>
      </c>
      <c r="AA328" s="58">
        <v>-471</v>
      </c>
      <c r="AB328">
        <v>5888</v>
      </c>
      <c r="AC328">
        <v>471</v>
      </c>
      <c r="AD328">
        <v>9</v>
      </c>
      <c r="AE328" s="42">
        <v>0.45818037064885703</v>
      </c>
      <c r="AF328" s="58">
        <v>462</v>
      </c>
    </row>
    <row r="329" spans="3:32">
      <c r="C329" t="s">
        <v>589</v>
      </c>
      <c r="D329">
        <v>284</v>
      </c>
      <c r="E329">
        <v>80623451</v>
      </c>
      <c r="F329" t="s">
        <v>82</v>
      </c>
      <c r="G329" t="s">
        <v>83</v>
      </c>
      <c r="H329">
        <v>28</v>
      </c>
      <c r="I329">
        <v>8314872</v>
      </c>
      <c r="J329" s="59">
        <v>0.83</v>
      </c>
      <c r="K329" s="60">
        <v>78.046998420765703</v>
      </c>
      <c r="L329" t="s">
        <v>204</v>
      </c>
      <c r="M329" s="42">
        <v>0.127</v>
      </c>
      <c r="N329">
        <v>6460</v>
      </c>
      <c r="O329" s="62">
        <v>44662</v>
      </c>
      <c r="P329">
        <v>79795</v>
      </c>
      <c r="Q329" s="58">
        <v>6227760.2389850002</v>
      </c>
      <c r="R329" s="58">
        <v>7018686</v>
      </c>
      <c r="S329">
        <v>18569</v>
      </c>
      <c r="T329" s="58">
        <v>79795</v>
      </c>
      <c r="U329" s="58">
        <v>61226</v>
      </c>
      <c r="V329" s="58">
        <v>1633310</v>
      </c>
      <c r="W329" s="58">
        <v>5385376</v>
      </c>
      <c r="X329">
        <v>179</v>
      </c>
      <c r="Y329" s="61">
        <v>45843</v>
      </c>
      <c r="Z329" s="61" t="s">
        <v>1817</v>
      </c>
      <c r="AA329" s="58">
        <v>-306</v>
      </c>
      <c r="AB329">
        <v>9447</v>
      </c>
      <c r="AC329">
        <v>306</v>
      </c>
      <c r="AD329">
        <v>1</v>
      </c>
      <c r="AE329" s="42">
        <v>0.23270881634187601</v>
      </c>
      <c r="AF329" s="58">
        <v>305</v>
      </c>
    </row>
    <row r="330" spans="3:32">
      <c r="C330" t="s">
        <v>590</v>
      </c>
      <c r="D330">
        <v>379</v>
      </c>
      <c r="E330">
        <v>88668948</v>
      </c>
      <c r="F330" t="s">
        <v>57</v>
      </c>
      <c r="G330" t="s">
        <v>58</v>
      </c>
      <c r="H330">
        <v>29</v>
      </c>
      <c r="I330">
        <v>2309747</v>
      </c>
      <c r="J330" s="59">
        <v>0.84</v>
      </c>
      <c r="K330" s="60">
        <v>59.0888544816112</v>
      </c>
      <c r="L330" t="s">
        <v>76</v>
      </c>
      <c r="M330" s="42">
        <v>0.113</v>
      </c>
      <c r="N330">
        <v>2549</v>
      </c>
      <c r="O330" s="62">
        <v>45097</v>
      </c>
      <c r="P330">
        <v>29799</v>
      </c>
      <c r="Q330" s="58">
        <v>1760788.7746975301</v>
      </c>
      <c r="R330" s="58">
        <v>1959758</v>
      </c>
      <c r="S330">
        <v>26585</v>
      </c>
      <c r="T330" s="58">
        <v>29799</v>
      </c>
      <c r="U330" s="58">
        <v>3214</v>
      </c>
      <c r="V330" s="58">
        <v>1748386</v>
      </c>
      <c r="W330" s="58">
        <v>211372</v>
      </c>
      <c r="X330">
        <v>53</v>
      </c>
      <c r="Y330" s="61">
        <v>46245</v>
      </c>
      <c r="Z330" s="61" t="s">
        <v>1817</v>
      </c>
      <c r="AA330" s="58">
        <v>96</v>
      </c>
      <c r="AB330">
        <v>4808</v>
      </c>
      <c r="AC330">
        <v>0</v>
      </c>
      <c r="AD330">
        <v>0</v>
      </c>
      <c r="AE330" s="42">
        <v>0.89214403167891498</v>
      </c>
      <c r="AF330" s="58">
        <v>0</v>
      </c>
    </row>
    <row r="331" spans="3:32">
      <c r="C331" t="s">
        <v>591</v>
      </c>
      <c r="D331">
        <v>781</v>
      </c>
      <c r="E331">
        <v>28874678</v>
      </c>
      <c r="F331" t="s">
        <v>592</v>
      </c>
      <c r="G331" t="s">
        <v>79</v>
      </c>
      <c r="H331">
        <v>20</v>
      </c>
      <c r="I331">
        <v>5439159</v>
      </c>
      <c r="J331" s="59">
        <v>0.93</v>
      </c>
      <c r="K331" s="60">
        <v>82.8547841862718</v>
      </c>
      <c r="L331" t="s">
        <v>236</v>
      </c>
      <c r="M331" s="42">
        <v>0.14199999999999999</v>
      </c>
      <c r="N331">
        <v>4831</v>
      </c>
      <c r="O331" s="62">
        <v>44659</v>
      </c>
      <c r="P331">
        <v>22690</v>
      </c>
      <c r="Q331" s="58">
        <v>1879975.05318651</v>
      </c>
      <c r="R331" s="58">
        <v>2146932</v>
      </c>
      <c r="S331">
        <v>22258</v>
      </c>
      <c r="T331" s="58">
        <v>22690</v>
      </c>
      <c r="U331" s="58">
        <v>432</v>
      </c>
      <c r="V331" s="58">
        <v>2106056</v>
      </c>
      <c r="W331" s="58">
        <v>40876</v>
      </c>
      <c r="X331">
        <v>178</v>
      </c>
      <c r="Y331" s="61">
        <v>46219</v>
      </c>
      <c r="Z331" s="61" t="s">
        <v>1817</v>
      </c>
      <c r="AA331" s="58">
        <v>70</v>
      </c>
      <c r="AB331">
        <v>7326</v>
      </c>
      <c r="AC331">
        <v>0</v>
      </c>
      <c r="AD331">
        <v>0</v>
      </c>
      <c r="AE331" s="42">
        <v>0.98096077567210205</v>
      </c>
      <c r="AF331" s="58">
        <v>0</v>
      </c>
    </row>
    <row r="332" spans="3:32">
      <c r="C332" t="s">
        <v>593</v>
      </c>
      <c r="D332">
        <v>934</v>
      </c>
      <c r="E332">
        <v>63261274</v>
      </c>
      <c r="F332" t="s">
        <v>124</v>
      </c>
      <c r="G332" t="s">
        <v>125</v>
      </c>
      <c r="H332">
        <v>7</v>
      </c>
      <c r="I332">
        <v>5430972</v>
      </c>
      <c r="J332" s="59">
        <v>0.89</v>
      </c>
      <c r="K332" s="60">
        <v>91.345633577329806</v>
      </c>
      <c r="L332" t="s">
        <v>232</v>
      </c>
      <c r="M332" s="42">
        <v>0.13800000000000001</v>
      </c>
      <c r="N332">
        <v>4075</v>
      </c>
      <c r="O332" s="62">
        <v>43995</v>
      </c>
      <c r="P332">
        <v>19961</v>
      </c>
      <c r="Q332" s="58">
        <v>1823350.1918370801</v>
      </c>
      <c r="R332" s="58">
        <v>2074973</v>
      </c>
      <c r="S332">
        <v>3900</v>
      </c>
      <c r="T332" s="58">
        <v>19961</v>
      </c>
      <c r="U332" s="58">
        <v>16061</v>
      </c>
      <c r="V332" s="58">
        <v>405410</v>
      </c>
      <c r="W332" s="58">
        <v>1669563</v>
      </c>
      <c r="X332">
        <v>120</v>
      </c>
      <c r="Y332" s="61">
        <v>46368</v>
      </c>
      <c r="Z332" s="61" t="s">
        <v>1817</v>
      </c>
      <c r="AA332" s="58">
        <v>219</v>
      </c>
      <c r="AB332">
        <v>6144</v>
      </c>
      <c r="AC332">
        <v>0</v>
      </c>
      <c r="AD332">
        <v>0</v>
      </c>
      <c r="AE332" s="42">
        <v>0.19538099293622599</v>
      </c>
      <c r="AF332" s="58">
        <v>0</v>
      </c>
    </row>
    <row r="333" spans="3:32">
      <c r="C333" t="s">
        <v>594</v>
      </c>
      <c r="D333">
        <v>623</v>
      </c>
      <c r="E333">
        <v>16061559</v>
      </c>
      <c r="F333" t="s">
        <v>139</v>
      </c>
      <c r="G333" t="s">
        <v>67</v>
      </c>
      <c r="H333">
        <v>9</v>
      </c>
      <c r="I333">
        <v>8566576</v>
      </c>
      <c r="J333" s="59">
        <v>0.83</v>
      </c>
      <c r="K333" s="60">
        <v>82.509476544858302</v>
      </c>
      <c r="L333" t="s">
        <v>276</v>
      </c>
      <c r="M333" s="42">
        <v>0.11</v>
      </c>
      <c r="N333">
        <v>4230</v>
      </c>
      <c r="O333" s="62">
        <v>44825</v>
      </c>
      <c r="P333">
        <v>18814</v>
      </c>
      <c r="Q333" s="58">
        <v>1552333.29171496</v>
      </c>
      <c r="R333" s="58">
        <v>1723090</v>
      </c>
      <c r="S333">
        <v>17995</v>
      </c>
      <c r="T333" s="58">
        <v>18814</v>
      </c>
      <c r="U333" s="58">
        <v>819</v>
      </c>
      <c r="V333" s="58">
        <v>1648081</v>
      </c>
      <c r="W333" s="58">
        <v>75009</v>
      </c>
      <c r="X333">
        <v>173</v>
      </c>
      <c r="Y333" s="61">
        <v>45781</v>
      </c>
      <c r="Z333" s="61" t="s">
        <v>1817</v>
      </c>
      <c r="AA333" s="58">
        <v>-368</v>
      </c>
      <c r="AB333">
        <v>7758</v>
      </c>
      <c r="AC333">
        <v>368</v>
      </c>
      <c r="AD333">
        <v>9</v>
      </c>
      <c r="AE333" s="42">
        <v>0.95646858722228101</v>
      </c>
      <c r="AF333" s="58">
        <v>359</v>
      </c>
    </row>
    <row r="334" spans="3:32">
      <c r="C334" t="s">
        <v>595</v>
      </c>
      <c r="D334">
        <v>252</v>
      </c>
      <c r="E334">
        <v>39142344</v>
      </c>
      <c r="F334" t="s">
        <v>100</v>
      </c>
      <c r="G334" t="s">
        <v>63</v>
      </c>
      <c r="H334">
        <v>32</v>
      </c>
      <c r="I334">
        <v>8752519</v>
      </c>
      <c r="J334" s="59">
        <v>0.85</v>
      </c>
      <c r="K334" s="60">
        <v>84.701741096970693</v>
      </c>
      <c r="L334" t="s">
        <v>236</v>
      </c>
      <c r="M334" s="42">
        <v>0.111</v>
      </c>
      <c r="N334">
        <v>3628</v>
      </c>
      <c r="O334" s="62">
        <v>44174</v>
      </c>
      <c r="P334">
        <v>78698</v>
      </c>
      <c r="Q334" s="58">
        <v>6665857.6208493998</v>
      </c>
      <c r="R334" s="58">
        <v>7405768</v>
      </c>
      <c r="S334">
        <v>59425</v>
      </c>
      <c r="T334" s="58">
        <v>78698</v>
      </c>
      <c r="U334" s="58">
        <v>19273</v>
      </c>
      <c r="V334" s="58">
        <v>5592108</v>
      </c>
      <c r="W334" s="58">
        <v>1813660</v>
      </c>
      <c r="X334">
        <v>134</v>
      </c>
      <c r="Y334" s="61">
        <v>46044</v>
      </c>
      <c r="Z334" s="61" t="s">
        <v>1817</v>
      </c>
      <c r="AA334" s="58">
        <v>-105</v>
      </c>
      <c r="AB334">
        <v>4201</v>
      </c>
      <c r="AC334">
        <v>105</v>
      </c>
      <c r="AD334">
        <v>6</v>
      </c>
      <c r="AE334" s="42">
        <v>0.75510178149381202</v>
      </c>
      <c r="AF334" s="58">
        <v>99</v>
      </c>
    </row>
    <row r="335" spans="3:32">
      <c r="C335" t="s">
        <v>596</v>
      </c>
      <c r="D335">
        <v>952</v>
      </c>
      <c r="E335">
        <v>94954776</v>
      </c>
      <c r="F335" t="s">
        <v>70</v>
      </c>
      <c r="G335" t="s">
        <v>71</v>
      </c>
      <c r="H335">
        <v>38</v>
      </c>
      <c r="I335">
        <v>6014536</v>
      </c>
      <c r="J335" s="59">
        <v>0.95</v>
      </c>
      <c r="K335" s="60">
        <v>85.479814427388007</v>
      </c>
      <c r="L335" t="s">
        <v>76</v>
      </c>
      <c r="M335" s="42">
        <v>0.10199999999999999</v>
      </c>
      <c r="N335">
        <v>3343</v>
      </c>
      <c r="O335" s="62">
        <v>45366</v>
      </c>
      <c r="P335">
        <v>60705</v>
      </c>
      <c r="Q335" s="58">
        <v>5189052.1348145902</v>
      </c>
      <c r="R335" s="58">
        <v>5718335</v>
      </c>
      <c r="S335">
        <v>41825</v>
      </c>
      <c r="T335" s="58">
        <v>60705</v>
      </c>
      <c r="U335" s="58">
        <v>18880</v>
      </c>
      <c r="V335" s="58">
        <v>3939863</v>
      </c>
      <c r="W335" s="58">
        <v>1778472</v>
      </c>
      <c r="X335">
        <v>136</v>
      </c>
      <c r="Y335" s="61">
        <v>46079</v>
      </c>
      <c r="Z335" s="61" t="s">
        <v>1817</v>
      </c>
      <c r="AA335" s="58">
        <v>-70</v>
      </c>
      <c r="AB335">
        <v>8857</v>
      </c>
      <c r="AC335">
        <v>70</v>
      </c>
      <c r="AD335">
        <v>2</v>
      </c>
      <c r="AE335" s="42">
        <v>0.68898772753479898</v>
      </c>
      <c r="AF335" s="58">
        <v>68</v>
      </c>
    </row>
    <row r="336" spans="3:32">
      <c r="C336" t="s">
        <v>597</v>
      </c>
      <c r="D336">
        <v>644</v>
      </c>
      <c r="E336">
        <v>57893492</v>
      </c>
      <c r="F336" t="s">
        <v>210</v>
      </c>
      <c r="G336" t="s">
        <v>211</v>
      </c>
      <c r="H336">
        <v>26</v>
      </c>
      <c r="I336">
        <v>5220180</v>
      </c>
      <c r="J336" s="59">
        <v>0.92</v>
      </c>
      <c r="K336" s="60">
        <v>89.253047285330794</v>
      </c>
      <c r="L336" t="s">
        <v>315</v>
      </c>
      <c r="M336" s="42">
        <v>0.124</v>
      </c>
      <c r="N336">
        <v>3742</v>
      </c>
      <c r="O336" s="62">
        <v>45203</v>
      </c>
      <c r="P336">
        <v>19825</v>
      </c>
      <c r="Q336" s="58">
        <v>1769441.6624316799</v>
      </c>
      <c r="R336" s="58">
        <v>1988852</v>
      </c>
      <c r="S336">
        <v>13725</v>
      </c>
      <c r="T336" s="58">
        <v>19825</v>
      </c>
      <c r="U336" s="58">
        <v>6100</v>
      </c>
      <c r="V336" s="58">
        <v>1376898</v>
      </c>
      <c r="W336" s="58">
        <v>611954</v>
      </c>
      <c r="X336">
        <v>74</v>
      </c>
      <c r="Y336" s="61">
        <v>46238</v>
      </c>
      <c r="Z336" s="61" t="s">
        <v>1817</v>
      </c>
      <c r="AA336" s="58">
        <v>89</v>
      </c>
      <c r="AB336">
        <v>5830</v>
      </c>
      <c r="AC336">
        <v>0</v>
      </c>
      <c r="AD336">
        <v>0</v>
      </c>
      <c r="AE336" s="42">
        <v>0.69230769230769196</v>
      </c>
      <c r="AF336" s="58">
        <v>0</v>
      </c>
    </row>
    <row r="337" spans="3:32">
      <c r="C337" t="s">
        <v>598</v>
      </c>
      <c r="D337">
        <v>845</v>
      </c>
      <c r="E337">
        <v>76268656</v>
      </c>
      <c r="F337" t="s">
        <v>599</v>
      </c>
      <c r="G337" t="s">
        <v>67</v>
      </c>
      <c r="H337">
        <v>6</v>
      </c>
      <c r="I337">
        <v>5444256</v>
      </c>
      <c r="J337" s="59">
        <v>0.92</v>
      </c>
      <c r="K337" s="60">
        <v>60.518436812141402</v>
      </c>
      <c r="L337" t="s">
        <v>126</v>
      </c>
      <c r="M337" s="42">
        <v>0.1</v>
      </c>
      <c r="N337">
        <v>5406</v>
      </c>
      <c r="O337" s="62">
        <v>45851</v>
      </c>
      <c r="P337">
        <v>50343</v>
      </c>
      <c r="Q337" s="58">
        <v>3046679.6644336302</v>
      </c>
      <c r="R337" s="58">
        <v>3351348</v>
      </c>
      <c r="S337">
        <v>9621</v>
      </c>
      <c r="T337" s="58">
        <v>50343</v>
      </c>
      <c r="U337" s="58">
        <v>40722</v>
      </c>
      <c r="V337" s="58">
        <v>640473</v>
      </c>
      <c r="W337" s="58">
        <v>2710875</v>
      </c>
      <c r="X337">
        <v>105</v>
      </c>
      <c r="Y337" s="61">
        <v>45785</v>
      </c>
      <c r="Z337" s="61" t="s">
        <v>1817</v>
      </c>
      <c r="AA337" s="58">
        <v>-364</v>
      </c>
      <c r="AB337">
        <v>4746</v>
      </c>
      <c r="AC337">
        <v>364</v>
      </c>
      <c r="AD337">
        <v>8</v>
      </c>
      <c r="AE337" s="42">
        <v>0.19110899231273501</v>
      </c>
      <c r="AF337" s="58">
        <v>356</v>
      </c>
    </row>
    <row r="338" spans="3:32">
      <c r="C338" t="s">
        <v>600</v>
      </c>
      <c r="D338">
        <v>626</v>
      </c>
      <c r="E338">
        <v>97599726</v>
      </c>
      <c r="F338" t="s">
        <v>259</v>
      </c>
      <c r="G338" t="s">
        <v>63</v>
      </c>
      <c r="H338">
        <v>37</v>
      </c>
      <c r="I338">
        <v>5150174</v>
      </c>
      <c r="J338" s="59">
        <v>0.79</v>
      </c>
      <c r="K338" s="60">
        <v>68.125608678026396</v>
      </c>
      <c r="L338" t="s">
        <v>137</v>
      </c>
      <c r="M338" s="42">
        <v>0.14799999999999999</v>
      </c>
      <c r="N338">
        <v>5289</v>
      </c>
      <c r="O338" s="62">
        <v>45792</v>
      </c>
      <c r="P338">
        <v>41572</v>
      </c>
      <c r="Q338" s="58">
        <v>2832117.8039629101</v>
      </c>
      <c r="R338" s="58">
        <v>3251271</v>
      </c>
      <c r="S338">
        <v>41572</v>
      </c>
      <c r="T338" s="58">
        <v>41572</v>
      </c>
      <c r="U338" s="58">
        <v>0</v>
      </c>
      <c r="V338" s="58">
        <v>3251271</v>
      </c>
      <c r="W338" s="58">
        <v>0</v>
      </c>
      <c r="X338">
        <v>176</v>
      </c>
      <c r="Y338" s="61">
        <v>46374</v>
      </c>
      <c r="Z338" s="61" t="s">
        <v>1818</v>
      </c>
      <c r="AA338" s="58">
        <v>225</v>
      </c>
      <c r="AB338">
        <v>5162</v>
      </c>
      <c r="AC338">
        <v>0</v>
      </c>
      <c r="AD338">
        <v>0</v>
      </c>
      <c r="AE338" s="42">
        <v>1</v>
      </c>
      <c r="AF338" s="58">
        <v>0</v>
      </c>
    </row>
    <row r="339" spans="3:32">
      <c r="C339" t="s">
        <v>601</v>
      </c>
      <c r="D339">
        <v>363</v>
      </c>
      <c r="E339">
        <v>87350349</v>
      </c>
      <c r="F339" t="s">
        <v>602</v>
      </c>
      <c r="G339" t="s">
        <v>125</v>
      </c>
      <c r="H339">
        <v>6</v>
      </c>
      <c r="I339">
        <v>8194916</v>
      </c>
      <c r="J339" s="59">
        <v>0.88</v>
      </c>
      <c r="K339" s="60">
        <v>64.336259202689504</v>
      </c>
      <c r="L339" t="s">
        <v>156</v>
      </c>
      <c r="M339" s="42">
        <v>0.10100000000000001</v>
      </c>
      <c r="N339">
        <v>8336</v>
      </c>
      <c r="O339" s="62">
        <v>45493</v>
      </c>
      <c r="P339">
        <v>83310</v>
      </c>
      <c r="Q339" s="58">
        <v>5359853.75417607</v>
      </c>
      <c r="R339" s="58">
        <v>5901199</v>
      </c>
      <c r="S339">
        <v>13142</v>
      </c>
      <c r="T339" s="58">
        <v>83310</v>
      </c>
      <c r="U339" s="58">
        <v>70168</v>
      </c>
      <c r="V339" s="58">
        <v>930903</v>
      </c>
      <c r="W339" s="58">
        <v>4970296</v>
      </c>
      <c r="X339">
        <v>56</v>
      </c>
      <c r="Y339" s="61">
        <v>46319</v>
      </c>
      <c r="Z339" s="61" t="s">
        <v>1817</v>
      </c>
      <c r="AA339" s="58">
        <v>170</v>
      </c>
      <c r="AB339">
        <v>6512</v>
      </c>
      <c r="AC339">
        <v>0</v>
      </c>
      <c r="AD339">
        <v>0</v>
      </c>
      <c r="AE339" s="42">
        <v>0.15774816948745601</v>
      </c>
      <c r="AF339" s="58">
        <v>0</v>
      </c>
    </row>
    <row r="340" spans="3:32">
      <c r="C340" t="s">
        <v>603</v>
      </c>
      <c r="D340">
        <v>767</v>
      </c>
      <c r="E340">
        <v>68800382</v>
      </c>
      <c r="F340" t="s">
        <v>604</v>
      </c>
      <c r="G340" t="s">
        <v>125</v>
      </c>
      <c r="H340">
        <v>46</v>
      </c>
      <c r="I340">
        <v>7856637</v>
      </c>
      <c r="J340" s="59">
        <v>0.79</v>
      </c>
      <c r="K340" s="60">
        <v>86.204302766702796</v>
      </c>
      <c r="L340" t="s">
        <v>190</v>
      </c>
      <c r="M340" s="42">
        <v>0.14799999999999999</v>
      </c>
      <c r="N340">
        <v>1596</v>
      </c>
      <c r="O340" s="62">
        <v>44617</v>
      </c>
      <c r="P340">
        <v>17621</v>
      </c>
      <c r="Q340" s="58">
        <v>1519006.0190520701</v>
      </c>
      <c r="R340" s="58">
        <v>1743819</v>
      </c>
      <c r="S340">
        <v>14101</v>
      </c>
      <c r="T340" s="58">
        <v>17621</v>
      </c>
      <c r="U340" s="58">
        <v>3520</v>
      </c>
      <c r="V340" s="58">
        <v>1395471</v>
      </c>
      <c r="W340" s="58">
        <v>348348</v>
      </c>
      <c r="X340">
        <v>165</v>
      </c>
      <c r="Y340" s="61">
        <v>46238</v>
      </c>
      <c r="Z340" s="61" t="s">
        <v>1817</v>
      </c>
      <c r="AA340" s="58">
        <v>89</v>
      </c>
      <c r="AB340">
        <v>5064</v>
      </c>
      <c r="AC340">
        <v>0</v>
      </c>
      <c r="AD340">
        <v>0</v>
      </c>
      <c r="AE340" s="42">
        <v>0.80023835196640403</v>
      </c>
      <c r="AF340" s="58">
        <v>0</v>
      </c>
    </row>
    <row r="341" spans="3:32">
      <c r="C341" t="s">
        <v>605</v>
      </c>
      <c r="D341">
        <v>137</v>
      </c>
      <c r="E341">
        <v>26580210</v>
      </c>
      <c r="F341" t="s">
        <v>599</v>
      </c>
      <c r="G341" t="s">
        <v>67</v>
      </c>
      <c r="H341">
        <v>39</v>
      </c>
      <c r="I341">
        <v>5082324</v>
      </c>
      <c r="J341" s="59">
        <v>0.99</v>
      </c>
      <c r="K341" s="60">
        <v>70.661273629737096</v>
      </c>
      <c r="L341" t="s">
        <v>315</v>
      </c>
      <c r="M341" s="42">
        <v>0.13400000000000001</v>
      </c>
      <c r="N341">
        <v>7395</v>
      </c>
      <c r="O341" s="62">
        <v>44618</v>
      </c>
      <c r="P341">
        <v>70575</v>
      </c>
      <c r="Q341" s="58">
        <v>4986919.3864187002</v>
      </c>
      <c r="R341" s="58">
        <v>5655167</v>
      </c>
      <c r="S341">
        <v>16631</v>
      </c>
      <c r="T341" s="58">
        <v>70575</v>
      </c>
      <c r="U341" s="58">
        <v>53944</v>
      </c>
      <c r="V341" s="58">
        <v>1332640</v>
      </c>
      <c r="W341" s="58">
        <v>4322527</v>
      </c>
      <c r="X341">
        <v>88</v>
      </c>
      <c r="Y341" s="61">
        <v>45893</v>
      </c>
      <c r="Z341" s="61" t="s">
        <v>1817</v>
      </c>
      <c r="AA341" s="58">
        <v>-256</v>
      </c>
      <c r="AB341">
        <v>5753</v>
      </c>
      <c r="AC341">
        <v>256</v>
      </c>
      <c r="AD341">
        <v>1</v>
      </c>
      <c r="AE341" s="42">
        <v>0.235650017711654</v>
      </c>
      <c r="AF341" s="58">
        <v>255</v>
      </c>
    </row>
    <row r="342" spans="3:32">
      <c r="C342" t="s">
        <v>606</v>
      </c>
      <c r="D342">
        <v>477</v>
      </c>
      <c r="E342">
        <v>46299470</v>
      </c>
      <c r="F342" t="s">
        <v>536</v>
      </c>
      <c r="G342" t="s">
        <v>93</v>
      </c>
      <c r="H342">
        <v>43</v>
      </c>
      <c r="I342">
        <v>3887768</v>
      </c>
      <c r="J342" s="59">
        <v>0.94</v>
      </c>
      <c r="K342" s="60">
        <v>75.723124158848094</v>
      </c>
      <c r="L342" t="s">
        <v>352</v>
      </c>
      <c r="M342" s="42">
        <v>0.13500000000000001</v>
      </c>
      <c r="N342">
        <v>8334</v>
      </c>
      <c r="O342" s="62">
        <v>44879</v>
      </c>
      <c r="P342">
        <v>18652</v>
      </c>
      <c r="Q342" s="58">
        <v>1412387.7118108401</v>
      </c>
      <c r="R342" s="58">
        <v>1603060</v>
      </c>
      <c r="S342">
        <v>6887</v>
      </c>
      <c r="T342" s="58">
        <v>18652</v>
      </c>
      <c r="U342" s="58">
        <v>11765</v>
      </c>
      <c r="V342" s="58">
        <v>591908</v>
      </c>
      <c r="W342" s="58">
        <v>1011152</v>
      </c>
      <c r="X342">
        <v>164</v>
      </c>
      <c r="Y342" s="61">
        <v>45759</v>
      </c>
      <c r="Z342" s="61" t="s">
        <v>1817</v>
      </c>
      <c r="AA342" s="58">
        <v>-390</v>
      </c>
      <c r="AB342">
        <v>7366</v>
      </c>
      <c r="AC342">
        <v>390</v>
      </c>
      <c r="AD342">
        <v>6</v>
      </c>
      <c r="AE342" s="42">
        <v>0.36923654299807002</v>
      </c>
      <c r="AF342" s="58">
        <v>384</v>
      </c>
    </row>
    <row r="343" spans="3:32">
      <c r="C343" t="s">
        <v>607</v>
      </c>
      <c r="D343">
        <v>511</v>
      </c>
      <c r="E343">
        <v>87277030</v>
      </c>
      <c r="F343" t="s">
        <v>141</v>
      </c>
      <c r="G343" t="s">
        <v>93</v>
      </c>
      <c r="H343">
        <v>33</v>
      </c>
      <c r="I343">
        <v>2557725</v>
      </c>
      <c r="J343" s="59">
        <v>0.93</v>
      </c>
      <c r="K343" s="60">
        <v>79.883691738568103</v>
      </c>
      <c r="L343" t="s">
        <v>87</v>
      </c>
      <c r="M343" s="42">
        <v>0.123</v>
      </c>
      <c r="N343">
        <v>6482</v>
      </c>
      <c r="O343" s="62">
        <v>45297</v>
      </c>
      <c r="P343">
        <v>88080</v>
      </c>
      <c r="Q343" s="58">
        <v>7036155.56833308</v>
      </c>
      <c r="R343" s="58">
        <v>7901603</v>
      </c>
      <c r="S343">
        <v>4381</v>
      </c>
      <c r="T343" s="58">
        <v>88080</v>
      </c>
      <c r="U343" s="58">
        <v>83699</v>
      </c>
      <c r="V343" s="58">
        <v>393017</v>
      </c>
      <c r="W343" s="58">
        <v>7508586</v>
      </c>
      <c r="X343">
        <v>53</v>
      </c>
      <c r="Y343" s="61">
        <v>45823</v>
      </c>
      <c r="Z343" s="61" t="s">
        <v>1817</v>
      </c>
      <c r="AA343" s="58">
        <v>-326</v>
      </c>
      <c r="AB343">
        <v>7091</v>
      </c>
      <c r="AC343">
        <v>326</v>
      </c>
      <c r="AD343">
        <v>9</v>
      </c>
      <c r="AE343" s="42">
        <v>4.9738873751135303E-2</v>
      </c>
      <c r="AF343" s="58">
        <v>317</v>
      </c>
    </row>
    <row r="344" spans="3:32">
      <c r="C344" t="s">
        <v>608</v>
      </c>
      <c r="D344">
        <v>643</v>
      </c>
      <c r="E344">
        <v>70327020</v>
      </c>
      <c r="F344" t="s">
        <v>70</v>
      </c>
      <c r="G344" t="s">
        <v>71</v>
      </c>
      <c r="H344">
        <v>46</v>
      </c>
      <c r="I344">
        <v>3684532</v>
      </c>
      <c r="J344" s="59">
        <v>0.83</v>
      </c>
      <c r="K344" s="60">
        <v>60.798256101104798</v>
      </c>
      <c r="L344" t="s">
        <v>68</v>
      </c>
      <c r="M344" s="42">
        <v>0.13700000000000001</v>
      </c>
      <c r="N344">
        <v>4811</v>
      </c>
      <c r="O344" s="62">
        <v>45867</v>
      </c>
      <c r="P344">
        <v>40973</v>
      </c>
      <c r="Q344" s="58">
        <v>2491086.94723057</v>
      </c>
      <c r="R344" s="58">
        <v>2832366</v>
      </c>
      <c r="S344">
        <v>34546</v>
      </c>
      <c r="T344" s="58">
        <v>40973</v>
      </c>
      <c r="U344" s="58">
        <v>6427</v>
      </c>
      <c r="V344" s="58">
        <v>2388083</v>
      </c>
      <c r="W344" s="58">
        <v>444283</v>
      </c>
      <c r="X344">
        <v>107</v>
      </c>
      <c r="Y344" s="61">
        <v>46228</v>
      </c>
      <c r="Z344" s="61" t="s">
        <v>1817</v>
      </c>
      <c r="AA344" s="58">
        <v>79</v>
      </c>
      <c r="AB344">
        <v>4978</v>
      </c>
      <c r="AC344">
        <v>0</v>
      </c>
      <c r="AD344">
        <v>0</v>
      </c>
      <c r="AE344" s="42">
        <v>0.84314060478851904</v>
      </c>
      <c r="AF344" s="58">
        <v>0</v>
      </c>
    </row>
    <row r="345" spans="3:32">
      <c r="C345" t="s">
        <v>609</v>
      </c>
      <c r="D345">
        <v>803</v>
      </c>
      <c r="E345">
        <v>19583898</v>
      </c>
      <c r="F345" t="s">
        <v>610</v>
      </c>
      <c r="G345" t="s">
        <v>211</v>
      </c>
      <c r="H345">
        <v>32</v>
      </c>
      <c r="I345">
        <v>6945288</v>
      </c>
      <c r="J345" s="59">
        <v>0.99</v>
      </c>
      <c r="K345" s="60">
        <v>59.845132717354097</v>
      </c>
      <c r="L345" t="s">
        <v>55</v>
      </c>
      <c r="M345" s="42">
        <v>0.127</v>
      </c>
      <c r="N345">
        <v>1054</v>
      </c>
      <c r="O345" s="62">
        <v>44376</v>
      </c>
      <c r="P345">
        <v>65301</v>
      </c>
      <c r="Q345" s="58">
        <v>3907947.0115759401</v>
      </c>
      <c r="R345" s="58">
        <v>4404256</v>
      </c>
      <c r="S345">
        <v>48297</v>
      </c>
      <c r="T345" s="58">
        <v>65301</v>
      </c>
      <c r="U345" s="58">
        <v>17004</v>
      </c>
      <c r="V345" s="58">
        <v>3257414</v>
      </c>
      <c r="W345" s="58">
        <v>1146842</v>
      </c>
      <c r="X345">
        <v>115</v>
      </c>
      <c r="Y345" s="61">
        <v>46159</v>
      </c>
      <c r="Z345" s="61" t="s">
        <v>1817</v>
      </c>
      <c r="AA345" s="58">
        <v>10</v>
      </c>
      <c r="AB345">
        <v>9298</v>
      </c>
      <c r="AC345">
        <v>0</v>
      </c>
      <c r="AD345">
        <v>0</v>
      </c>
      <c r="AE345" s="42">
        <v>0.73960582533192398</v>
      </c>
      <c r="AF345" s="58">
        <v>0</v>
      </c>
    </row>
    <row r="346" spans="3:32">
      <c r="C346" t="s">
        <v>611</v>
      </c>
      <c r="D346">
        <v>687</v>
      </c>
      <c r="E346">
        <v>88886330</v>
      </c>
      <c r="F346" t="s">
        <v>612</v>
      </c>
      <c r="G346" t="s">
        <v>71</v>
      </c>
      <c r="H346">
        <v>47</v>
      </c>
      <c r="I346">
        <v>3445855</v>
      </c>
      <c r="J346" s="59">
        <v>0.83</v>
      </c>
      <c r="K346" s="60">
        <v>63.9855232419118</v>
      </c>
      <c r="L346" t="s">
        <v>315</v>
      </c>
      <c r="M346" s="42">
        <v>0.126</v>
      </c>
      <c r="N346">
        <v>1746</v>
      </c>
      <c r="O346" s="62">
        <v>45436</v>
      </c>
      <c r="P346">
        <v>20699</v>
      </c>
      <c r="Q346" s="58">
        <v>1324436.3455843299</v>
      </c>
      <c r="R346" s="58">
        <v>1491315</v>
      </c>
      <c r="S346">
        <v>18623</v>
      </c>
      <c r="T346" s="58">
        <v>20699</v>
      </c>
      <c r="U346" s="58">
        <v>2076</v>
      </c>
      <c r="V346" s="58">
        <v>1341744</v>
      </c>
      <c r="W346" s="58">
        <v>149571</v>
      </c>
      <c r="X346">
        <v>164</v>
      </c>
      <c r="Y346" s="61">
        <v>46061</v>
      </c>
      <c r="Z346" s="61" t="s">
        <v>1817</v>
      </c>
      <c r="AA346" s="58">
        <v>-88</v>
      </c>
      <c r="AB346">
        <v>5048</v>
      </c>
      <c r="AC346">
        <v>88</v>
      </c>
      <c r="AD346">
        <v>5</v>
      </c>
      <c r="AE346" s="42">
        <v>0.89970529977293601</v>
      </c>
      <c r="AF346" s="58">
        <v>83</v>
      </c>
    </row>
    <row r="347" spans="3:32">
      <c r="C347" t="s">
        <v>613</v>
      </c>
      <c r="D347">
        <v>196</v>
      </c>
      <c r="E347">
        <v>52889162</v>
      </c>
      <c r="F347" t="s">
        <v>259</v>
      </c>
      <c r="G347" t="s">
        <v>63</v>
      </c>
      <c r="H347">
        <v>29</v>
      </c>
      <c r="I347">
        <v>7952903</v>
      </c>
      <c r="J347" s="59">
        <v>0.88</v>
      </c>
      <c r="K347" s="60">
        <v>59.872888099437397</v>
      </c>
      <c r="L347" t="s">
        <v>115</v>
      </c>
      <c r="M347" s="42">
        <v>0.15</v>
      </c>
      <c r="N347">
        <v>7434</v>
      </c>
      <c r="O347" s="62">
        <v>44833</v>
      </c>
      <c r="P347">
        <v>60441</v>
      </c>
      <c r="Q347" s="58">
        <v>3618777.2296181</v>
      </c>
      <c r="R347" s="58">
        <v>4161594</v>
      </c>
      <c r="S347">
        <v>14560</v>
      </c>
      <c r="T347" s="58">
        <v>60441</v>
      </c>
      <c r="U347" s="58">
        <v>45881</v>
      </c>
      <c r="V347" s="58">
        <v>1002512</v>
      </c>
      <c r="W347" s="58">
        <v>3159082</v>
      </c>
      <c r="X347">
        <v>134</v>
      </c>
      <c r="Y347" s="61">
        <v>46319</v>
      </c>
      <c r="Z347" s="61" t="s">
        <v>1817</v>
      </c>
      <c r="AA347" s="58">
        <v>170</v>
      </c>
      <c r="AB347">
        <v>5991</v>
      </c>
      <c r="AC347">
        <v>0</v>
      </c>
      <c r="AD347">
        <v>0</v>
      </c>
      <c r="AE347" s="42">
        <v>0.240896080475174</v>
      </c>
      <c r="AF347" s="58">
        <v>0</v>
      </c>
    </row>
    <row r="348" spans="3:32">
      <c r="C348" t="s">
        <v>614</v>
      </c>
      <c r="D348">
        <v>328</v>
      </c>
      <c r="E348">
        <v>88635246</v>
      </c>
      <c r="F348" t="s">
        <v>615</v>
      </c>
      <c r="G348" t="s">
        <v>79</v>
      </c>
      <c r="H348">
        <v>35</v>
      </c>
      <c r="I348">
        <v>7722975</v>
      </c>
      <c r="J348" s="59">
        <v>0.97</v>
      </c>
      <c r="K348" s="60">
        <v>97.395877977514502</v>
      </c>
      <c r="L348" t="s">
        <v>315</v>
      </c>
      <c r="M348" s="42">
        <v>0.114</v>
      </c>
      <c r="N348">
        <v>6646</v>
      </c>
      <c r="O348" s="62">
        <v>43927</v>
      </c>
      <c r="P348">
        <v>67358</v>
      </c>
      <c r="Q348" s="58">
        <v>6560391.5488094203</v>
      </c>
      <c r="R348" s="58">
        <v>7308276</v>
      </c>
      <c r="S348">
        <v>35398</v>
      </c>
      <c r="T348" s="58">
        <v>67358</v>
      </c>
      <c r="U348" s="58">
        <v>31960</v>
      </c>
      <c r="V348" s="58">
        <v>3840648</v>
      </c>
      <c r="W348" s="58">
        <v>3467628</v>
      </c>
      <c r="X348">
        <v>176</v>
      </c>
      <c r="Y348" s="61">
        <v>46037</v>
      </c>
      <c r="Z348" s="61" t="s">
        <v>1817</v>
      </c>
      <c r="AA348" s="58">
        <v>-112</v>
      </c>
      <c r="AB348">
        <v>3046</v>
      </c>
      <c r="AC348">
        <v>112</v>
      </c>
      <c r="AD348">
        <v>6</v>
      </c>
      <c r="AE348" s="42">
        <v>0.52552035392974805</v>
      </c>
      <c r="AF348" s="58">
        <v>106</v>
      </c>
    </row>
    <row r="349" spans="3:32">
      <c r="C349" t="s">
        <v>616</v>
      </c>
      <c r="D349">
        <v>987</v>
      </c>
      <c r="E349">
        <v>50084064</v>
      </c>
      <c r="F349" t="s">
        <v>96</v>
      </c>
      <c r="G349" t="s">
        <v>97</v>
      </c>
      <c r="H349">
        <v>13</v>
      </c>
      <c r="I349">
        <v>6332485</v>
      </c>
      <c r="J349" s="59">
        <v>0.78</v>
      </c>
      <c r="K349" s="60">
        <v>56.735967756949897</v>
      </c>
      <c r="L349" t="s">
        <v>242</v>
      </c>
      <c r="M349" s="42">
        <v>0.14099999999999999</v>
      </c>
      <c r="N349">
        <v>3713</v>
      </c>
      <c r="O349" s="62">
        <v>43965</v>
      </c>
      <c r="P349">
        <v>26808</v>
      </c>
      <c r="Q349" s="58">
        <v>1520977.8236283101</v>
      </c>
      <c r="R349" s="58">
        <v>1735436</v>
      </c>
      <c r="S349">
        <v>17172</v>
      </c>
      <c r="T349" s="58">
        <v>26808</v>
      </c>
      <c r="U349" s="58">
        <v>9636</v>
      </c>
      <c r="V349" s="58">
        <v>1111642</v>
      </c>
      <c r="W349" s="58">
        <v>623794</v>
      </c>
      <c r="X349">
        <v>148</v>
      </c>
      <c r="Y349" s="61">
        <v>46047</v>
      </c>
      <c r="Z349" s="61" t="s">
        <v>1817</v>
      </c>
      <c r="AA349" s="58">
        <v>-102</v>
      </c>
      <c r="AB349">
        <v>8015</v>
      </c>
      <c r="AC349">
        <v>102</v>
      </c>
      <c r="AD349">
        <v>7</v>
      </c>
      <c r="AE349" s="42">
        <v>0.64055505819158498</v>
      </c>
      <c r="AF349" s="58">
        <v>95</v>
      </c>
    </row>
    <row r="350" spans="3:32">
      <c r="C350" t="s">
        <v>617</v>
      </c>
      <c r="D350">
        <v>774</v>
      </c>
      <c r="E350">
        <v>18478922</v>
      </c>
      <c r="F350" t="s">
        <v>103</v>
      </c>
      <c r="G350" t="s">
        <v>58</v>
      </c>
      <c r="H350">
        <v>48</v>
      </c>
      <c r="I350">
        <v>7582997</v>
      </c>
      <c r="J350" s="59">
        <v>0.97</v>
      </c>
      <c r="K350" s="60">
        <v>65.371519335624996</v>
      </c>
      <c r="L350" t="s">
        <v>315</v>
      </c>
      <c r="M350" s="42">
        <v>0.12</v>
      </c>
      <c r="N350">
        <v>6970</v>
      </c>
      <c r="O350" s="62">
        <v>44701</v>
      </c>
      <c r="P350">
        <v>34732</v>
      </c>
      <c r="Q350" s="58">
        <v>2270483.6095649302</v>
      </c>
      <c r="R350" s="58">
        <v>2542942</v>
      </c>
      <c r="S350">
        <v>25203</v>
      </c>
      <c r="T350" s="58">
        <v>34732</v>
      </c>
      <c r="U350" s="58">
        <v>9529</v>
      </c>
      <c r="V350" s="58">
        <v>1845265</v>
      </c>
      <c r="W350" s="58">
        <v>697677</v>
      </c>
      <c r="X350">
        <v>111</v>
      </c>
      <c r="Y350" s="61">
        <v>45663</v>
      </c>
      <c r="Z350" s="61" t="s">
        <v>1817</v>
      </c>
      <c r="AA350" s="58">
        <v>-486</v>
      </c>
      <c r="AB350">
        <v>2728</v>
      </c>
      <c r="AC350">
        <v>486</v>
      </c>
      <c r="AD350">
        <v>9</v>
      </c>
      <c r="AE350" s="42">
        <v>0.72564205919613001</v>
      </c>
      <c r="AF350" s="58">
        <v>477</v>
      </c>
    </row>
    <row r="351" spans="3:32">
      <c r="C351" t="s">
        <v>618</v>
      </c>
      <c r="D351">
        <v>233</v>
      </c>
      <c r="E351">
        <v>10401595</v>
      </c>
      <c r="F351" t="s">
        <v>619</v>
      </c>
      <c r="G351" t="s">
        <v>125</v>
      </c>
      <c r="H351">
        <v>42</v>
      </c>
      <c r="I351">
        <v>5305122</v>
      </c>
      <c r="J351" s="59">
        <v>0.99</v>
      </c>
      <c r="K351" s="60">
        <v>76.308825327049107</v>
      </c>
      <c r="L351" t="s">
        <v>55</v>
      </c>
      <c r="M351" s="42">
        <v>0.14299999999999999</v>
      </c>
      <c r="N351">
        <v>9597</v>
      </c>
      <c r="O351" s="62">
        <v>45621</v>
      </c>
      <c r="P351">
        <v>84198</v>
      </c>
      <c r="Q351" s="58">
        <v>6425050.4748868803</v>
      </c>
      <c r="R351" s="58">
        <v>7343833</v>
      </c>
      <c r="S351">
        <v>78296</v>
      </c>
      <c r="T351" s="58">
        <v>84198</v>
      </c>
      <c r="U351" s="58">
        <v>5902</v>
      </c>
      <c r="V351" s="58">
        <v>6829054</v>
      </c>
      <c r="W351" s="58">
        <v>514779</v>
      </c>
      <c r="X351">
        <v>141</v>
      </c>
      <c r="Y351" s="61">
        <v>46029</v>
      </c>
      <c r="Z351" s="61" t="s">
        <v>1817</v>
      </c>
      <c r="AA351" s="58">
        <v>-120</v>
      </c>
      <c r="AB351">
        <v>6708</v>
      </c>
      <c r="AC351">
        <v>120</v>
      </c>
      <c r="AD351">
        <v>1</v>
      </c>
      <c r="AE351" s="42">
        <v>0.92990332311931401</v>
      </c>
      <c r="AF351" s="58">
        <v>119</v>
      </c>
    </row>
    <row r="352" spans="3:32">
      <c r="C352" t="s">
        <v>620</v>
      </c>
      <c r="D352">
        <v>537</v>
      </c>
      <c r="E352">
        <v>28449419</v>
      </c>
      <c r="F352" t="s">
        <v>271</v>
      </c>
      <c r="G352" t="s">
        <v>54</v>
      </c>
      <c r="H352">
        <v>15</v>
      </c>
      <c r="I352">
        <v>2030254</v>
      </c>
      <c r="J352" s="59">
        <v>0.95</v>
      </c>
      <c r="K352" s="60">
        <v>84.641831612789105</v>
      </c>
      <c r="L352" t="s">
        <v>194</v>
      </c>
      <c r="M352" s="42">
        <v>0.13200000000000001</v>
      </c>
      <c r="N352">
        <v>1763</v>
      </c>
      <c r="O352" s="62">
        <v>44315</v>
      </c>
      <c r="P352">
        <v>55377</v>
      </c>
      <c r="Q352" s="58">
        <v>4687210.7092214199</v>
      </c>
      <c r="R352" s="58">
        <v>5305923</v>
      </c>
      <c r="S352">
        <v>51601</v>
      </c>
      <c r="T352" s="58">
        <v>55377</v>
      </c>
      <c r="U352" s="58">
        <v>3776</v>
      </c>
      <c r="V352" s="58">
        <v>4944127</v>
      </c>
      <c r="W352" s="58">
        <v>361796</v>
      </c>
      <c r="X352">
        <v>84</v>
      </c>
      <c r="Y352" s="61">
        <v>46186</v>
      </c>
      <c r="Z352" s="61" t="s">
        <v>1817</v>
      </c>
      <c r="AA352" s="58">
        <v>37</v>
      </c>
      <c r="AB352">
        <v>4411</v>
      </c>
      <c r="AC352">
        <v>0</v>
      </c>
      <c r="AD352">
        <v>0</v>
      </c>
      <c r="AE352" s="42">
        <v>0.93181284648861396</v>
      </c>
      <c r="AF352" s="58">
        <v>0</v>
      </c>
    </row>
    <row r="353" spans="3:32">
      <c r="C353" t="s">
        <v>621</v>
      </c>
      <c r="D353">
        <v>112</v>
      </c>
      <c r="E353">
        <v>86697013</v>
      </c>
      <c r="F353" t="s">
        <v>361</v>
      </c>
      <c r="G353" t="s">
        <v>107</v>
      </c>
      <c r="H353">
        <v>39</v>
      </c>
      <c r="I353">
        <v>3415518</v>
      </c>
      <c r="J353" s="59">
        <v>0.89</v>
      </c>
      <c r="K353" s="60">
        <v>69.542646684887302</v>
      </c>
      <c r="L353" t="s">
        <v>64</v>
      </c>
      <c r="M353" s="42">
        <v>0.13200000000000001</v>
      </c>
      <c r="N353">
        <v>7572</v>
      </c>
      <c r="O353" s="62">
        <v>45459</v>
      </c>
      <c r="P353">
        <v>88486</v>
      </c>
      <c r="Q353" s="58">
        <v>6153550.6345589403</v>
      </c>
      <c r="R353" s="58">
        <v>6965819</v>
      </c>
      <c r="S353">
        <v>41168</v>
      </c>
      <c r="T353" s="58">
        <v>88486</v>
      </c>
      <c r="U353" s="58">
        <v>47318</v>
      </c>
      <c r="V353" s="58">
        <v>3240839</v>
      </c>
      <c r="W353" s="58">
        <v>3724980</v>
      </c>
      <c r="X353">
        <v>120</v>
      </c>
      <c r="Y353" s="61">
        <v>46156</v>
      </c>
      <c r="Z353" s="61" t="s">
        <v>1817</v>
      </c>
      <c r="AA353" s="58">
        <v>7</v>
      </c>
      <c r="AB353">
        <v>6536</v>
      </c>
      <c r="AC353">
        <v>0</v>
      </c>
      <c r="AD353">
        <v>0</v>
      </c>
      <c r="AE353" s="42">
        <v>0.465248739913659</v>
      </c>
      <c r="AF353" s="58">
        <v>0</v>
      </c>
    </row>
    <row r="354" spans="3:32">
      <c r="C354" t="s">
        <v>622</v>
      </c>
      <c r="D354">
        <v>484</v>
      </c>
      <c r="E354">
        <v>99135907</v>
      </c>
      <c r="F354" t="s">
        <v>623</v>
      </c>
      <c r="G354" t="s">
        <v>211</v>
      </c>
      <c r="H354">
        <v>20</v>
      </c>
      <c r="I354">
        <v>3679195</v>
      </c>
      <c r="J354" s="59">
        <v>0.94</v>
      </c>
      <c r="K354" s="60">
        <v>58.208416058622603</v>
      </c>
      <c r="L354" t="s">
        <v>176</v>
      </c>
      <c r="M354" s="42">
        <v>0.13100000000000001</v>
      </c>
      <c r="N354">
        <v>2206</v>
      </c>
      <c r="O354" s="62">
        <v>45472</v>
      </c>
      <c r="P354">
        <v>26734</v>
      </c>
      <c r="Q354" s="58">
        <v>1556143.79491122</v>
      </c>
      <c r="R354" s="58">
        <v>1759999</v>
      </c>
      <c r="S354">
        <v>26734</v>
      </c>
      <c r="T354" s="58">
        <v>26734</v>
      </c>
      <c r="U354" s="58">
        <v>0</v>
      </c>
      <c r="V354" s="58">
        <v>1759999</v>
      </c>
      <c r="W354" s="58">
        <v>0</v>
      </c>
      <c r="X354">
        <v>51</v>
      </c>
      <c r="Y354" s="61">
        <v>45942</v>
      </c>
      <c r="Z354" s="61" t="s">
        <v>1816</v>
      </c>
      <c r="AA354" s="58">
        <v>-207</v>
      </c>
      <c r="AB354">
        <v>1130</v>
      </c>
      <c r="AC354">
        <v>207</v>
      </c>
      <c r="AD354">
        <v>5</v>
      </c>
      <c r="AE354" s="42">
        <v>1</v>
      </c>
      <c r="AF354" s="58">
        <v>202</v>
      </c>
    </row>
    <row r="355" spans="3:32">
      <c r="C355" t="s">
        <v>624</v>
      </c>
      <c r="D355">
        <v>729</v>
      </c>
      <c r="E355">
        <v>20229495</v>
      </c>
      <c r="F355" t="s">
        <v>334</v>
      </c>
      <c r="G355" t="s">
        <v>107</v>
      </c>
      <c r="H355">
        <v>39</v>
      </c>
      <c r="I355">
        <v>6469675</v>
      </c>
      <c r="J355" s="59">
        <v>0.94</v>
      </c>
      <c r="K355" s="60">
        <v>91.382080660494196</v>
      </c>
      <c r="L355" t="s">
        <v>112</v>
      </c>
      <c r="M355" s="42">
        <v>0.13300000000000001</v>
      </c>
      <c r="N355">
        <v>6922</v>
      </c>
      <c r="O355" s="62">
        <v>44237</v>
      </c>
      <c r="P355">
        <v>78567</v>
      </c>
      <c r="Q355" s="58">
        <v>7179615.9312530505</v>
      </c>
      <c r="R355" s="58">
        <v>8134505</v>
      </c>
      <c r="S355">
        <v>51162</v>
      </c>
      <c r="T355" s="58">
        <v>78567</v>
      </c>
      <c r="U355" s="58">
        <v>27405</v>
      </c>
      <c r="V355" s="58">
        <v>5297104</v>
      </c>
      <c r="W355" s="58">
        <v>2837401</v>
      </c>
      <c r="X355">
        <v>64</v>
      </c>
      <c r="Y355" s="61">
        <v>46128</v>
      </c>
      <c r="Z355" s="61" t="s">
        <v>1817</v>
      </c>
      <c r="AA355" s="58">
        <v>-21</v>
      </c>
      <c r="AB355">
        <v>5803</v>
      </c>
      <c r="AC355">
        <v>21</v>
      </c>
      <c r="AD355">
        <v>7</v>
      </c>
      <c r="AE355" s="42">
        <v>0.65118943067700197</v>
      </c>
      <c r="AF355" s="58">
        <v>14</v>
      </c>
    </row>
    <row r="356" spans="3:32">
      <c r="C356" t="s">
        <v>625</v>
      </c>
      <c r="D356">
        <v>608</v>
      </c>
      <c r="E356">
        <v>77588465</v>
      </c>
      <c r="F356" t="s">
        <v>299</v>
      </c>
      <c r="G356" t="s">
        <v>83</v>
      </c>
      <c r="H356">
        <v>16</v>
      </c>
      <c r="I356">
        <v>7942247</v>
      </c>
      <c r="J356" s="59">
        <v>0.76</v>
      </c>
      <c r="K356" s="60">
        <v>51.366166654172297</v>
      </c>
      <c r="L356" t="s">
        <v>315</v>
      </c>
      <c r="M356" s="42">
        <v>0.11</v>
      </c>
      <c r="N356">
        <v>2442</v>
      </c>
      <c r="O356" s="62">
        <v>44155</v>
      </c>
      <c r="P356">
        <v>86764</v>
      </c>
      <c r="Q356" s="58">
        <v>4456734.0835825996</v>
      </c>
      <c r="R356" s="58">
        <v>4946975</v>
      </c>
      <c r="S356">
        <v>78144</v>
      </c>
      <c r="T356" s="58">
        <v>86764</v>
      </c>
      <c r="U356" s="58">
        <v>8620</v>
      </c>
      <c r="V356" s="58">
        <v>4455493</v>
      </c>
      <c r="W356" s="58">
        <v>491482</v>
      </c>
      <c r="X356">
        <v>124</v>
      </c>
      <c r="Y356" s="61">
        <v>45878</v>
      </c>
      <c r="Z356" s="61" t="s">
        <v>1817</v>
      </c>
      <c r="AA356" s="58">
        <v>-271</v>
      </c>
      <c r="AB356">
        <v>2237</v>
      </c>
      <c r="AC356">
        <v>271</v>
      </c>
      <c r="AD356">
        <v>4</v>
      </c>
      <c r="AE356" s="42">
        <v>0.90065003918675901</v>
      </c>
      <c r="AF356" s="58">
        <v>267</v>
      </c>
    </row>
    <row r="357" spans="3:32">
      <c r="C357" t="s">
        <v>626</v>
      </c>
      <c r="D357">
        <v>193</v>
      </c>
      <c r="E357">
        <v>89712357</v>
      </c>
      <c r="F357" t="s">
        <v>163</v>
      </c>
      <c r="G357" t="s">
        <v>83</v>
      </c>
      <c r="H357">
        <v>40</v>
      </c>
      <c r="I357">
        <v>5568706</v>
      </c>
      <c r="J357" s="59">
        <v>0.99</v>
      </c>
      <c r="K357" s="60">
        <v>63.100036843593401</v>
      </c>
      <c r="L357" t="s">
        <v>521</v>
      </c>
      <c r="M357" s="42">
        <v>0.13</v>
      </c>
      <c r="N357">
        <v>9575</v>
      </c>
      <c r="O357" s="62">
        <v>45359</v>
      </c>
      <c r="P357">
        <v>43881</v>
      </c>
      <c r="Q357" s="58">
        <v>2768892.7167337202</v>
      </c>
      <c r="R357" s="58">
        <v>3128849</v>
      </c>
      <c r="S357">
        <v>2210</v>
      </c>
      <c r="T357" s="58">
        <v>43881</v>
      </c>
      <c r="U357" s="58">
        <v>41671</v>
      </c>
      <c r="V357" s="58">
        <v>157580</v>
      </c>
      <c r="W357" s="58">
        <v>2971269</v>
      </c>
      <c r="X357">
        <v>125</v>
      </c>
      <c r="Y357" s="61">
        <v>45670</v>
      </c>
      <c r="Z357" s="61" t="s">
        <v>1817</v>
      </c>
      <c r="AA357" s="58">
        <v>-479</v>
      </c>
      <c r="AB357">
        <v>1395</v>
      </c>
      <c r="AC357">
        <v>479</v>
      </c>
      <c r="AD357">
        <v>5</v>
      </c>
      <c r="AE357" s="42">
        <v>5.0363483056448097E-2</v>
      </c>
      <c r="AF357" s="58">
        <v>474</v>
      </c>
    </row>
    <row r="358" spans="3:32">
      <c r="C358" t="s">
        <v>627</v>
      </c>
      <c r="D358">
        <v>525</v>
      </c>
      <c r="E358">
        <v>14366457</v>
      </c>
      <c r="F358" t="s">
        <v>628</v>
      </c>
      <c r="G358" t="s">
        <v>107</v>
      </c>
      <c r="H358">
        <v>31</v>
      </c>
      <c r="I358">
        <v>4505288</v>
      </c>
      <c r="J358" s="59">
        <v>0.89</v>
      </c>
      <c r="K358" s="60">
        <v>64.533389324329804</v>
      </c>
      <c r="L358" t="s">
        <v>232</v>
      </c>
      <c r="M358" s="42">
        <v>0.11799999999999999</v>
      </c>
      <c r="N358">
        <v>1570</v>
      </c>
      <c r="O358" s="62">
        <v>44789</v>
      </c>
      <c r="P358">
        <v>90859</v>
      </c>
      <c r="Q358" s="58">
        <v>5863439.2206192799</v>
      </c>
      <c r="R358" s="58">
        <v>6555325</v>
      </c>
      <c r="S358">
        <v>84781</v>
      </c>
      <c r="T358" s="58">
        <v>90859</v>
      </c>
      <c r="U358" s="58">
        <v>6078</v>
      </c>
      <c r="V358" s="58">
        <v>6116808</v>
      </c>
      <c r="W358" s="58">
        <v>438517</v>
      </c>
      <c r="X358">
        <v>191</v>
      </c>
      <c r="Y358" s="61">
        <v>46366</v>
      </c>
      <c r="Z358" s="61" t="s">
        <v>1817</v>
      </c>
      <c r="AA358" s="58">
        <v>217</v>
      </c>
      <c r="AB358">
        <v>2030</v>
      </c>
      <c r="AC358">
        <v>0</v>
      </c>
      <c r="AD358">
        <v>0</v>
      </c>
      <c r="AE358" s="42">
        <v>0.93310514093265395</v>
      </c>
      <c r="AF358" s="58">
        <v>0</v>
      </c>
    </row>
    <row r="359" spans="3:32">
      <c r="C359" t="s">
        <v>629</v>
      </c>
      <c r="D359">
        <v>598</v>
      </c>
      <c r="E359">
        <v>79997482</v>
      </c>
      <c r="F359" t="s">
        <v>430</v>
      </c>
      <c r="G359" t="s">
        <v>75</v>
      </c>
      <c r="H359">
        <v>35</v>
      </c>
      <c r="I359">
        <v>6445281</v>
      </c>
      <c r="J359" s="59">
        <v>0.8</v>
      </c>
      <c r="K359" s="60">
        <v>94.804536042493794</v>
      </c>
      <c r="L359" t="s">
        <v>184</v>
      </c>
      <c r="M359" s="42">
        <v>0.105</v>
      </c>
      <c r="N359">
        <v>9789</v>
      </c>
      <c r="O359" s="62">
        <v>44889</v>
      </c>
      <c r="P359">
        <v>41562</v>
      </c>
      <c r="Q359" s="58">
        <v>3940266.1269981302</v>
      </c>
      <c r="R359" s="58">
        <v>4353994</v>
      </c>
      <c r="S359">
        <v>10354</v>
      </c>
      <c r="T359" s="58">
        <v>41562</v>
      </c>
      <c r="U359" s="58">
        <v>31208</v>
      </c>
      <c r="V359" s="58">
        <v>1084675</v>
      </c>
      <c r="W359" s="58">
        <v>3269319</v>
      </c>
      <c r="X359">
        <v>181</v>
      </c>
      <c r="Y359" s="61">
        <v>46048</v>
      </c>
      <c r="Z359" s="61" t="s">
        <v>1817</v>
      </c>
      <c r="AA359" s="58">
        <v>-101</v>
      </c>
      <c r="AB359">
        <v>9588</v>
      </c>
      <c r="AC359">
        <v>101</v>
      </c>
      <c r="AD359">
        <v>6</v>
      </c>
      <c r="AE359" s="42">
        <v>0.249121793946393</v>
      </c>
      <c r="AF359" s="58">
        <v>95</v>
      </c>
    </row>
    <row r="360" spans="3:32">
      <c r="C360" t="s">
        <v>630</v>
      </c>
      <c r="D360">
        <v>770</v>
      </c>
      <c r="E360">
        <v>58352936</v>
      </c>
      <c r="F360" t="s">
        <v>469</v>
      </c>
      <c r="G360" t="s">
        <v>58</v>
      </c>
      <c r="H360">
        <v>49</v>
      </c>
      <c r="I360">
        <v>1730462</v>
      </c>
      <c r="J360" s="59">
        <v>0.76</v>
      </c>
      <c r="K360" s="60">
        <v>87.188541915895797</v>
      </c>
      <c r="L360" t="s">
        <v>126</v>
      </c>
      <c r="M360" s="42">
        <v>0.13700000000000001</v>
      </c>
      <c r="N360">
        <v>1852</v>
      </c>
      <c r="O360" s="62">
        <v>45981</v>
      </c>
      <c r="P360">
        <v>83680</v>
      </c>
      <c r="Q360" s="58">
        <v>7295937.1875221599</v>
      </c>
      <c r="R360" s="58">
        <v>8295481</v>
      </c>
      <c r="S360">
        <v>14981</v>
      </c>
      <c r="T360" s="58">
        <v>83680</v>
      </c>
      <c r="U360" s="58">
        <v>68699</v>
      </c>
      <c r="V360" s="58">
        <v>1485117</v>
      </c>
      <c r="W360" s="58">
        <v>6810364</v>
      </c>
      <c r="X360">
        <v>134</v>
      </c>
      <c r="Y360" s="61">
        <v>46256</v>
      </c>
      <c r="Z360" s="61" t="s">
        <v>1817</v>
      </c>
      <c r="AA360" s="58">
        <v>107</v>
      </c>
      <c r="AB360">
        <v>1610</v>
      </c>
      <c r="AC360">
        <v>0</v>
      </c>
      <c r="AD360">
        <v>0</v>
      </c>
      <c r="AE360" s="42">
        <v>0.17902724665392</v>
      </c>
      <c r="AF360" s="58">
        <v>0</v>
      </c>
    </row>
    <row r="361" spans="3:32">
      <c r="C361" t="s">
        <v>631</v>
      </c>
      <c r="D361">
        <v>499</v>
      </c>
      <c r="E361">
        <v>49220433</v>
      </c>
      <c r="F361" t="s">
        <v>287</v>
      </c>
      <c r="G361" t="s">
        <v>207</v>
      </c>
      <c r="H361">
        <v>16</v>
      </c>
      <c r="I361">
        <v>7832224</v>
      </c>
      <c r="J361" s="59">
        <v>0.94</v>
      </c>
      <c r="K361" s="60">
        <v>95.256156524593294</v>
      </c>
      <c r="L361" t="s">
        <v>76</v>
      </c>
      <c r="M361" s="42">
        <v>0.10299999999999999</v>
      </c>
      <c r="N361">
        <v>5277</v>
      </c>
      <c r="O361" s="62">
        <v>45436</v>
      </c>
      <c r="P361">
        <v>90754</v>
      </c>
      <c r="Q361" s="58">
        <v>8644877.2292329408</v>
      </c>
      <c r="R361" s="58">
        <v>9535300</v>
      </c>
      <c r="S361">
        <v>7572</v>
      </c>
      <c r="T361" s="58">
        <v>90754</v>
      </c>
      <c r="U361" s="58">
        <v>83182</v>
      </c>
      <c r="V361" s="58">
        <v>795571</v>
      </c>
      <c r="W361" s="58">
        <v>8739729</v>
      </c>
      <c r="X361">
        <v>99</v>
      </c>
      <c r="Y361" s="61">
        <v>45784</v>
      </c>
      <c r="Z361" s="61" t="s">
        <v>1817</v>
      </c>
      <c r="AA361" s="58">
        <v>-365</v>
      </c>
      <c r="AB361">
        <v>5749</v>
      </c>
      <c r="AC361">
        <v>365</v>
      </c>
      <c r="AD361">
        <v>3</v>
      </c>
      <c r="AE361" s="42">
        <v>8.3434338982303805E-2</v>
      </c>
      <c r="AF361" s="58">
        <v>362</v>
      </c>
    </row>
    <row r="362" spans="3:32">
      <c r="C362" t="s">
        <v>632</v>
      </c>
      <c r="D362">
        <v>931</v>
      </c>
      <c r="E362">
        <v>84232203</v>
      </c>
      <c r="F362" t="s">
        <v>351</v>
      </c>
      <c r="G362" t="s">
        <v>79</v>
      </c>
      <c r="H362">
        <v>28</v>
      </c>
      <c r="I362">
        <v>4720470</v>
      </c>
      <c r="J362" s="59">
        <v>0.81</v>
      </c>
      <c r="K362" s="60">
        <v>53.782613298425701</v>
      </c>
      <c r="L362" t="s">
        <v>197</v>
      </c>
      <c r="M362" s="42">
        <v>0.107</v>
      </c>
      <c r="N362">
        <v>1200</v>
      </c>
      <c r="O362" s="62">
        <v>45748</v>
      </c>
      <c r="P362">
        <v>20874</v>
      </c>
      <c r="Q362" s="58">
        <v>1122658.2699913401</v>
      </c>
      <c r="R362" s="58">
        <v>1242783</v>
      </c>
      <c r="S362">
        <v>15705</v>
      </c>
      <c r="T362" s="58">
        <v>20874</v>
      </c>
      <c r="U362" s="58">
        <v>5169</v>
      </c>
      <c r="V362" s="58">
        <v>935034</v>
      </c>
      <c r="W362" s="58">
        <v>307749</v>
      </c>
      <c r="X362">
        <v>158</v>
      </c>
      <c r="Y362" s="61">
        <v>45822</v>
      </c>
      <c r="Z362" s="61" t="s">
        <v>1817</v>
      </c>
      <c r="AA362" s="58">
        <v>-327</v>
      </c>
      <c r="AB362">
        <v>1433</v>
      </c>
      <c r="AC362">
        <v>327</v>
      </c>
      <c r="AD362">
        <v>3</v>
      </c>
      <c r="AE362" s="42">
        <v>0.75237137108364505</v>
      </c>
      <c r="AF362" s="58">
        <v>324</v>
      </c>
    </row>
    <row r="363" spans="3:32">
      <c r="C363" t="s">
        <v>633</v>
      </c>
      <c r="D363">
        <v>890</v>
      </c>
      <c r="E363">
        <v>13267618</v>
      </c>
      <c r="F363" t="s">
        <v>462</v>
      </c>
      <c r="G363" t="s">
        <v>58</v>
      </c>
      <c r="H363">
        <v>24</v>
      </c>
      <c r="I363">
        <v>9096673</v>
      </c>
      <c r="J363" s="59">
        <v>0.8</v>
      </c>
      <c r="K363" s="60">
        <v>76.886768881099897</v>
      </c>
      <c r="L363" t="s">
        <v>126</v>
      </c>
      <c r="M363" s="42">
        <v>0.124</v>
      </c>
      <c r="N363">
        <v>6554</v>
      </c>
      <c r="O363" s="62">
        <v>45593</v>
      </c>
      <c r="P363">
        <v>28327</v>
      </c>
      <c r="Q363" s="58">
        <v>2177971.5020949198</v>
      </c>
      <c r="R363" s="58">
        <v>2448040</v>
      </c>
      <c r="S363">
        <v>13136</v>
      </c>
      <c r="T363" s="58">
        <v>28327</v>
      </c>
      <c r="U363" s="58">
        <v>15191</v>
      </c>
      <c r="V363" s="58">
        <v>1135223</v>
      </c>
      <c r="W363" s="58">
        <v>1312817</v>
      </c>
      <c r="X363">
        <v>155</v>
      </c>
      <c r="Y363" s="61">
        <v>45966</v>
      </c>
      <c r="Z363" s="61" t="s">
        <v>1817</v>
      </c>
      <c r="AA363" s="58">
        <v>-183</v>
      </c>
      <c r="AB363">
        <v>7757</v>
      </c>
      <c r="AC363">
        <v>183</v>
      </c>
      <c r="AD363">
        <v>3</v>
      </c>
      <c r="AE363" s="42">
        <v>0.46372718607688801</v>
      </c>
      <c r="AF363" s="58">
        <v>180</v>
      </c>
    </row>
    <row r="364" spans="3:32">
      <c r="C364" t="s">
        <v>634</v>
      </c>
      <c r="D364">
        <v>577</v>
      </c>
      <c r="E364">
        <v>86101954</v>
      </c>
      <c r="F364" t="s">
        <v>612</v>
      </c>
      <c r="G364" t="s">
        <v>71</v>
      </c>
      <c r="H364">
        <v>7</v>
      </c>
      <c r="I364">
        <v>8105107</v>
      </c>
      <c r="J364" s="59">
        <v>0.83</v>
      </c>
      <c r="K364" s="60">
        <v>75.401232678494793</v>
      </c>
      <c r="L364" t="s">
        <v>377</v>
      </c>
      <c r="M364" s="42">
        <v>0.10199999999999999</v>
      </c>
      <c r="N364">
        <v>3010</v>
      </c>
      <c r="O364" s="62">
        <v>45036</v>
      </c>
      <c r="P364">
        <v>68922</v>
      </c>
      <c r="Q364" s="58">
        <v>5196803.7586672204</v>
      </c>
      <c r="R364" s="58">
        <v>5726878</v>
      </c>
      <c r="S364">
        <v>62552</v>
      </c>
      <c r="T364" s="58">
        <v>68922</v>
      </c>
      <c r="U364" s="58">
        <v>6370</v>
      </c>
      <c r="V364" s="58">
        <v>5197581</v>
      </c>
      <c r="W364" s="58">
        <v>529297</v>
      </c>
      <c r="X364">
        <v>132</v>
      </c>
      <c r="Y364" s="61">
        <v>45947</v>
      </c>
      <c r="Z364" s="61" t="s">
        <v>1817</v>
      </c>
      <c r="AA364" s="58">
        <v>-202</v>
      </c>
      <c r="AB364">
        <v>3312</v>
      </c>
      <c r="AC364">
        <v>202</v>
      </c>
      <c r="AD364">
        <v>3</v>
      </c>
      <c r="AE364" s="42">
        <v>0.90757668088563903</v>
      </c>
      <c r="AF364" s="58">
        <v>199</v>
      </c>
    </row>
    <row r="365" spans="3:32">
      <c r="C365" t="s">
        <v>635</v>
      </c>
      <c r="D365">
        <v>469</v>
      </c>
      <c r="E365">
        <v>78267576</v>
      </c>
      <c r="F365" t="s">
        <v>291</v>
      </c>
      <c r="G365" t="s">
        <v>58</v>
      </c>
      <c r="H365">
        <v>23</v>
      </c>
      <c r="I365">
        <v>1521294</v>
      </c>
      <c r="J365" s="59">
        <v>1</v>
      </c>
      <c r="K365" s="60">
        <v>79.898728288343904</v>
      </c>
      <c r="L365" t="s">
        <v>59</v>
      </c>
      <c r="M365" s="42">
        <v>0.13800000000000001</v>
      </c>
      <c r="N365">
        <v>3667</v>
      </c>
      <c r="O365" s="62">
        <v>45596</v>
      </c>
      <c r="P365">
        <v>20205</v>
      </c>
      <c r="Q365" s="58">
        <v>1614353.80506599</v>
      </c>
      <c r="R365" s="58">
        <v>1837135</v>
      </c>
      <c r="S365">
        <v>12740</v>
      </c>
      <c r="T365" s="58">
        <v>20205</v>
      </c>
      <c r="U365" s="58">
        <v>7465</v>
      </c>
      <c r="V365" s="58">
        <v>1158381</v>
      </c>
      <c r="W365" s="58">
        <v>678754</v>
      </c>
      <c r="X365">
        <v>145</v>
      </c>
      <c r="Y365" s="61">
        <v>45774</v>
      </c>
      <c r="Z365" s="61" t="s">
        <v>1817</v>
      </c>
      <c r="AA365" s="58">
        <v>-375</v>
      </c>
      <c r="AB365">
        <v>1383</v>
      </c>
      <c r="AC365">
        <v>375</v>
      </c>
      <c r="AD365">
        <v>7</v>
      </c>
      <c r="AE365" s="42">
        <v>0.63053699579312095</v>
      </c>
      <c r="AF365" s="58">
        <v>368</v>
      </c>
    </row>
    <row r="366" spans="3:32">
      <c r="C366" t="s">
        <v>636</v>
      </c>
      <c r="D366">
        <v>938</v>
      </c>
      <c r="E366">
        <v>81407270</v>
      </c>
      <c r="F366" t="s">
        <v>637</v>
      </c>
      <c r="G366" t="s">
        <v>67</v>
      </c>
      <c r="H366">
        <v>7</v>
      </c>
      <c r="I366">
        <v>9370138</v>
      </c>
      <c r="J366" s="59">
        <v>0.93</v>
      </c>
      <c r="K366" s="60">
        <v>51.110002457483802</v>
      </c>
      <c r="L366" t="s">
        <v>159</v>
      </c>
      <c r="M366" s="42">
        <v>0.13</v>
      </c>
      <c r="N366">
        <v>6794</v>
      </c>
      <c r="O366" s="62">
        <v>44330</v>
      </c>
      <c r="P366">
        <v>20613</v>
      </c>
      <c r="Q366" s="58">
        <v>1053530.48065611</v>
      </c>
      <c r="R366" s="58">
        <v>1190489</v>
      </c>
      <c r="S366">
        <v>12321</v>
      </c>
      <c r="T366" s="58">
        <v>20613</v>
      </c>
      <c r="U366" s="58">
        <v>8292</v>
      </c>
      <c r="V366" s="58">
        <v>711591</v>
      </c>
      <c r="W366" s="58">
        <v>478898</v>
      </c>
      <c r="X366">
        <v>95</v>
      </c>
      <c r="Y366" s="61">
        <v>46259</v>
      </c>
      <c r="Z366" s="61" t="s">
        <v>1817</v>
      </c>
      <c r="AA366" s="58">
        <v>110</v>
      </c>
      <c r="AB366">
        <v>3952</v>
      </c>
      <c r="AC366">
        <v>0</v>
      </c>
      <c r="AD366">
        <v>0</v>
      </c>
      <c r="AE366" s="42">
        <v>0.59772958812399901</v>
      </c>
      <c r="AF366" s="58">
        <v>0</v>
      </c>
    </row>
    <row r="367" spans="3:32">
      <c r="C367" t="s">
        <v>638</v>
      </c>
      <c r="D367">
        <v>448</v>
      </c>
      <c r="E367">
        <v>39714650</v>
      </c>
      <c r="F367" t="s">
        <v>246</v>
      </c>
      <c r="G367" t="s">
        <v>50</v>
      </c>
      <c r="H367">
        <v>12</v>
      </c>
      <c r="I367">
        <v>1127701</v>
      </c>
      <c r="J367" s="59">
        <v>0.78</v>
      </c>
      <c r="K367" s="60">
        <v>92.568631025999196</v>
      </c>
      <c r="L367" t="s">
        <v>84</v>
      </c>
      <c r="M367" s="42">
        <v>0.14399999999999999</v>
      </c>
      <c r="N367">
        <v>6852</v>
      </c>
      <c r="O367" s="62">
        <v>44104</v>
      </c>
      <c r="P367">
        <v>17829</v>
      </c>
      <c r="Q367" s="58">
        <v>1650406.12256254</v>
      </c>
      <c r="R367" s="58">
        <v>1888065</v>
      </c>
      <c r="S367">
        <v>17829</v>
      </c>
      <c r="T367" s="58">
        <v>17829</v>
      </c>
      <c r="U367" s="58">
        <v>0</v>
      </c>
      <c r="V367" s="58">
        <v>1888065</v>
      </c>
      <c r="W367" s="58">
        <v>0</v>
      </c>
      <c r="X367">
        <v>179</v>
      </c>
      <c r="Y367" s="61">
        <v>46048</v>
      </c>
      <c r="Z367" s="61" t="s">
        <v>1821</v>
      </c>
      <c r="AA367" s="58">
        <v>-101</v>
      </c>
      <c r="AB367">
        <v>7122</v>
      </c>
      <c r="AC367">
        <v>101</v>
      </c>
      <c r="AD367">
        <v>2</v>
      </c>
      <c r="AE367" s="42">
        <v>1</v>
      </c>
      <c r="AF367" s="58">
        <v>99</v>
      </c>
    </row>
    <row r="368" spans="3:32">
      <c r="C368" t="s">
        <v>639</v>
      </c>
      <c r="D368">
        <v>418</v>
      </c>
      <c r="E368">
        <v>89518580</v>
      </c>
      <c r="F368" t="s">
        <v>53</v>
      </c>
      <c r="G368" t="s">
        <v>54</v>
      </c>
      <c r="H368">
        <v>17</v>
      </c>
      <c r="I368">
        <v>4348546</v>
      </c>
      <c r="J368" s="59">
        <v>0.98</v>
      </c>
      <c r="K368" s="60">
        <v>57.088138564619904</v>
      </c>
      <c r="L368" t="s">
        <v>129</v>
      </c>
      <c r="M368" s="42">
        <v>0.126</v>
      </c>
      <c r="N368">
        <v>6830</v>
      </c>
      <c r="O368" s="62">
        <v>45988</v>
      </c>
      <c r="P368">
        <v>13108</v>
      </c>
      <c r="Q368" s="58">
        <v>748311.32030503696</v>
      </c>
      <c r="R368" s="58">
        <v>842599</v>
      </c>
      <c r="S368">
        <v>10360</v>
      </c>
      <c r="T368" s="58">
        <v>13108</v>
      </c>
      <c r="U368" s="58">
        <v>2748</v>
      </c>
      <c r="V368" s="58">
        <v>665954</v>
      </c>
      <c r="W368" s="58">
        <v>176645</v>
      </c>
      <c r="X368">
        <v>57</v>
      </c>
      <c r="Y368" s="61">
        <v>45713</v>
      </c>
      <c r="Z368" s="61" t="s">
        <v>1817</v>
      </c>
      <c r="AA368" s="58">
        <v>-436</v>
      </c>
      <c r="AB368">
        <v>2198</v>
      </c>
      <c r="AC368">
        <v>436</v>
      </c>
      <c r="AD368">
        <v>2</v>
      </c>
      <c r="AE368" s="42">
        <v>0.79035703387244405</v>
      </c>
      <c r="AF368" s="58">
        <v>434</v>
      </c>
    </row>
    <row r="369" spans="3:32">
      <c r="C369" t="s">
        <v>640</v>
      </c>
      <c r="D369">
        <v>838</v>
      </c>
      <c r="E369">
        <v>78361241</v>
      </c>
      <c r="F369" t="s">
        <v>180</v>
      </c>
      <c r="G369" t="s">
        <v>93</v>
      </c>
      <c r="H369">
        <v>9</v>
      </c>
      <c r="I369">
        <v>4019549</v>
      </c>
      <c r="J369" s="59">
        <v>0.92</v>
      </c>
      <c r="K369" s="60">
        <v>50.545157808285403</v>
      </c>
      <c r="L369" t="s">
        <v>272</v>
      </c>
      <c r="M369" s="42">
        <v>0.11600000000000001</v>
      </c>
      <c r="N369">
        <v>2262</v>
      </c>
      <c r="O369" s="62">
        <v>44252</v>
      </c>
      <c r="P369">
        <v>33547</v>
      </c>
      <c r="Q369" s="58">
        <v>1695638.4089945499</v>
      </c>
      <c r="R369" s="58">
        <v>1892332</v>
      </c>
      <c r="S369">
        <v>24029</v>
      </c>
      <c r="T369" s="58">
        <v>33547</v>
      </c>
      <c r="U369" s="58">
        <v>9518</v>
      </c>
      <c r="V369" s="58">
        <v>1355437</v>
      </c>
      <c r="W369" s="58">
        <v>536895</v>
      </c>
      <c r="X369">
        <v>116</v>
      </c>
      <c r="Y369" s="61">
        <v>46117</v>
      </c>
      <c r="Z369" s="61" t="s">
        <v>1817</v>
      </c>
      <c r="AA369" s="58">
        <v>-32</v>
      </c>
      <c r="AB369">
        <v>2475</v>
      </c>
      <c r="AC369">
        <v>32</v>
      </c>
      <c r="AD369">
        <v>7</v>
      </c>
      <c r="AE369" s="42">
        <v>0.71627865382895595</v>
      </c>
      <c r="AF369" s="58">
        <v>25</v>
      </c>
    </row>
    <row r="370" spans="3:32">
      <c r="C370" t="s">
        <v>641</v>
      </c>
      <c r="D370">
        <v>934</v>
      </c>
      <c r="E370">
        <v>29361634</v>
      </c>
      <c r="F370" t="s">
        <v>439</v>
      </c>
      <c r="G370" t="s">
        <v>63</v>
      </c>
      <c r="H370">
        <v>30</v>
      </c>
      <c r="I370">
        <v>4534484</v>
      </c>
      <c r="J370" s="59">
        <v>0.85</v>
      </c>
      <c r="K370" s="60">
        <v>92.409871297850998</v>
      </c>
      <c r="L370" t="s">
        <v>87</v>
      </c>
      <c r="M370" s="42">
        <v>0.13500000000000001</v>
      </c>
      <c r="N370">
        <v>8016</v>
      </c>
      <c r="O370" s="62">
        <v>45674</v>
      </c>
      <c r="P370">
        <v>74844</v>
      </c>
      <c r="Q370" s="58">
        <v>6916324.4074163605</v>
      </c>
      <c r="R370" s="58">
        <v>7850028</v>
      </c>
      <c r="S370">
        <v>12811</v>
      </c>
      <c r="T370" s="58">
        <v>74844</v>
      </c>
      <c r="U370" s="58">
        <v>62033</v>
      </c>
      <c r="V370" s="58">
        <v>1343684</v>
      </c>
      <c r="W370" s="58">
        <v>6506344</v>
      </c>
      <c r="X370">
        <v>174</v>
      </c>
      <c r="Y370" s="61">
        <v>45989</v>
      </c>
      <c r="Z370" s="61" t="s">
        <v>1817</v>
      </c>
      <c r="AA370" s="58">
        <v>-160</v>
      </c>
      <c r="AB370">
        <v>9584</v>
      </c>
      <c r="AC370">
        <v>160</v>
      </c>
      <c r="AD370">
        <v>6</v>
      </c>
      <c r="AE370" s="42">
        <v>0.17116936561380999</v>
      </c>
      <c r="AF370" s="58">
        <v>154</v>
      </c>
    </row>
    <row r="371" spans="3:32">
      <c r="C371" t="s">
        <v>642</v>
      </c>
      <c r="D371">
        <v>791</v>
      </c>
      <c r="E371">
        <v>74420271</v>
      </c>
      <c r="F371" t="s">
        <v>193</v>
      </c>
      <c r="G371" t="s">
        <v>54</v>
      </c>
      <c r="H371">
        <v>11</v>
      </c>
      <c r="I371">
        <v>467567</v>
      </c>
      <c r="J371" s="59">
        <v>0.88</v>
      </c>
      <c r="K371" s="60">
        <v>89.540914818443397</v>
      </c>
      <c r="L371" t="s">
        <v>76</v>
      </c>
      <c r="M371" s="42">
        <v>0.13700000000000001</v>
      </c>
      <c r="N371">
        <v>1260</v>
      </c>
      <c r="O371" s="62">
        <v>45733</v>
      </c>
      <c r="P371">
        <v>48129</v>
      </c>
      <c r="Q371" s="58">
        <v>4309514.6892968602</v>
      </c>
      <c r="R371" s="58">
        <v>4899918</v>
      </c>
      <c r="S371">
        <v>1136</v>
      </c>
      <c r="T371" s="58">
        <v>48129</v>
      </c>
      <c r="U371" s="58">
        <v>46993</v>
      </c>
      <c r="V371" s="58">
        <v>115654</v>
      </c>
      <c r="W371" s="58">
        <v>4784264</v>
      </c>
      <c r="X371">
        <v>69</v>
      </c>
      <c r="Y371" s="61">
        <v>46010</v>
      </c>
      <c r="Z371" s="61" t="s">
        <v>1817</v>
      </c>
      <c r="AA371" s="58">
        <v>-139</v>
      </c>
      <c r="AB371">
        <v>2967</v>
      </c>
      <c r="AC371">
        <v>139</v>
      </c>
      <c r="AD371">
        <v>6</v>
      </c>
      <c r="AE371" s="42">
        <v>2.3603232978038201E-2</v>
      </c>
      <c r="AF371" s="58">
        <v>133</v>
      </c>
    </row>
    <row r="372" spans="3:32">
      <c r="C372" t="s">
        <v>643</v>
      </c>
      <c r="D372">
        <v>862</v>
      </c>
      <c r="E372">
        <v>32759904</v>
      </c>
      <c r="F372" t="s">
        <v>628</v>
      </c>
      <c r="G372" t="s">
        <v>107</v>
      </c>
      <c r="H372">
        <v>45</v>
      </c>
      <c r="I372">
        <v>1664464</v>
      </c>
      <c r="J372" s="59">
        <v>0.77</v>
      </c>
      <c r="K372" s="60">
        <v>92.227651468982799</v>
      </c>
      <c r="L372" t="s">
        <v>352</v>
      </c>
      <c r="M372" s="42">
        <v>0.14899999999999999</v>
      </c>
      <c r="N372">
        <v>8665</v>
      </c>
      <c r="O372" s="62">
        <v>44154</v>
      </c>
      <c r="P372">
        <v>34813</v>
      </c>
      <c r="Q372" s="58">
        <v>3210721.2305896999</v>
      </c>
      <c r="R372" s="58">
        <v>3689119</v>
      </c>
      <c r="S372">
        <v>17164</v>
      </c>
      <c r="T372" s="58">
        <v>34813</v>
      </c>
      <c r="U372" s="58">
        <v>17649</v>
      </c>
      <c r="V372" s="58">
        <v>1818862</v>
      </c>
      <c r="W372" s="58">
        <v>1870257</v>
      </c>
      <c r="X372">
        <v>70</v>
      </c>
      <c r="Y372" s="61">
        <v>46117</v>
      </c>
      <c r="Z372" s="61" t="s">
        <v>1817</v>
      </c>
      <c r="AA372" s="58">
        <v>-32</v>
      </c>
      <c r="AB372">
        <v>4986</v>
      </c>
      <c r="AC372">
        <v>32</v>
      </c>
      <c r="AD372">
        <v>4</v>
      </c>
      <c r="AE372" s="42">
        <v>0.49303421135782599</v>
      </c>
      <c r="AF372" s="58">
        <v>28</v>
      </c>
    </row>
    <row r="373" spans="3:32">
      <c r="C373" t="s">
        <v>644</v>
      </c>
      <c r="D373">
        <v>900</v>
      </c>
      <c r="E373">
        <v>32341848</v>
      </c>
      <c r="F373" t="s">
        <v>128</v>
      </c>
      <c r="G373" t="s">
        <v>50</v>
      </c>
      <c r="H373">
        <v>32</v>
      </c>
      <c r="I373">
        <v>6204523</v>
      </c>
      <c r="J373" s="59">
        <v>0.92</v>
      </c>
      <c r="K373" s="60">
        <v>52.362005936659898</v>
      </c>
      <c r="L373" t="s">
        <v>126</v>
      </c>
      <c r="M373" s="42">
        <v>0.14299999999999999</v>
      </c>
      <c r="N373">
        <v>9156</v>
      </c>
      <c r="O373" s="62">
        <v>44257</v>
      </c>
      <c r="P373">
        <v>32285</v>
      </c>
      <c r="Q373" s="58">
        <v>1690507.36166506</v>
      </c>
      <c r="R373" s="58">
        <v>1932250</v>
      </c>
      <c r="S373">
        <v>3019</v>
      </c>
      <c r="T373" s="58">
        <v>32285</v>
      </c>
      <c r="U373" s="58">
        <v>29266</v>
      </c>
      <c r="V373" s="58">
        <v>180686</v>
      </c>
      <c r="W373" s="58">
        <v>1751564</v>
      </c>
      <c r="X373">
        <v>86</v>
      </c>
      <c r="Y373" s="61">
        <v>45883</v>
      </c>
      <c r="Z373" s="61" t="s">
        <v>1817</v>
      </c>
      <c r="AA373" s="58">
        <v>-266</v>
      </c>
      <c r="AB373">
        <v>2210</v>
      </c>
      <c r="AC373">
        <v>266</v>
      </c>
      <c r="AD373">
        <v>4</v>
      </c>
      <c r="AE373" s="42">
        <v>9.3510918383150093E-2</v>
      </c>
      <c r="AF373" s="58">
        <v>262</v>
      </c>
    </row>
    <row r="374" spans="3:32">
      <c r="C374" t="s">
        <v>645</v>
      </c>
      <c r="D374">
        <v>154</v>
      </c>
      <c r="E374">
        <v>56677470</v>
      </c>
      <c r="F374" t="s">
        <v>297</v>
      </c>
      <c r="G374" t="s">
        <v>79</v>
      </c>
      <c r="H374">
        <v>14</v>
      </c>
      <c r="I374">
        <v>2564487</v>
      </c>
      <c r="J374" s="59">
        <v>0.86</v>
      </c>
      <c r="K374" s="60">
        <v>52.310842717013799</v>
      </c>
      <c r="L374" t="s">
        <v>236</v>
      </c>
      <c r="M374" s="42">
        <v>0.126</v>
      </c>
      <c r="N374">
        <v>4049</v>
      </c>
      <c r="O374" s="62">
        <v>44086</v>
      </c>
      <c r="P374">
        <v>33228</v>
      </c>
      <c r="Q374" s="58">
        <v>1738184.6818009401</v>
      </c>
      <c r="R374" s="58">
        <v>1957196</v>
      </c>
      <c r="S374">
        <v>6094</v>
      </c>
      <c r="T374" s="58">
        <v>33228</v>
      </c>
      <c r="U374" s="58">
        <v>27134</v>
      </c>
      <c r="V374" s="58">
        <v>358949</v>
      </c>
      <c r="W374" s="58">
        <v>1598247</v>
      </c>
      <c r="X374">
        <v>174</v>
      </c>
      <c r="Y374" s="61">
        <v>45958</v>
      </c>
      <c r="Z374" s="61" t="s">
        <v>1817</v>
      </c>
      <c r="AA374" s="58">
        <v>-191</v>
      </c>
      <c r="AB374">
        <v>3456</v>
      </c>
      <c r="AC374">
        <v>191</v>
      </c>
      <c r="AD374">
        <v>9</v>
      </c>
      <c r="AE374" s="42">
        <v>0.18339954255447199</v>
      </c>
      <c r="AF374" s="58">
        <v>182</v>
      </c>
    </row>
    <row r="375" spans="3:32">
      <c r="C375" t="s">
        <v>646</v>
      </c>
      <c r="D375">
        <v>987</v>
      </c>
      <c r="E375">
        <v>80721550</v>
      </c>
      <c r="F375" t="s">
        <v>328</v>
      </c>
      <c r="G375" t="s">
        <v>125</v>
      </c>
      <c r="H375">
        <v>34</v>
      </c>
      <c r="I375">
        <v>5991221</v>
      </c>
      <c r="J375" s="59">
        <v>0.82</v>
      </c>
      <c r="K375" s="60">
        <v>97.172595692725295</v>
      </c>
      <c r="L375" t="s">
        <v>55</v>
      </c>
      <c r="M375" s="42">
        <v>0.11799999999999999</v>
      </c>
      <c r="N375">
        <v>2593</v>
      </c>
      <c r="O375" s="62">
        <v>44794</v>
      </c>
      <c r="P375">
        <v>92026</v>
      </c>
      <c r="Q375" s="58">
        <v>8942405.2912187297</v>
      </c>
      <c r="R375" s="58">
        <v>9997609</v>
      </c>
      <c r="S375">
        <v>63201</v>
      </c>
      <c r="T375" s="58">
        <v>92026</v>
      </c>
      <c r="U375" s="58">
        <v>28825</v>
      </c>
      <c r="V375" s="58">
        <v>6866091</v>
      </c>
      <c r="W375" s="58">
        <v>3131518</v>
      </c>
      <c r="X375">
        <v>147</v>
      </c>
      <c r="Y375" s="61">
        <v>45854</v>
      </c>
      <c r="Z375" s="61" t="s">
        <v>1817</v>
      </c>
      <c r="AA375" s="58">
        <v>-295</v>
      </c>
      <c r="AB375">
        <v>1806</v>
      </c>
      <c r="AC375">
        <v>295</v>
      </c>
      <c r="AD375">
        <v>7</v>
      </c>
      <c r="AE375" s="42">
        <v>0.68677330319692298</v>
      </c>
      <c r="AF375" s="58">
        <v>288</v>
      </c>
    </row>
    <row r="376" spans="3:32">
      <c r="C376" t="s">
        <v>647</v>
      </c>
      <c r="D376">
        <v>824</v>
      </c>
      <c r="E376">
        <v>10717085</v>
      </c>
      <c r="F376" t="s">
        <v>201</v>
      </c>
      <c r="G376" t="s">
        <v>83</v>
      </c>
      <c r="H376">
        <v>13</v>
      </c>
      <c r="I376">
        <v>394867</v>
      </c>
      <c r="J376" s="59">
        <v>0.88</v>
      </c>
      <c r="K376" s="60">
        <v>69.815258421844504</v>
      </c>
      <c r="L376" t="s">
        <v>221</v>
      </c>
      <c r="M376" s="42">
        <v>0.11799999999999999</v>
      </c>
      <c r="N376">
        <v>3613</v>
      </c>
      <c r="O376" s="62">
        <v>44394</v>
      </c>
      <c r="P376">
        <v>79253</v>
      </c>
      <c r="Q376" s="58">
        <v>5533068.6757064397</v>
      </c>
      <c r="R376" s="58">
        <v>6185971</v>
      </c>
      <c r="S376">
        <v>58267</v>
      </c>
      <c r="T376" s="58">
        <v>79253</v>
      </c>
      <c r="U376" s="58">
        <v>20986</v>
      </c>
      <c r="V376" s="58">
        <v>4547941</v>
      </c>
      <c r="W376" s="58">
        <v>1638030</v>
      </c>
      <c r="X376">
        <v>188</v>
      </c>
      <c r="Y376" s="61">
        <v>45884</v>
      </c>
      <c r="Z376" s="61" t="s">
        <v>1817</v>
      </c>
      <c r="AA376" s="58">
        <v>-265</v>
      </c>
      <c r="AB376">
        <v>6502</v>
      </c>
      <c r="AC376">
        <v>265</v>
      </c>
      <c r="AD376">
        <v>2</v>
      </c>
      <c r="AE376" s="42">
        <v>0.735202452903991</v>
      </c>
      <c r="AF376" s="58">
        <v>263</v>
      </c>
    </row>
    <row r="377" spans="3:32">
      <c r="C377" t="s">
        <v>648</v>
      </c>
      <c r="D377">
        <v>795</v>
      </c>
      <c r="E377">
        <v>61642372</v>
      </c>
      <c r="F377" t="s">
        <v>462</v>
      </c>
      <c r="G377" t="s">
        <v>58</v>
      </c>
      <c r="H377">
        <v>22</v>
      </c>
      <c r="I377">
        <v>9970613</v>
      </c>
      <c r="J377" s="59">
        <v>0.81</v>
      </c>
      <c r="K377" s="60">
        <v>77.116110761410397</v>
      </c>
      <c r="L377" t="s">
        <v>159</v>
      </c>
      <c r="M377" s="42">
        <v>0.125</v>
      </c>
      <c r="N377">
        <v>8356</v>
      </c>
      <c r="O377" s="62">
        <v>45838</v>
      </c>
      <c r="P377">
        <v>31034</v>
      </c>
      <c r="Q377" s="58">
        <v>2393221.3813696099</v>
      </c>
      <c r="R377" s="58">
        <v>2692374</v>
      </c>
      <c r="S377">
        <v>27225</v>
      </c>
      <c r="T377" s="58">
        <v>31034</v>
      </c>
      <c r="U377" s="58">
        <v>3809</v>
      </c>
      <c r="V377" s="58">
        <v>2361922</v>
      </c>
      <c r="W377" s="58">
        <v>330452</v>
      </c>
      <c r="X377">
        <v>145</v>
      </c>
      <c r="Y377" s="61">
        <v>46079</v>
      </c>
      <c r="Z377" s="61" t="s">
        <v>1817</v>
      </c>
      <c r="AA377" s="58">
        <v>-70</v>
      </c>
      <c r="AB377">
        <v>5989</v>
      </c>
      <c r="AC377">
        <v>70</v>
      </c>
      <c r="AD377">
        <v>9</v>
      </c>
      <c r="AE377" s="42">
        <v>0.87726364632338705</v>
      </c>
      <c r="AF377" s="58">
        <v>61</v>
      </c>
    </row>
    <row r="378" spans="3:32">
      <c r="C378" t="s">
        <v>649</v>
      </c>
      <c r="D378">
        <v>285</v>
      </c>
      <c r="E378">
        <v>71270426</v>
      </c>
      <c r="F378" t="s">
        <v>489</v>
      </c>
      <c r="G378" t="s">
        <v>63</v>
      </c>
      <c r="H378">
        <v>45</v>
      </c>
      <c r="I378">
        <v>214353</v>
      </c>
      <c r="J378" s="59">
        <v>0.85</v>
      </c>
      <c r="K378" s="60">
        <v>91.1490605946898</v>
      </c>
      <c r="L378" t="s">
        <v>208</v>
      </c>
      <c r="M378" s="42">
        <v>0.122</v>
      </c>
      <c r="N378">
        <v>6162</v>
      </c>
      <c r="O378" s="62">
        <v>45877</v>
      </c>
      <c r="P378">
        <v>36801</v>
      </c>
      <c r="Q378" s="58">
        <v>3354376.5789451799</v>
      </c>
      <c r="R378" s="58">
        <v>3763611</v>
      </c>
      <c r="S378">
        <v>1642</v>
      </c>
      <c r="T378" s="58">
        <v>36801</v>
      </c>
      <c r="U378" s="58">
        <v>35159</v>
      </c>
      <c r="V378" s="58">
        <v>167926</v>
      </c>
      <c r="W378" s="58">
        <v>3595685</v>
      </c>
      <c r="X378">
        <v>135</v>
      </c>
      <c r="Y378" s="61">
        <v>45967</v>
      </c>
      <c r="Z378" s="61" t="s">
        <v>1817</v>
      </c>
      <c r="AA378" s="58">
        <v>-182</v>
      </c>
      <c r="AB378">
        <v>4065</v>
      </c>
      <c r="AC378">
        <v>182</v>
      </c>
      <c r="AD378">
        <v>3</v>
      </c>
      <c r="AE378" s="42">
        <v>4.4618352762153202E-2</v>
      </c>
      <c r="AF378" s="58">
        <v>179</v>
      </c>
    </row>
    <row r="379" spans="3:32">
      <c r="C379" t="s">
        <v>650</v>
      </c>
      <c r="D379">
        <v>491</v>
      </c>
      <c r="E379">
        <v>75114989</v>
      </c>
      <c r="F379" t="s">
        <v>275</v>
      </c>
      <c r="G379" t="s">
        <v>147</v>
      </c>
      <c r="H379">
        <v>44</v>
      </c>
      <c r="I379">
        <v>5413671</v>
      </c>
      <c r="J379" s="59">
        <v>0.77</v>
      </c>
      <c r="K379" s="60">
        <v>59.235030016339202</v>
      </c>
      <c r="L379" t="s">
        <v>64</v>
      </c>
      <c r="M379" s="42">
        <v>0.11700000000000001</v>
      </c>
      <c r="N379">
        <v>1646</v>
      </c>
      <c r="O379" s="62">
        <v>44410</v>
      </c>
      <c r="P379">
        <v>29373</v>
      </c>
      <c r="Q379" s="58">
        <v>1739910.53666993</v>
      </c>
      <c r="R379" s="58">
        <v>1943480</v>
      </c>
      <c r="S379">
        <v>18496</v>
      </c>
      <c r="T379" s="58">
        <v>29373</v>
      </c>
      <c r="U379" s="58">
        <v>10877</v>
      </c>
      <c r="V379" s="58">
        <v>1223798</v>
      </c>
      <c r="W379" s="58">
        <v>719682</v>
      </c>
      <c r="X379">
        <v>96</v>
      </c>
      <c r="Y379" s="61">
        <v>46193</v>
      </c>
      <c r="Z379" s="61" t="s">
        <v>1817</v>
      </c>
      <c r="AA379" s="58">
        <v>44</v>
      </c>
      <c r="AB379">
        <v>7082</v>
      </c>
      <c r="AC379">
        <v>0</v>
      </c>
      <c r="AD379">
        <v>0</v>
      </c>
      <c r="AE379" s="42">
        <v>0.62969393660844997</v>
      </c>
      <c r="AF379" s="58">
        <v>0</v>
      </c>
    </row>
    <row r="380" spans="3:32">
      <c r="C380" t="s">
        <v>651</v>
      </c>
      <c r="D380">
        <v>971</v>
      </c>
      <c r="E380">
        <v>73043580</v>
      </c>
      <c r="F380" t="s">
        <v>652</v>
      </c>
      <c r="G380" t="s">
        <v>93</v>
      </c>
      <c r="H380">
        <v>41</v>
      </c>
      <c r="I380">
        <v>5765642</v>
      </c>
      <c r="J380" s="59">
        <v>0.78</v>
      </c>
      <c r="K380" s="60">
        <v>96.435911124127898</v>
      </c>
      <c r="L380" t="s">
        <v>68</v>
      </c>
      <c r="M380" s="42">
        <v>0.13700000000000001</v>
      </c>
      <c r="N380">
        <v>8110</v>
      </c>
      <c r="O380" s="62">
        <v>45264</v>
      </c>
      <c r="P380">
        <v>40482</v>
      </c>
      <c r="Q380" s="58">
        <v>3903918.5541269402</v>
      </c>
      <c r="R380" s="58">
        <v>4438755</v>
      </c>
      <c r="S380">
        <v>30646</v>
      </c>
      <c r="T380" s="58">
        <v>40482</v>
      </c>
      <c r="U380" s="58">
        <v>9836</v>
      </c>
      <c r="V380" s="58">
        <v>3360261</v>
      </c>
      <c r="W380" s="58">
        <v>1078494</v>
      </c>
      <c r="X380">
        <v>133</v>
      </c>
      <c r="Y380" s="61">
        <v>45862</v>
      </c>
      <c r="Z380" s="61" t="s">
        <v>1817</v>
      </c>
      <c r="AA380" s="58">
        <v>-287</v>
      </c>
      <c r="AB380">
        <v>2972</v>
      </c>
      <c r="AC380">
        <v>287</v>
      </c>
      <c r="AD380">
        <v>3</v>
      </c>
      <c r="AE380" s="42">
        <v>0.75702781483128301</v>
      </c>
      <c r="AF380" s="58">
        <v>284</v>
      </c>
    </row>
    <row r="381" spans="3:32">
      <c r="C381" t="s">
        <v>653</v>
      </c>
      <c r="D381">
        <v>214</v>
      </c>
      <c r="E381">
        <v>28881534</v>
      </c>
      <c r="F381" t="s">
        <v>299</v>
      </c>
      <c r="G381" t="s">
        <v>83</v>
      </c>
      <c r="H381">
        <v>31</v>
      </c>
      <c r="I381">
        <v>9723133</v>
      </c>
      <c r="J381" s="59">
        <v>0.99</v>
      </c>
      <c r="K381" s="60">
        <v>91.749700881456306</v>
      </c>
      <c r="L381" t="s">
        <v>352</v>
      </c>
      <c r="M381" s="42">
        <v>0.122</v>
      </c>
      <c r="N381">
        <v>4826</v>
      </c>
      <c r="O381" s="62">
        <v>44566</v>
      </c>
      <c r="P381">
        <v>23532</v>
      </c>
      <c r="Q381" s="58">
        <v>2159053.9611424301</v>
      </c>
      <c r="R381" s="58">
        <v>2422459</v>
      </c>
      <c r="S381">
        <v>23532</v>
      </c>
      <c r="T381" s="58">
        <v>23532</v>
      </c>
      <c r="U381" s="58">
        <v>0</v>
      </c>
      <c r="V381" s="58">
        <v>2422459</v>
      </c>
      <c r="W381" s="58">
        <v>0</v>
      </c>
      <c r="X381">
        <v>83</v>
      </c>
      <c r="Y381" s="61">
        <v>45754</v>
      </c>
      <c r="Z381" s="61" t="s">
        <v>1816</v>
      </c>
      <c r="AA381" s="58">
        <v>-395</v>
      </c>
      <c r="AB381">
        <v>1709</v>
      </c>
      <c r="AC381">
        <v>395</v>
      </c>
      <c r="AD381">
        <v>8</v>
      </c>
      <c r="AE381" s="42">
        <v>1</v>
      </c>
      <c r="AF381" s="58">
        <v>387</v>
      </c>
    </row>
    <row r="382" spans="3:32">
      <c r="C382" t="s">
        <v>654</v>
      </c>
      <c r="D382">
        <v>756</v>
      </c>
      <c r="E382">
        <v>94956927</v>
      </c>
      <c r="F382" t="s">
        <v>66</v>
      </c>
      <c r="G382" t="s">
        <v>67</v>
      </c>
      <c r="H382">
        <v>25</v>
      </c>
      <c r="I382">
        <v>1030352</v>
      </c>
      <c r="J382" s="59">
        <v>1</v>
      </c>
      <c r="K382" s="60">
        <v>77.995150506546295</v>
      </c>
      <c r="L382" t="s">
        <v>80</v>
      </c>
      <c r="M382" s="42">
        <v>0.11799999999999999</v>
      </c>
      <c r="N382">
        <v>7065</v>
      </c>
      <c r="O382" s="62">
        <v>45908</v>
      </c>
      <c r="P382">
        <v>47316</v>
      </c>
      <c r="Q382" s="58">
        <v>3690418.5413677399</v>
      </c>
      <c r="R382" s="58">
        <v>4125888</v>
      </c>
      <c r="S382">
        <v>45856</v>
      </c>
      <c r="T382" s="58">
        <v>47316</v>
      </c>
      <c r="U382" s="58">
        <v>1460</v>
      </c>
      <c r="V382" s="58">
        <v>3998578</v>
      </c>
      <c r="W382" s="58">
        <v>127310</v>
      </c>
      <c r="X382">
        <v>127</v>
      </c>
      <c r="Y382" s="61">
        <v>45667</v>
      </c>
      <c r="Z382" s="61" t="s">
        <v>1817</v>
      </c>
      <c r="AA382" s="58">
        <v>-482</v>
      </c>
      <c r="AB382">
        <v>2136</v>
      </c>
      <c r="AC382">
        <v>482</v>
      </c>
      <c r="AD382">
        <v>6</v>
      </c>
      <c r="AE382" s="42">
        <v>0.969143630061713</v>
      </c>
      <c r="AF382" s="58">
        <v>476</v>
      </c>
    </row>
    <row r="383" spans="3:32">
      <c r="C383" t="s">
        <v>655</v>
      </c>
      <c r="D383">
        <v>929</v>
      </c>
      <c r="E383">
        <v>31567449</v>
      </c>
      <c r="F383" t="s">
        <v>62</v>
      </c>
      <c r="G383" t="s">
        <v>63</v>
      </c>
      <c r="H383">
        <v>16</v>
      </c>
      <c r="I383">
        <v>7372829</v>
      </c>
      <c r="J383" s="59">
        <v>0.92</v>
      </c>
      <c r="K383" s="60">
        <v>84.215757103809594</v>
      </c>
      <c r="L383" t="s">
        <v>272</v>
      </c>
      <c r="M383" s="42">
        <v>0.124</v>
      </c>
      <c r="N383">
        <v>1282</v>
      </c>
      <c r="O383" s="62">
        <v>44866</v>
      </c>
      <c r="P383">
        <v>32942</v>
      </c>
      <c r="Q383" s="58">
        <v>2774235.4705136898</v>
      </c>
      <c r="R383" s="58">
        <v>3118241</v>
      </c>
      <c r="S383">
        <v>1656</v>
      </c>
      <c r="T383" s="58">
        <v>32942</v>
      </c>
      <c r="U383" s="58">
        <v>31286</v>
      </c>
      <c r="V383" s="58">
        <v>156754</v>
      </c>
      <c r="W383" s="58">
        <v>2961487</v>
      </c>
      <c r="X383">
        <v>87</v>
      </c>
      <c r="Y383" s="61">
        <v>45890</v>
      </c>
      <c r="Z383" s="61" t="s">
        <v>1817</v>
      </c>
      <c r="AA383" s="58">
        <v>-259</v>
      </c>
      <c r="AB383">
        <v>2567</v>
      </c>
      <c r="AC383">
        <v>259</v>
      </c>
      <c r="AD383">
        <v>4</v>
      </c>
      <c r="AE383" s="42">
        <v>5.02701718171331E-2</v>
      </c>
      <c r="AF383" s="58">
        <v>255</v>
      </c>
    </row>
    <row r="384" spans="3:32">
      <c r="C384" t="s">
        <v>656</v>
      </c>
      <c r="D384">
        <v>898</v>
      </c>
      <c r="E384">
        <v>19276682</v>
      </c>
      <c r="F384" t="s">
        <v>313</v>
      </c>
      <c r="G384" t="s">
        <v>67</v>
      </c>
      <c r="H384">
        <v>42</v>
      </c>
      <c r="I384">
        <v>1466005</v>
      </c>
      <c r="J384" s="59">
        <v>0.81</v>
      </c>
      <c r="K384" s="60">
        <v>87.000091952841501</v>
      </c>
      <c r="L384" t="s">
        <v>184</v>
      </c>
      <c r="M384" s="42">
        <v>0.13900000000000001</v>
      </c>
      <c r="N384">
        <v>5242</v>
      </c>
      <c r="O384" s="62">
        <v>45725</v>
      </c>
      <c r="P384">
        <v>48621</v>
      </c>
      <c r="Q384" s="58">
        <v>4230031.4708391102</v>
      </c>
      <c r="R384" s="58">
        <v>4818006</v>
      </c>
      <c r="S384">
        <v>23514</v>
      </c>
      <c r="T384" s="58">
        <v>48621</v>
      </c>
      <c r="U384" s="58">
        <v>25107</v>
      </c>
      <c r="V384" s="58">
        <v>2330075</v>
      </c>
      <c r="W384" s="58">
        <v>2487931</v>
      </c>
      <c r="X384">
        <v>60</v>
      </c>
      <c r="Y384" s="61">
        <v>45669</v>
      </c>
      <c r="Z384" s="61" t="s">
        <v>1817</v>
      </c>
      <c r="AA384" s="58">
        <v>-480</v>
      </c>
      <c r="AB384">
        <v>7947</v>
      </c>
      <c r="AC384">
        <v>480</v>
      </c>
      <c r="AD384">
        <v>3</v>
      </c>
      <c r="AE384" s="42">
        <v>0.48361818967113002</v>
      </c>
      <c r="AF384" s="58">
        <v>477</v>
      </c>
    </row>
    <row r="385" spans="3:32">
      <c r="C385" t="s">
        <v>657</v>
      </c>
      <c r="D385">
        <v>917</v>
      </c>
      <c r="E385">
        <v>27382666</v>
      </c>
      <c r="F385" t="s">
        <v>226</v>
      </c>
      <c r="G385" t="s">
        <v>97</v>
      </c>
      <c r="H385">
        <v>20</v>
      </c>
      <c r="I385">
        <v>7134257</v>
      </c>
      <c r="J385" s="59">
        <v>0.91</v>
      </c>
      <c r="K385" s="60">
        <v>87.023871855243399</v>
      </c>
      <c r="L385" t="s">
        <v>84</v>
      </c>
      <c r="M385" s="42">
        <v>0.11799999999999999</v>
      </c>
      <c r="N385">
        <v>8148</v>
      </c>
      <c r="O385" s="62">
        <v>43836</v>
      </c>
      <c r="P385">
        <v>83321</v>
      </c>
      <c r="Q385" s="58">
        <v>7250916.0268507302</v>
      </c>
      <c r="R385" s="58">
        <v>8106524</v>
      </c>
      <c r="S385">
        <v>83126</v>
      </c>
      <c r="T385" s="58">
        <v>83321</v>
      </c>
      <c r="U385" s="58">
        <v>195</v>
      </c>
      <c r="V385" s="58">
        <v>8087552</v>
      </c>
      <c r="W385" s="58">
        <v>18972</v>
      </c>
      <c r="X385">
        <v>72</v>
      </c>
      <c r="Y385" s="61">
        <v>46241</v>
      </c>
      <c r="Z385" s="61" t="s">
        <v>1817</v>
      </c>
      <c r="AA385" s="58">
        <v>92</v>
      </c>
      <c r="AB385">
        <v>2233</v>
      </c>
      <c r="AC385">
        <v>0</v>
      </c>
      <c r="AD385">
        <v>0</v>
      </c>
      <c r="AE385" s="42">
        <v>0.99765965362873699</v>
      </c>
      <c r="AF385" s="58">
        <v>0</v>
      </c>
    </row>
    <row r="386" spans="3:32">
      <c r="C386" t="s">
        <v>658</v>
      </c>
      <c r="D386">
        <v>388</v>
      </c>
      <c r="E386">
        <v>68056552</v>
      </c>
      <c r="F386" t="s">
        <v>342</v>
      </c>
      <c r="G386" t="s">
        <v>75</v>
      </c>
      <c r="H386">
        <v>45</v>
      </c>
      <c r="I386">
        <v>7130819</v>
      </c>
      <c r="J386" s="59">
        <v>0.96</v>
      </c>
      <c r="K386" s="60">
        <v>76.511665411208298</v>
      </c>
      <c r="L386" t="s">
        <v>232</v>
      </c>
      <c r="M386" s="42">
        <v>0.14699999999999999</v>
      </c>
      <c r="N386">
        <v>3680</v>
      </c>
      <c r="O386" s="62">
        <v>45145</v>
      </c>
      <c r="P386">
        <v>67367</v>
      </c>
      <c r="Q386" s="58">
        <v>5154361.3637568699</v>
      </c>
      <c r="R386" s="58">
        <v>5912052</v>
      </c>
      <c r="S386">
        <v>39489</v>
      </c>
      <c r="T386" s="58">
        <v>67367</v>
      </c>
      <c r="U386" s="58">
        <v>27878</v>
      </c>
      <c r="V386" s="58">
        <v>3465510</v>
      </c>
      <c r="W386" s="58">
        <v>2446542</v>
      </c>
      <c r="X386">
        <v>125</v>
      </c>
      <c r="Y386" s="61">
        <v>45792</v>
      </c>
      <c r="Z386" s="61" t="s">
        <v>1817</v>
      </c>
      <c r="AA386" s="58">
        <v>-357</v>
      </c>
      <c r="AB386">
        <v>5132</v>
      </c>
      <c r="AC386">
        <v>357</v>
      </c>
      <c r="AD386">
        <v>7</v>
      </c>
      <c r="AE386" s="42">
        <v>0.58617720842549004</v>
      </c>
      <c r="AF386" s="58">
        <v>350</v>
      </c>
    </row>
    <row r="387" spans="3:32">
      <c r="C387" t="s">
        <v>659</v>
      </c>
      <c r="D387">
        <v>364</v>
      </c>
      <c r="E387">
        <v>68872840</v>
      </c>
      <c r="F387" t="s">
        <v>511</v>
      </c>
      <c r="G387" t="s">
        <v>79</v>
      </c>
      <c r="H387">
        <v>10</v>
      </c>
      <c r="I387">
        <v>1920022</v>
      </c>
      <c r="J387" s="59">
        <v>0.99</v>
      </c>
      <c r="K387" s="60">
        <v>71.906476510454596</v>
      </c>
      <c r="L387" t="s">
        <v>137</v>
      </c>
      <c r="M387" s="42">
        <v>0.14299999999999999</v>
      </c>
      <c r="N387">
        <v>6267</v>
      </c>
      <c r="O387" s="62">
        <v>45813</v>
      </c>
      <c r="P387">
        <v>86779</v>
      </c>
      <c r="Q387" s="58">
        <v>6239972.1251007402</v>
      </c>
      <c r="R387" s="58">
        <v>7132288</v>
      </c>
      <c r="S387">
        <v>80935</v>
      </c>
      <c r="T387" s="58">
        <v>86779</v>
      </c>
      <c r="U387" s="58">
        <v>5844</v>
      </c>
      <c r="V387" s="58">
        <v>6651975</v>
      </c>
      <c r="W387" s="58">
        <v>480313</v>
      </c>
      <c r="X387">
        <v>59</v>
      </c>
      <c r="Y387" s="61">
        <v>45761</v>
      </c>
      <c r="Z387" s="61" t="s">
        <v>1817</v>
      </c>
      <c r="AA387" s="58">
        <v>-388</v>
      </c>
      <c r="AB387">
        <v>2541</v>
      </c>
      <c r="AC387">
        <v>388</v>
      </c>
      <c r="AD387">
        <v>5</v>
      </c>
      <c r="AE387" s="42">
        <v>0.93265651828207297</v>
      </c>
      <c r="AF387" s="58">
        <v>383</v>
      </c>
    </row>
    <row r="388" spans="3:32">
      <c r="C388" t="s">
        <v>660</v>
      </c>
      <c r="D388">
        <v>709</v>
      </c>
      <c r="E388">
        <v>25916802</v>
      </c>
      <c r="F388" t="s">
        <v>661</v>
      </c>
      <c r="G388" t="s">
        <v>125</v>
      </c>
      <c r="H388">
        <v>17</v>
      </c>
      <c r="I388">
        <v>5216956</v>
      </c>
      <c r="J388" s="59">
        <v>0.87</v>
      </c>
      <c r="K388" s="60">
        <v>91.286152245577597</v>
      </c>
      <c r="L388" t="s">
        <v>315</v>
      </c>
      <c r="M388" s="42">
        <v>0.13300000000000001</v>
      </c>
      <c r="N388">
        <v>9644</v>
      </c>
      <c r="O388" s="62">
        <v>43918</v>
      </c>
      <c r="P388">
        <v>53932</v>
      </c>
      <c r="Q388" s="58">
        <v>4923244.7629084904</v>
      </c>
      <c r="R388" s="58">
        <v>5578036</v>
      </c>
      <c r="S388">
        <v>53737</v>
      </c>
      <c r="T388" s="58">
        <v>53932</v>
      </c>
      <c r="U388" s="58">
        <v>195</v>
      </c>
      <c r="V388" s="58">
        <v>5557868</v>
      </c>
      <c r="W388" s="58">
        <v>20168</v>
      </c>
      <c r="X388">
        <v>91</v>
      </c>
      <c r="Y388" s="61">
        <v>46305</v>
      </c>
      <c r="Z388" s="61" t="s">
        <v>1817</v>
      </c>
      <c r="AA388" s="58">
        <v>156</v>
      </c>
      <c r="AB388">
        <v>7609</v>
      </c>
      <c r="AC388">
        <v>0</v>
      </c>
      <c r="AD388">
        <v>0</v>
      </c>
      <c r="AE388" s="42">
        <v>0.99638433583030495</v>
      </c>
      <c r="AF388" s="58">
        <v>0</v>
      </c>
    </row>
    <row r="389" spans="3:32">
      <c r="C389" t="s">
        <v>662</v>
      </c>
      <c r="D389">
        <v>683</v>
      </c>
      <c r="E389">
        <v>78172584</v>
      </c>
      <c r="F389" t="s">
        <v>299</v>
      </c>
      <c r="G389" t="s">
        <v>83</v>
      </c>
      <c r="H389">
        <v>16</v>
      </c>
      <c r="I389">
        <v>7241432</v>
      </c>
      <c r="J389" s="59">
        <v>0.84</v>
      </c>
      <c r="K389" s="60">
        <v>59.454960255322298</v>
      </c>
      <c r="L389" t="s">
        <v>55</v>
      </c>
      <c r="M389" s="42">
        <v>0.13700000000000001</v>
      </c>
      <c r="N389">
        <v>3227</v>
      </c>
      <c r="O389" s="62">
        <v>45719</v>
      </c>
      <c r="P389">
        <v>39979</v>
      </c>
      <c r="Q389" s="58">
        <v>2376949.8560475302</v>
      </c>
      <c r="R389" s="58">
        <v>2702592</v>
      </c>
      <c r="S389">
        <v>5653</v>
      </c>
      <c r="T389" s="58">
        <v>39979</v>
      </c>
      <c r="U389" s="58">
        <v>34326</v>
      </c>
      <c r="V389" s="58">
        <v>382144</v>
      </c>
      <c r="W389" s="58">
        <v>2320448</v>
      </c>
      <c r="X389">
        <v>82</v>
      </c>
      <c r="Y389" s="61">
        <v>45812</v>
      </c>
      <c r="Z389" s="61" t="s">
        <v>1817</v>
      </c>
      <c r="AA389" s="58">
        <v>-337</v>
      </c>
      <c r="AB389">
        <v>3544</v>
      </c>
      <c r="AC389">
        <v>337</v>
      </c>
      <c r="AD389">
        <v>6</v>
      </c>
      <c r="AE389" s="42">
        <v>0.141399234598164</v>
      </c>
      <c r="AF389" s="58">
        <v>331</v>
      </c>
    </row>
    <row r="390" spans="3:32">
      <c r="C390" t="s">
        <v>663</v>
      </c>
      <c r="D390">
        <v>177</v>
      </c>
      <c r="E390">
        <v>31254952</v>
      </c>
      <c r="F390" t="s">
        <v>82</v>
      </c>
      <c r="G390" t="s">
        <v>83</v>
      </c>
      <c r="H390">
        <v>24</v>
      </c>
      <c r="I390">
        <v>6407441</v>
      </c>
      <c r="J390" s="59">
        <v>0.98</v>
      </c>
      <c r="K390" s="60">
        <v>92.181196470161495</v>
      </c>
      <c r="L390" t="s">
        <v>232</v>
      </c>
      <c r="M390" s="42">
        <v>0.10299999999999999</v>
      </c>
      <c r="N390">
        <v>5774</v>
      </c>
      <c r="O390" s="62">
        <v>45280</v>
      </c>
      <c r="P390">
        <v>22940</v>
      </c>
      <c r="Q390" s="58">
        <v>2114636.6470255</v>
      </c>
      <c r="R390" s="58">
        <v>2332444</v>
      </c>
      <c r="S390">
        <v>11050</v>
      </c>
      <c r="T390" s="58">
        <v>22940</v>
      </c>
      <c r="U390" s="58">
        <v>11890</v>
      </c>
      <c r="V390" s="58">
        <v>1123518</v>
      </c>
      <c r="W390" s="58">
        <v>1208926</v>
      </c>
      <c r="X390">
        <v>64</v>
      </c>
      <c r="Y390" s="61">
        <v>46008</v>
      </c>
      <c r="Z390" s="61" t="s">
        <v>1817</v>
      </c>
      <c r="AA390" s="58">
        <v>-141</v>
      </c>
      <c r="AB390">
        <v>1581</v>
      </c>
      <c r="AC390">
        <v>141</v>
      </c>
      <c r="AD390">
        <v>6</v>
      </c>
      <c r="AE390" s="42">
        <v>0.481691368788143</v>
      </c>
      <c r="AF390" s="58">
        <v>135</v>
      </c>
    </row>
    <row r="391" spans="3:32">
      <c r="C391" t="s">
        <v>664</v>
      </c>
      <c r="D391">
        <v>674</v>
      </c>
      <c r="E391">
        <v>12577321</v>
      </c>
      <c r="F391" t="s">
        <v>186</v>
      </c>
      <c r="G391" t="s">
        <v>83</v>
      </c>
      <c r="H391">
        <v>8</v>
      </c>
      <c r="I391">
        <v>2463965</v>
      </c>
      <c r="J391" s="59">
        <v>0.88</v>
      </c>
      <c r="K391" s="60">
        <v>87.700798777385998</v>
      </c>
      <c r="L391" t="s">
        <v>80</v>
      </c>
      <c r="M391" s="42">
        <v>0.105</v>
      </c>
      <c r="N391">
        <v>8881</v>
      </c>
      <c r="O391" s="62">
        <v>44134</v>
      </c>
      <c r="P391">
        <v>79673</v>
      </c>
      <c r="Q391" s="58">
        <v>6987385.7409906797</v>
      </c>
      <c r="R391" s="58">
        <v>7721061</v>
      </c>
      <c r="S391">
        <v>6873</v>
      </c>
      <c r="T391" s="58">
        <v>79673</v>
      </c>
      <c r="U391" s="58">
        <v>72800</v>
      </c>
      <c r="V391" s="58">
        <v>666058</v>
      </c>
      <c r="W391" s="58">
        <v>7055003</v>
      </c>
      <c r="X391">
        <v>164</v>
      </c>
      <c r="Y391" s="61">
        <v>46366</v>
      </c>
      <c r="Z391" s="61" t="s">
        <v>1817</v>
      </c>
      <c r="AA391" s="58">
        <v>217</v>
      </c>
      <c r="AB391">
        <v>8905</v>
      </c>
      <c r="AC391">
        <v>0</v>
      </c>
      <c r="AD391">
        <v>0</v>
      </c>
      <c r="AE391" s="42">
        <v>8.6265108631531404E-2</v>
      </c>
      <c r="AF391" s="58">
        <v>0</v>
      </c>
    </row>
    <row r="392" spans="3:32">
      <c r="C392" t="s">
        <v>665</v>
      </c>
      <c r="D392">
        <v>832</v>
      </c>
      <c r="E392">
        <v>30151393</v>
      </c>
      <c r="F392" t="s">
        <v>442</v>
      </c>
      <c r="G392" t="s">
        <v>58</v>
      </c>
      <c r="H392">
        <v>38</v>
      </c>
      <c r="I392">
        <v>4078093</v>
      </c>
      <c r="J392" s="59">
        <v>0.91</v>
      </c>
      <c r="K392" s="60">
        <v>92.804636422807704</v>
      </c>
      <c r="L392" t="s">
        <v>352</v>
      </c>
      <c r="M392" s="42">
        <v>0.14399999999999999</v>
      </c>
      <c r="N392">
        <v>2821</v>
      </c>
      <c r="O392" s="62">
        <v>44400</v>
      </c>
      <c r="P392">
        <v>99949</v>
      </c>
      <c r="Q392" s="58">
        <v>9275730.6058232095</v>
      </c>
      <c r="R392" s="58">
        <v>10611436</v>
      </c>
      <c r="S392">
        <v>57787</v>
      </c>
      <c r="T392" s="58">
        <v>99949</v>
      </c>
      <c r="U392" s="58">
        <v>42162</v>
      </c>
      <c r="V392" s="58">
        <v>6135159</v>
      </c>
      <c r="W392" s="58">
        <v>4476277</v>
      </c>
      <c r="X392">
        <v>64</v>
      </c>
      <c r="Y392" s="61">
        <v>46030</v>
      </c>
      <c r="Z392" s="61" t="s">
        <v>1817</v>
      </c>
      <c r="AA392" s="58">
        <v>-119</v>
      </c>
      <c r="AB392">
        <v>9096</v>
      </c>
      <c r="AC392">
        <v>119</v>
      </c>
      <c r="AD392">
        <v>4</v>
      </c>
      <c r="AE392" s="42">
        <v>0.57816486408068102</v>
      </c>
      <c r="AF392" s="58">
        <v>115</v>
      </c>
    </row>
    <row r="393" spans="3:32">
      <c r="C393" t="s">
        <v>666</v>
      </c>
      <c r="D393">
        <v>219</v>
      </c>
      <c r="E393">
        <v>10093497</v>
      </c>
      <c r="F393" t="s">
        <v>351</v>
      </c>
      <c r="G393" t="s">
        <v>79</v>
      </c>
      <c r="H393">
        <v>23</v>
      </c>
      <c r="I393">
        <v>4507949</v>
      </c>
      <c r="J393" s="59">
        <v>0.91</v>
      </c>
      <c r="K393" s="60">
        <v>62.091341276991599</v>
      </c>
      <c r="L393" t="s">
        <v>194</v>
      </c>
      <c r="M393" s="42">
        <v>0.122</v>
      </c>
      <c r="N393">
        <v>9294</v>
      </c>
      <c r="O393" s="62">
        <v>45268</v>
      </c>
      <c r="P393">
        <v>76479</v>
      </c>
      <c r="Q393" s="58">
        <v>4748683.6895230403</v>
      </c>
      <c r="R393" s="58">
        <v>5328023</v>
      </c>
      <c r="S393">
        <v>62873</v>
      </c>
      <c r="T393" s="58">
        <v>76479</v>
      </c>
      <c r="U393" s="58">
        <v>13606</v>
      </c>
      <c r="V393" s="58">
        <v>4380141</v>
      </c>
      <c r="W393" s="58">
        <v>947882</v>
      </c>
      <c r="X393">
        <v>70</v>
      </c>
      <c r="Y393" s="61">
        <v>45886</v>
      </c>
      <c r="Z393" s="61" t="s">
        <v>1817</v>
      </c>
      <c r="AA393" s="58">
        <v>-263</v>
      </c>
      <c r="AB393">
        <v>1870</v>
      </c>
      <c r="AC393">
        <v>263</v>
      </c>
      <c r="AD393">
        <v>8</v>
      </c>
      <c r="AE393" s="42">
        <v>0.822094954170426</v>
      </c>
      <c r="AF393" s="58">
        <v>255</v>
      </c>
    </row>
    <row r="394" spans="3:32">
      <c r="C394" t="s">
        <v>667</v>
      </c>
      <c r="D394">
        <v>661</v>
      </c>
      <c r="E394">
        <v>44278117</v>
      </c>
      <c r="F394" t="s">
        <v>111</v>
      </c>
      <c r="G394" t="s">
        <v>79</v>
      </c>
      <c r="H394">
        <v>36</v>
      </c>
      <c r="I394">
        <v>247444</v>
      </c>
      <c r="J394" s="59">
        <v>0.77</v>
      </c>
      <c r="K394" s="60">
        <v>63.370821559526298</v>
      </c>
      <c r="L394" t="s">
        <v>104</v>
      </c>
      <c r="M394" s="42">
        <v>0.125</v>
      </c>
      <c r="N394">
        <v>6006</v>
      </c>
      <c r="O394" s="62">
        <v>44272</v>
      </c>
      <c r="P394">
        <v>48008</v>
      </c>
      <c r="Q394" s="58">
        <v>3042306.4014297398</v>
      </c>
      <c r="R394" s="58">
        <v>3422595</v>
      </c>
      <c r="S394">
        <v>22123</v>
      </c>
      <c r="T394" s="58">
        <v>48008</v>
      </c>
      <c r="U394" s="58">
        <v>25885</v>
      </c>
      <c r="V394" s="58">
        <v>1577197</v>
      </c>
      <c r="W394" s="58">
        <v>1845398</v>
      </c>
      <c r="X394">
        <v>198</v>
      </c>
      <c r="Y394" s="61">
        <v>46237</v>
      </c>
      <c r="Z394" s="61" t="s">
        <v>1817</v>
      </c>
      <c r="AA394" s="58">
        <v>88</v>
      </c>
      <c r="AB394">
        <v>4266</v>
      </c>
      <c r="AC394">
        <v>0</v>
      </c>
      <c r="AD394">
        <v>0</v>
      </c>
      <c r="AE394" s="42">
        <v>0.46081903016164</v>
      </c>
      <c r="AF394" s="58">
        <v>0</v>
      </c>
    </row>
    <row r="395" spans="3:32">
      <c r="C395" t="s">
        <v>668</v>
      </c>
      <c r="D395">
        <v>967</v>
      </c>
      <c r="E395">
        <v>29443216</v>
      </c>
      <c r="F395" t="s">
        <v>297</v>
      </c>
      <c r="G395" t="s">
        <v>79</v>
      </c>
      <c r="H395">
        <v>14</v>
      </c>
      <c r="I395">
        <v>3597505</v>
      </c>
      <c r="J395" s="59">
        <v>0.91</v>
      </c>
      <c r="K395" s="60">
        <v>92.454714240613399</v>
      </c>
      <c r="L395" t="s">
        <v>221</v>
      </c>
      <c r="M395" s="42">
        <v>0.14099999999999999</v>
      </c>
      <c r="N395">
        <v>2390</v>
      </c>
      <c r="O395" s="62">
        <v>43952</v>
      </c>
      <c r="P395">
        <v>24925</v>
      </c>
      <c r="Q395" s="58">
        <v>2304433.7524472899</v>
      </c>
      <c r="R395" s="58">
        <v>2629359</v>
      </c>
      <c r="S395">
        <v>18852</v>
      </c>
      <c r="T395" s="58">
        <v>24925</v>
      </c>
      <c r="U395" s="58">
        <v>6073</v>
      </c>
      <c r="V395" s="58">
        <v>1988713</v>
      </c>
      <c r="W395" s="58">
        <v>640646</v>
      </c>
      <c r="X395">
        <v>65</v>
      </c>
      <c r="Y395" s="61">
        <v>45709</v>
      </c>
      <c r="Z395" s="61" t="s">
        <v>1817</v>
      </c>
      <c r="AA395" s="58">
        <v>-440</v>
      </c>
      <c r="AB395">
        <v>2949</v>
      </c>
      <c r="AC395">
        <v>440</v>
      </c>
      <c r="AD395">
        <v>5</v>
      </c>
      <c r="AE395" s="42">
        <v>0.75634904714142404</v>
      </c>
      <c r="AF395" s="58">
        <v>435</v>
      </c>
    </row>
    <row r="396" spans="3:32">
      <c r="C396" t="s">
        <v>669</v>
      </c>
      <c r="D396">
        <v>443</v>
      </c>
      <c r="E396">
        <v>77255023</v>
      </c>
      <c r="F396" t="s">
        <v>637</v>
      </c>
      <c r="G396" t="s">
        <v>67</v>
      </c>
      <c r="H396">
        <v>18</v>
      </c>
      <c r="I396">
        <v>359364</v>
      </c>
      <c r="J396" s="59">
        <v>0.89</v>
      </c>
      <c r="K396" s="60">
        <v>96.360667677455396</v>
      </c>
      <c r="L396" t="s">
        <v>68</v>
      </c>
      <c r="M396" s="42">
        <v>0.108</v>
      </c>
      <c r="N396">
        <v>6907</v>
      </c>
      <c r="O396" s="62">
        <v>45178</v>
      </c>
      <c r="P396">
        <v>39025</v>
      </c>
      <c r="Q396" s="58">
        <v>3760475.0561127001</v>
      </c>
      <c r="R396" s="58">
        <v>4166606</v>
      </c>
      <c r="S396">
        <v>15604</v>
      </c>
      <c r="T396" s="58">
        <v>39025</v>
      </c>
      <c r="U396" s="58">
        <v>23421</v>
      </c>
      <c r="V396" s="58">
        <v>1666002</v>
      </c>
      <c r="W396" s="58">
        <v>2500604</v>
      </c>
      <c r="X396">
        <v>63</v>
      </c>
      <c r="Y396" s="61">
        <v>46046</v>
      </c>
      <c r="Z396" s="61" t="s">
        <v>1817</v>
      </c>
      <c r="AA396" s="58">
        <v>-103</v>
      </c>
      <c r="AB396">
        <v>3145</v>
      </c>
      <c r="AC396">
        <v>103</v>
      </c>
      <c r="AD396">
        <v>9</v>
      </c>
      <c r="AE396" s="42">
        <v>0.39984625240230598</v>
      </c>
      <c r="AF396" s="58">
        <v>94</v>
      </c>
    </row>
    <row r="397" spans="3:32">
      <c r="C397" t="s">
        <v>670</v>
      </c>
      <c r="D397">
        <v>411</v>
      </c>
      <c r="E397">
        <v>74353968</v>
      </c>
      <c r="F397" t="s">
        <v>536</v>
      </c>
      <c r="G397" t="s">
        <v>93</v>
      </c>
      <c r="H397">
        <v>23</v>
      </c>
      <c r="I397">
        <v>7378494</v>
      </c>
      <c r="J397" s="59">
        <v>0.96</v>
      </c>
      <c r="K397" s="60">
        <v>66.754911534590093</v>
      </c>
      <c r="L397" t="s">
        <v>98</v>
      </c>
      <c r="M397" s="42">
        <v>0.14000000000000001</v>
      </c>
      <c r="N397">
        <v>6244</v>
      </c>
      <c r="O397" s="62">
        <v>45434</v>
      </c>
      <c r="P397">
        <v>65031</v>
      </c>
      <c r="Q397" s="58">
        <v>4341138.6520059304</v>
      </c>
      <c r="R397" s="58">
        <v>4948898</v>
      </c>
      <c r="S397">
        <v>2331</v>
      </c>
      <c r="T397" s="58">
        <v>65031</v>
      </c>
      <c r="U397" s="58">
        <v>62700</v>
      </c>
      <c r="V397" s="58">
        <v>177390</v>
      </c>
      <c r="W397" s="58">
        <v>4771508</v>
      </c>
      <c r="X397">
        <v>198</v>
      </c>
      <c r="Y397" s="61">
        <v>46187</v>
      </c>
      <c r="Z397" s="61" t="s">
        <v>1817</v>
      </c>
      <c r="AA397" s="58">
        <v>38</v>
      </c>
      <c r="AB397">
        <v>2210</v>
      </c>
      <c r="AC397">
        <v>0</v>
      </c>
      <c r="AD397">
        <v>0</v>
      </c>
      <c r="AE397" s="42">
        <v>3.5844443419292299E-2</v>
      </c>
      <c r="AF397" s="58">
        <v>0</v>
      </c>
    </row>
    <row r="398" spans="3:32">
      <c r="C398" t="s">
        <v>671</v>
      </c>
      <c r="D398">
        <v>510</v>
      </c>
      <c r="E398">
        <v>48547931</v>
      </c>
      <c r="F398" t="s">
        <v>466</v>
      </c>
      <c r="G398" t="s">
        <v>147</v>
      </c>
      <c r="H398">
        <v>20</v>
      </c>
      <c r="I398">
        <v>6605956</v>
      </c>
      <c r="J398" s="59">
        <v>0.88</v>
      </c>
      <c r="K398" s="60">
        <v>55.790491485249802</v>
      </c>
      <c r="L398" t="s">
        <v>265</v>
      </c>
      <c r="M398" s="42">
        <v>0.128</v>
      </c>
      <c r="N398">
        <v>6552</v>
      </c>
      <c r="O398" s="62">
        <v>45012</v>
      </c>
      <c r="P398">
        <v>19450</v>
      </c>
      <c r="Q398" s="58">
        <v>1085125.0593881099</v>
      </c>
      <c r="R398" s="58">
        <v>1224021</v>
      </c>
      <c r="S398">
        <v>19450</v>
      </c>
      <c r="T398" s="58">
        <v>19450</v>
      </c>
      <c r="U398" s="58">
        <v>0</v>
      </c>
      <c r="V398" s="58">
        <v>1224021</v>
      </c>
      <c r="W398" s="58">
        <v>0</v>
      </c>
      <c r="X398">
        <v>141</v>
      </c>
      <c r="Y398" s="61">
        <v>45757</v>
      </c>
      <c r="Z398" s="61" t="s">
        <v>1816</v>
      </c>
      <c r="AA398" s="58">
        <v>-392</v>
      </c>
      <c r="AB398">
        <v>5356</v>
      </c>
      <c r="AC398">
        <v>392</v>
      </c>
      <c r="AD398">
        <v>9</v>
      </c>
      <c r="AE398" s="42">
        <v>1</v>
      </c>
      <c r="AF398" s="58">
        <v>383</v>
      </c>
    </row>
    <row r="399" spans="3:32">
      <c r="C399" t="s">
        <v>672</v>
      </c>
      <c r="D399">
        <v>677</v>
      </c>
      <c r="E399">
        <v>11965388</v>
      </c>
      <c r="F399" t="s">
        <v>673</v>
      </c>
      <c r="G399" t="s">
        <v>97</v>
      </c>
      <c r="H399">
        <v>35</v>
      </c>
      <c r="I399">
        <v>3061578</v>
      </c>
      <c r="J399" s="59">
        <v>0.87</v>
      </c>
      <c r="K399" s="60">
        <v>75.7100381751643</v>
      </c>
      <c r="L399" t="s">
        <v>190</v>
      </c>
      <c r="M399" s="42">
        <v>0.11899999999999999</v>
      </c>
      <c r="N399">
        <v>1275</v>
      </c>
      <c r="O399" s="62">
        <v>45830</v>
      </c>
      <c r="P399">
        <v>85468</v>
      </c>
      <c r="Q399" s="58">
        <v>6470785.5427549398</v>
      </c>
      <c r="R399" s="58">
        <v>7240809</v>
      </c>
      <c r="S399">
        <v>1349</v>
      </c>
      <c r="T399" s="58">
        <v>85468</v>
      </c>
      <c r="U399" s="58">
        <v>84119</v>
      </c>
      <c r="V399" s="58">
        <v>114287</v>
      </c>
      <c r="W399" s="58">
        <v>7126522</v>
      </c>
      <c r="X399">
        <v>139</v>
      </c>
      <c r="Y399" s="61">
        <v>45958</v>
      </c>
      <c r="Z399" s="61" t="s">
        <v>1817</v>
      </c>
      <c r="AA399" s="58">
        <v>-191</v>
      </c>
      <c r="AB399">
        <v>6655</v>
      </c>
      <c r="AC399">
        <v>191</v>
      </c>
      <c r="AD399">
        <v>3</v>
      </c>
      <c r="AE399" s="42">
        <v>1.5783685121916999E-2</v>
      </c>
      <c r="AF399" s="58">
        <v>188</v>
      </c>
    </row>
    <row r="400" spans="3:32">
      <c r="C400" t="s">
        <v>674</v>
      </c>
      <c r="D400">
        <v>617</v>
      </c>
      <c r="E400">
        <v>26847522</v>
      </c>
      <c r="F400" t="s">
        <v>241</v>
      </c>
      <c r="G400" t="s">
        <v>50</v>
      </c>
      <c r="H400">
        <v>20</v>
      </c>
      <c r="I400">
        <v>1447862</v>
      </c>
      <c r="J400" s="59">
        <v>0.99</v>
      </c>
      <c r="K400" s="60">
        <v>83.458599466852405</v>
      </c>
      <c r="L400" t="s">
        <v>272</v>
      </c>
      <c r="M400" s="42">
        <v>0.123</v>
      </c>
      <c r="N400">
        <v>3324</v>
      </c>
      <c r="O400" s="62">
        <v>45114</v>
      </c>
      <c r="P400">
        <v>17241</v>
      </c>
      <c r="Q400" s="58">
        <v>1438909.7134080001</v>
      </c>
      <c r="R400" s="58">
        <v>1615896</v>
      </c>
      <c r="S400">
        <v>4200</v>
      </c>
      <c r="T400" s="58">
        <v>17241</v>
      </c>
      <c r="U400" s="58">
        <v>13041</v>
      </c>
      <c r="V400" s="58">
        <v>393641</v>
      </c>
      <c r="W400" s="58">
        <v>1222255</v>
      </c>
      <c r="X400">
        <v>110</v>
      </c>
      <c r="Y400" s="61">
        <v>46352</v>
      </c>
      <c r="Z400" s="61" t="s">
        <v>1817</v>
      </c>
      <c r="AA400" s="58">
        <v>203</v>
      </c>
      <c r="AB400">
        <v>5548</v>
      </c>
      <c r="AC400">
        <v>0</v>
      </c>
      <c r="AD400">
        <v>0</v>
      </c>
      <c r="AE400" s="42">
        <v>0.243605359317905</v>
      </c>
      <c r="AF400" s="58">
        <v>0</v>
      </c>
    </row>
    <row r="401" spans="3:32">
      <c r="C401" t="s">
        <v>675</v>
      </c>
      <c r="D401">
        <v>977</v>
      </c>
      <c r="E401">
        <v>59001886</v>
      </c>
      <c r="F401" t="s">
        <v>206</v>
      </c>
      <c r="G401" t="s">
        <v>207</v>
      </c>
      <c r="H401">
        <v>6</v>
      </c>
      <c r="I401">
        <v>5700944</v>
      </c>
      <c r="J401" s="59">
        <v>1</v>
      </c>
      <c r="K401" s="60">
        <v>98.151678885496196</v>
      </c>
      <c r="L401" t="s">
        <v>159</v>
      </c>
      <c r="M401" s="42">
        <v>0.123</v>
      </c>
      <c r="N401">
        <v>3506</v>
      </c>
      <c r="O401" s="62">
        <v>45470</v>
      </c>
      <c r="P401">
        <v>51199</v>
      </c>
      <c r="Q401" s="58">
        <v>5025267.8072585203</v>
      </c>
      <c r="R401" s="58">
        <v>5643376</v>
      </c>
      <c r="S401">
        <v>46779</v>
      </c>
      <c r="T401" s="58">
        <v>51199</v>
      </c>
      <c r="U401" s="58">
        <v>4420</v>
      </c>
      <c r="V401" s="58">
        <v>5156184</v>
      </c>
      <c r="W401" s="58">
        <v>487192</v>
      </c>
      <c r="X401">
        <v>71</v>
      </c>
      <c r="Y401" s="61">
        <v>45956</v>
      </c>
      <c r="Z401" s="61" t="s">
        <v>1817</v>
      </c>
      <c r="AA401" s="58">
        <v>-193</v>
      </c>
      <c r="AB401">
        <v>8811</v>
      </c>
      <c r="AC401">
        <v>193</v>
      </c>
      <c r="AD401">
        <v>3</v>
      </c>
      <c r="AE401" s="42">
        <v>0.91367018887087603</v>
      </c>
      <c r="AF401" s="58">
        <v>190</v>
      </c>
    </row>
    <row r="402" spans="3:32">
      <c r="C402" t="s">
        <v>676</v>
      </c>
      <c r="D402">
        <v>222</v>
      </c>
      <c r="E402">
        <v>70467514</v>
      </c>
      <c r="F402" t="s">
        <v>610</v>
      </c>
      <c r="G402" t="s">
        <v>211</v>
      </c>
      <c r="H402">
        <v>47</v>
      </c>
      <c r="I402">
        <v>323969</v>
      </c>
      <c r="J402" s="59">
        <v>0.84</v>
      </c>
      <c r="K402" s="60">
        <v>90.334629722325502</v>
      </c>
      <c r="L402" t="s">
        <v>84</v>
      </c>
      <c r="M402" s="42">
        <v>0.129</v>
      </c>
      <c r="N402">
        <v>2505</v>
      </c>
      <c r="O402" s="62">
        <v>44054</v>
      </c>
      <c r="P402">
        <v>62232</v>
      </c>
      <c r="Q402" s="58">
        <v>5621704.6768797599</v>
      </c>
      <c r="R402" s="58">
        <v>6346905</v>
      </c>
      <c r="S402">
        <v>43405</v>
      </c>
      <c r="T402" s="58">
        <v>62232</v>
      </c>
      <c r="U402" s="58">
        <v>18827</v>
      </c>
      <c r="V402" s="58">
        <v>4426780</v>
      </c>
      <c r="W402" s="58">
        <v>1920125</v>
      </c>
      <c r="X402">
        <v>58</v>
      </c>
      <c r="Y402" s="61">
        <v>46344</v>
      </c>
      <c r="Z402" s="61" t="s">
        <v>1817</v>
      </c>
      <c r="AA402" s="58">
        <v>195</v>
      </c>
      <c r="AB402">
        <v>5419</v>
      </c>
      <c r="AC402">
        <v>0</v>
      </c>
      <c r="AD402">
        <v>0</v>
      </c>
      <c r="AE402" s="42">
        <v>0.69747075459570596</v>
      </c>
      <c r="AF402" s="58">
        <v>0</v>
      </c>
    </row>
    <row r="403" spans="3:32">
      <c r="C403" t="s">
        <v>677</v>
      </c>
      <c r="D403">
        <v>675</v>
      </c>
      <c r="E403">
        <v>83600274</v>
      </c>
      <c r="F403" t="s">
        <v>623</v>
      </c>
      <c r="G403" t="s">
        <v>211</v>
      </c>
      <c r="H403">
        <v>37</v>
      </c>
      <c r="I403">
        <v>1078820</v>
      </c>
      <c r="J403" s="59">
        <v>0.76</v>
      </c>
      <c r="K403" s="60">
        <v>77.101986532005498</v>
      </c>
      <c r="L403" t="s">
        <v>377</v>
      </c>
      <c r="M403" s="42">
        <v>0.11799999999999999</v>
      </c>
      <c r="N403">
        <v>6408</v>
      </c>
      <c r="O403" s="62">
        <v>44249</v>
      </c>
      <c r="P403">
        <v>71841</v>
      </c>
      <c r="Q403" s="58">
        <v>5539083.8144458104</v>
      </c>
      <c r="R403" s="58">
        <v>6192696</v>
      </c>
      <c r="S403">
        <v>22921</v>
      </c>
      <c r="T403" s="58">
        <v>71841</v>
      </c>
      <c r="U403" s="58">
        <v>48920</v>
      </c>
      <c r="V403" s="58">
        <v>1975791</v>
      </c>
      <c r="W403" s="58">
        <v>4216905</v>
      </c>
      <c r="X403">
        <v>176</v>
      </c>
      <c r="Y403" s="61">
        <v>46376</v>
      </c>
      <c r="Z403" s="61" t="s">
        <v>1817</v>
      </c>
      <c r="AA403" s="58">
        <v>227</v>
      </c>
      <c r="AB403">
        <v>3856</v>
      </c>
      <c r="AC403">
        <v>0</v>
      </c>
      <c r="AD403">
        <v>0</v>
      </c>
      <c r="AE403" s="42">
        <v>0.31905179493603902</v>
      </c>
      <c r="AF403" s="58">
        <v>0</v>
      </c>
    </row>
    <row r="404" spans="3:32">
      <c r="C404" t="s">
        <v>678</v>
      </c>
      <c r="D404">
        <v>676</v>
      </c>
      <c r="E404">
        <v>30598209</v>
      </c>
      <c r="F404" t="s">
        <v>117</v>
      </c>
      <c r="G404" t="s">
        <v>63</v>
      </c>
      <c r="H404">
        <v>39</v>
      </c>
      <c r="I404">
        <v>4883859</v>
      </c>
      <c r="J404" s="59">
        <v>0.9</v>
      </c>
      <c r="K404" s="60">
        <v>81.445255651174193</v>
      </c>
      <c r="L404" t="s">
        <v>94</v>
      </c>
      <c r="M404" s="42">
        <v>0.121</v>
      </c>
      <c r="N404">
        <v>6060</v>
      </c>
      <c r="O404" s="62">
        <v>45013</v>
      </c>
      <c r="P404">
        <v>69075</v>
      </c>
      <c r="Q404" s="58">
        <v>5625831.0341048604</v>
      </c>
      <c r="R404" s="58">
        <v>6306557</v>
      </c>
      <c r="S404">
        <v>14895</v>
      </c>
      <c r="T404" s="58">
        <v>69075</v>
      </c>
      <c r="U404" s="58">
        <v>54180</v>
      </c>
      <c r="V404" s="58">
        <v>1359915</v>
      </c>
      <c r="W404" s="58">
        <v>4946642</v>
      </c>
      <c r="X404">
        <v>116</v>
      </c>
      <c r="Y404" s="61">
        <v>45682</v>
      </c>
      <c r="Z404" s="61" t="s">
        <v>1817</v>
      </c>
      <c r="AA404" s="58">
        <v>-467</v>
      </c>
      <c r="AB404">
        <v>6792</v>
      </c>
      <c r="AC404">
        <v>467</v>
      </c>
      <c r="AD404">
        <v>2</v>
      </c>
      <c r="AE404" s="42">
        <v>0.21563517915309399</v>
      </c>
      <c r="AF404" s="58">
        <v>465</v>
      </c>
    </row>
    <row r="405" spans="3:32">
      <c r="C405" t="s">
        <v>679</v>
      </c>
      <c r="D405">
        <v>603</v>
      </c>
      <c r="E405">
        <v>21524071</v>
      </c>
      <c r="F405" t="s">
        <v>246</v>
      </c>
      <c r="G405" t="s">
        <v>50</v>
      </c>
      <c r="H405">
        <v>15</v>
      </c>
      <c r="I405">
        <v>436638</v>
      </c>
      <c r="J405" s="59">
        <v>0.99</v>
      </c>
      <c r="K405" s="60">
        <v>89.4749360523615</v>
      </c>
      <c r="L405" t="s">
        <v>197</v>
      </c>
      <c r="M405" s="42">
        <v>0.11899999999999999</v>
      </c>
      <c r="N405">
        <v>2117</v>
      </c>
      <c r="O405" s="62">
        <v>45450</v>
      </c>
      <c r="P405">
        <v>22542</v>
      </c>
      <c r="Q405" s="58">
        <v>2016944.0084923301</v>
      </c>
      <c r="R405" s="58">
        <v>2256960</v>
      </c>
      <c r="S405">
        <v>16409</v>
      </c>
      <c r="T405" s="58">
        <v>22542</v>
      </c>
      <c r="U405" s="58">
        <v>6133</v>
      </c>
      <c r="V405" s="58">
        <v>1642909</v>
      </c>
      <c r="W405" s="58">
        <v>614051</v>
      </c>
      <c r="X405">
        <v>194</v>
      </c>
      <c r="Y405" s="61">
        <v>45974</v>
      </c>
      <c r="Z405" s="61" t="s">
        <v>1817</v>
      </c>
      <c r="AA405" s="58">
        <v>-175</v>
      </c>
      <c r="AB405">
        <v>4495</v>
      </c>
      <c r="AC405">
        <v>175</v>
      </c>
      <c r="AD405">
        <v>2</v>
      </c>
      <c r="AE405" s="42">
        <v>0.72793008606157406</v>
      </c>
      <c r="AF405" s="58">
        <v>173</v>
      </c>
    </row>
    <row r="406" spans="3:32">
      <c r="C406" t="s">
        <v>680</v>
      </c>
      <c r="D406">
        <v>420</v>
      </c>
      <c r="E406">
        <v>63564021</v>
      </c>
      <c r="F406" t="s">
        <v>224</v>
      </c>
      <c r="G406" t="s">
        <v>71</v>
      </c>
      <c r="H406">
        <v>19</v>
      </c>
      <c r="I406">
        <v>4788567</v>
      </c>
      <c r="J406" s="59">
        <v>0.76</v>
      </c>
      <c r="K406" s="60">
        <v>74.261269987255105</v>
      </c>
      <c r="L406" t="s">
        <v>173</v>
      </c>
      <c r="M406" s="42">
        <v>0.14399999999999999</v>
      </c>
      <c r="N406">
        <v>3773</v>
      </c>
      <c r="O406" s="62">
        <v>45165</v>
      </c>
      <c r="P406">
        <v>88490</v>
      </c>
      <c r="Q406" s="58">
        <v>6571379.7811722001</v>
      </c>
      <c r="R406" s="58">
        <v>7517658</v>
      </c>
      <c r="S406">
        <v>7021</v>
      </c>
      <c r="T406" s="58">
        <v>88490</v>
      </c>
      <c r="U406" s="58">
        <v>81469</v>
      </c>
      <c r="V406" s="58">
        <v>596468</v>
      </c>
      <c r="W406" s="58">
        <v>6921190</v>
      </c>
      <c r="X406">
        <v>62</v>
      </c>
      <c r="Y406" s="61">
        <v>45872</v>
      </c>
      <c r="Z406" s="61" t="s">
        <v>1817</v>
      </c>
      <c r="AA406" s="58">
        <v>-277</v>
      </c>
      <c r="AB406">
        <v>3675</v>
      </c>
      <c r="AC406">
        <v>277</v>
      </c>
      <c r="AD406">
        <v>2</v>
      </c>
      <c r="AE406" s="42">
        <v>7.9342298564809594E-2</v>
      </c>
      <c r="AF406" s="58">
        <v>275</v>
      </c>
    </row>
    <row r="407" spans="3:32">
      <c r="C407" t="s">
        <v>681</v>
      </c>
      <c r="D407">
        <v>232</v>
      </c>
      <c r="E407">
        <v>20471175</v>
      </c>
      <c r="F407" t="s">
        <v>466</v>
      </c>
      <c r="G407" t="s">
        <v>147</v>
      </c>
      <c r="H407">
        <v>49</v>
      </c>
      <c r="I407">
        <v>8586653</v>
      </c>
      <c r="J407" s="59">
        <v>0.95</v>
      </c>
      <c r="K407" s="60">
        <v>73.998541277623204</v>
      </c>
      <c r="L407" t="s">
        <v>352</v>
      </c>
      <c r="M407" s="42">
        <v>0.13200000000000001</v>
      </c>
      <c r="N407">
        <v>2725</v>
      </c>
      <c r="O407" s="62">
        <v>44928</v>
      </c>
      <c r="P407">
        <v>54304</v>
      </c>
      <c r="Q407" s="58">
        <v>4018416.7855400499</v>
      </c>
      <c r="R407" s="58">
        <v>4548848</v>
      </c>
      <c r="S407">
        <v>3940</v>
      </c>
      <c r="T407" s="58">
        <v>54304</v>
      </c>
      <c r="U407" s="58">
        <v>50364</v>
      </c>
      <c r="V407" s="58">
        <v>330039</v>
      </c>
      <c r="W407" s="58">
        <v>4218809</v>
      </c>
      <c r="X407">
        <v>185</v>
      </c>
      <c r="Y407" s="61">
        <v>46122</v>
      </c>
      <c r="Z407" s="61" t="s">
        <v>1817</v>
      </c>
      <c r="AA407" s="58">
        <v>-27</v>
      </c>
      <c r="AB407">
        <v>7513</v>
      </c>
      <c r="AC407">
        <v>27</v>
      </c>
      <c r="AD407">
        <v>4</v>
      </c>
      <c r="AE407" s="42">
        <v>7.2554507955215106E-2</v>
      </c>
      <c r="AF407" s="58">
        <v>23</v>
      </c>
    </row>
    <row r="408" spans="3:32">
      <c r="C408" t="s">
        <v>682</v>
      </c>
      <c r="D408">
        <v>691</v>
      </c>
      <c r="E408">
        <v>71768143</v>
      </c>
      <c r="F408" t="s">
        <v>673</v>
      </c>
      <c r="G408" t="s">
        <v>97</v>
      </c>
      <c r="H408">
        <v>50</v>
      </c>
      <c r="I408">
        <v>4204140</v>
      </c>
      <c r="J408" s="59">
        <v>0.86</v>
      </c>
      <c r="K408" s="60">
        <v>82.566942330886206</v>
      </c>
      <c r="L408" t="s">
        <v>187</v>
      </c>
      <c r="M408" s="42">
        <v>0.114</v>
      </c>
      <c r="N408">
        <v>1466</v>
      </c>
      <c r="O408" s="62">
        <v>44974</v>
      </c>
      <c r="P408">
        <v>92282</v>
      </c>
      <c r="Q408" s="58">
        <v>7619442.5721788397</v>
      </c>
      <c r="R408" s="58">
        <v>8488059</v>
      </c>
      <c r="S408">
        <v>6154</v>
      </c>
      <c r="T408" s="58">
        <v>92282</v>
      </c>
      <c r="U408" s="58">
        <v>86128</v>
      </c>
      <c r="V408" s="58">
        <v>566042</v>
      </c>
      <c r="W408" s="58">
        <v>7922017</v>
      </c>
      <c r="X408">
        <v>64</v>
      </c>
      <c r="Y408" s="61">
        <v>45843</v>
      </c>
      <c r="Z408" s="61" t="s">
        <v>1817</v>
      </c>
      <c r="AA408" s="58">
        <v>-306</v>
      </c>
      <c r="AB408">
        <v>5641</v>
      </c>
      <c r="AC408">
        <v>306</v>
      </c>
      <c r="AD408">
        <v>6</v>
      </c>
      <c r="AE408" s="42">
        <v>6.6686894518974402E-2</v>
      </c>
      <c r="AF408" s="58">
        <v>300</v>
      </c>
    </row>
    <row r="409" spans="3:32">
      <c r="C409" t="s">
        <v>683</v>
      </c>
      <c r="D409">
        <v>458</v>
      </c>
      <c r="E409">
        <v>14104655</v>
      </c>
      <c r="F409" t="s">
        <v>172</v>
      </c>
      <c r="G409" t="s">
        <v>93</v>
      </c>
      <c r="H409">
        <v>43</v>
      </c>
      <c r="I409">
        <v>409416</v>
      </c>
      <c r="J409" s="59">
        <v>0.93</v>
      </c>
      <c r="K409" s="60">
        <v>75.845714271477405</v>
      </c>
      <c r="L409" t="s">
        <v>137</v>
      </c>
      <c r="M409" s="42">
        <v>0.13500000000000001</v>
      </c>
      <c r="N409">
        <v>3709</v>
      </c>
      <c r="O409" s="62">
        <v>43964</v>
      </c>
      <c r="P409">
        <v>28968</v>
      </c>
      <c r="Q409" s="58">
        <v>2197098.6510161599</v>
      </c>
      <c r="R409" s="58">
        <v>2493707</v>
      </c>
      <c r="S409">
        <v>1957</v>
      </c>
      <c r="T409" s="58">
        <v>28968</v>
      </c>
      <c r="U409" s="58">
        <v>27011</v>
      </c>
      <c r="V409" s="58">
        <v>168468</v>
      </c>
      <c r="W409" s="58">
        <v>2325239</v>
      </c>
      <c r="X409">
        <v>122</v>
      </c>
      <c r="Y409" s="61">
        <v>46063</v>
      </c>
      <c r="Z409" s="61" t="s">
        <v>1817</v>
      </c>
      <c r="AA409" s="58">
        <v>-86</v>
      </c>
      <c r="AB409">
        <v>2611</v>
      </c>
      <c r="AC409">
        <v>86</v>
      </c>
      <c r="AD409">
        <v>8</v>
      </c>
      <c r="AE409" s="42">
        <v>6.75573046119856E-2</v>
      </c>
      <c r="AF409" s="58">
        <v>78</v>
      </c>
    </row>
    <row r="410" spans="3:32">
      <c r="C410" t="s">
        <v>684</v>
      </c>
      <c r="D410">
        <v>864</v>
      </c>
      <c r="E410">
        <v>19544556</v>
      </c>
      <c r="F410" t="s">
        <v>509</v>
      </c>
      <c r="G410" t="s">
        <v>58</v>
      </c>
      <c r="H410">
        <v>21</v>
      </c>
      <c r="I410">
        <v>2891259</v>
      </c>
      <c r="J410" s="59">
        <v>0.81</v>
      </c>
      <c r="K410" s="60">
        <v>60.786215181124902</v>
      </c>
      <c r="L410" t="s">
        <v>104</v>
      </c>
      <c r="M410" s="42">
        <v>0.104</v>
      </c>
      <c r="N410">
        <v>2296</v>
      </c>
      <c r="O410" s="62">
        <v>44549</v>
      </c>
      <c r="P410">
        <v>11794</v>
      </c>
      <c r="Q410" s="58">
        <v>716912.62184618704</v>
      </c>
      <c r="R410" s="58">
        <v>791472</v>
      </c>
      <c r="S410">
        <v>11794</v>
      </c>
      <c r="T410" s="58">
        <v>11794</v>
      </c>
      <c r="U410" s="58">
        <v>0</v>
      </c>
      <c r="V410" s="58">
        <v>791472</v>
      </c>
      <c r="W410" s="58">
        <v>0</v>
      </c>
      <c r="X410">
        <v>87</v>
      </c>
      <c r="Y410" s="61">
        <v>45705</v>
      </c>
      <c r="Z410" s="61" t="s">
        <v>1816</v>
      </c>
      <c r="AA410" s="58">
        <v>-444</v>
      </c>
      <c r="AB410">
        <v>6788</v>
      </c>
      <c r="AC410">
        <v>444</v>
      </c>
      <c r="AD410">
        <v>4</v>
      </c>
      <c r="AE410" s="42">
        <v>1</v>
      </c>
      <c r="AF410" s="58">
        <v>440</v>
      </c>
    </row>
    <row r="411" spans="3:32">
      <c r="C411" t="s">
        <v>685</v>
      </c>
      <c r="D411">
        <v>741</v>
      </c>
      <c r="E411">
        <v>35293256</v>
      </c>
      <c r="F411" t="s">
        <v>297</v>
      </c>
      <c r="G411" t="s">
        <v>79</v>
      </c>
      <c r="H411">
        <v>24</v>
      </c>
      <c r="I411">
        <v>4223926</v>
      </c>
      <c r="J411" s="59">
        <v>0.96</v>
      </c>
      <c r="K411" s="60">
        <v>87.453188528540196</v>
      </c>
      <c r="L411" t="s">
        <v>184</v>
      </c>
      <c r="M411" s="42">
        <v>0.11</v>
      </c>
      <c r="N411">
        <v>9299</v>
      </c>
      <c r="O411" s="62">
        <v>44881</v>
      </c>
      <c r="P411">
        <v>19349</v>
      </c>
      <c r="Q411" s="58">
        <v>1692131.74483872</v>
      </c>
      <c r="R411" s="58">
        <v>1878266</v>
      </c>
      <c r="S411">
        <v>14409</v>
      </c>
      <c r="T411" s="58">
        <v>19349</v>
      </c>
      <c r="U411" s="58">
        <v>4940</v>
      </c>
      <c r="V411" s="58">
        <v>1398725</v>
      </c>
      <c r="W411" s="58">
        <v>479541</v>
      </c>
      <c r="X411">
        <v>159</v>
      </c>
      <c r="Y411" s="61">
        <v>45713</v>
      </c>
      <c r="Z411" s="61" t="s">
        <v>1817</v>
      </c>
      <c r="AA411" s="58">
        <v>-436</v>
      </c>
      <c r="AB411">
        <v>3955</v>
      </c>
      <c r="AC411">
        <v>436</v>
      </c>
      <c r="AD411">
        <v>8</v>
      </c>
      <c r="AE411" s="42">
        <v>0.74468964804382698</v>
      </c>
      <c r="AF411" s="58">
        <v>428</v>
      </c>
    </row>
    <row r="412" spans="3:32">
      <c r="C412" t="s">
        <v>686</v>
      </c>
      <c r="D412">
        <v>944</v>
      </c>
      <c r="E412">
        <v>38312624</v>
      </c>
      <c r="F412" t="s">
        <v>511</v>
      </c>
      <c r="G412" t="s">
        <v>79</v>
      </c>
      <c r="H412">
        <v>15</v>
      </c>
      <c r="I412">
        <v>6815504</v>
      </c>
      <c r="J412" s="59">
        <v>0.75</v>
      </c>
      <c r="K412" s="60">
        <v>51.044225330441698</v>
      </c>
      <c r="L412" t="s">
        <v>87</v>
      </c>
      <c r="M412" s="42">
        <v>0.14899999999999999</v>
      </c>
      <c r="N412">
        <v>2295</v>
      </c>
      <c r="O412" s="62">
        <v>45753</v>
      </c>
      <c r="P412">
        <v>20033</v>
      </c>
      <c r="Q412" s="58">
        <v>1022568.9660447401</v>
      </c>
      <c r="R412" s="58">
        <v>1174932</v>
      </c>
      <c r="S412">
        <v>19965</v>
      </c>
      <c r="T412" s="58">
        <v>20033</v>
      </c>
      <c r="U412" s="58">
        <v>68</v>
      </c>
      <c r="V412" s="58">
        <v>1170944</v>
      </c>
      <c r="W412" s="58">
        <v>3988</v>
      </c>
      <c r="X412">
        <v>163</v>
      </c>
      <c r="Y412" s="61">
        <v>45879</v>
      </c>
      <c r="Z412" s="61" t="s">
        <v>1817</v>
      </c>
      <c r="AA412" s="58">
        <v>-270</v>
      </c>
      <c r="AB412">
        <v>4275</v>
      </c>
      <c r="AC412">
        <v>270</v>
      </c>
      <c r="AD412">
        <v>3</v>
      </c>
      <c r="AE412" s="42">
        <v>0.99660560075874804</v>
      </c>
      <c r="AF412" s="58">
        <v>267</v>
      </c>
    </row>
    <row r="413" spans="3:32">
      <c r="C413" t="s">
        <v>687</v>
      </c>
      <c r="D413">
        <v>718</v>
      </c>
      <c r="E413">
        <v>19313677</v>
      </c>
      <c r="F413" t="s">
        <v>299</v>
      </c>
      <c r="G413" t="s">
        <v>83</v>
      </c>
      <c r="H413">
        <v>46</v>
      </c>
      <c r="I413">
        <v>7936967</v>
      </c>
      <c r="J413" s="59">
        <v>0.77</v>
      </c>
      <c r="K413" s="60">
        <v>54.328682063514997</v>
      </c>
      <c r="L413" t="s">
        <v>208</v>
      </c>
      <c r="M413" s="42">
        <v>0.13300000000000001</v>
      </c>
      <c r="N413">
        <v>2459</v>
      </c>
      <c r="O413" s="62">
        <v>45235</v>
      </c>
      <c r="P413">
        <v>20241</v>
      </c>
      <c r="Q413" s="58">
        <v>1099666.8536476099</v>
      </c>
      <c r="R413" s="58">
        <v>1245923</v>
      </c>
      <c r="S413">
        <v>15374</v>
      </c>
      <c r="T413" s="58">
        <v>20241</v>
      </c>
      <c r="U413" s="58">
        <v>4867</v>
      </c>
      <c r="V413" s="58">
        <v>946337</v>
      </c>
      <c r="W413" s="58">
        <v>299586</v>
      </c>
      <c r="X413">
        <v>153</v>
      </c>
      <c r="Y413" s="61">
        <v>46147</v>
      </c>
      <c r="Z413" s="61" t="s">
        <v>1817</v>
      </c>
      <c r="AA413" s="58">
        <v>-2</v>
      </c>
      <c r="AB413">
        <v>8859</v>
      </c>
      <c r="AC413">
        <v>2</v>
      </c>
      <c r="AD413">
        <v>5</v>
      </c>
      <c r="AE413" s="42">
        <v>0.75954745318907202</v>
      </c>
      <c r="AF413" s="58">
        <v>-3</v>
      </c>
    </row>
    <row r="414" spans="3:32">
      <c r="C414" t="s">
        <v>688</v>
      </c>
      <c r="D414">
        <v>412</v>
      </c>
      <c r="E414">
        <v>67205100</v>
      </c>
      <c r="F414" t="s">
        <v>519</v>
      </c>
      <c r="G414" t="s">
        <v>67</v>
      </c>
      <c r="H414">
        <v>35</v>
      </c>
      <c r="I414">
        <v>9295295</v>
      </c>
      <c r="J414" s="59">
        <v>0.88</v>
      </c>
      <c r="K414" s="60">
        <v>66.255351863504401</v>
      </c>
      <c r="L414" t="s">
        <v>232</v>
      </c>
      <c r="M414" s="42">
        <v>0.10199999999999999</v>
      </c>
      <c r="N414">
        <v>6151</v>
      </c>
      <c r="O414" s="62">
        <v>46000</v>
      </c>
      <c r="P414">
        <v>28947</v>
      </c>
      <c r="Q414" s="58">
        <v>1917893.67039286</v>
      </c>
      <c r="R414" s="58">
        <v>2113519</v>
      </c>
      <c r="S414">
        <v>11633</v>
      </c>
      <c r="T414" s="58">
        <v>28947</v>
      </c>
      <c r="U414" s="58">
        <v>17314</v>
      </c>
      <c r="V414" s="58">
        <v>849365</v>
      </c>
      <c r="W414" s="58">
        <v>1264154</v>
      </c>
      <c r="X414">
        <v>62</v>
      </c>
      <c r="Y414" s="61">
        <v>45675</v>
      </c>
      <c r="Z414" s="61" t="s">
        <v>1817</v>
      </c>
      <c r="AA414" s="58">
        <v>-474</v>
      </c>
      <c r="AB414">
        <v>6744</v>
      </c>
      <c r="AC414">
        <v>474</v>
      </c>
      <c r="AD414">
        <v>1</v>
      </c>
      <c r="AE414" s="42">
        <v>0.40187238746675003</v>
      </c>
      <c r="AF414" s="58">
        <v>473</v>
      </c>
    </row>
    <row r="415" spans="3:32">
      <c r="C415" t="s">
        <v>689</v>
      </c>
      <c r="D415">
        <v>271</v>
      </c>
      <c r="E415">
        <v>56963034</v>
      </c>
      <c r="F415" t="s">
        <v>297</v>
      </c>
      <c r="G415" t="s">
        <v>79</v>
      </c>
      <c r="H415">
        <v>17</v>
      </c>
      <c r="I415">
        <v>9001260</v>
      </c>
      <c r="J415" s="59">
        <v>0.8</v>
      </c>
      <c r="K415" s="60">
        <v>51.499134015237701</v>
      </c>
      <c r="L415" t="s">
        <v>230</v>
      </c>
      <c r="M415" s="42">
        <v>0.11899999999999999</v>
      </c>
      <c r="N415">
        <v>5111</v>
      </c>
      <c r="O415" s="62">
        <v>45551</v>
      </c>
      <c r="P415">
        <v>36539</v>
      </c>
      <c r="Q415" s="58">
        <v>1881726.8577827699</v>
      </c>
      <c r="R415" s="58">
        <v>2105652</v>
      </c>
      <c r="S415">
        <v>22585</v>
      </c>
      <c r="T415" s="58">
        <v>36539</v>
      </c>
      <c r="U415" s="58">
        <v>13954</v>
      </c>
      <c r="V415" s="58">
        <v>1301518</v>
      </c>
      <c r="W415" s="58">
        <v>804134</v>
      </c>
      <c r="X415">
        <v>143</v>
      </c>
      <c r="Y415" s="61">
        <v>45968</v>
      </c>
      <c r="Z415" s="61" t="s">
        <v>1817</v>
      </c>
      <c r="AA415" s="58">
        <v>-181</v>
      </c>
      <c r="AB415">
        <v>6595</v>
      </c>
      <c r="AC415">
        <v>181</v>
      </c>
      <c r="AD415">
        <v>4</v>
      </c>
      <c r="AE415" s="42">
        <v>0.618106680533129</v>
      </c>
      <c r="AF415" s="58">
        <v>177</v>
      </c>
    </row>
    <row r="416" spans="3:32">
      <c r="C416" t="s">
        <v>690</v>
      </c>
      <c r="D416">
        <v>233</v>
      </c>
      <c r="E416">
        <v>71298174</v>
      </c>
      <c r="F416" t="s">
        <v>345</v>
      </c>
      <c r="G416" t="s">
        <v>207</v>
      </c>
      <c r="H416">
        <v>40</v>
      </c>
      <c r="I416">
        <v>4377467</v>
      </c>
      <c r="J416" s="59">
        <v>0.99</v>
      </c>
      <c r="K416" s="60">
        <v>61.0619020422264</v>
      </c>
      <c r="L416" t="s">
        <v>64</v>
      </c>
      <c r="M416" s="42">
        <v>0.128</v>
      </c>
      <c r="N416">
        <v>9231</v>
      </c>
      <c r="O416" s="62">
        <v>44710</v>
      </c>
      <c r="P416">
        <v>30578</v>
      </c>
      <c r="Q416" s="58">
        <v>1867150.8406471999</v>
      </c>
      <c r="R416" s="58">
        <v>2106146</v>
      </c>
      <c r="S416">
        <v>29506</v>
      </c>
      <c r="T416" s="58">
        <v>30578</v>
      </c>
      <c r="U416" s="58">
        <v>1072</v>
      </c>
      <c r="V416" s="58">
        <v>2032309</v>
      </c>
      <c r="W416" s="58">
        <v>73837</v>
      </c>
      <c r="X416">
        <v>152</v>
      </c>
      <c r="Y416" s="61">
        <v>45751</v>
      </c>
      <c r="Z416" s="61" t="s">
        <v>1817</v>
      </c>
      <c r="AA416" s="58">
        <v>-398</v>
      </c>
      <c r="AB416">
        <v>3131</v>
      </c>
      <c r="AC416">
        <v>398</v>
      </c>
      <c r="AD416">
        <v>7</v>
      </c>
      <c r="AE416" s="42">
        <v>0.96494211524625595</v>
      </c>
      <c r="AF416" s="58">
        <v>391</v>
      </c>
    </row>
    <row r="417" spans="3:32">
      <c r="C417" t="s">
        <v>691</v>
      </c>
      <c r="D417">
        <v>206</v>
      </c>
      <c r="E417">
        <v>35981482</v>
      </c>
      <c r="F417" t="s">
        <v>151</v>
      </c>
      <c r="G417" t="s">
        <v>97</v>
      </c>
      <c r="H417">
        <v>19</v>
      </c>
      <c r="I417">
        <v>2454507</v>
      </c>
      <c r="J417" s="59">
        <v>0.81</v>
      </c>
      <c r="K417" s="60">
        <v>92.780699779279104</v>
      </c>
      <c r="L417" t="s">
        <v>84</v>
      </c>
      <c r="M417" s="42">
        <v>0.128</v>
      </c>
      <c r="N417">
        <v>5041</v>
      </c>
      <c r="O417" s="62">
        <v>43843</v>
      </c>
      <c r="P417">
        <v>33461</v>
      </c>
      <c r="Q417" s="58">
        <v>3104534.9953144598</v>
      </c>
      <c r="R417" s="58">
        <v>3501915</v>
      </c>
      <c r="S417">
        <v>556</v>
      </c>
      <c r="T417" s="58">
        <v>33461</v>
      </c>
      <c r="U417" s="58">
        <v>32905</v>
      </c>
      <c r="V417" s="58">
        <v>58189</v>
      </c>
      <c r="W417" s="58">
        <v>3443726</v>
      </c>
      <c r="X417">
        <v>114</v>
      </c>
      <c r="Y417" s="61">
        <v>45707</v>
      </c>
      <c r="Z417" s="61" t="s">
        <v>1817</v>
      </c>
      <c r="AA417" s="58">
        <v>-442</v>
      </c>
      <c r="AB417">
        <v>6529</v>
      </c>
      <c r="AC417">
        <v>442</v>
      </c>
      <c r="AD417">
        <v>5</v>
      </c>
      <c r="AE417" s="42">
        <v>1.66163593437136E-2</v>
      </c>
      <c r="AF417" s="58">
        <v>437</v>
      </c>
    </row>
    <row r="418" spans="3:32">
      <c r="C418" t="s">
        <v>692</v>
      </c>
      <c r="D418">
        <v>351</v>
      </c>
      <c r="E418">
        <v>27954363</v>
      </c>
      <c r="F418" t="s">
        <v>89</v>
      </c>
      <c r="G418" t="s">
        <v>71</v>
      </c>
      <c r="H418">
        <v>30</v>
      </c>
      <c r="I418">
        <v>8569752</v>
      </c>
      <c r="J418" s="59">
        <v>0.85</v>
      </c>
      <c r="K418" s="60">
        <v>80.765999154153306</v>
      </c>
      <c r="L418" t="s">
        <v>306</v>
      </c>
      <c r="M418" s="42">
        <v>0.124</v>
      </c>
      <c r="N418">
        <v>2416</v>
      </c>
      <c r="O418" s="62">
        <v>43883</v>
      </c>
      <c r="P418">
        <v>13972</v>
      </c>
      <c r="Q418" s="58">
        <v>1128462.5401818301</v>
      </c>
      <c r="R418" s="58">
        <v>1268392</v>
      </c>
      <c r="S418">
        <v>1979</v>
      </c>
      <c r="T418" s="58">
        <v>13972</v>
      </c>
      <c r="U418" s="58">
        <v>11993</v>
      </c>
      <c r="V418" s="58">
        <v>179656</v>
      </c>
      <c r="W418" s="58">
        <v>1088736</v>
      </c>
      <c r="X418">
        <v>186</v>
      </c>
      <c r="Y418" s="61">
        <v>45706</v>
      </c>
      <c r="Z418" s="61" t="s">
        <v>1817</v>
      </c>
      <c r="AA418" s="58">
        <v>-443</v>
      </c>
      <c r="AB418">
        <v>6834</v>
      </c>
      <c r="AC418">
        <v>443</v>
      </c>
      <c r="AD418">
        <v>5</v>
      </c>
      <c r="AE418" s="42">
        <v>0.14164042370455199</v>
      </c>
      <c r="AF418" s="58">
        <v>438</v>
      </c>
    </row>
    <row r="419" spans="3:32">
      <c r="C419" t="s">
        <v>693</v>
      </c>
      <c r="D419">
        <v>612</v>
      </c>
      <c r="E419">
        <v>70531804</v>
      </c>
      <c r="F419" t="s">
        <v>311</v>
      </c>
      <c r="G419" t="s">
        <v>54</v>
      </c>
      <c r="H419">
        <v>10</v>
      </c>
      <c r="I419">
        <v>6495255</v>
      </c>
      <c r="J419" s="59">
        <v>1</v>
      </c>
      <c r="K419" s="60">
        <v>61.727960892667397</v>
      </c>
      <c r="L419" t="s">
        <v>101</v>
      </c>
      <c r="M419" s="42">
        <v>0.124</v>
      </c>
      <c r="N419">
        <v>9425</v>
      </c>
      <c r="O419" s="62">
        <v>44869</v>
      </c>
      <c r="P419">
        <v>83287</v>
      </c>
      <c r="Q419" s="58">
        <v>5141136.6788675897</v>
      </c>
      <c r="R419" s="58">
        <v>5778638</v>
      </c>
      <c r="S419">
        <v>10851</v>
      </c>
      <c r="T419" s="58">
        <v>83287</v>
      </c>
      <c r="U419" s="58">
        <v>72436</v>
      </c>
      <c r="V419" s="58">
        <v>752867</v>
      </c>
      <c r="W419" s="58">
        <v>5025771</v>
      </c>
      <c r="X419">
        <v>122</v>
      </c>
      <c r="Y419" s="61">
        <v>45951</v>
      </c>
      <c r="Z419" s="61" t="s">
        <v>1817</v>
      </c>
      <c r="AA419" s="58">
        <v>-198</v>
      </c>
      <c r="AB419">
        <v>9096</v>
      </c>
      <c r="AC419">
        <v>198</v>
      </c>
      <c r="AD419">
        <v>5</v>
      </c>
      <c r="AE419" s="42">
        <v>0.13028443814761001</v>
      </c>
      <c r="AF419" s="58">
        <v>193</v>
      </c>
    </row>
    <row r="420" spans="3:32">
      <c r="C420" t="s">
        <v>694</v>
      </c>
      <c r="D420">
        <v>742</v>
      </c>
      <c r="E420">
        <v>92413248</v>
      </c>
      <c r="F420" t="s">
        <v>485</v>
      </c>
      <c r="G420" t="s">
        <v>207</v>
      </c>
      <c r="H420">
        <v>16</v>
      </c>
      <c r="I420">
        <v>6459043</v>
      </c>
      <c r="J420" s="59">
        <v>0.76</v>
      </c>
      <c r="K420" s="60">
        <v>64.672154618547495</v>
      </c>
      <c r="L420" t="s">
        <v>156</v>
      </c>
      <c r="M420" s="42">
        <v>0.107</v>
      </c>
      <c r="N420">
        <v>4835</v>
      </c>
      <c r="O420" s="62">
        <v>45472</v>
      </c>
      <c r="P420">
        <v>23282</v>
      </c>
      <c r="Q420" s="58">
        <v>1505697.1038290199</v>
      </c>
      <c r="R420" s="58">
        <v>1666807</v>
      </c>
      <c r="S420">
        <v>5777</v>
      </c>
      <c r="T420" s="58">
        <v>23282</v>
      </c>
      <c r="U420" s="58">
        <v>17505</v>
      </c>
      <c r="V420" s="58">
        <v>413587</v>
      </c>
      <c r="W420" s="58">
        <v>1253220</v>
      </c>
      <c r="X420">
        <v>183</v>
      </c>
      <c r="Y420" s="61">
        <v>46008</v>
      </c>
      <c r="Z420" s="61" t="s">
        <v>1817</v>
      </c>
      <c r="AA420" s="58">
        <v>-141</v>
      </c>
      <c r="AB420">
        <v>9234</v>
      </c>
      <c r="AC420">
        <v>141</v>
      </c>
      <c r="AD420">
        <v>7</v>
      </c>
      <c r="AE420" s="42">
        <v>0.24813160381410501</v>
      </c>
      <c r="AF420" s="58">
        <v>134</v>
      </c>
    </row>
    <row r="421" spans="3:32">
      <c r="C421" t="s">
        <v>695</v>
      </c>
      <c r="D421">
        <v>535</v>
      </c>
      <c r="E421">
        <v>27443683</v>
      </c>
      <c r="F421" t="s">
        <v>592</v>
      </c>
      <c r="G421" t="s">
        <v>79</v>
      </c>
      <c r="H421">
        <v>11</v>
      </c>
      <c r="I421">
        <v>6958640</v>
      </c>
      <c r="J421" s="59">
        <v>0.78</v>
      </c>
      <c r="K421" s="60">
        <v>56.399838211195799</v>
      </c>
      <c r="L421" t="s">
        <v>239</v>
      </c>
      <c r="M421" s="42">
        <v>0.11799999999999999</v>
      </c>
      <c r="N421">
        <v>2105</v>
      </c>
      <c r="O421" s="62">
        <v>45846</v>
      </c>
      <c r="P421">
        <v>23508</v>
      </c>
      <c r="Q421" s="58">
        <v>1325847.3966687899</v>
      </c>
      <c r="R421" s="58">
        <v>1482297</v>
      </c>
      <c r="S421">
        <v>20020</v>
      </c>
      <c r="T421" s="58">
        <v>23508</v>
      </c>
      <c r="U421" s="58">
        <v>3488</v>
      </c>
      <c r="V421" s="58">
        <v>1262361</v>
      </c>
      <c r="W421" s="58">
        <v>219936</v>
      </c>
      <c r="X421">
        <v>73</v>
      </c>
      <c r="Y421" s="61">
        <v>46364</v>
      </c>
      <c r="Z421" s="61" t="s">
        <v>1817</v>
      </c>
      <c r="AA421" s="58">
        <v>215</v>
      </c>
      <c r="AB421">
        <v>3716</v>
      </c>
      <c r="AC421">
        <v>0</v>
      </c>
      <c r="AD421">
        <v>0</v>
      </c>
      <c r="AE421" s="42">
        <v>0.85162497873064502</v>
      </c>
      <c r="AF421" s="58">
        <v>0</v>
      </c>
    </row>
    <row r="422" spans="3:32">
      <c r="C422" t="s">
        <v>696</v>
      </c>
      <c r="D422">
        <v>130</v>
      </c>
      <c r="E422">
        <v>85616669</v>
      </c>
      <c r="F422" t="s">
        <v>396</v>
      </c>
      <c r="G422" t="s">
        <v>50</v>
      </c>
      <c r="H422">
        <v>48</v>
      </c>
      <c r="I422">
        <v>7256667</v>
      </c>
      <c r="J422" s="59">
        <v>0.75</v>
      </c>
      <c r="K422" s="60">
        <v>76.429387841210001</v>
      </c>
      <c r="L422" t="s">
        <v>230</v>
      </c>
      <c r="M422" s="42">
        <v>0.10100000000000001</v>
      </c>
      <c r="N422">
        <v>1115</v>
      </c>
      <c r="O422" s="62">
        <v>45723</v>
      </c>
      <c r="P422">
        <v>94255</v>
      </c>
      <c r="Q422" s="58">
        <v>7203851.95097325</v>
      </c>
      <c r="R422" s="58">
        <v>7931441</v>
      </c>
      <c r="S422">
        <v>33296</v>
      </c>
      <c r="T422" s="58">
        <v>94255</v>
      </c>
      <c r="U422" s="58">
        <v>60959</v>
      </c>
      <c r="V422" s="58">
        <v>2801817</v>
      </c>
      <c r="W422" s="58">
        <v>5129624</v>
      </c>
      <c r="X422">
        <v>139</v>
      </c>
      <c r="Y422" s="61">
        <v>46224</v>
      </c>
      <c r="Z422" s="61" t="s">
        <v>1817</v>
      </c>
      <c r="AA422" s="58">
        <v>75</v>
      </c>
      <c r="AB422">
        <v>3945</v>
      </c>
      <c r="AC422">
        <v>0</v>
      </c>
      <c r="AD422">
        <v>0</v>
      </c>
      <c r="AE422" s="42">
        <v>0.35325446925892501</v>
      </c>
      <c r="AF422" s="58">
        <v>0</v>
      </c>
    </row>
    <row r="423" spans="3:32">
      <c r="C423" t="s">
        <v>697</v>
      </c>
      <c r="D423">
        <v>433</v>
      </c>
      <c r="E423">
        <v>60701954</v>
      </c>
      <c r="F423" t="s">
        <v>661</v>
      </c>
      <c r="G423" t="s">
        <v>125</v>
      </c>
      <c r="H423">
        <v>14</v>
      </c>
      <c r="I423">
        <v>7355961</v>
      </c>
      <c r="J423" s="59">
        <v>0.85</v>
      </c>
      <c r="K423" s="60">
        <v>98.693207685217203</v>
      </c>
      <c r="L423" t="s">
        <v>242</v>
      </c>
      <c r="M423" s="42">
        <v>0.121</v>
      </c>
      <c r="N423">
        <v>2577</v>
      </c>
      <c r="O423" s="62">
        <v>45865</v>
      </c>
      <c r="P423">
        <v>33697</v>
      </c>
      <c r="Q423" s="58">
        <v>3325665.0193687598</v>
      </c>
      <c r="R423" s="58">
        <v>3728070</v>
      </c>
      <c r="S423">
        <v>30914</v>
      </c>
      <c r="T423" s="58">
        <v>33697</v>
      </c>
      <c r="U423" s="58">
        <v>2783</v>
      </c>
      <c r="V423" s="58">
        <v>3420173</v>
      </c>
      <c r="W423" s="58">
        <v>307897</v>
      </c>
      <c r="X423">
        <v>62</v>
      </c>
      <c r="Y423" s="61">
        <v>46034</v>
      </c>
      <c r="Z423" s="61" t="s">
        <v>1817</v>
      </c>
      <c r="AA423" s="58">
        <v>-115</v>
      </c>
      <c r="AB423">
        <v>3135</v>
      </c>
      <c r="AC423">
        <v>115</v>
      </c>
      <c r="AD423">
        <v>7</v>
      </c>
      <c r="AE423" s="42">
        <v>0.91741104549366403</v>
      </c>
      <c r="AF423" s="58">
        <v>108</v>
      </c>
    </row>
    <row r="424" spans="3:32">
      <c r="C424" t="s">
        <v>698</v>
      </c>
      <c r="D424">
        <v>807</v>
      </c>
      <c r="E424">
        <v>46186942</v>
      </c>
      <c r="F424" t="s">
        <v>214</v>
      </c>
      <c r="G424" t="s">
        <v>75</v>
      </c>
      <c r="H424">
        <v>30</v>
      </c>
      <c r="I424">
        <v>2641215</v>
      </c>
      <c r="J424" s="59">
        <v>0.83</v>
      </c>
      <c r="K424" s="60">
        <v>83.476196715141896</v>
      </c>
      <c r="L424" t="s">
        <v>265</v>
      </c>
      <c r="M424" s="42">
        <v>0.13300000000000001</v>
      </c>
      <c r="N424">
        <v>9539</v>
      </c>
      <c r="O424" s="62">
        <v>45075</v>
      </c>
      <c r="P424">
        <v>69948</v>
      </c>
      <c r="Q424" s="58">
        <v>5838993.00783074</v>
      </c>
      <c r="R424" s="58">
        <v>6615579</v>
      </c>
      <c r="S424">
        <v>9059</v>
      </c>
      <c r="T424" s="58">
        <v>69948</v>
      </c>
      <c r="U424" s="58">
        <v>60889</v>
      </c>
      <c r="V424" s="58">
        <v>856787</v>
      </c>
      <c r="W424" s="58">
        <v>5758792</v>
      </c>
      <c r="X424">
        <v>85</v>
      </c>
      <c r="Y424" s="61">
        <v>45667</v>
      </c>
      <c r="Z424" s="61" t="s">
        <v>1817</v>
      </c>
      <c r="AA424" s="58">
        <v>-482</v>
      </c>
      <c r="AB424">
        <v>6986</v>
      </c>
      <c r="AC424">
        <v>482</v>
      </c>
      <c r="AD424">
        <v>5</v>
      </c>
      <c r="AE424" s="42">
        <v>0.129510493509464</v>
      </c>
      <c r="AF424" s="58">
        <v>477</v>
      </c>
    </row>
    <row r="425" spans="3:32">
      <c r="C425" t="s">
        <v>699</v>
      </c>
      <c r="D425">
        <v>574</v>
      </c>
      <c r="E425">
        <v>46850858</v>
      </c>
      <c r="F425" t="s">
        <v>466</v>
      </c>
      <c r="G425" t="s">
        <v>147</v>
      </c>
      <c r="H425">
        <v>32</v>
      </c>
      <c r="I425">
        <v>1218814</v>
      </c>
      <c r="J425" s="59">
        <v>0.8</v>
      </c>
      <c r="K425" s="60">
        <v>56.217975707274803</v>
      </c>
      <c r="L425" t="s">
        <v>265</v>
      </c>
      <c r="M425" s="42">
        <v>0.13900000000000001</v>
      </c>
      <c r="N425">
        <v>1240</v>
      </c>
      <c r="O425" s="62">
        <v>44492</v>
      </c>
      <c r="P425">
        <v>84030</v>
      </c>
      <c r="Q425" s="58">
        <v>4723996.4986822996</v>
      </c>
      <c r="R425" s="58">
        <v>5380632</v>
      </c>
      <c r="S425">
        <v>71667</v>
      </c>
      <c r="T425" s="58">
        <v>84030</v>
      </c>
      <c r="U425" s="58">
        <v>12363</v>
      </c>
      <c r="V425" s="58">
        <v>4589001</v>
      </c>
      <c r="W425" s="58">
        <v>791631</v>
      </c>
      <c r="X425">
        <v>142</v>
      </c>
      <c r="Y425" s="61">
        <v>45997</v>
      </c>
      <c r="Z425" s="61" t="s">
        <v>1817</v>
      </c>
      <c r="AA425" s="58">
        <v>-152</v>
      </c>
      <c r="AB425">
        <v>6907</v>
      </c>
      <c r="AC425">
        <v>152</v>
      </c>
      <c r="AD425">
        <v>3</v>
      </c>
      <c r="AE425" s="42">
        <v>0.85287397358086403</v>
      </c>
      <c r="AF425" s="58">
        <v>149</v>
      </c>
    </row>
    <row r="426" spans="3:32">
      <c r="C426" t="s">
        <v>700</v>
      </c>
      <c r="D426">
        <v>655</v>
      </c>
      <c r="E426">
        <v>46206939</v>
      </c>
      <c r="F426" t="s">
        <v>615</v>
      </c>
      <c r="G426" t="s">
        <v>79</v>
      </c>
      <c r="H426">
        <v>50</v>
      </c>
      <c r="I426">
        <v>5485573</v>
      </c>
      <c r="J426" s="59">
        <v>0.76</v>
      </c>
      <c r="K426" s="60">
        <v>80.484222745327102</v>
      </c>
      <c r="L426" t="s">
        <v>51</v>
      </c>
      <c r="M426" s="42">
        <v>0.13400000000000001</v>
      </c>
      <c r="N426">
        <v>6601</v>
      </c>
      <c r="O426" s="62">
        <v>44260</v>
      </c>
      <c r="P426">
        <v>91500</v>
      </c>
      <c r="Q426" s="58">
        <v>7364306.3811974302</v>
      </c>
      <c r="R426" s="58">
        <v>8351123</v>
      </c>
      <c r="S426">
        <v>40753</v>
      </c>
      <c r="T426" s="58">
        <v>91500</v>
      </c>
      <c r="U426" s="58">
        <v>50747</v>
      </c>
      <c r="V426" s="58">
        <v>3719490</v>
      </c>
      <c r="W426" s="58">
        <v>4631633</v>
      </c>
      <c r="X426">
        <v>69</v>
      </c>
      <c r="Y426" s="61">
        <v>46136</v>
      </c>
      <c r="Z426" s="61" t="s">
        <v>1817</v>
      </c>
      <c r="AA426" s="58">
        <v>-13</v>
      </c>
      <c r="AB426">
        <v>8862</v>
      </c>
      <c r="AC426">
        <v>13</v>
      </c>
      <c r="AD426">
        <v>5</v>
      </c>
      <c r="AE426" s="42">
        <v>0.44538797814207598</v>
      </c>
      <c r="AF426" s="58">
        <v>8</v>
      </c>
    </row>
    <row r="427" spans="3:32">
      <c r="C427" t="s">
        <v>701</v>
      </c>
      <c r="D427">
        <v>190</v>
      </c>
      <c r="E427">
        <v>53719078</v>
      </c>
      <c r="F427" t="s">
        <v>702</v>
      </c>
      <c r="G427" t="s">
        <v>207</v>
      </c>
      <c r="H427">
        <v>20</v>
      </c>
      <c r="I427">
        <v>7700330</v>
      </c>
      <c r="J427" s="59">
        <v>0.76</v>
      </c>
      <c r="K427" s="60">
        <v>94.035451704312507</v>
      </c>
      <c r="L427" t="s">
        <v>122</v>
      </c>
      <c r="M427" s="42">
        <v>0.13800000000000001</v>
      </c>
      <c r="N427">
        <v>2810</v>
      </c>
      <c r="O427" s="62">
        <v>45578</v>
      </c>
      <c r="P427">
        <v>32812</v>
      </c>
      <c r="Q427" s="58">
        <v>3085491.2413218999</v>
      </c>
      <c r="R427" s="58">
        <v>3511289</v>
      </c>
      <c r="S427">
        <v>15567</v>
      </c>
      <c r="T427" s="58">
        <v>32812</v>
      </c>
      <c r="U427" s="58">
        <v>17245</v>
      </c>
      <c r="V427" s="58">
        <v>1665861</v>
      </c>
      <c r="W427" s="58">
        <v>1845428</v>
      </c>
      <c r="X427">
        <v>183</v>
      </c>
      <c r="Y427" s="61">
        <v>45707</v>
      </c>
      <c r="Z427" s="61" t="s">
        <v>1817</v>
      </c>
      <c r="AA427" s="58">
        <v>-442</v>
      </c>
      <c r="AB427">
        <v>9245</v>
      </c>
      <c r="AC427">
        <v>442</v>
      </c>
      <c r="AD427">
        <v>1</v>
      </c>
      <c r="AE427" s="42">
        <v>0.4744300865537</v>
      </c>
      <c r="AF427" s="58">
        <v>441</v>
      </c>
    </row>
    <row r="428" spans="3:32">
      <c r="C428" t="s">
        <v>703</v>
      </c>
      <c r="D428">
        <v>901</v>
      </c>
      <c r="E428">
        <v>76964519</v>
      </c>
      <c r="F428" t="s">
        <v>172</v>
      </c>
      <c r="G428" t="s">
        <v>93</v>
      </c>
      <c r="H428">
        <v>16</v>
      </c>
      <c r="I428">
        <v>4995086</v>
      </c>
      <c r="J428" s="59">
        <v>0.92</v>
      </c>
      <c r="K428" s="60">
        <v>93.929000475151597</v>
      </c>
      <c r="L428" t="s">
        <v>202</v>
      </c>
      <c r="M428" s="42">
        <v>0.11899999999999999</v>
      </c>
      <c r="N428">
        <v>2372</v>
      </c>
      <c r="O428" s="62">
        <v>45202</v>
      </c>
      <c r="P428">
        <v>67563</v>
      </c>
      <c r="Q428" s="58">
        <v>6346125.0591026703</v>
      </c>
      <c r="R428" s="58">
        <v>7101314</v>
      </c>
      <c r="S428">
        <v>30187</v>
      </c>
      <c r="T428" s="58">
        <v>67563</v>
      </c>
      <c r="U428" s="58">
        <v>37376</v>
      </c>
      <c r="V428" s="58">
        <v>3172851</v>
      </c>
      <c r="W428" s="58">
        <v>3928463</v>
      </c>
      <c r="X428">
        <v>80</v>
      </c>
      <c r="Y428" s="61">
        <v>45968</v>
      </c>
      <c r="Z428" s="61" t="s">
        <v>1817</v>
      </c>
      <c r="AA428" s="58">
        <v>-181</v>
      </c>
      <c r="AB428">
        <v>9916</v>
      </c>
      <c r="AC428">
        <v>181</v>
      </c>
      <c r="AD428">
        <v>7</v>
      </c>
      <c r="AE428" s="42">
        <v>0.44679780353151899</v>
      </c>
      <c r="AF428" s="58">
        <v>174</v>
      </c>
    </row>
    <row r="429" spans="3:32">
      <c r="C429" t="s">
        <v>704</v>
      </c>
      <c r="D429">
        <v>210</v>
      </c>
      <c r="E429">
        <v>66849243</v>
      </c>
      <c r="F429" t="s">
        <v>285</v>
      </c>
      <c r="G429" t="s">
        <v>147</v>
      </c>
      <c r="H429">
        <v>32</v>
      </c>
      <c r="I429">
        <v>4549501</v>
      </c>
      <c r="J429" s="59">
        <v>1</v>
      </c>
      <c r="K429" s="60">
        <v>79.728580322129304</v>
      </c>
      <c r="L429" t="s">
        <v>144</v>
      </c>
      <c r="M429" s="42">
        <v>0.11600000000000001</v>
      </c>
      <c r="N429">
        <v>4723</v>
      </c>
      <c r="O429" s="62">
        <v>44518</v>
      </c>
      <c r="P429">
        <v>32917</v>
      </c>
      <c r="Q429" s="58">
        <v>2624425.6784635298</v>
      </c>
      <c r="R429" s="58">
        <v>2928859</v>
      </c>
      <c r="S429">
        <v>8969</v>
      </c>
      <c r="T429" s="58">
        <v>32917</v>
      </c>
      <c r="U429" s="58">
        <v>23948</v>
      </c>
      <c r="V429" s="58">
        <v>798036</v>
      </c>
      <c r="W429" s="58">
        <v>2130823</v>
      </c>
      <c r="X429">
        <v>130</v>
      </c>
      <c r="Y429" s="61">
        <v>46044</v>
      </c>
      <c r="Z429" s="61" t="s">
        <v>1817</v>
      </c>
      <c r="AA429" s="58">
        <v>-105</v>
      </c>
      <c r="AB429">
        <v>9298</v>
      </c>
      <c r="AC429">
        <v>105</v>
      </c>
      <c r="AD429">
        <v>9</v>
      </c>
      <c r="AE429" s="42">
        <v>0.27247319014491</v>
      </c>
      <c r="AF429" s="58">
        <v>96</v>
      </c>
    </row>
    <row r="430" spans="3:32">
      <c r="C430" t="s">
        <v>705</v>
      </c>
      <c r="D430">
        <v>507</v>
      </c>
      <c r="E430">
        <v>97284963</v>
      </c>
      <c r="F430" t="s">
        <v>581</v>
      </c>
      <c r="G430" t="s">
        <v>75</v>
      </c>
      <c r="H430">
        <v>29</v>
      </c>
      <c r="I430">
        <v>5994565</v>
      </c>
      <c r="J430" s="59">
        <v>0.98</v>
      </c>
      <c r="K430" s="60">
        <v>65.013450481174999</v>
      </c>
      <c r="L430" t="s">
        <v>176</v>
      </c>
      <c r="M430" s="42">
        <v>0.14499999999999999</v>
      </c>
      <c r="N430">
        <v>1605</v>
      </c>
      <c r="O430" s="62">
        <v>45268</v>
      </c>
      <c r="P430">
        <v>76489</v>
      </c>
      <c r="Q430" s="58">
        <v>4972813.8138546003</v>
      </c>
      <c r="R430" s="58">
        <v>5693872</v>
      </c>
      <c r="S430">
        <v>24290</v>
      </c>
      <c r="T430" s="58">
        <v>76489</v>
      </c>
      <c r="U430" s="58">
        <v>52199</v>
      </c>
      <c r="V430" s="58">
        <v>1808157</v>
      </c>
      <c r="W430" s="58">
        <v>3885715</v>
      </c>
      <c r="X430">
        <v>150</v>
      </c>
      <c r="Y430" s="61">
        <v>46081</v>
      </c>
      <c r="Z430" s="61" t="s">
        <v>1817</v>
      </c>
      <c r="AA430" s="58">
        <v>-68</v>
      </c>
      <c r="AB430">
        <v>6740</v>
      </c>
      <c r="AC430">
        <v>68</v>
      </c>
      <c r="AD430">
        <v>2</v>
      </c>
      <c r="AE430" s="42">
        <v>0.317562002379427</v>
      </c>
      <c r="AF430" s="58">
        <v>66</v>
      </c>
    </row>
    <row r="431" spans="3:32">
      <c r="C431" t="s">
        <v>706</v>
      </c>
      <c r="D431">
        <v>942</v>
      </c>
      <c r="E431">
        <v>93676337</v>
      </c>
      <c r="F431" t="s">
        <v>117</v>
      </c>
      <c r="G431" t="s">
        <v>63</v>
      </c>
      <c r="H431">
        <v>31</v>
      </c>
      <c r="I431">
        <v>942723</v>
      </c>
      <c r="J431" s="59">
        <v>0.91</v>
      </c>
      <c r="K431" s="60">
        <v>52.965230543831197</v>
      </c>
      <c r="L431" t="s">
        <v>115</v>
      </c>
      <c r="M431" s="42">
        <v>0.14599999999999999</v>
      </c>
      <c r="N431">
        <v>4257</v>
      </c>
      <c r="O431" s="62">
        <v>44473</v>
      </c>
      <c r="P431">
        <v>34781</v>
      </c>
      <c r="Q431" s="58">
        <v>1842183.6835449899</v>
      </c>
      <c r="R431" s="58">
        <v>2111143</v>
      </c>
      <c r="S431">
        <v>34781</v>
      </c>
      <c r="T431" s="58">
        <v>34781</v>
      </c>
      <c r="U431" s="58">
        <v>0</v>
      </c>
      <c r="V431" s="58">
        <v>2111143</v>
      </c>
      <c r="W431" s="58">
        <v>0</v>
      </c>
      <c r="X431">
        <v>66</v>
      </c>
      <c r="Y431" s="61">
        <v>46339</v>
      </c>
      <c r="Z431" s="61" t="s">
        <v>1818</v>
      </c>
      <c r="AA431" s="58">
        <v>190</v>
      </c>
      <c r="AB431">
        <v>9133</v>
      </c>
      <c r="AC431">
        <v>0</v>
      </c>
      <c r="AD431">
        <v>0</v>
      </c>
      <c r="AE431" s="42">
        <v>1</v>
      </c>
      <c r="AF431" s="58">
        <v>0</v>
      </c>
    </row>
    <row r="432" spans="3:32">
      <c r="C432" t="s">
        <v>707</v>
      </c>
      <c r="D432">
        <v>296</v>
      </c>
      <c r="E432">
        <v>68708837</v>
      </c>
      <c r="F432" t="s">
        <v>708</v>
      </c>
      <c r="G432" t="s">
        <v>125</v>
      </c>
      <c r="H432">
        <v>47</v>
      </c>
      <c r="I432">
        <v>290321</v>
      </c>
      <c r="J432" s="59">
        <v>0.92</v>
      </c>
      <c r="K432" s="60">
        <v>53.630368216462998</v>
      </c>
      <c r="L432" t="s">
        <v>521</v>
      </c>
      <c r="M432" s="42">
        <v>0.105</v>
      </c>
      <c r="N432">
        <v>8301</v>
      </c>
      <c r="O432" s="62">
        <v>43837</v>
      </c>
      <c r="P432">
        <v>50165</v>
      </c>
      <c r="Q432" s="58">
        <v>2690367.4215788702</v>
      </c>
      <c r="R432" s="58">
        <v>2972856</v>
      </c>
      <c r="S432">
        <v>5955</v>
      </c>
      <c r="T432" s="58">
        <v>50165</v>
      </c>
      <c r="U432" s="58">
        <v>44210</v>
      </c>
      <c r="V432" s="58">
        <v>352903</v>
      </c>
      <c r="W432" s="58">
        <v>2619953</v>
      </c>
      <c r="X432">
        <v>111</v>
      </c>
      <c r="Y432" s="61">
        <v>46342</v>
      </c>
      <c r="Z432" s="61" t="s">
        <v>1817</v>
      </c>
      <c r="AA432" s="58">
        <v>193</v>
      </c>
      <c r="AB432">
        <v>7684</v>
      </c>
      <c r="AC432">
        <v>0</v>
      </c>
      <c r="AD432">
        <v>0</v>
      </c>
      <c r="AE432" s="42">
        <v>0.118708262732981</v>
      </c>
      <c r="AF432" s="58">
        <v>0</v>
      </c>
    </row>
    <row r="433" spans="3:32">
      <c r="C433" t="s">
        <v>709</v>
      </c>
      <c r="D433">
        <v>818</v>
      </c>
      <c r="E433">
        <v>85903295</v>
      </c>
      <c r="F433" t="s">
        <v>111</v>
      </c>
      <c r="G433" t="s">
        <v>79</v>
      </c>
      <c r="H433">
        <v>14</v>
      </c>
      <c r="I433">
        <v>4798219</v>
      </c>
      <c r="J433" s="59">
        <v>0.84</v>
      </c>
      <c r="K433" s="60">
        <v>53.9827074745766</v>
      </c>
      <c r="L433" t="s">
        <v>272</v>
      </c>
      <c r="M433" s="42">
        <v>0.12</v>
      </c>
      <c r="N433">
        <v>3699</v>
      </c>
      <c r="O433" s="62">
        <v>45361</v>
      </c>
      <c r="P433">
        <v>37870</v>
      </c>
      <c r="Q433" s="58">
        <v>2044325.13206222</v>
      </c>
      <c r="R433" s="58">
        <v>2289644</v>
      </c>
      <c r="S433">
        <v>7482</v>
      </c>
      <c r="T433" s="58">
        <v>37870</v>
      </c>
      <c r="U433" s="58">
        <v>30388</v>
      </c>
      <c r="V433" s="58">
        <v>452366</v>
      </c>
      <c r="W433" s="58">
        <v>1837278</v>
      </c>
      <c r="X433">
        <v>74</v>
      </c>
      <c r="Y433" s="61">
        <v>45753</v>
      </c>
      <c r="Z433" s="61" t="s">
        <v>1817</v>
      </c>
      <c r="AA433" s="58">
        <v>-396</v>
      </c>
      <c r="AB433">
        <v>1797</v>
      </c>
      <c r="AC433">
        <v>396</v>
      </c>
      <c r="AD433">
        <v>3</v>
      </c>
      <c r="AE433" s="42">
        <v>0.197570636387642</v>
      </c>
      <c r="AF433" s="58">
        <v>393</v>
      </c>
    </row>
    <row r="434" spans="3:32">
      <c r="C434" t="s">
        <v>710</v>
      </c>
      <c r="D434">
        <v>687</v>
      </c>
      <c r="E434">
        <v>50520304</v>
      </c>
      <c r="F434" t="s">
        <v>610</v>
      </c>
      <c r="G434" t="s">
        <v>211</v>
      </c>
      <c r="H434">
        <v>43</v>
      </c>
      <c r="I434">
        <v>3348021</v>
      </c>
      <c r="J434" s="59">
        <v>0.86</v>
      </c>
      <c r="K434" s="60">
        <v>53.533613237588099</v>
      </c>
      <c r="L434" t="s">
        <v>187</v>
      </c>
      <c r="M434" s="42">
        <v>0.13300000000000001</v>
      </c>
      <c r="N434">
        <v>7803</v>
      </c>
      <c r="O434" s="62">
        <v>44066</v>
      </c>
      <c r="P434">
        <v>37618</v>
      </c>
      <c r="Q434" s="58">
        <v>2013827.4627715901</v>
      </c>
      <c r="R434" s="58">
        <v>2281667</v>
      </c>
      <c r="S434">
        <v>36017</v>
      </c>
      <c r="T434" s="58">
        <v>37618</v>
      </c>
      <c r="U434" s="58">
        <v>1601</v>
      </c>
      <c r="V434" s="58">
        <v>2184560</v>
      </c>
      <c r="W434" s="58">
        <v>97107</v>
      </c>
      <c r="X434">
        <v>94</v>
      </c>
      <c r="Y434" s="61">
        <v>45699</v>
      </c>
      <c r="Z434" s="61" t="s">
        <v>1817</v>
      </c>
      <c r="AA434" s="58">
        <v>-450</v>
      </c>
      <c r="AB434">
        <v>8074</v>
      </c>
      <c r="AC434">
        <v>450</v>
      </c>
      <c r="AD434">
        <v>6</v>
      </c>
      <c r="AE434" s="42">
        <v>0.95744058695305401</v>
      </c>
      <c r="AF434" s="58">
        <v>444</v>
      </c>
    </row>
    <row r="435" spans="3:32">
      <c r="C435" t="s">
        <v>711</v>
      </c>
      <c r="D435">
        <v>976</v>
      </c>
      <c r="E435">
        <v>75588215</v>
      </c>
      <c r="F435" t="s">
        <v>381</v>
      </c>
      <c r="G435" t="s">
        <v>211</v>
      </c>
      <c r="H435">
        <v>46</v>
      </c>
      <c r="I435">
        <v>2070023</v>
      </c>
      <c r="J435" s="59">
        <v>0.83</v>
      </c>
      <c r="K435" s="60">
        <v>97.628940051845902</v>
      </c>
      <c r="L435" t="s">
        <v>126</v>
      </c>
      <c r="M435" s="42">
        <v>0.10100000000000001</v>
      </c>
      <c r="N435">
        <v>3017</v>
      </c>
      <c r="O435" s="62">
        <v>45840</v>
      </c>
      <c r="P435">
        <v>80117</v>
      </c>
      <c r="Q435" s="58">
        <v>7821737.7901337398</v>
      </c>
      <c r="R435" s="58">
        <v>8611733</v>
      </c>
      <c r="S435">
        <v>39242</v>
      </c>
      <c r="T435" s="58">
        <v>80117</v>
      </c>
      <c r="U435" s="58">
        <v>40875</v>
      </c>
      <c r="V435" s="58">
        <v>4218102</v>
      </c>
      <c r="W435" s="58">
        <v>4393631</v>
      </c>
      <c r="X435">
        <v>126</v>
      </c>
      <c r="Y435" s="61">
        <v>46367</v>
      </c>
      <c r="Z435" s="61" t="s">
        <v>1817</v>
      </c>
      <c r="AA435" s="58">
        <v>218</v>
      </c>
      <c r="AB435">
        <v>4844</v>
      </c>
      <c r="AC435">
        <v>0</v>
      </c>
      <c r="AD435">
        <v>0</v>
      </c>
      <c r="AE435" s="42">
        <v>0.48980865484229302</v>
      </c>
      <c r="AF435" s="58">
        <v>0</v>
      </c>
    </row>
    <row r="436" spans="3:32">
      <c r="C436" t="s">
        <v>712</v>
      </c>
      <c r="D436">
        <v>779</v>
      </c>
      <c r="E436">
        <v>98221242</v>
      </c>
      <c r="F436" t="s">
        <v>564</v>
      </c>
      <c r="G436" t="s">
        <v>97</v>
      </c>
      <c r="H436">
        <v>36</v>
      </c>
      <c r="I436">
        <v>9404190</v>
      </c>
      <c r="J436" s="59">
        <v>0.79</v>
      </c>
      <c r="K436" s="60">
        <v>95.310435232273207</v>
      </c>
      <c r="L436" t="s">
        <v>90</v>
      </c>
      <c r="M436" s="42">
        <v>0.128</v>
      </c>
      <c r="N436">
        <v>1240</v>
      </c>
      <c r="O436" s="62">
        <v>45040</v>
      </c>
      <c r="P436">
        <v>32645</v>
      </c>
      <c r="Q436" s="58">
        <v>3111409.15815756</v>
      </c>
      <c r="R436" s="58">
        <v>3509670</v>
      </c>
      <c r="S436">
        <v>10610</v>
      </c>
      <c r="T436" s="58">
        <v>32645</v>
      </c>
      <c r="U436" s="58">
        <v>22035</v>
      </c>
      <c r="V436" s="58">
        <v>1140683</v>
      </c>
      <c r="W436" s="58">
        <v>2368987</v>
      </c>
      <c r="X436">
        <v>137</v>
      </c>
      <c r="Y436" s="61">
        <v>45757</v>
      </c>
      <c r="Z436" s="61" t="s">
        <v>1817</v>
      </c>
      <c r="AA436" s="58">
        <v>-392</v>
      </c>
      <c r="AB436">
        <v>5167</v>
      </c>
      <c r="AC436">
        <v>392</v>
      </c>
      <c r="AD436">
        <v>9</v>
      </c>
      <c r="AE436" s="42">
        <v>0.325011487210905</v>
      </c>
      <c r="AF436" s="58">
        <v>383</v>
      </c>
    </row>
    <row r="437" spans="3:32">
      <c r="C437" t="s">
        <v>713</v>
      </c>
      <c r="D437">
        <v>406</v>
      </c>
      <c r="E437">
        <v>72334702</v>
      </c>
      <c r="F437" t="s">
        <v>434</v>
      </c>
      <c r="G437" t="s">
        <v>107</v>
      </c>
      <c r="H437">
        <v>13</v>
      </c>
      <c r="I437">
        <v>3031814</v>
      </c>
      <c r="J437" s="59">
        <v>0.87</v>
      </c>
      <c r="K437" s="60">
        <v>99.087923123311995</v>
      </c>
      <c r="L437" t="s">
        <v>101</v>
      </c>
      <c r="M437" s="42">
        <v>0.13100000000000001</v>
      </c>
      <c r="N437">
        <v>8794</v>
      </c>
      <c r="O437" s="62">
        <v>45280</v>
      </c>
      <c r="P437">
        <v>78891</v>
      </c>
      <c r="Q437" s="58">
        <v>7817145.3431211999</v>
      </c>
      <c r="R437" s="58">
        <v>8841191</v>
      </c>
      <c r="S437">
        <v>18648</v>
      </c>
      <c r="T437" s="58">
        <v>78891</v>
      </c>
      <c r="U437" s="58">
        <v>60243</v>
      </c>
      <c r="V437" s="58">
        <v>2089852</v>
      </c>
      <c r="W437" s="58">
        <v>6751339</v>
      </c>
      <c r="X437">
        <v>143</v>
      </c>
      <c r="Y437" s="61">
        <v>46249</v>
      </c>
      <c r="Z437" s="61" t="s">
        <v>1817</v>
      </c>
      <c r="AA437" s="58">
        <v>100</v>
      </c>
      <c r="AB437">
        <v>1492</v>
      </c>
      <c r="AC437">
        <v>0</v>
      </c>
      <c r="AD437">
        <v>0</v>
      </c>
      <c r="AE437" s="42">
        <v>0.23637677301593299</v>
      </c>
      <c r="AF437" s="58">
        <v>0</v>
      </c>
    </row>
    <row r="438" spans="3:32">
      <c r="C438" t="s">
        <v>714</v>
      </c>
      <c r="D438">
        <v>226</v>
      </c>
      <c r="E438">
        <v>61106438</v>
      </c>
      <c r="F438" t="s">
        <v>402</v>
      </c>
      <c r="G438" t="s">
        <v>75</v>
      </c>
      <c r="H438">
        <v>13</v>
      </c>
      <c r="I438">
        <v>9648641</v>
      </c>
      <c r="J438" s="59">
        <v>0.95</v>
      </c>
      <c r="K438" s="60">
        <v>67.690508468006598</v>
      </c>
      <c r="L438" t="s">
        <v>129</v>
      </c>
      <c r="M438" s="42">
        <v>0.125</v>
      </c>
      <c r="N438">
        <v>1674</v>
      </c>
      <c r="O438" s="62">
        <v>45911</v>
      </c>
      <c r="P438">
        <v>38240</v>
      </c>
      <c r="Q438" s="58">
        <v>2588485.0438165702</v>
      </c>
      <c r="R438" s="58">
        <v>2912046</v>
      </c>
      <c r="S438">
        <v>15448</v>
      </c>
      <c r="T438" s="58">
        <v>38240</v>
      </c>
      <c r="U438" s="58">
        <v>22792</v>
      </c>
      <c r="V438" s="58">
        <v>1176393</v>
      </c>
      <c r="W438" s="58">
        <v>1735653</v>
      </c>
      <c r="X438">
        <v>162</v>
      </c>
      <c r="Y438" s="61">
        <v>45976</v>
      </c>
      <c r="Z438" s="61" t="s">
        <v>1817</v>
      </c>
      <c r="AA438" s="58">
        <v>-173</v>
      </c>
      <c r="AB438">
        <v>6342</v>
      </c>
      <c r="AC438">
        <v>173</v>
      </c>
      <c r="AD438">
        <v>5</v>
      </c>
      <c r="AE438" s="42">
        <v>0.40397489539748999</v>
      </c>
      <c r="AF438" s="58">
        <v>168</v>
      </c>
    </row>
    <row r="439" spans="3:32">
      <c r="C439" t="s">
        <v>715</v>
      </c>
      <c r="D439">
        <v>907</v>
      </c>
      <c r="E439">
        <v>31699997</v>
      </c>
      <c r="F439" t="s">
        <v>592</v>
      </c>
      <c r="G439" t="s">
        <v>79</v>
      </c>
      <c r="H439">
        <v>39</v>
      </c>
      <c r="I439">
        <v>3698189</v>
      </c>
      <c r="J439" s="59">
        <v>0.88</v>
      </c>
      <c r="K439" s="60">
        <v>70.330323026566802</v>
      </c>
      <c r="L439" t="s">
        <v>144</v>
      </c>
      <c r="M439" s="42">
        <v>0.13300000000000001</v>
      </c>
      <c r="N439">
        <v>7822</v>
      </c>
      <c r="O439" s="62">
        <v>44100</v>
      </c>
      <c r="P439">
        <v>54710</v>
      </c>
      <c r="Q439" s="58">
        <v>3847771.9727834701</v>
      </c>
      <c r="R439" s="58">
        <v>4359526</v>
      </c>
      <c r="S439">
        <v>6922</v>
      </c>
      <c r="T439" s="58">
        <v>54710</v>
      </c>
      <c r="U439" s="58">
        <v>47788</v>
      </c>
      <c r="V439" s="58">
        <v>551574</v>
      </c>
      <c r="W439" s="58">
        <v>3807952</v>
      </c>
      <c r="X439">
        <v>157</v>
      </c>
      <c r="Y439" s="61">
        <v>45937</v>
      </c>
      <c r="Z439" s="61" t="s">
        <v>1817</v>
      </c>
      <c r="AA439" s="58">
        <v>-212</v>
      </c>
      <c r="AB439">
        <v>5049</v>
      </c>
      <c r="AC439">
        <v>212</v>
      </c>
      <c r="AD439">
        <v>8</v>
      </c>
      <c r="AE439" s="42">
        <v>0.12652165966002599</v>
      </c>
      <c r="AF439" s="58">
        <v>204</v>
      </c>
    </row>
    <row r="440" spans="3:32">
      <c r="C440" t="s">
        <v>716</v>
      </c>
      <c r="D440">
        <v>349</v>
      </c>
      <c r="E440">
        <v>90532676</v>
      </c>
      <c r="F440" t="s">
        <v>402</v>
      </c>
      <c r="G440" t="s">
        <v>75</v>
      </c>
      <c r="H440">
        <v>49</v>
      </c>
      <c r="I440">
        <v>8978786</v>
      </c>
      <c r="J440" s="59">
        <v>0.95</v>
      </c>
      <c r="K440" s="60">
        <v>80.577978721117006</v>
      </c>
      <c r="L440" t="s">
        <v>112</v>
      </c>
      <c r="M440" s="42">
        <v>0.11</v>
      </c>
      <c r="N440">
        <v>2043</v>
      </c>
      <c r="O440" s="62">
        <v>45445</v>
      </c>
      <c r="P440">
        <v>32706</v>
      </c>
      <c r="Q440" s="58">
        <v>2635383.3720528502</v>
      </c>
      <c r="R440" s="58">
        <v>2925276</v>
      </c>
      <c r="S440">
        <v>25366</v>
      </c>
      <c r="T440" s="58">
        <v>32706</v>
      </c>
      <c r="U440" s="58">
        <v>7340</v>
      </c>
      <c r="V440" s="58">
        <v>2268775</v>
      </c>
      <c r="W440" s="58">
        <v>656501</v>
      </c>
      <c r="X440">
        <v>179</v>
      </c>
      <c r="Y440" s="61">
        <v>45853</v>
      </c>
      <c r="Z440" s="61" t="s">
        <v>1817</v>
      </c>
      <c r="AA440" s="58">
        <v>-296</v>
      </c>
      <c r="AB440">
        <v>8996</v>
      </c>
      <c r="AC440">
        <v>296</v>
      </c>
      <c r="AD440">
        <v>8</v>
      </c>
      <c r="AE440" s="42">
        <v>0.77557634684767296</v>
      </c>
      <c r="AF440" s="58">
        <v>288</v>
      </c>
    </row>
    <row r="441" spans="3:32">
      <c r="C441" t="s">
        <v>717</v>
      </c>
      <c r="D441">
        <v>461</v>
      </c>
      <c r="E441">
        <v>64854102</v>
      </c>
      <c r="F441" t="s">
        <v>285</v>
      </c>
      <c r="G441" t="s">
        <v>147</v>
      </c>
      <c r="H441">
        <v>45</v>
      </c>
      <c r="I441">
        <v>7292032</v>
      </c>
      <c r="J441" s="59">
        <v>0.92</v>
      </c>
      <c r="K441" s="60">
        <v>67.684675145479304</v>
      </c>
      <c r="L441" t="s">
        <v>208</v>
      </c>
      <c r="M441" s="42">
        <v>0.115</v>
      </c>
      <c r="N441">
        <v>3485</v>
      </c>
      <c r="O441" s="62">
        <v>44551</v>
      </c>
      <c r="P441">
        <v>38819</v>
      </c>
      <c r="Q441" s="58">
        <v>2627451.4044723599</v>
      </c>
      <c r="R441" s="58">
        <v>2929608</v>
      </c>
      <c r="S441">
        <v>36212</v>
      </c>
      <c r="T441" s="58">
        <v>38819</v>
      </c>
      <c r="U441" s="58">
        <v>2607</v>
      </c>
      <c r="V441" s="58">
        <v>2732862</v>
      </c>
      <c r="W441" s="58">
        <v>196746</v>
      </c>
      <c r="X441">
        <v>152</v>
      </c>
      <c r="Y441" s="61">
        <v>45945</v>
      </c>
      <c r="Z441" s="61" t="s">
        <v>1817</v>
      </c>
      <c r="AA441" s="58">
        <v>-204</v>
      </c>
      <c r="AB441">
        <v>5908</v>
      </c>
      <c r="AC441">
        <v>204</v>
      </c>
      <c r="AD441">
        <v>9</v>
      </c>
      <c r="AE441" s="42">
        <v>0.93284216491924099</v>
      </c>
      <c r="AF441" s="58">
        <v>195</v>
      </c>
    </row>
    <row r="442" spans="3:32">
      <c r="C442" t="s">
        <v>718</v>
      </c>
      <c r="D442">
        <v>908</v>
      </c>
      <c r="E442">
        <v>34655669</v>
      </c>
      <c r="F442" t="s">
        <v>141</v>
      </c>
      <c r="G442" t="s">
        <v>93</v>
      </c>
      <c r="H442">
        <v>33</v>
      </c>
      <c r="I442">
        <v>8696862</v>
      </c>
      <c r="J442" s="59">
        <v>0.84</v>
      </c>
      <c r="K442" s="60">
        <v>95.621085867118893</v>
      </c>
      <c r="L442" t="s">
        <v>242</v>
      </c>
      <c r="M442" s="42">
        <v>0.108</v>
      </c>
      <c r="N442">
        <v>9309</v>
      </c>
      <c r="O442" s="62">
        <v>44189</v>
      </c>
      <c r="P442">
        <v>67868</v>
      </c>
      <c r="Q442" s="58">
        <v>6489611.8556296304</v>
      </c>
      <c r="R442" s="58">
        <v>7190490</v>
      </c>
      <c r="S442">
        <v>28799</v>
      </c>
      <c r="T442" s="58">
        <v>67868</v>
      </c>
      <c r="U442" s="58">
        <v>39069</v>
      </c>
      <c r="V442" s="58">
        <v>3051201</v>
      </c>
      <c r="W442" s="58">
        <v>4139289</v>
      </c>
      <c r="X442">
        <v>179</v>
      </c>
      <c r="Y442" s="61">
        <v>45996</v>
      </c>
      <c r="Z442" s="61" t="s">
        <v>1817</v>
      </c>
      <c r="AA442" s="58">
        <v>-153</v>
      </c>
      <c r="AB442">
        <v>1253</v>
      </c>
      <c r="AC442">
        <v>153</v>
      </c>
      <c r="AD442">
        <v>2</v>
      </c>
      <c r="AE442" s="42">
        <v>0.42433842164201102</v>
      </c>
      <c r="AF442" s="58">
        <v>151</v>
      </c>
    </row>
    <row r="443" spans="3:32">
      <c r="C443" t="s">
        <v>719</v>
      </c>
      <c r="D443">
        <v>402</v>
      </c>
      <c r="E443">
        <v>78211660</v>
      </c>
      <c r="F443" t="s">
        <v>275</v>
      </c>
      <c r="G443" t="s">
        <v>147</v>
      </c>
      <c r="H443">
        <v>16</v>
      </c>
      <c r="I443">
        <v>6403656</v>
      </c>
      <c r="J443" s="59">
        <v>0.8</v>
      </c>
      <c r="K443" s="60">
        <v>65.229909006879197</v>
      </c>
      <c r="L443" t="s">
        <v>190</v>
      </c>
      <c r="M443" s="42">
        <v>0.112</v>
      </c>
      <c r="N443">
        <v>5145</v>
      </c>
      <c r="O443" s="62">
        <v>45872</v>
      </c>
      <c r="P443">
        <v>60034</v>
      </c>
      <c r="Q443" s="58">
        <v>3916012.3573189802</v>
      </c>
      <c r="R443" s="58">
        <v>4354606</v>
      </c>
      <c r="S443">
        <v>60034</v>
      </c>
      <c r="T443" s="58">
        <v>60034</v>
      </c>
      <c r="U443" s="58">
        <v>0</v>
      </c>
      <c r="V443" s="58">
        <v>4354606</v>
      </c>
      <c r="W443" s="58">
        <v>0</v>
      </c>
      <c r="X443">
        <v>165</v>
      </c>
      <c r="Y443" s="61">
        <v>46252</v>
      </c>
      <c r="Z443" s="61" t="s">
        <v>1818</v>
      </c>
      <c r="AA443" s="58">
        <v>103</v>
      </c>
      <c r="AB443">
        <v>1054</v>
      </c>
      <c r="AC443">
        <v>0</v>
      </c>
      <c r="AD443">
        <v>0</v>
      </c>
      <c r="AE443" s="42">
        <v>1</v>
      </c>
      <c r="AF443" s="58">
        <v>0</v>
      </c>
    </row>
    <row r="444" spans="3:32">
      <c r="C444" t="s">
        <v>720</v>
      </c>
      <c r="D444">
        <v>358</v>
      </c>
      <c r="E444">
        <v>71815835</v>
      </c>
      <c r="F444" t="s">
        <v>394</v>
      </c>
      <c r="G444" t="s">
        <v>93</v>
      </c>
      <c r="H444">
        <v>19</v>
      </c>
      <c r="I444">
        <v>4929783</v>
      </c>
      <c r="J444" s="59">
        <v>0.89</v>
      </c>
      <c r="K444" s="60">
        <v>60.719539577132402</v>
      </c>
      <c r="L444" t="s">
        <v>84</v>
      </c>
      <c r="M444" s="42">
        <v>0.11600000000000001</v>
      </c>
      <c r="N444">
        <v>3675</v>
      </c>
      <c r="O444" s="62">
        <v>44064</v>
      </c>
      <c r="P444">
        <v>81424</v>
      </c>
      <c r="Q444" s="58">
        <v>4944027.7905284297</v>
      </c>
      <c r="R444" s="58">
        <v>5517535</v>
      </c>
      <c r="S444">
        <v>10397</v>
      </c>
      <c r="T444" s="58">
        <v>81424</v>
      </c>
      <c r="U444" s="58">
        <v>71027</v>
      </c>
      <c r="V444" s="58">
        <v>704532</v>
      </c>
      <c r="W444" s="58">
        <v>4813003</v>
      </c>
      <c r="X444">
        <v>191</v>
      </c>
      <c r="Y444" s="61">
        <v>46344</v>
      </c>
      <c r="Z444" s="61" t="s">
        <v>1817</v>
      </c>
      <c r="AA444" s="58">
        <v>195</v>
      </c>
      <c r="AB444">
        <v>3760</v>
      </c>
      <c r="AC444">
        <v>0</v>
      </c>
      <c r="AD444">
        <v>0</v>
      </c>
      <c r="AE444" s="42">
        <v>0.12768962468068401</v>
      </c>
      <c r="AF444" s="58">
        <v>0</v>
      </c>
    </row>
    <row r="445" spans="3:32">
      <c r="C445" t="s">
        <v>721</v>
      </c>
      <c r="D445">
        <v>267</v>
      </c>
      <c r="E445">
        <v>23225081</v>
      </c>
      <c r="F445" t="s">
        <v>241</v>
      </c>
      <c r="G445" t="s">
        <v>50</v>
      </c>
      <c r="H445">
        <v>16</v>
      </c>
      <c r="I445">
        <v>7877467</v>
      </c>
      <c r="J445" s="59">
        <v>1</v>
      </c>
      <c r="K445" s="60">
        <v>50.793510567758297</v>
      </c>
      <c r="L445" t="s">
        <v>232</v>
      </c>
      <c r="M445" s="42">
        <v>0.13300000000000001</v>
      </c>
      <c r="N445">
        <v>2961</v>
      </c>
      <c r="O445" s="62">
        <v>44954</v>
      </c>
      <c r="P445">
        <v>58636</v>
      </c>
      <c r="Q445" s="58">
        <v>2978328.2856510798</v>
      </c>
      <c r="R445" s="58">
        <v>3374446</v>
      </c>
      <c r="S445">
        <v>17893</v>
      </c>
      <c r="T445" s="58">
        <v>58636</v>
      </c>
      <c r="U445" s="58">
        <v>40743</v>
      </c>
      <c r="V445" s="58">
        <v>1029725</v>
      </c>
      <c r="W445" s="58">
        <v>2344721</v>
      </c>
      <c r="X445">
        <v>126</v>
      </c>
      <c r="Y445" s="61">
        <v>45757</v>
      </c>
      <c r="Z445" s="61" t="s">
        <v>1817</v>
      </c>
      <c r="AA445" s="58">
        <v>-392</v>
      </c>
      <c r="AB445">
        <v>7063</v>
      </c>
      <c r="AC445">
        <v>392</v>
      </c>
      <c r="AD445">
        <v>6</v>
      </c>
      <c r="AE445" s="42">
        <v>0.30515383041135102</v>
      </c>
      <c r="AF445" s="58">
        <v>386</v>
      </c>
    </row>
    <row r="446" spans="3:32">
      <c r="C446" t="s">
        <v>722</v>
      </c>
      <c r="D446">
        <v>722</v>
      </c>
      <c r="E446">
        <v>42881172</v>
      </c>
      <c r="F446" t="s">
        <v>282</v>
      </c>
      <c r="G446" t="s">
        <v>50</v>
      </c>
      <c r="H446">
        <v>10</v>
      </c>
      <c r="I446">
        <v>7223914</v>
      </c>
      <c r="J446" s="59">
        <v>0.94</v>
      </c>
      <c r="K446" s="60">
        <v>65.281995558891694</v>
      </c>
      <c r="L446" t="s">
        <v>352</v>
      </c>
      <c r="M446" s="42">
        <v>0.13200000000000001</v>
      </c>
      <c r="N446">
        <v>2381</v>
      </c>
      <c r="O446" s="62">
        <v>45583</v>
      </c>
      <c r="P446">
        <v>95804</v>
      </c>
      <c r="Q446" s="58">
        <v>6254276.30252406</v>
      </c>
      <c r="R446" s="58">
        <v>7079841</v>
      </c>
      <c r="S446">
        <v>1797</v>
      </c>
      <c r="T446" s="58">
        <v>95804</v>
      </c>
      <c r="U446" s="58">
        <v>94007</v>
      </c>
      <c r="V446" s="58">
        <v>132797</v>
      </c>
      <c r="W446" s="58">
        <v>6947044</v>
      </c>
      <c r="X446">
        <v>176</v>
      </c>
      <c r="Y446" s="61">
        <v>45955</v>
      </c>
      <c r="Z446" s="61" t="s">
        <v>1817</v>
      </c>
      <c r="AA446" s="58">
        <v>-194</v>
      </c>
      <c r="AB446">
        <v>9328</v>
      </c>
      <c r="AC446">
        <v>194</v>
      </c>
      <c r="AD446">
        <v>3</v>
      </c>
      <c r="AE446" s="42">
        <v>1.87570456348378E-2</v>
      </c>
      <c r="AF446" s="58">
        <v>191</v>
      </c>
    </row>
    <row r="447" spans="3:32">
      <c r="C447" t="s">
        <v>723</v>
      </c>
      <c r="D447">
        <v>554</v>
      </c>
      <c r="E447">
        <v>78731615</v>
      </c>
      <c r="F447" t="s">
        <v>106</v>
      </c>
      <c r="G447" t="s">
        <v>107</v>
      </c>
      <c r="H447">
        <v>49</v>
      </c>
      <c r="I447">
        <v>5345632</v>
      </c>
      <c r="J447" s="59">
        <v>0.9</v>
      </c>
      <c r="K447" s="60">
        <v>85.468141749403699</v>
      </c>
      <c r="L447" t="s">
        <v>315</v>
      </c>
      <c r="M447" s="42">
        <v>0.115</v>
      </c>
      <c r="N447">
        <v>1791</v>
      </c>
      <c r="O447" s="62">
        <v>46008</v>
      </c>
      <c r="P447">
        <v>63111</v>
      </c>
      <c r="Q447" s="58">
        <v>5393979.8939466197</v>
      </c>
      <c r="R447" s="58">
        <v>6014288</v>
      </c>
      <c r="S447">
        <v>8387</v>
      </c>
      <c r="T447" s="58">
        <v>63111</v>
      </c>
      <c r="U447" s="58">
        <v>54724</v>
      </c>
      <c r="V447" s="58">
        <v>799256</v>
      </c>
      <c r="W447" s="58">
        <v>5215032</v>
      </c>
      <c r="X447">
        <v>195</v>
      </c>
      <c r="Y447" s="61">
        <v>46213</v>
      </c>
      <c r="Z447" s="61" t="s">
        <v>1817</v>
      </c>
      <c r="AA447" s="58">
        <v>64</v>
      </c>
      <c r="AB447">
        <v>6824</v>
      </c>
      <c r="AC447">
        <v>0</v>
      </c>
      <c r="AD447">
        <v>0</v>
      </c>
      <c r="AE447" s="42">
        <v>0.13289283960007001</v>
      </c>
      <c r="AF447" s="58">
        <v>0</v>
      </c>
    </row>
    <row r="448" spans="3:32">
      <c r="C448" t="s">
        <v>724</v>
      </c>
      <c r="D448">
        <v>658</v>
      </c>
      <c r="E448">
        <v>10999908</v>
      </c>
      <c r="F448" t="s">
        <v>408</v>
      </c>
      <c r="G448" t="s">
        <v>147</v>
      </c>
      <c r="H448">
        <v>25</v>
      </c>
      <c r="I448">
        <v>3420295</v>
      </c>
      <c r="J448" s="59">
        <v>0.87</v>
      </c>
      <c r="K448" s="60">
        <v>63.879262106311302</v>
      </c>
      <c r="L448" t="s">
        <v>156</v>
      </c>
      <c r="M448" s="42">
        <v>0.126</v>
      </c>
      <c r="N448">
        <v>7346</v>
      </c>
      <c r="O448" s="62">
        <v>44457</v>
      </c>
      <c r="P448">
        <v>75010</v>
      </c>
      <c r="Q448" s="58">
        <v>4791583.4505944103</v>
      </c>
      <c r="R448" s="58">
        <v>5395323</v>
      </c>
      <c r="S448">
        <v>25532</v>
      </c>
      <c r="T448" s="58">
        <v>75010</v>
      </c>
      <c r="U448" s="58">
        <v>49478</v>
      </c>
      <c r="V448" s="58">
        <v>1836467</v>
      </c>
      <c r="W448" s="58">
        <v>3558856</v>
      </c>
      <c r="X448">
        <v>152</v>
      </c>
      <c r="Y448" s="61">
        <v>46207</v>
      </c>
      <c r="Z448" s="61" t="s">
        <v>1817</v>
      </c>
      <c r="AA448" s="58">
        <v>58</v>
      </c>
      <c r="AB448">
        <v>9121</v>
      </c>
      <c r="AC448">
        <v>0</v>
      </c>
      <c r="AD448">
        <v>0</v>
      </c>
      <c r="AE448" s="42">
        <v>0.34038128249566701</v>
      </c>
      <c r="AF448" s="58">
        <v>0</v>
      </c>
    </row>
    <row r="449" spans="3:32">
      <c r="C449" t="s">
        <v>725</v>
      </c>
      <c r="D449">
        <v>116</v>
      </c>
      <c r="E449">
        <v>59030182</v>
      </c>
      <c r="F449" t="s">
        <v>351</v>
      </c>
      <c r="G449" t="s">
        <v>79</v>
      </c>
      <c r="H449">
        <v>49</v>
      </c>
      <c r="I449">
        <v>873983</v>
      </c>
      <c r="J449" s="59">
        <v>0.95</v>
      </c>
      <c r="K449" s="60">
        <v>62.243223862837802</v>
      </c>
      <c r="L449" t="s">
        <v>68</v>
      </c>
      <c r="M449" s="42">
        <v>0.14299999999999999</v>
      </c>
      <c r="N449">
        <v>1424</v>
      </c>
      <c r="O449" s="62">
        <v>44425</v>
      </c>
      <c r="P449">
        <v>60270</v>
      </c>
      <c r="Q449" s="58">
        <v>3751399.10221323</v>
      </c>
      <c r="R449" s="58">
        <v>4287849</v>
      </c>
      <c r="S449">
        <v>31166</v>
      </c>
      <c r="T449" s="58">
        <v>60270</v>
      </c>
      <c r="U449" s="58">
        <v>29104</v>
      </c>
      <c r="V449" s="58">
        <v>2217274</v>
      </c>
      <c r="W449" s="58">
        <v>2070575</v>
      </c>
      <c r="X449">
        <v>144</v>
      </c>
      <c r="Y449" s="61">
        <v>46150</v>
      </c>
      <c r="Z449" s="61" t="s">
        <v>1817</v>
      </c>
      <c r="AA449" s="58">
        <v>1</v>
      </c>
      <c r="AB449">
        <v>5732</v>
      </c>
      <c r="AC449">
        <v>0</v>
      </c>
      <c r="AD449">
        <v>0</v>
      </c>
      <c r="AE449" s="42">
        <v>0.51710635473701705</v>
      </c>
      <c r="AF449" s="58">
        <v>0</v>
      </c>
    </row>
    <row r="450" spans="3:32">
      <c r="C450" t="s">
        <v>726</v>
      </c>
      <c r="D450">
        <v>328</v>
      </c>
      <c r="E450">
        <v>93252623</v>
      </c>
      <c r="F450" t="s">
        <v>49</v>
      </c>
      <c r="G450" t="s">
        <v>50</v>
      </c>
      <c r="H450">
        <v>43</v>
      </c>
      <c r="I450">
        <v>7688309</v>
      </c>
      <c r="J450" s="59">
        <v>0.9</v>
      </c>
      <c r="K450" s="60">
        <v>87.122915431305699</v>
      </c>
      <c r="L450" t="s">
        <v>98</v>
      </c>
      <c r="M450" s="42">
        <v>0.11700000000000001</v>
      </c>
      <c r="N450">
        <v>1260</v>
      </c>
      <c r="O450" s="62">
        <v>44832</v>
      </c>
      <c r="P450">
        <v>14742</v>
      </c>
      <c r="Q450" s="58">
        <v>1284366.0192883101</v>
      </c>
      <c r="R450" s="58">
        <v>1434637</v>
      </c>
      <c r="S450">
        <v>8917</v>
      </c>
      <c r="T450" s="58">
        <v>14742</v>
      </c>
      <c r="U450" s="58">
        <v>5825</v>
      </c>
      <c r="V450" s="58">
        <v>867769</v>
      </c>
      <c r="W450" s="58">
        <v>566868</v>
      </c>
      <c r="X450">
        <v>131</v>
      </c>
      <c r="Y450" s="61">
        <v>46011</v>
      </c>
      <c r="Z450" s="61" t="s">
        <v>1817</v>
      </c>
      <c r="AA450" s="58">
        <v>-138</v>
      </c>
      <c r="AB450">
        <v>8053</v>
      </c>
      <c r="AC450">
        <v>138</v>
      </c>
      <c r="AD450">
        <v>1</v>
      </c>
      <c r="AE450" s="42">
        <v>0.60487043820377195</v>
      </c>
      <c r="AF450" s="58">
        <v>137</v>
      </c>
    </row>
    <row r="451" spans="3:32">
      <c r="C451" t="s">
        <v>727</v>
      </c>
      <c r="D451">
        <v>698</v>
      </c>
      <c r="E451">
        <v>97388884</v>
      </c>
      <c r="F451" t="s">
        <v>728</v>
      </c>
      <c r="G451" t="s">
        <v>207</v>
      </c>
      <c r="H451">
        <v>12</v>
      </c>
      <c r="I451">
        <v>7063756</v>
      </c>
      <c r="J451" s="59">
        <v>0.78</v>
      </c>
      <c r="K451" s="60">
        <v>67.6209729636563</v>
      </c>
      <c r="L451" t="s">
        <v>315</v>
      </c>
      <c r="M451" s="42">
        <v>0.14399999999999999</v>
      </c>
      <c r="N451">
        <v>8565</v>
      </c>
      <c r="O451" s="62">
        <v>45703</v>
      </c>
      <c r="P451">
        <v>27769</v>
      </c>
      <c r="Q451" s="58">
        <v>1877766.79822777</v>
      </c>
      <c r="R451" s="58">
        <v>2148165</v>
      </c>
      <c r="S451">
        <v>13062</v>
      </c>
      <c r="T451" s="58">
        <v>27769</v>
      </c>
      <c r="U451" s="58">
        <v>14707</v>
      </c>
      <c r="V451" s="58">
        <v>1010455</v>
      </c>
      <c r="W451" s="58">
        <v>1137710</v>
      </c>
      <c r="X451">
        <v>114</v>
      </c>
      <c r="Y451" s="61">
        <v>46240</v>
      </c>
      <c r="Z451" s="61" t="s">
        <v>1817</v>
      </c>
      <c r="AA451" s="58">
        <v>91</v>
      </c>
      <c r="AB451">
        <v>9219</v>
      </c>
      <c r="AC451">
        <v>0</v>
      </c>
      <c r="AD451">
        <v>0</v>
      </c>
      <c r="AE451" s="42">
        <v>0.47038064028232901</v>
      </c>
      <c r="AF451" s="58">
        <v>0</v>
      </c>
    </row>
    <row r="452" spans="3:32">
      <c r="C452" t="s">
        <v>729</v>
      </c>
      <c r="D452">
        <v>316</v>
      </c>
      <c r="E452">
        <v>49421647</v>
      </c>
      <c r="F452" t="s">
        <v>74</v>
      </c>
      <c r="G452" t="s">
        <v>75</v>
      </c>
      <c r="H452">
        <v>48</v>
      </c>
      <c r="I452">
        <v>4517790</v>
      </c>
      <c r="J452" s="59">
        <v>0.97</v>
      </c>
      <c r="K452" s="60">
        <v>62.980926094382198</v>
      </c>
      <c r="L452" t="s">
        <v>144</v>
      </c>
      <c r="M452" s="42">
        <v>0.128</v>
      </c>
      <c r="N452">
        <v>6643</v>
      </c>
      <c r="O452" s="62">
        <v>44249</v>
      </c>
      <c r="P452">
        <v>81307</v>
      </c>
      <c r="Q452" s="58">
        <v>5120790.1579559296</v>
      </c>
      <c r="R452" s="58">
        <v>5776251</v>
      </c>
      <c r="S452">
        <v>34447</v>
      </c>
      <c r="T452" s="58">
        <v>81307</v>
      </c>
      <c r="U452" s="58">
        <v>46860</v>
      </c>
      <c r="V452" s="58">
        <v>2447200</v>
      </c>
      <c r="W452" s="58">
        <v>3329051</v>
      </c>
      <c r="X452">
        <v>142</v>
      </c>
      <c r="Y452" s="61">
        <v>45700</v>
      </c>
      <c r="Z452" s="61" t="s">
        <v>1817</v>
      </c>
      <c r="AA452" s="58">
        <v>-449</v>
      </c>
      <c r="AB452">
        <v>4815</v>
      </c>
      <c r="AC452">
        <v>449</v>
      </c>
      <c r="AD452">
        <v>9</v>
      </c>
      <c r="AE452" s="42">
        <v>0.42366585902812798</v>
      </c>
      <c r="AF452" s="58">
        <v>440</v>
      </c>
    </row>
    <row r="453" spans="3:32">
      <c r="C453" t="s">
        <v>730</v>
      </c>
      <c r="D453">
        <v>764</v>
      </c>
      <c r="E453">
        <v>36676649</v>
      </c>
      <c r="F453" t="s">
        <v>210</v>
      </c>
      <c r="G453" t="s">
        <v>211</v>
      </c>
      <c r="H453">
        <v>17</v>
      </c>
      <c r="I453">
        <v>1406732</v>
      </c>
      <c r="J453" s="59">
        <v>0.83</v>
      </c>
      <c r="K453" s="60">
        <v>92.351838255683404</v>
      </c>
      <c r="L453" t="s">
        <v>59</v>
      </c>
      <c r="M453" s="42">
        <v>0.124</v>
      </c>
      <c r="N453">
        <v>6775</v>
      </c>
      <c r="O453" s="62">
        <v>45924</v>
      </c>
      <c r="P453">
        <v>80242</v>
      </c>
      <c r="Q453" s="58">
        <v>7410496.2053125501</v>
      </c>
      <c r="R453" s="58">
        <v>8329398</v>
      </c>
      <c r="S453">
        <v>59660</v>
      </c>
      <c r="T453" s="58">
        <v>80242</v>
      </c>
      <c r="U453" s="58">
        <v>20582</v>
      </c>
      <c r="V453" s="58">
        <v>6192915</v>
      </c>
      <c r="W453" s="58">
        <v>2136483</v>
      </c>
      <c r="X453">
        <v>65</v>
      </c>
      <c r="Y453" s="61">
        <v>46213</v>
      </c>
      <c r="Z453" s="61" t="s">
        <v>1817</v>
      </c>
      <c r="AA453" s="58">
        <v>64</v>
      </c>
      <c r="AB453">
        <v>3915</v>
      </c>
      <c r="AC453">
        <v>0</v>
      </c>
      <c r="AD453">
        <v>0</v>
      </c>
      <c r="AE453" s="42">
        <v>0.74350090974801197</v>
      </c>
      <c r="AF453" s="58">
        <v>0</v>
      </c>
    </row>
    <row r="454" spans="3:32">
      <c r="C454" t="s">
        <v>731</v>
      </c>
      <c r="D454">
        <v>340</v>
      </c>
      <c r="E454">
        <v>78583618</v>
      </c>
      <c r="F454" t="s">
        <v>489</v>
      </c>
      <c r="G454" t="s">
        <v>63</v>
      </c>
      <c r="H454">
        <v>49</v>
      </c>
      <c r="I454">
        <v>4881312</v>
      </c>
      <c r="J454" s="59">
        <v>0.82</v>
      </c>
      <c r="K454" s="60">
        <v>72.479687975550704</v>
      </c>
      <c r="L454" t="s">
        <v>306</v>
      </c>
      <c r="M454" s="42">
        <v>0.14499999999999999</v>
      </c>
      <c r="N454">
        <v>6943</v>
      </c>
      <c r="O454" s="62">
        <v>45601</v>
      </c>
      <c r="P454">
        <v>11087</v>
      </c>
      <c r="Q454" s="58">
        <v>803582.30058493104</v>
      </c>
      <c r="R454" s="58">
        <v>920102</v>
      </c>
      <c r="S454">
        <v>7404</v>
      </c>
      <c r="T454" s="58">
        <v>11087</v>
      </c>
      <c r="U454" s="58">
        <v>3683</v>
      </c>
      <c r="V454" s="58">
        <v>614452</v>
      </c>
      <c r="W454" s="58">
        <v>305650</v>
      </c>
      <c r="X454">
        <v>154</v>
      </c>
      <c r="Y454" s="61">
        <v>46069</v>
      </c>
      <c r="Z454" s="61" t="s">
        <v>1817</v>
      </c>
      <c r="AA454" s="58">
        <v>-80</v>
      </c>
      <c r="AB454">
        <v>5935</v>
      </c>
      <c r="AC454">
        <v>80</v>
      </c>
      <c r="AD454">
        <v>3</v>
      </c>
      <c r="AE454" s="42">
        <v>0.66780914584648698</v>
      </c>
      <c r="AF454" s="58">
        <v>77</v>
      </c>
    </row>
    <row r="455" spans="3:32">
      <c r="C455" t="s">
        <v>732</v>
      </c>
      <c r="D455">
        <v>417</v>
      </c>
      <c r="E455">
        <v>87638093</v>
      </c>
      <c r="F455" t="s">
        <v>482</v>
      </c>
      <c r="G455" t="s">
        <v>67</v>
      </c>
      <c r="H455">
        <v>10</v>
      </c>
      <c r="I455">
        <v>1019249</v>
      </c>
      <c r="J455" s="59">
        <v>0.78</v>
      </c>
      <c r="K455" s="60">
        <v>68.821342029360906</v>
      </c>
      <c r="L455" t="s">
        <v>236</v>
      </c>
      <c r="M455" s="42">
        <v>0.14000000000000001</v>
      </c>
      <c r="N455">
        <v>6110</v>
      </c>
      <c r="O455" s="62">
        <v>44946</v>
      </c>
      <c r="P455">
        <v>98720</v>
      </c>
      <c r="Q455" s="58">
        <v>6794042.8851384996</v>
      </c>
      <c r="R455" s="58">
        <v>7745209</v>
      </c>
      <c r="S455">
        <v>33912</v>
      </c>
      <c r="T455" s="58">
        <v>98720</v>
      </c>
      <c r="U455" s="58">
        <v>64808</v>
      </c>
      <c r="V455" s="58">
        <v>2660611</v>
      </c>
      <c r="W455" s="58">
        <v>5084598</v>
      </c>
      <c r="X455">
        <v>89</v>
      </c>
      <c r="Y455" s="61">
        <v>45865</v>
      </c>
      <c r="Z455" s="61" t="s">
        <v>1817</v>
      </c>
      <c r="AA455" s="58">
        <v>-284</v>
      </c>
      <c r="AB455">
        <v>4477</v>
      </c>
      <c r="AC455">
        <v>284</v>
      </c>
      <c r="AD455">
        <v>7</v>
      </c>
      <c r="AE455" s="42">
        <v>0.34351701782820099</v>
      </c>
      <c r="AF455" s="58">
        <v>277</v>
      </c>
    </row>
    <row r="456" spans="3:32">
      <c r="C456" t="s">
        <v>733</v>
      </c>
      <c r="D456">
        <v>887</v>
      </c>
      <c r="E456">
        <v>35270172</v>
      </c>
      <c r="F456" t="s">
        <v>89</v>
      </c>
      <c r="G456" t="s">
        <v>71</v>
      </c>
      <c r="H456">
        <v>42</v>
      </c>
      <c r="I456">
        <v>4595475</v>
      </c>
      <c r="J456" s="59">
        <v>0.93</v>
      </c>
      <c r="K456" s="60">
        <v>74.894951262651702</v>
      </c>
      <c r="L456" t="s">
        <v>55</v>
      </c>
      <c r="M456" s="42">
        <v>0.111</v>
      </c>
      <c r="N456">
        <v>4647</v>
      </c>
      <c r="O456" s="62">
        <v>44106</v>
      </c>
      <c r="P456">
        <v>76057</v>
      </c>
      <c r="Q456" s="58">
        <v>5696285.3081834996</v>
      </c>
      <c r="R456" s="58">
        <v>6328573</v>
      </c>
      <c r="S456">
        <v>33278</v>
      </c>
      <c r="T456" s="58">
        <v>76057</v>
      </c>
      <c r="U456" s="58">
        <v>42779</v>
      </c>
      <c r="V456" s="58">
        <v>2769006</v>
      </c>
      <c r="W456" s="58">
        <v>3559567</v>
      </c>
      <c r="X456">
        <v>132</v>
      </c>
      <c r="Y456" s="61">
        <v>46259</v>
      </c>
      <c r="Z456" s="61" t="s">
        <v>1817</v>
      </c>
      <c r="AA456" s="58">
        <v>110</v>
      </c>
      <c r="AB456">
        <v>4600</v>
      </c>
      <c r="AC456">
        <v>0</v>
      </c>
      <c r="AD456">
        <v>0</v>
      </c>
      <c r="AE456" s="42">
        <v>0.43754026585324202</v>
      </c>
      <c r="AF456" s="58">
        <v>0</v>
      </c>
    </row>
    <row r="457" spans="3:32">
      <c r="C457" t="s">
        <v>734</v>
      </c>
      <c r="D457">
        <v>741</v>
      </c>
      <c r="E457">
        <v>74447770</v>
      </c>
      <c r="F457" t="s">
        <v>214</v>
      </c>
      <c r="G457" t="s">
        <v>75</v>
      </c>
      <c r="H457">
        <v>24</v>
      </c>
      <c r="I457">
        <v>7700514</v>
      </c>
      <c r="J457" s="59">
        <v>0.82</v>
      </c>
      <c r="K457" s="60">
        <v>83.566246259571898</v>
      </c>
      <c r="L457" t="s">
        <v>272</v>
      </c>
      <c r="M457" s="42">
        <v>0.10299999999999999</v>
      </c>
      <c r="N457">
        <v>2618</v>
      </c>
      <c r="O457" s="62">
        <v>44498</v>
      </c>
      <c r="P457">
        <v>75224</v>
      </c>
      <c r="Q457" s="58">
        <v>6286187.3086300297</v>
      </c>
      <c r="R457" s="58">
        <v>6933665</v>
      </c>
      <c r="S457">
        <v>19458</v>
      </c>
      <c r="T457" s="58">
        <v>75224</v>
      </c>
      <c r="U457" s="58">
        <v>55766</v>
      </c>
      <c r="V457" s="58">
        <v>1793513</v>
      </c>
      <c r="W457" s="58">
        <v>5140152</v>
      </c>
      <c r="X457">
        <v>179</v>
      </c>
      <c r="Y457" s="61">
        <v>46197</v>
      </c>
      <c r="Z457" s="61" t="s">
        <v>1817</v>
      </c>
      <c r="AA457" s="58">
        <v>48</v>
      </c>
      <c r="AB457">
        <v>1306</v>
      </c>
      <c r="AC457">
        <v>0</v>
      </c>
      <c r="AD457">
        <v>0</v>
      </c>
      <c r="AE457" s="42">
        <v>0.25866744655960899</v>
      </c>
      <c r="AF457" s="58">
        <v>0</v>
      </c>
    </row>
    <row r="458" spans="3:32">
      <c r="C458" t="s">
        <v>735</v>
      </c>
      <c r="D458">
        <v>422</v>
      </c>
      <c r="E458">
        <v>20473500</v>
      </c>
      <c r="F458" t="s">
        <v>186</v>
      </c>
      <c r="G458" t="s">
        <v>83</v>
      </c>
      <c r="H458">
        <v>12</v>
      </c>
      <c r="I458">
        <v>5275532</v>
      </c>
      <c r="J458" s="59">
        <v>0.9</v>
      </c>
      <c r="K458" s="60">
        <v>77.299788641664705</v>
      </c>
      <c r="L458" t="s">
        <v>204</v>
      </c>
      <c r="M458" s="42">
        <v>0.105</v>
      </c>
      <c r="N458">
        <v>7646</v>
      </c>
      <c r="O458" s="62">
        <v>43856</v>
      </c>
      <c r="P458">
        <v>33469</v>
      </c>
      <c r="Q458" s="58">
        <v>2587146.6260478799</v>
      </c>
      <c r="R458" s="58">
        <v>2858797</v>
      </c>
      <c r="S458">
        <v>12218</v>
      </c>
      <c r="T458" s="58">
        <v>33469</v>
      </c>
      <c r="U458" s="58">
        <v>21251</v>
      </c>
      <c r="V458" s="58">
        <v>1043616</v>
      </c>
      <c r="W458" s="58">
        <v>1815181</v>
      </c>
      <c r="X458">
        <v>86</v>
      </c>
      <c r="Y458" s="61">
        <v>45872</v>
      </c>
      <c r="Z458" s="61" t="s">
        <v>1817</v>
      </c>
      <c r="AA458" s="58">
        <v>-277</v>
      </c>
      <c r="AB458">
        <v>1036</v>
      </c>
      <c r="AC458">
        <v>277</v>
      </c>
      <c r="AD458">
        <v>6</v>
      </c>
      <c r="AE458" s="42">
        <v>0.36505422928680298</v>
      </c>
      <c r="AF458" s="58">
        <v>271</v>
      </c>
    </row>
    <row r="459" spans="3:32">
      <c r="C459" t="s">
        <v>736</v>
      </c>
      <c r="D459">
        <v>205</v>
      </c>
      <c r="E459">
        <v>27502607</v>
      </c>
      <c r="F459" t="s">
        <v>396</v>
      </c>
      <c r="G459" t="s">
        <v>50</v>
      </c>
      <c r="H459">
        <v>22</v>
      </c>
      <c r="I459">
        <v>6973371</v>
      </c>
      <c r="J459" s="59">
        <v>0.84</v>
      </c>
      <c r="K459" s="60">
        <v>98.458332215679405</v>
      </c>
      <c r="L459" t="s">
        <v>377</v>
      </c>
      <c r="M459" s="42">
        <v>0.125</v>
      </c>
      <c r="N459">
        <v>5335</v>
      </c>
      <c r="O459" s="62">
        <v>43966</v>
      </c>
      <c r="P459">
        <v>43235</v>
      </c>
      <c r="Q459" s="58">
        <v>4256845.9933449002</v>
      </c>
      <c r="R459" s="58">
        <v>4788952</v>
      </c>
      <c r="S459">
        <v>7506</v>
      </c>
      <c r="T459" s="58">
        <v>43235</v>
      </c>
      <c r="U459" s="58">
        <v>35729</v>
      </c>
      <c r="V459" s="58">
        <v>831407</v>
      </c>
      <c r="W459" s="58">
        <v>3957545</v>
      </c>
      <c r="X459">
        <v>69</v>
      </c>
      <c r="Y459" s="61">
        <v>46046</v>
      </c>
      <c r="Z459" s="61" t="s">
        <v>1817</v>
      </c>
      <c r="AA459" s="58">
        <v>-103</v>
      </c>
      <c r="AB459">
        <v>6949</v>
      </c>
      <c r="AC459">
        <v>103</v>
      </c>
      <c r="AD459">
        <v>4</v>
      </c>
      <c r="AE459" s="42">
        <v>0.17360934428125399</v>
      </c>
      <c r="AF459" s="58">
        <v>99</v>
      </c>
    </row>
    <row r="460" spans="3:32">
      <c r="C460" t="s">
        <v>737</v>
      </c>
      <c r="D460">
        <v>448</v>
      </c>
      <c r="E460">
        <v>54305792</v>
      </c>
      <c r="F460" t="s">
        <v>368</v>
      </c>
      <c r="G460" t="s">
        <v>125</v>
      </c>
      <c r="H460">
        <v>17</v>
      </c>
      <c r="I460">
        <v>8769105</v>
      </c>
      <c r="J460" s="59">
        <v>0.93</v>
      </c>
      <c r="K460" s="60">
        <v>96.086134409017305</v>
      </c>
      <c r="L460" t="s">
        <v>68</v>
      </c>
      <c r="M460" s="42">
        <v>0.13400000000000001</v>
      </c>
      <c r="N460">
        <v>7955</v>
      </c>
      <c r="O460" s="62">
        <v>45738</v>
      </c>
      <c r="P460">
        <v>59650</v>
      </c>
      <c r="Q460" s="58">
        <v>5731537.9174978798</v>
      </c>
      <c r="R460" s="58">
        <v>6499564</v>
      </c>
      <c r="S460">
        <v>38201</v>
      </c>
      <c r="T460" s="58">
        <v>59650</v>
      </c>
      <c r="U460" s="58">
        <v>21449</v>
      </c>
      <c r="V460" s="58">
        <v>4162445</v>
      </c>
      <c r="W460" s="58">
        <v>2337119</v>
      </c>
      <c r="X460">
        <v>171</v>
      </c>
      <c r="Y460" s="61">
        <v>46001</v>
      </c>
      <c r="Z460" s="61" t="s">
        <v>1817</v>
      </c>
      <c r="AA460" s="58">
        <v>-148</v>
      </c>
      <c r="AB460">
        <v>8494</v>
      </c>
      <c r="AC460">
        <v>148</v>
      </c>
      <c r="AD460">
        <v>5</v>
      </c>
      <c r="AE460" s="42">
        <v>0.64041911148365505</v>
      </c>
      <c r="AF460" s="58">
        <v>143</v>
      </c>
    </row>
    <row r="461" spans="3:32">
      <c r="C461" t="s">
        <v>738</v>
      </c>
      <c r="D461">
        <v>577</v>
      </c>
      <c r="E461">
        <v>14309759</v>
      </c>
      <c r="F461" t="s">
        <v>251</v>
      </c>
      <c r="G461" t="s">
        <v>50</v>
      </c>
      <c r="H461">
        <v>26</v>
      </c>
      <c r="I461">
        <v>6459721</v>
      </c>
      <c r="J461" s="59">
        <v>0.94</v>
      </c>
      <c r="K461" s="60">
        <v>74.405272356217395</v>
      </c>
      <c r="L461" t="s">
        <v>126</v>
      </c>
      <c r="M461" s="42">
        <v>0.14399999999999999</v>
      </c>
      <c r="N461">
        <v>2503</v>
      </c>
      <c r="O461" s="62">
        <v>45414</v>
      </c>
      <c r="P461">
        <v>18241</v>
      </c>
      <c r="Q461" s="58">
        <v>1357226.57304976</v>
      </c>
      <c r="R461" s="58">
        <v>1552667</v>
      </c>
      <c r="S461">
        <v>18241</v>
      </c>
      <c r="T461" s="58">
        <v>18241</v>
      </c>
      <c r="U461" s="58">
        <v>0</v>
      </c>
      <c r="V461" s="58">
        <v>1552667</v>
      </c>
      <c r="W461" s="58">
        <v>0</v>
      </c>
      <c r="X461">
        <v>93</v>
      </c>
      <c r="Y461" s="61">
        <v>46134</v>
      </c>
      <c r="Z461" s="61" t="s">
        <v>1822</v>
      </c>
      <c r="AA461" s="58">
        <v>-15</v>
      </c>
      <c r="AB461">
        <v>6306</v>
      </c>
      <c r="AC461">
        <v>15</v>
      </c>
      <c r="AD461">
        <v>9</v>
      </c>
      <c r="AE461" s="42">
        <v>1</v>
      </c>
      <c r="AF461" s="58">
        <v>6</v>
      </c>
    </row>
    <row r="462" spans="3:32">
      <c r="C462" t="s">
        <v>739</v>
      </c>
      <c r="D462">
        <v>128</v>
      </c>
      <c r="E462">
        <v>71632187</v>
      </c>
      <c r="F462" t="s">
        <v>564</v>
      </c>
      <c r="G462" t="s">
        <v>97</v>
      </c>
      <c r="H462">
        <v>38</v>
      </c>
      <c r="I462">
        <v>9752578</v>
      </c>
      <c r="J462" s="59">
        <v>0.87</v>
      </c>
      <c r="K462" s="60">
        <v>58.350195289541901</v>
      </c>
      <c r="L462" t="s">
        <v>122</v>
      </c>
      <c r="M462" s="42">
        <v>0.121</v>
      </c>
      <c r="N462">
        <v>9170</v>
      </c>
      <c r="O462" s="62">
        <v>44190</v>
      </c>
      <c r="P462">
        <v>43440</v>
      </c>
      <c r="Q462" s="58">
        <v>2534732.4833777002</v>
      </c>
      <c r="R462" s="58">
        <v>2841435</v>
      </c>
      <c r="S462">
        <v>21205</v>
      </c>
      <c r="T462" s="58">
        <v>43440</v>
      </c>
      <c r="U462" s="58">
        <v>22235</v>
      </c>
      <c r="V462" s="58">
        <v>1387031</v>
      </c>
      <c r="W462" s="58">
        <v>1454404</v>
      </c>
      <c r="X462">
        <v>137</v>
      </c>
      <c r="Y462" s="61">
        <v>46117</v>
      </c>
      <c r="Z462" s="61" t="s">
        <v>1817</v>
      </c>
      <c r="AA462" s="58">
        <v>-32</v>
      </c>
      <c r="AB462">
        <v>3566</v>
      </c>
      <c r="AC462">
        <v>32</v>
      </c>
      <c r="AD462">
        <v>7</v>
      </c>
      <c r="AE462" s="42">
        <v>0.488144567219153</v>
      </c>
      <c r="AF462" s="58">
        <v>25</v>
      </c>
    </row>
    <row r="463" spans="3:32">
      <c r="C463" t="s">
        <v>740</v>
      </c>
      <c r="D463">
        <v>633</v>
      </c>
      <c r="E463">
        <v>84273568</v>
      </c>
      <c r="F463" t="s">
        <v>66</v>
      </c>
      <c r="G463" t="s">
        <v>67</v>
      </c>
      <c r="H463">
        <v>36</v>
      </c>
      <c r="I463">
        <v>6363373</v>
      </c>
      <c r="J463" s="59">
        <v>0.91</v>
      </c>
      <c r="K463" s="60">
        <v>57.551633073791997</v>
      </c>
      <c r="L463" t="s">
        <v>90</v>
      </c>
      <c r="M463" s="42">
        <v>0.14599999999999999</v>
      </c>
      <c r="N463">
        <v>9228</v>
      </c>
      <c r="O463" s="62">
        <v>44641</v>
      </c>
      <c r="P463">
        <v>81254</v>
      </c>
      <c r="Q463" s="58">
        <v>4676300.3937779004</v>
      </c>
      <c r="R463" s="58">
        <v>5359040</v>
      </c>
      <c r="S463">
        <v>12221</v>
      </c>
      <c r="T463" s="58">
        <v>81254</v>
      </c>
      <c r="U463" s="58">
        <v>69033</v>
      </c>
      <c r="V463" s="58">
        <v>806026</v>
      </c>
      <c r="W463" s="58">
        <v>4553014</v>
      </c>
      <c r="X463">
        <v>199</v>
      </c>
      <c r="Y463" s="61">
        <v>45880</v>
      </c>
      <c r="Z463" s="61" t="s">
        <v>1817</v>
      </c>
      <c r="AA463" s="58">
        <v>-269</v>
      </c>
      <c r="AB463">
        <v>9316</v>
      </c>
      <c r="AC463">
        <v>269</v>
      </c>
      <c r="AD463">
        <v>9</v>
      </c>
      <c r="AE463" s="42">
        <v>0.15040490314322999</v>
      </c>
      <c r="AF463" s="58">
        <v>260</v>
      </c>
    </row>
    <row r="464" spans="3:32">
      <c r="C464" t="s">
        <v>741</v>
      </c>
      <c r="D464">
        <v>636</v>
      </c>
      <c r="E464">
        <v>23562330</v>
      </c>
      <c r="F464" t="s">
        <v>394</v>
      </c>
      <c r="G464" t="s">
        <v>93</v>
      </c>
      <c r="H464">
        <v>16</v>
      </c>
      <c r="I464">
        <v>6194519</v>
      </c>
      <c r="J464" s="59">
        <v>0.79</v>
      </c>
      <c r="K464" s="60">
        <v>91.450691941343194</v>
      </c>
      <c r="L464" t="s">
        <v>129</v>
      </c>
      <c r="M464" s="42">
        <v>0.10199999999999999</v>
      </c>
      <c r="N464">
        <v>2288</v>
      </c>
      <c r="O464" s="62">
        <v>45872</v>
      </c>
      <c r="P464">
        <v>39219</v>
      </c>
      <c r="Q464" s="58">
        <v>3586604.6872475399</v>
      </c>
      <c r="R464" s="58">
        <v>3952438</v>
      </c>
      <c r="S464">
        <v>32874</v>
      </c>
      <c r="T464" s="58">
        <v>39219</v>
      </c>
      <c r="U464" s="58">
        <v>6345</v>
      </c>
      <c r="V464" s="58">
        <v>3312998</v>
      </c>
      <c r="W464" s="58">
        <v>639440</v>
      </c>
      <c r="X464">
        <v>98</v>
      </c>
      <c r="Y464" s="61">
        <v>45716</v>
      </c>
      <c r="Z464" s="61" t="s">
        <v>1817</v>
      </c>
      <c r="AA464" s="58">
        <v>-433</v>
      </c>
      <c r="AB464">
        <v>8041</v>
      </c>
      <c r="AC464">
        <v>433</v>
      </c>
      <c r="AD464">
        <v>3</v>
      </c>
      <c r="AE464" s="42">
        <v>0.83821617073357302</v>
      </c>
      <c r="AF464" s="58">
        <v>430</v>
      </c>
    </row>
    <row r="465" spans="3:32">
      <c r="C465" t="s">
        <v>742</v>
      </c>
      <c r="D465">
        <v>594</v>
      </c>
      <c r="E465">
        <v>38395803</v>
      </c>
      <c r="F465" t="s">
        <v>702</v>
      </c>
      <c r="G465" t="s">
        <v>207</v>
      </c>
      <c r="H465">
        <v>49</v>
      </c>
      <c r="I465">
        <v>8220108</v>
      </c>
      <c r="J465" s="59">
        <v>0.8</v>
      </c>
      <c r="K465" s="60">
        <v>75.480830158996199</v>
      </c>
      <c r="L465" t="s">
        <v>129</v>
      </c>
      <c r="M465" s="42">
        <v>0.10299999999999999</v>
      </c>
      <c r="N465">
        <v>3542</v>
      </c>
      <c r="O465" s="62">
        <v>44171</v>
      </c>
      <c r="P465">
        <v>57620</v>
      </c>
      <c r="Q465" s="58">
        <v>4349205.4337613601</v>
      </c>
      <c r="R465" s="58">
        <v>4797174</v>
      </c>
      <c r="S465">
        <v>19075</v>
      </c>
      <c r="T465" s="58">
        <v>57620</v>
      </c>
      <c r="U465" s="58">
        <v>38545</v>
      </c>
      <c r="V465" s="58">
        <v>1588096</v>
      </c>
      <c r="W465" s="58">
        <v>3209078</v>
      </c>
      <c r="X465">
        <v>78</v>
      </c>
      <c r="Y465" s="61">
        <v>46119</v>
      </c>
      <c r="Z465" s="61" t="s">
        <v>1817</v>
      </c>
      <c r="AA465" s="58">
        <v>-30</v>
      </c>
      <c r="AB465">
        <v>6539</v>
      </c>
      <c r="AC465">
        <v>30</v>
      </c>
      <c r="AD465">
        <v>7</v>
      </c>
      <c r="AE465" s="42">
        <v>0.33104824713641101</v>
      </c>
      <c r="AF465" s="58">
        <v>23</v>
      </c>
    </row>
    <row r="466" spans="3:32">
      <c r="C466" t="s">
        <v>743</v>
      </c>
      <c r="D466">
        <v>738</v>
      </c>
      <c r="E466">
        <v>76558243</v>
      </c>
      <c r="F466" t="s">
        <v>451</v>
      </c>
      <c r="G466" t="s">
        <v>63</v>
      </c>
      <c r="H466">
        <v>38</v>
      </c>
      <c r="I466">
        <v>548916</v>
      </c>
      <c r="J466" s="59">
        <v>0.98</v>
      </c>
      <c r="K466" s="60">
        <v>87.141104271119801</v>
      </c>
      <c r="L466" t="s">
        <v>166</v>
      </c>
      <c r="M466" s="42">
        <v>0.14199999999999999</v>
      </c>
      <c r="N466">
        <v>5381</v>
      </c>
      <c r="O466" s="62">
        <v>45724</v>
      </c>
      <c r="P466">
        <v>19953</v>
      </c>
      <c r="Q466" s="58">
        <v>1738726.4535216501</v>
      </c>
      <c r="R466" s="58">
        <v>1985626</v>
      </c>
      <c r="S466">
        <v>1286</v>
      </c>
      <c r="T466" s="58">
        <v>19953</v>
      </c>
      <c r="U466" s="58">
        <v>18667</v>
      </c>
      <c r="V466" s="58">
        <v>127976</v>
      </c>
      <c r="W466" s="58">
        <v>1857650</v>
      </c>
      <c r="X466">
        <v>172</v>
      </c>
      <c r="Y466" s="61">
        <v>46018</v>
      </c>
      <c r="Z466" s="61" t="s">
        <v>1817</v>
      </c>
      <c r="AA466" s="58">
        <v>-131</v>
      </c>
      <c r="AB466">
        <v>3321</v>
      </c>
      <c r="AC466">
        <v>131</v>
      </c>
      <c r="AD466">
        <v>2</v>
      </c>
      <c r="AE466" s="42">
        <v>6.4451460933192997E-2</v>
      </c>
      <c r="AF466" s="58">
        <v>129</v>
      </c>
    </row>
    <row r="467" spans="3:32">
      <c r="C467" t="s">
        <v>744</v>
      </c>
      <c r="D467">
        <v>682</v>
      </c>
      <c r="E467">
        <v>24426759</v>
      </c>
      <c r="F467" t="s">
        <v>476</v>
      </c>
      <c r="G467" t="s">
        <v>207</v>
      </c>
      <c r="H467">
        <v>6</v>
      </c>
      <c r="I467">
        <v>9261671</v>
      </c>
      <c r="J467" s="59">
        <v>0.81</v>
      </c>
      <c r="K467" s="60">
        <v>88.050027805151998</v>
      </c>
      <c r="L467" t="s">
        <v>184</v>
      </c>
      <c r="M467" s="42">
        <v>0.125</v>
      </c>
      <c r="N467">
        <v>8231</v>
      </c>
      <c r="O467" s="62">
        <v>43900</v>
      </c>
      <c r="P467">
        <v>68022</v>
      </c>
      <c r="Q467" s="58">
        <v>5989338.9913620502</v>
      </c>
      <c r="R467" s="58">
        <v>6738006</v>
      </c>
      <c r="S467">
        <v>47559</v>
      </c>
      <c r="T467" s="58">
        <v>68022</v>
      </c>
      <c r="U467" s="58">
        <v>20463</v>
      </c>
      <c r="V467" s="58">
        <v>4711018</v>
      </c>
      <c r="W467" s="58">
        <v>2026988</v>
      </c>
      <c r="X467">
        <v>107</v>
      </c>
      <c r="Y467" s="61">
        <v>46310</v>
      </c>
      <c r="Z467" s="61" t="s">
        <v>1817</v>
      </c>
      <c r="AA467" s="58">
        <v>161</v>
      </c>
      <c r="AB467">
        <v>5963</v>
      </c>
      <c r="AC467">
        <v>0</v>
      </c>
      <c r="AD467">
        <v>0</v>
      </c>
      <c r="AE467" s="42">
        <v>0.69917085648760702</v>
      </c>
      <c r="AF467" s="58">
        <v>0</v>
      </c>
    </row>
    <row r="468" spans="3:32">
      <c r="C468" t="s">
        <v>745</v>
      </c>
      <c r="D468">
        <v>481</v>
      </c>
      <c r="E468">
        <v>17874857</v>
      </c>
      <c r="F468" t="s">
        <v>189</v>
      </c>
      <c r="G468" t="s">
        <v>93</v>
      </c>
      <c r="H468">
        <v>20</v>
      </c>
      <c r="I468">
        <v>4502124</v>
      </c>
      <c r="J468" s="59">
        <v>0.83</v>
      </c>
      <c r="K468" s="60">
        <v>81.340374406423194</v>
      </c>
      <c r="L468" t="s">
        <v>87</v>
      </c>
      <c r="M468" s="42">
        <v>0.13300000000000001</v>
      </c>
      <c r="N468">
        <v>5983</v>
      </c>
      <c r="O468" s="62">
        <v>44298</v>
      </c>
      <c r="P468">
        <v>20022</v>
      </c>
      <c r="Q468" s="58">
        <v>1628596.97636541</v>
      </c>
      <c r="R468" s="58">
        <v>1845200</v>
      </c>
      <c r="S468">
        <v>13299</v>
      </c>
      <c r="T468" s="58">
        <v>20022</v>
      </c>
      <c r="U468" s="58">
        <v>6723</v>
      </c>
      <c r="V468" s="58">
        <v>1225618</v>
      </c>
      <c r="W468" s="58">
        <v>619582</v>
      </c>
      <c r="X468">
        <v>163</v>
      </c>
      <c r="Y468" s="61">
        <v>46229</v>
      </c>
      <c r="Z468" s="61" t="s">
        <v>1817</v>
      </c>
      <c r="AA468" s="58">
        <v>80</v>
      </c>
      <c r="AB468">
        <v>7507</v>
      </c>
      <c r="AC468">
        <v>0</v>
      </c>
      <c r="AD468">
        <v>0</v>
      </c>
      <c r="AE468" s="42">
        <v>0.66421935870542403</v>
      </c>
      <c r="AF468" s="58">
        <v>0</v>
      </c>
    </row>
    <row r="469" spans="3:32">
      <c r="C469" t="s">
        <v>746</v>
      </c>
      <c r="D469">
        <v>463</v>
      </c>
      <c r="E469">
        <v>66056745</v>
      </c>
      <c r="F469" t="s">
        <v>324</v>
      </c>
      <c r="G469" t="s">
        <v>125</v>
      </c>
      <c r="H469">
        <v>23</v>
      </c>
      <c r="I469">
        <v>4472928</v>
      </c>
      <c r="J469" s="59">
        <v>0.92</v>
      </c>
      <c r="K469" s="60">
        <v>86.362524854154998</v>
      </c>
      <c r="L469" t="s">
        <v>112</v>
      </c>
      <c r="M469" s="42">
        <v>0.11</v>
      </c>
      <c r="N469">
        <v>5809</v>
      </c>
      <c r="O469" s="62">
        <v>44303</v>
      </c>
      <c r="P469">
        <v>21230</v>
      </c>
      <c r="Q469" s="58">
        <v>1833476.40265371</v>
      </c>
      <c r="R469" s="58">
        <v>2035159</v>
      </c>
      <c r="S469">
        <v>7781</v>
      </c>
      <c r="T469" s="58">
        <v>21230</v>
      </c>
      <c r="U469" s="58">
        <v>13449</v>
      </c>
      <c r="V469" s="58">
        <v>745905</v>
      </c>
      <c r="W469" s="58">
        <v>1289254</v>
      </c>
      <c r="X469">
        <v>136</v>
      </c>
      <c r="Y469" s="61">
        <v>45986</v>
      </c>
      <c r="Z469" s="61" t="s">
        <v>1817</v>
      </c>
      <c r="AA469" s="58">
        <v>-163</v>
      </c>
      <c r="AB469">
        <v>9549</v>
      </c>
      <c r="AC469">
        <v>163</v>
      </c>
      <c r="AD469">
        <v>1</v>
      </c>
      <c r="AE469" s="42">
        <v>0.36650965614696202</v>
      </c>
      <c r="AF469" s="58">
        <v>162</v>
      </c>
    </row>
    <row r="470" spans="3:32">
      <c r="C470" t="s">
        <v>747</v>
      </c>
      <c r="D470">
        <v>929</v>
      </c>
      <c r="E470">
        <v>80271649</v>
      </c>
      <c r="F470" t="s">
        <v>511</v>
      </c>
      <c r="G470" t="s">
        <v>79</v>
      </c>
      <c r="H470">
        <v>31</v>
      </c>
      <c r="I470">
        <v>6819675</v>
      </c>
      <c r="J470" s="59">
        <v>0.83</v>
      </c>
      <c r="K470" s="60">
        <v>86.712358759359702</v>
      </c>
      <c r="L470" t="s">
        <v>87</v>
      </c>
      <c r="M470" s="42">
        <v>0.115</v>
      </c>
      <c r="N470">
        <v>2605</v>
      </c>
      <c r="O470" s="62">
        <v>45374</v>
      </c>
      <c r="P470">
        <v>40426</v>
      </c>
      <c r="Q470" s="58">
        <v>3505433.8152058702</v>
      </c>
      <c r="R470" s="58">
        <v>3908559</v>
      </c>
      <c r="S470">
        <v>36689</v>
      </c>
      <c r="T470" s="58">
        <v>40426</v>
      </c>
      <c r="U470" s="58">
        <v>3737</v>
      </c>
      <c r="V470" s="58">
        <v>3547250</v>
      </c>
      <c r="W470" s="58">
        <v>361309</v>
      </c>
      <c r="X470">
        <v>88</v>
      </c>
      <c r="Y470" s="61">
        <v>45871</v>
      </c>
      <c r="Z470" s="61" t="s">
        <v>1817</v>
      </c>
      <c r="AA470" s="58">
        <v>-278</v>
      </c>
      <c r="AB470">
        <v>3575</v>
      </c>
      <c r="AC470">
        <v>278</v>
      </c>
      <c r="AD470">
        <v>9</v>
      </c>
      <c r="AE470" s="42">
        <v>0.90755949141641501</v>
      </c>
      <c r="AF470" s="58">
        <v>269</v>
      </c>
    </row>
    <row r="471" spans="3:32">
      <c r="C471" t="s">
        <v>748</v>
      </c>
      <c r="D471">
        <v>181</v>
      </c>
      <c r="E471">
        <v>21287368</v>
      </c>
      <c r="F471" t="s">
        <v>511</v>
      </c>
      <c r="G471" t="s">
        <v>79</v>
      </c>
      <c r="H471">
        <v>35</v>
      </c>
      <c r="I471">
        <v>3018907</v>
      </c>
      <c r="J471" s="59">
        <v>0.82</v>
      </c>
      <c r="K471" s="60">
        <v>92.473330298164697</v>
      </c>
      <c r="L471" t="s">
        <v>204</v>
      </c>
      <c r="M471" s="42">
        <v>0.108</v>
      </c>
      <c r="N471">
        <v>9128</v>
      </c>
      <c r="O471" s="62">
        <v>44413</v>
      </c>
      <c r="P471">
        <v>41998</v>
      </c>
      <c r="Q471" s="58">
        <v>3883694.9258623198</v>
      </c>
      <c r="R471" s="58">
        <v>4303134</v>
      </c>
      <c r="S471">
        <v>4288</v>
      </c>
      <c r="T471" s="58">
        <v>41998</v>
      </c>
      <c r="U471" s="58">
        <v>37710</v>
      </c>
      <c r="V471" s="58">
        <v>439350</v>
      </c>
      <c r="W471" s="58">
        <v>3863784</v>
      </c>
      <c r="X471">
        <v>139</v>
      </c>
      <c r="Y471" s="61">
        <v>45881</v>
      </c>
      <c r="Z471" s="61" t="s">
        <v>1817</v>
      </c>
      <c r="AA471" s="58">
        <v>-268</v>
      </c>
      <c r="AB471">
        <v>5979</v>
      </c>
      <c r="AC471">
        <v>268</v>
      </c>
      <c r="AD471">
        <v>5</v>
      </c>
      <c r="AE471" s="42">
        <v>0.102100100004762</v>
      </c>
      <c r="AF471" s="58">
        <v>263</v>
      </c>
    </row>
    <row r="472" spans="3:32">
      <c r="C472" t="s">
        <v>749</v>
      </c>
      <c r="D472">
        <v>535</v>
      </c>
      <c r="E472">
        <v>90594557</v>
      </c>
      <c r="F472" t="s">
        <v>165</v>
      </c>
      <c r="G472" t="s">
        <v>63</v>
      </c>
      <c r="H472">
        <v>13</v>
      </c>
      <c r="I472">
        <v>6090504</v>
      </c>
      <c r="J472" s="59">
        <v>0.97</v>
      </c>
      <c r="K472" s="60">
        <v>82.408918390513705</v>
      </c>
      <c r="L472" t="s">
        <v>242</v>
      </c>
      <c r="M472" s="42">
        <v>0.112</v>
      </c>
      <c r="N472">
        <v>9519</v>
      </c>
      <c r="O472" s="62">
        <v>44757</v>
      </c>
      <c r="P472">
        <v>13593</v>
      </c>
      <c r="Q472" s="58">
        <v>1120184.42768225</v>
      </c>
      <c r="R472" s="58">
        <v>1245645</v>
      </c>
      <c r="S472">
        <v>5683</v>
      </c>
      <c r="T472" s="58">
        <v>13593</v>
      </c>
      <c r="U472" s="58">
        <v>7910</v>
      </c>
      <c r="V472" s="58">
        <v>520783</v>
      </c>
      <c r="W472" s="58">
        <v>724862</v>
      </c>
      <c r="X472">
        <v>187</v>
      </c>
      <c r="Y472" s="61">
        <v>46129</v>
      </c>
      <c r="Z472" s="61" t="s">
        <v>1817</v>
      </c>
      <c r="AA472" s="58">
        <v>-20</v>
      </c>
      <c r="AB472">
        <v>4057</v>
      </c>
      <c r="AC472">
        <v>20</v>
      </c>
      <c r="AD472">
        <v>7</v>
      </c>
      <c r="AE472" s="42">
        <v>0.41808283675421198</v>
      </c>
      <c r="AF472" s="58">
        <v>13</v>
      </c>
    </row>
    <row r="473" spans="3:32">
      <c r="C473" t="s">
        <v>750</v>
      </c>
      <c r="D473">
        <v>785</v>
      </c>
      <c r="E473">
        <v>49864290</v>
      </c>
      <c r="F473" t="s">
        <v>86</v>
      </c>
      <c r="G473" t="s">
        <v>58</v>
      </c>
      <c r="H473">
        <v>15</v>
      </c>
      <c r="I473">
        <v>5352831</v>
      </c>
      <c r="J473" s="59">
        <v>0.96</v>
      </c>
      <c r="K473" s="60">
        <v>58.106500450709802</v>
      </c>
      <c r="L473" t="s">
        <v>208</v>
      </c>
      <c r="M473" s="42">
        <v>0.11600000000000001</v>
      </c>
      <c r="N473">
        <v>7509</v>
      </c>
      <c r="O473" s="62">
        <v>45228</v>
      </c>
      <c r="P473">
        <v>60709</v>
      </c>
      <c r="Q473" s="58">
        <v>3527587.5358621399</v>
      </c>
      <c r="R473" s="58">
        <v>3936788</v>
      </c>
      <c r="S473">
        <v>60205</v>
      </c>
      <c r="T473" s="58">
        <v>60709</v>
      </c>
      <c r="U473" s="58">
        <v>504</v>
      </c>
      <c r="V473" s="58">
        <v>3904105</v>
      </c>
      <c r="W473" s="58">
        <v>32683</v>
      </c>
      <c r="X473">
        <v>189</v>
      </c>
      <c r="Y473" s="61">
        <v>46245</v>
      </c>
      <c r="Z473" s="61" t="s">
        <v>1817</v>
      </c>
      <c r="AA473" s="58">
        <v>96</v>
      </c>
      <c r="AB473">
        <v>5722</v>
      </c>
      <c r="AC473">
        <v>0</v>
      </c>
      <c r="AD473">
        <v>0</v>
      </c>
      <c r="AE473" s="42">
        <v>0.99169810077583198</v>
      </c>
      <c r="AF473" s="58">
        <v>0</v>
      </c>
    </row>
    <row r="474" spans="3:32">
      <c r="C474" t="s">
        <v>751</v>
      </c>
      <c r="D474">
        <v>929</v>
      </c>
      <c r="E474">
        <v>95699851</v>
      </c>
      <c r="F474" t="s">
        <v>391</v>
      </c>
      <c r="G474" t="s">
        <v>75</v>
      </c>
      <c r="H474">
        <v>13</v>
      </c>
      <c r="I474">
        <v>4560388</v>
      </c>
      <c r="J474" s="59">
        <v>0.75</v>
      </c>
      <c r="K474" s="60">
        <v>61.988867191264603</v>
      </c>
      <c r="L474" t="s">
        <v>242</v>
      </c>
      <c r="M474" s="42">
        <v>0.13300000000000001</v>
      </c>
      <c r="N474">
        <v>6235</v>
      </c>
      <c r="O474" s="62">
        <v>44273</v>
      </c>
      <c r="P474">
        <v>63962</v>
      </c>
      <c r="Q474" s="58">
        <v>3964931.9232876599</v>
      </c>
      <c r="R474" s="58">
        <v>4492268</v>
      </c>
      <c r="S474">
        <v>29686</v>
      </c>
      <c r="T474" s="58">
        <v>63962</v>
      </c>
      <c r="U474" s="58">
        <v>34276</v>
      </c>
      <c r="V474" s="58">
        <v>2084948</v>
      </c>
      <c r="W474" s="58">
        <v>2407320</v>
      </c>
      <c r="X474">
        <v>122</v>
      </c>
      <c r="Y474" s="61">
        <v>45873</v>
      </c>
      <c r="Z474" s="61" t="s">
        <v>1817</v>
      </c>
      <c r="AA474" s="58">
        <v>-276</v>
      </c>
      <c r="AB474">
        <v>2369</v>
      </c>
      <c r="AC474">
        <v>276</v>
      </c>
      <c r="AD474">
        <v>8</v>
      </c>
      <c r="AE474" s="42">
        <v>0.464119320846753</v>
      </c>
      <c r="AF474" s="58">
        <v>268</v>
      </c>
    </row>
    <row r="475" spans="3:32">
      <c r="C475" t="s">
        <v>752</v>
      </c>
      <c r="D475">
        <v>610</v>
      </c>
      <c r="E475">
        <v>23927547</v>
      </c>
      <c r="F475" t="s">
        <v>175</v>
      </c>
      <c r="G475" t="s">
        <v>50</v>
      </c>
      <c r="H475">
        <v>6</v>
      </c>
      <c r="I475">
        <v>4116944</v>
      </c>
      <c r="J475" s="59">
        <v>0.84</v>
      </c>
      <c r="K475" s="60">
        <v>88.617035784683793</v>
      </c>
      <c r="L475" t="s">
        <v>184</v>
      </c>
      <c r="M475" s="42">
        <v>0.13200000000000001</v>
      </c>
      <c r="N475">
        <v>5520</v>
      </c>
      <c r="O475" s="62">
        <v>45602</v>
      </c>
      <c r="P475">
        <v>14677</v>
      </c>
      <c r="Q475" s="58">
        <v>1300632.2342117999</v>
      </c>
      <c r="R475" s="58">
        <v>1472316</v>
      </c>
      <c r="S475">
        <v>8078</v>
      </c>
      <c r="T475" s="58">
        <v>14677</v>
      </c>
      <c r="U475" s="58">
        <v>6599</v>
      </c>
      <c r="V475" s="58">
        <v>810340</v>
      </c>
      <c r="W475" s="58">
        <v>661976</v>
      </c>
      <c r="X475">
        <v>140</v>
      </c>
      <c r="Y475" s="61">
        <v>46075</v>
      </c>
      <c r="Z475" s="61" t="s">
        <v>1817</v>
      </c>
      <c r="AA475" s="58">
        <v>-74</v>
      </c>
      <c r="AB475">
        <v>3337</v>
      </c>
      <c r="AC475">
        <v>74</v>
      </c>
      <c r="AD475">
        <v>9</v>
      </c>
      <c r="AE475" s="42">
        <v>0.55038495605368898</v>
      </c>
      <c r="AF475" s="58">
        <v>65</v>
      </c>
    </row>
    <row r="476" spans="3:32">
      <c r="C476" t="s">
        <v>753</v>
      </c>
      <c r="D476">
        <v>694</v>
      </c>
      <c r="E476">
        <v>75878541</v>
      </c>
      <c r="F476" t="s">
        <v>754</v>
      </c>
      <c r="G476" t="s">
        <v>147</v>
      </c>
      <c r="H476">
        <v>33</v>
      </c>
      <c r="I476">
        <v>5830476</v>
      </c>
      <c r="J476" s="59">
        <v>0.87</v>
      </c>
      <c r="K476" s="60">
        <v>99.337281550457107</v>
      </c>
      <c r="L476" t="s">
        <v>144</v>
      </c>
      <c r="M476" s="42">
        <v>0.115</v>
      </c>
      <c r="N476">
        <v>5267</v>
      </c>
      <c r="O476" s="62">
        <v>44922</v>
      </c>
      <c r="P476">
        <v>15410</v>
      </c>
      <c r="Q476" s="58">
        <v>1530787.50869254</v>
      </c>
      <c r="R476" s="58">
        <v>1706828</v>
      </c>
      <c r="S476">
        <v>10876</v>
      </c>
      <c r="T476" s="58">
        <v>15410</v>
      </c>
      <c r="U476" s="58">
        <v>4534</v>
      </c>
      <c r="V476" s="58">
        <v>1204637</v>
      </c>
      <c r="W476" s="58">
        <v>502191</v>
      </c>
      <c r="X476">
        <v>175</v>
      </c>
      <c r="Y476" s="61">
        <v>45954</v>
      </c>
      <c r="Z476" s="61" t="s">
        <v>1817</v>
      </c>
      <c r="AA476" s="58">
        <v>-195</v>
      </c>
      <c r="AB476">
        <v>4126</v>
      </c>
      <c r="AC476">
        <v>195</v>
      </c>
      <c r="AD476">
        <v>8</v>
      </c>
      <c r="AE476" s="42">
        <v>0.70577547047371803</v>
      </c>
      <c r="AF476" s="58">
        <v>187</v>
      </c>
    </row>
    <row r="477" spans="3:32">
      <c r="C477" t="s">
        <v>755</v>
      </c>
      <c r="D477">
        <v>858</v>
      </c>
      <c r="E477">
        <v>64352442</v>
      </c>
      <c r="F477" t="s">
        <v>581</v>
      </c>
      <c r="G477" t="s">
        <v>75</v>
      </c>
      <c r="H477">
        <v>35</v>
      </c>
      <c r="I477">
        <v>6347733</v>
      </c>
      <c r="J477" s="59">
        <v>0.84</v>
      </c>
      <c r="K477" s="60">
        <v>60.903660291767302</v>
      </c>
      <c r="L477" t="s">
        <v>173</v>
      </c>
      <c r="M477" s="42">
        <v>0.126</v>
      </c>
      <c r="N477">
        <v>6239</v>
      </c>
      <c r="O477" s="62">
        <v>44943</v>
      </c>
      <c r="P477">
        <v>22318</v>
      </c>
      <c r="Q477" s="58">
        <v>1359247.8903916599</v>
      </c>
      <c r="R477" s="58">
        <v>1530513</v>
      </c>
      <c r="S477">
        <v>20917</v>
      </c>
      <c r="T477" s="58">
        <v>22318</v>
      </c>
      <c r="U477" s="58">
        <v>1401</v>
      </c>
      <c r="V477" s="58">
        <v>1434436</v>
      </c>
      <c r="W477" s="58">
        <v>96077</v>
      </c>
      <c r="X477">
        <v>90</v>
      </c>
      <c r="Y477" s="61">
        <v>45675</v>
      </c>
      <c r="Z477" s="61" t="s">
        <v>1817</v>
      </c>
      <c r="AA477" s="58">
        <v>-474</v>
      </c>
      <c r="AB477">
        <v>5569</v>
      </c>
      <c r="AC477">
        <v>474</v>
      </c>
      <c r="AD477">
        <v>9</v>
      </c>
      <c r="AE477" s="42">
        <v>0.93722555784568495</v>
      </c>
      <c r="AF477" s="58">
        <v>465</v>
      </c>
    </row>
    <row r="478" spans="3:32">
      <c r="C478" t="s">
        <v>756</v>
      </c>
      <c r="D478">
        <v>377</v>
      </c>
      <c r="E478">
        <v>94920482</v>
      </c>
      <c r="F478" t="s">
        <v>322</v>
      </c>
      <c r="G478" t="s">
        <v>207</v>
      </c>
      <c r="H478">
        <v>28</v>
      </c>
      <c r="I478">
        <v>5352872</v>
      </c>
      <c r="J478" s="59">
        <v>0.91</v>
      </c>
      <c r="K478" s="60">
        <v>78.617445707870104</v>
      </c>
      <c r="L478" t="s">
        <v>68</v>
      </c>
      <c r="M478" s="42">
        <v>0.14299999999999999</v>
      </c>
      <c r="N478">
        <v>8088</v>
      </c>
      <c r="O478" s="62">
        <v>44720</v>
      </c>
      <c r="P478">
        <v>55440</v>
      </c>
      <c r="Q478" s="58">
        <v>4358551.1900443202</v>
      </c>
      <c r="R478" s="58">
        <v>4981824</v>
      </c>
      <c r="S478">
        <v>46087</v>
      </c>
      <c r="T478" s="58">
        <v>55440</v>
      </c>
      <c r="U478" s="58">
        <v>9353</v>
      </c>
      <c r="V478" s="58">
        <v>4141366</v>
      </c>
      <c r="W478" s="58">
        <v>840458</v>
      </c>
      <c r="X478">
        <v>172</v>
      </c>
      <c r="Y478" s="61">
        <v>45841</v>
      </c>
      <c r="Z478" s="61" t="s">
        <v>1817</v>
      </c>
      <c r="AA478" s="58">
        <v>-308</v>
      </c>
      <c r="AB478">
        <v>6147</v>
      </c>
      <c r="AC478">
        <v>308</v>
      </c>
      <c r="AD478">
        <v>1</v>
      </c>
      <c r="AE478" s="42">
        <v>0.83129509379509403</v>
      </c>
      <c r="AF478" s="58">
        <v>307</v>
      </c>
    </row>
    <row r="479" spans="3:32">
      <c r="C479" t="s">
        <v>757</v>
      </c>
      <c r="D479">
        <v>596</v>
      </c>
      <c r="E479">
        <v>77867747</v>
      </c>
      <c r="F479" t="s">
        <v>381</v>
      </c>
      <c r="G479" t="s">
        <v>211</v>
      </c>
      <c r="H479">
        <v>11</v>
      </c>
      <c r="I479">
        <v>532829</v>
      </c>
      <c r="J479" s="59">
        <v>0.81</v>
      </c>
      <c r="K479" s="60">
        <v>51.5844150467559</v>
      </c>
      <c r="L479" t="s">
        <v>239</v>
      </c>
      <c r="M479" s="42">
        <v>0.11700000000000001</v>
      </c>
      <c r="N479">
        <v>6018</v>
      </c>
      <c r="O479" s="62">
        <v>45756</v>
      </c>
      <c r="P479">
        <v>28485</v>
      </c>
      <c r="Q479" s="58">
        <v>1469382.0626068399</v>
      </c>
      <c r="R479" s="58">
        <v>1641300</v>
      </c>
      <c r="S479">
        <v>28485</v>
      </c>
      <c r="T479" s="58">
        <v>28485</v>
      </c>
      <c r="U479" s="58">
        <v>0</v>
      </c>
      <c r="V479" s="58">
        <v>1641300</v>
      </c>
      <c r="W479" s="58">
        <v>0</v>
      </c>
      <c r="X479">
        <v>101</v>
      </c>
      <c r="Y479" s="61">
        <v>46301</v>
      </c>
      <c r="Z479" s="61" t="s">
        <v>1818</v>
      </c>
      <c r="AA479" s="58">
        <v>152</v>
      </c>
      <c r="AB479">
        <v>7730</v>
      </c>
      <c r="AC479">
        <v>0</v>
      </c>
      <c r="AD479">
        <v>0</v>
      </c>
      <c r="AE479" s="42">
        <v>1</v>
      </c>
      <c r="AF479" s="58">
        <v>0</v>
      </c>
    </row>
    <row r="480" spans="3:32">
      <c r="C480" t="s">
        <v>758</v>
      </c>
      <c r="D480">
        <v>829</v>
      </c>
      <c r="E480">
        <v>92218787</v>
      </c>
      <c r="F480" t="s">
        <v>592</v>
      </c>
      <c r="G480" t="s">
        <v>79</v>
      </c>
      <c r="H480">
        <v>44</v>
      </c>
      <c r="I480">
        <v>6603593</v>
      </c>
      <c r="J480" s="59">
        <v>1</v>
      </c>
      <c r="K480" s="60">
        <v>82.2842284382983</v>
      </c>
      <c r="L480" t="s">
        <v>137</v>
      </c>
      <c r="M480" s="42">
        <v>0.14399999999999999</v>
      </c>
      <c r="N480">
        <v>7501</v>
      </c>
      <c r="O480" s="62">
        <v>45071</v>
      </c>
      <c r="P480">
        <v>67862</v>
      </c>
      <c r="Q480" s="58">
        <v>5583972.3102797996</v>
      </c>
      <c r="R480" s="58">
        <v>6388064</v>
      </c>
      <c r="S480">
        <v>28786</v>
      </c>
      <c r="T480" s="58">
        <v>67862</v>
      </c>
      <c r="U480" s="58">
        <v>39076</v>
      </c>
      <c r="V480" s="58">
        <v>2709717</v>
      </c>
      <c r="W480" s="58">
        <v>3678347</v>
      </c>
      <c r="X480">
        <v>151</v>
      </c>
      <c r="Y480" s="61">
        <v>45699</v>
      </c>
      <c r="Z480" s="61" t="s">
        <v>1817</v>
      </c>
      <c r="AA480" s="58">
        <v>-450</v>
      </c>
      <c r="AB480">
        <v>4797</v>
      </c>
      <c r="AC480">
        <v>450</v>
      </c>
      <c r="AD480">
        <v>3</v>
      </c>
      <c r="AE480" s="42">
        <v>0.42418437417111199</v>
      </c>
      <c r="AF480" s="58">
        <v>447</v>
      </c>
    </row>
    <row r="481" spans="3:32">
      <c r="C481" t="s">
        <v>759</v>
      </c>
      <c r="D481">
        <v>535</v>
      </c>
      <c r="E481">
        <v>35525023</v>
      </c>
      <c r="F481" t="s">
        <v>131</v>
      </c>
      <c r="G481" t="s">
        <v>75</v>
      </c>
      <c r="H481">
        <v>34</v>
      </c>
      <c r="I481">
        <v>8427898</v>
      </c>
      <c r="J481" s="59">
        <v>0.86</v>
      </c>
      <c r="K481" s="60">
        <v>69.802343592128395</v>
      </c>
      <c r="L481" t="s">
        <v>377</v>
      </c>
      <c r="M481" s="42">
        <v>0.128</v>
      </c>
      <c r="N481">
        <v>4450</v>
      </c>
      <c r="O481" s="62">
        <v>45331</v>
      </c>
      <c r="P481">
        <v>42328</v>
      </c>
      <c r="Q481" s="58">
        <v>2954593.5995676098</v>
      </c>
      <c r="R481" s="58">
        <v>3332782</v>
      </c>
      <c r="S481">
        <v>5193</v>
      </c>
      <c r="T481" s="58">
        <v>42328</v>
      </c>
      <c r="U481" s="58">
        <v>37135</v>
      </c>
      <c r="V481" s="58">
        <v>408881</v>
      </c>
      <c r="W481" s="58">
        <v>2923901</v>
      </c>
      <c r="X481">
        <v>163</v>
      </c>
      <c r="Y481" s="61">
        <v>45842</v>
      </c>
      <c r="Z481" s="61" t="s">
        <v>1817</v>
      </c>
      <c r="AA481" s="58">
        <v>-307</v>
      </c>
      <c r="AB481">
        <v>6511</v>
      </c>
      <c r="AC481">
        <v>307</v>
      </c>
      <c r="AD481">
        <v>3</v>
      </c>
      <c r="AE481" s="42">
        <v>0.12268474768474801</v>
      </c>
      <c r="AF481" s="58">
        <v>304</v>
      </c>
    </row>
    <row r="482" spans="3:32">
      <c r="C482" t="s">
        <v>760</v>
      </c>
      <c r="D482">
        <v>661</v>
      </c>
      <c r="E482">
        <v>86868621</v>
      </c>
      <c r="F482" t="s">
        <v>128</v>
      </c>
      <c r="G482" t="s">
        <v>50</v>
      </c>
      <c r="H482">
        <v>34</v>
      </c>
      <c r="I482">
        <v>9460847</v>
      </c>
      <c r="J482" s="59">
        <v>0.81</v>
      </c>
      <c r="K482" s="60">
        <v>68.194169480430901</v>
      </c>
      <c r="L482" t="s">
        <v>184</v>
      </c>
      <c r="M482" s="42">
        <v>0.124</v>
      </c>
      <c r="N482">
        <v>7664</v>
      </c>
      <c r="O482" s="62">
        <v>45283</v>
      </c>
      <c r="P482">
        <v>56180</v>
      </c>
      <c r="Q482" s="58">
        <v>3831148.44141061</v>
      </c>
      <c r="R482" s="58">
        <v>4306211</v>
      </c>
      <c r="S482">
        <v>486</v>
      </c>
      <c r="T482" s="58">
        <v>56180</v>
      </c>
      <c r="U482" s="58">
        <v>55694</v>
      </c>
      <c r="V482" s="58">
        <v>37252</v>
      </c>
      <c r="W482" s="58">
        <v>4268959</v>
      </c>
      <c r="X482">
        <v>105</v>
      </c>
      <c r="Y482" s="61">
        <v>45938</v>
      </c>
      <c r="Z482" s="61" t="s">
        <v>1817</v>
      </c>
      <c r="AA482" s="58">
        <v>-211</v>
      </c>
      <c r="AB482">
        <v>1236</v>
      </c>
      <c r="AC482">
        <v>211</v>
      </c>
      <c r="AD482">
        <v>1</v>
      </c>
      <c r="AE482" s="42">
        <v>8.6507653969384105E-3</v>
      </c>
      <c r="AF482" s="58">
        <v>210</v>
      </c>
    </row>
    <row r="483" spans="3:32">
      <c r="C483" t="s">
        <v>761</v>
      </c>
      <c r="D483">
        <v>570</v>
      </c>
      <c r="E483">
        <v>31431378</v>
      </c>
      <c r="F483" t="s">
        <v>432</v>
      </c>
      <c r="G483" t="s">
        <v>207</v>
      </c>
      <c r="H483">
        <v>47</v>
      </c>
      <c r="I483">
        <v>4769245</v>
      </c>
      <c r="J483" s="59">
        <v>0.93</v>
      </c>
      <c r="K483" s="60">
        <v>82.297831102607205</v>
      </c>
      <c r="L483" t="s">
        <v>236</v>
      </c>
      <c r="M483" s="42">
        <v>0.14499999999999999</v>
      </c>
      <c r="N483">
        <v>8367</v>
      </c>
      <c r="O483" s="62">
        <v>45685</v>
      </c>
      <c r="P483">
        <v>41690</v>
      </c>
      <c r="Q483" s="58">
        <v>3430996.57866769</v>
      </c>
      <c r="R483" s="58">
        <v>3928491</v>
      </c>
      <c r="S483">
        <v>11434</v>
      </c>
      <c r="T483" s="58">
        <v>41690</v>
      </c>
      <c r="U483" s="58">
        <v>30256</v>
      </c>
      <c r="V483" s="58">
        <v>1077437</v>
      </c>
      <c r="W483" s="58">
        <v>2851054</v>
      </c>
      <c r="X483">
        <v>125</v>
      </c>
      <c r="Y483" s="61">
        <v>45675</v>
      </c>
      <c r="Z483" s="61" t="s">
        <v>1817</v>
      </c>
      <c r="AA483" s="58">
        <v>-474</v>
      </c>
      <c r="AB483">
        <v>3202</v>
      </c>
      <c r="AC483">
        <v>474</v>
      </c>
      <c r="AD483">
        <v>4</v>
      </c>
      <c r="AE483" s="42">
        <v>0.27426241304869298</v>
      </c>
      <c r="AF483" s="58">
        <v>470</v>
      </c>
    </row>
    <row r="484" spans="3:32">
      <c r="C484" t="s">
        <v>762</v>
      </c>
      <c r="D484">
        <v>442</v>
      </c>
      <c r="E484">
        <v>13111442</v>
      </c>
      <c r="F484" t="s">
        <v>458</v>
      </c>
      <c r="G484" t="s">
        <v>97</v>
      </c>
      <c r="H484">
        <v>45</v>
      </c>
      <c r="I484">
        <v>9969241</v>
      </c>
      <c r="J484" s="59">
        <v>0.98</v>
      </c>
      <c r="K484" s="60">
        <v>75.273286803882797</v>
      </c>
      <c r="L484" t="s">
        <v>242</v>
      </c>
      <c r="M484" s="42">
        <v>0.14000000000000001</v>
      </c>
      <c r="N484">
        <v>2944</v>
      </c>
      <c r="O484" s="62">
        <v>44103</v>
      </c>
      <c r="P484">
        <v>21651</v>
      </c>
      <c r="Q484" s="58">
        <v>1629741.93259087</v>
      </c>
      <c r="R484" s="58">
        <v>1857906</v>
      </c>
      <c r="S484">
        <v>449</v>
      </c>
      <c r="T484" s="58">
        <v>21651</v>
      </c>
      <c r="U484" s="58">
        <v>21202</v>
      </c>
      <c r="V484" s="58">
        <v>38529</v>
      </c>
      <c r="W484" s="58">
        <v>1819377</v>
      </c>
      <c r="X484">
        <v>182</v>
      </c>
      <c r="Y484" s="61">
        <v>46046</v>
      </c>
      <c r="Z484" s="61" t="s">
        <v>1817</v>
      </c>
      <c r="AA484" s="58">
        <v>-103</v>
      </c>
      <c r="AB484">
        <v>5661</v>
      </c>
      <c r="AC484">
        <v>103</v>
      </c>
      <c r="AD484">
        <v>9</v>
      </c>
      <c r="AE484" s="42">
        <v>2.07380721444737E-2</v>
      </c>
      <c r="AF484" s="58">
        <v>94</v>
      </c>
    </row>
    <row r="485" spans="3:32">
      <c r="C485" t="s">
        <v>763</v>
      </c>
      <c r="D485">
        <v>249</v>
      </c>
      <c r="E485">
        <v>55011278</v>
      </c>
      <c r="F485" t="s">
        <v>92</v>
      </c>
      <c r="G485" t="s">
        <v>93</v>
      </c>
      <c r="H485">
        <v>41</v>
      </c>
      <c r="I485">
        <v>1981255</v>
      </c>
      <c r="J485" s="59">
        <v>0.78</v>
      </c>
      <c r="K485" s="60">
        <v>80.681123262086103</v>
      </c>
      <c r="L485" t="s">
        <v>80</v>
      </c>
      <c r="M485" s="42">
        <v>0.111</v>
      </c>
      <c r="N485">
        <v>6742</v>
      </c>
      <c r="O485" s="62">
        <v>43955</v>
      </c>
      <c r="P485">
        <v>30956</v>
      </c>
      <c r="Q485" s="58">
        <v>2497564.8517011399</v>
      </c>
      <c r="R485" s="58">
        <v>2774795</v>
      </c>
      <c r="S485">
        <v>25786</v>
      </c>
      <c r="T485" s="58">
        <v>30956</v>
      </c>
      <c r="U485" s="58">
        <v>5170</v>
      </c>
      <c r="V485" s="58">
        <v>2311373</v>
      </c>
      <c r="W485" s="58">
        <v>463422</v>
      </c>
      <c r="X485">
        <v>96</v>
      </c>
      <c r="Y485" s="61">
        <v>46330</v>
      </c>
      <c r="Z485" s="61" t="s">
        <v>1817</v>
      </c>
      <c r="AA485" s="58">
        <v>181</v>
      </c>
      <c r="AB485">
        <v>8400</v>
      </c>
      <c r="AC485">
        <v>0</v>
      </c>
      <c r="AD485">
        <v>0</v>
      </c>
      <c r="AE485" s="42">
        <v>0.83298875823749796</v>
      </c>
      <c r="AF485" s="58">
        <v>0</v>
      </c>
    </row>
    <row r="486" spans="3:32">
      <c r="C486" t="s">
        <v>764</v>
      </c>
      <c r="D486">
        <v>801</v>
      </c>
      <c r="E486">
        <v>89030087</v>
      </c>
      <c r="F486" t="s">
        <v>765</v>
      </c>
      <c r="G486" t="s">
        <v>207</v>
      </c>
      <c r="H486">
        <v>41</v>
      </c>
      <c r="I486">
        <v>8019208</v>
      </c>
      <c r="J486" s="59">
        <v>0.84</v>
      </c>
      <c r="K486" s="60">
        <v>72.764172999294999</v>
      </c>
      <c r="L486" t="s">
        <v>112</v>
      </c>
      <c r="M486" s="42">
        <v>0.10299999999999999</v>
      </c>
      <c r="N486">
        <v>6990</v>
      </c>
      <c r="O486" s="62">
        <v>45925</v>
      </c>
      <c r="P486">
        <v>10278</v>
      </c>
      <c r="Q486" s="58">
        <v>747870.17008675402</v>
      </c>
      <c r="R486" s="58">
        <v>824901</v>
      </c>
      <c r="S486">
        <v>527</v>
      </c>
      <c r="T486" s="58">
        <v>10278</v>
      </c>
      <c r="U486" s="58">
        <v>9751</v>
      </c>
      <c r="V486" s="58">
        <v>42296</v>
      </c>
      <c r="W486" s="58">
        <v>782605</v>
      </c>
      <c r="X486">
        <v>100</v>
      </c>
      <c r="Y486" s="61">
        <v>46357</v>
      </c>
      <c r="Z486" s="61" t="s">
        <v>1817</v>
      </c>
      <c r="AA486" s="58">
        <v>208</v>
      </c>
      <c r="AB486">
        <v>8023</v>
      </c>
      <c r="AC486">
        <v>0</v>
      </c>
      <c r="AD486">
        <v>0</v>
      </c>
      <c r="AE486" s="42">
        <v>5.1274567036388399E-2</v>
      </c>
      <c r="AF486" s="58">
        <v>0</v>
      </c>
    </row>
    <row r="487" spans="3:32">
      <c r="C487" t="s">
        <v>766</v>
      </c>
      <c r="D487">
        <v>550</v>
      </c>
      <c r="E487">
        <v>87216090</v>
      </c>
      <c r="F487" t="s">
        <v>133</v>
      </c>
      <c r="G487" t="s">
        <v>97</v>
      </c>
      <c r="H487">
        <v>24</v>
      </c>
      <c r="I487">
        <v>4464775</v>
      </c>
      <c r="J487" s="59">
        <v>0.99</v>
      </c>
      <c r="K487" s="60">
        <v>99.307973731650094</v>
      </c>
      <c r="L487" t="s">
        <v>76</v>
      </c>
      <c r="M487" s="42">
        <v>0.13900000000000001</v>
      </c>
      <c r="N487">
        <v>1298</v>
      </c>
      <c r="O487" s="62">
        <v>44063</v>
      </c>
      <c r="P487">
        <v>89063</v>
      </c>
      <c r="Q487" s="58">
        <v>8844666.0644619595</v>
      </c>
      <c r="R487" s="58">
        <v>10074075</v>
      </c>
      <c r="S487">
        <v>79968</v>
      </c>
      <c r="T487" s="58">
        <v>89063</v>
      </c>
      <c r="U487" s="58">
        <v>9095</v>
      </c>
      <c r="V487" s="58">
        <v>9045323</v>
      </c>
      <c r="W487" s="58">
        <v>1028752</v>
      </c>
      <c r="X487">
        <v>191</v>
      </c>
      <c r="Y487" s="61">
        <v>45851</v>
      </c>
      <c r="Z487" s="61" t="s">
        <v>1817</v>
      </c>
      <c r="AA487" s="58">
        <v>-298</v>
      </c>
      <c r="AB487">
        <v>5032</v>
      </c>
      <c r="AC487">
        <v>298</v>
      </c>
      <c r="AD487">
        <v>6</v>
      </c>
      <c r="AE487" s="42">
        <v>0.89788127505249105</v>
      </c>
      <c r="AF487" s="58">
        <v>292</v>
      </c>
    </row>
    <row r="488" spans="3:32">
      <c r="C488" t="s">
        <v>767</v>
      </c>
      <c r="D488">
        <v>560</v>
      </c>
      <c r="E488">
        <v>32481263</v>
      </c>
      <c r="F488" t="s">
        <v>168</v>
      </c>
      <c r="G488" t="s">
        <v>75</v>
      </c>
      <c r="H488">
        <v>43</v>
      </c>
      <c r="I488">
        <v>3258122</v>
      </c>
      <c r="J488" s="59">
        <v>0.75</v>
      </c>
      <c r="K488" s="60">
        <v>52.389135875569004</v>
      </c>
      <c r="L488" t="s">
        <v>64</v>
      </c>
      <c r="M488" s="42">
        <v>0.14399999999999999</v>
      </c>
      <c r="N488">
        <v>9282</v>
      </c>
      <c r="O488" s="62">
        <v>44283</v>
      </c>
      <c r="P488">
        <v>43327</v>
      </c>
      <c r="Q488" s="58">
        <v>2269864.09008078</v>
      </c>
      <c r="R488" s="58">
        <v>2596725</v>
      </c>
      <c r="S488">
        <v>6195</v>
      </c>
      <c r="T488" s="58">
        <v>43327</v>
      </c>
      <c r="U488" s="58">
        <v>37132</v>
      </c>
      <c r="V488" s="58">
        <v>371286</v>
      </c>
      <c r="W488" s="58">
        <v>2225439</v>
      </c>
      <c r="X488">
        <v>67</v>
      </c>
      <c r="Y488" s="61">
        <v>46001</v>
      </c>
      <c r="Z488" s="61" t="s">
        <v>1817</v>
      </c>
      <c r="AA488" s="58">
        <v>-148</v>
      </c>
      <c r="AB488">
        <v>5099</v>
      </c>
      <c r="AC488">
        <v>148</v>
      </c>
      <c r="AD488">
        <v>4</v>
      </c>
      <c r="AE488" s="42">
        <v>0.14298243589447701</v>
      </c>
      <c r="AF488" s="58">
        <v>144</v>
      </c>
    </row>
    <row r="489" spans="3:32">
      <c r="C489" t="s">
        <v>768</v>
      </c>
      <c r="D489">
        <v>103</v>
      </c>
      <c r="E489">
        <v>36166616</v>
      </c>
      <c r="F489" t="s">
        <v>326</v>
      </c>
      <c r="G489" t="s">
        <v>79</v>
      </c>
      <c r="H489">
        <v>17</v>
      </c>
      <c r="I489">
        <v>6844765</v>
      </c>
      <c r="J489" s="59">
        <v>0.98</v>
      </c>
      <c r="K489" s="60">
        <v>58.625165683259397</v>
      </c>
      <c r="L489" t="s">
        <v>76</v>
      </c>
      <c r="M489" s="42">
        <v>0.113</v>
      </c>
      <c r="N489">
        <v>2742</v>
      </c>
      <c r="O489" s="62">
        <v>45192</v>
      </c>
      <c r="P489">
        <v>44928</v>
      </c>
      <c r="Q489" s="58">
        <v>2633911.44381748</v>
      </c>
      <c r="R489" s="58">
        <v>2931543</v>
      </c>
      <c r="S489">
        <v>2960</v>
      </c>
      <c r="T489" s="58">
        <v>44928</v>
      </c>
      <c r="U489" s="58">
        <v>41968</v>
      </c>
      <c r="V489" s="58">
        <v>193139</v>
      </c>
      <c r="W489" s="58">
        <v>2738404</v>
      </c>
      <c r="X489">
        <v>120</v>
      </c>
      <c r="Y489" s="61">
        <v>46031</v>
      </c>
      <c r="Z489" s="61" t="s">
        <v>1817</v>
      </c>
      <c r="AA489" s="58">
        <v>-118</v>
      </c>
      <c r="AB489">
        <v>4385</v>
      </c>
      <c r="AC489">
        <v>118</v>
      </c>
      <c r="AD489">
        <v>9</v>
      </c>
      <c r="AE489" s="42">
        <v>6.5883190883190904E-2</v>
      </c>
      <c r="AF489" s="58">
        <v>109</v>
      </c>
    </row>
    <row r="490" spans="3:32">
      <c r="C490" t="s">
        <v>769</v>
      </c>
      <c r="D490">
        <v>809</v>
      </c>
      <c r="E490">
        <v>19245121</v>
      </c>
      <c r="F490" t="s">
        <v>297</v>
      </c>
      <c r="G490" t="s">
        <v>79</v>
      </c>
      <c r="H490">
        <v>36</v>
      </c>
      <c r="I490">
        <v>3021646</v>
      </c>
      <c r="J490" s="59">
        <v>0.97</v>
      </c>
      <c r="K490" s="60">
        <v>98.746025566153904</v>
      </c>
      <c r="L490" t="s">
        <v>101</v>
      </c>
      <c r="M490" s="42">
        <v>0.129</v>
      </c>
      <c r="N490">
        <v>4488</v>
      </c>
      <c r="O490" s="62">
        <v>44945</v>
      </c>
      <c r="P490">
        <v>45361</v>
      </c>
      <c r="Q490" s="58">
        <v>4479218.4657063102</v>
      </c>
      <c r="R490" s="58">
        <v>5057038</v>
      </c>
      <c r="S490">
        <v>34758</v>
      </c>
      <c r="T490" s="58">
        <v>45361</v>
      </c>
      <c r="U490" s="58">
        <v>10603</v>
      </c>
      <c r="V490" s="58">
        <v>3874970</v>
      </c>
      <c r="W490" s="58">
        <v>1182068</v>
      </c>
      <c r="X490">
        <v>112</v>
      </c>
      <c r="Y490" s="61">
        <v>45941</v>
      </c>
      <c r="Z490" s="61" t="s">
        <v>1817</v>
      </c>
      <c r="AA490" s="58">
        <v>-208</v>
      </c>
      <c r="AB490">
        <v>8985</v>
      </c>
      <c r="AC490">
        <v>208</v>
      </c>
      <c r="AD490">
        <v>5</v>
      </c>
      <c r="AE490" s="42">
        <v>0.76625294856815296</v>
      </c>
      <c r="AF490" s="58">
        <v>203</v>
      </c>
    </row>
    <row r="491" spans="3:32">
      <c r="C491" t="s">
        <v>770</v>
      </c>
      <c r="D491">
        <v>631</v>
      </c>
      <c r="E491">
        <v>98396090</v>
      </c>
      <c r="F491" t="s">
        <v>581</v>
      </c>
      <c r="G491" t="s">
        <v>75</v>
      </c>
      <c r="H491">
        <v>41</v>
      </c>
      <c r="I491">
        <v>7342901</v>
      </c>
      <c r="J491" s="59">
        <v>0.77</v>
      </c>
      <c r="K491" s="60">
        <v>98.290957145042398</v>
      </c>
      <c r="L491" t="s">
        <v>184</v>
      </c>
      <c r="M491" s="42">
        <v>0.13300000000000001</v>
      </c>
      <c r="N491">
        <v>3078</v>
      </c>
      <c r="O491" s="62">
        <v>44560</v>
      </c>
      <c r="P491">
        <v>56688</v>
      </c>
      <c r="Q491" s="58">
        <v>5571917.7786381599</v>
      </c>
      <c r="R491" s="58">
        <v>6312983</v>
      </c>
      <c r="S491">
        <v>7982</v>
      </c>
      <c r="T491" s="58">
        <v>56688</v>
      </c>
      <c r="U491" s="58">
        <v>48706</v>
      </c>
      <c r="V491" s="58">
        <v>888905</v>
      </c>
      <c r="W491" s="58">
        <v>5424078</v>
      </c>
      <c r="X491">
        <v>114</v>
      </c>
      <c r="Y491" s="61">
        <v>46122</v>
      </c>
      <c r="Z491" s="61" t="s">
        <v>1817</v>
      </c>
      <c r="AA491" s="58">
        <v>-27</v>
      </c>
      <c r="AB491">
        <v>4472</v>
      </c>
      <c r="AC491">
        <v>27</v>
      </c>
      <c r="AD491">
        <v>5</v>
      </c>
      <c r="AE491" s="42">
        <v>0.14080581428168201</v>
      </c>
      <c r="AF491" s="58">
        <v>22</v>
      </c>
    </row>
    <row r="492" spans="3:32">
      <c r="C492" t="s">
        <v>771</v>
      </c>
      <c r="D492">
        <v>840</v>
      </c>
      <c r="E492">
        <v>12983163</v>
      </c>
      <c r="F492" t="s">
        <v>264</v>
      </c>
      <c r="G492" t="s">
        <v>97</v>
      </c>
      <c r="H492">
        <v>28</v>
      </c>
      <c r="I492">
        <v>2155079</v>
      </c>
      <c r="J492" s="59">
        <v>0.93</v>
      </c>
      <c r="K492" s="60">
        <v>79.985000467026296</v>
      </c>
      <c r="L492" t="s">
        <v>90</v>
      </c>
      <c r="M492" s="42">
        <v>0.10299999999999999</v>
      </c>
      <c r="N492">
        <v>1698</v>
      </c>
      <c r="O492" s="62">
        <v>45491</v>
      </c>
      <c r="P492">
        <v>19116</v>
      </c>
      <c r="Q492" s="58">
        <v>1528993.2689276701</v>
      </c>
      <c r="R492" s="58">
        <v>1686480</v>
      </c>
      <c r="S492">
        <v>549</v>
      </c>
      <c r="T492" s="58">
        <v>19116</v>
      </c>
      <c r="U492" s="58">
        <v>18567</v>
      </c>
      <c r="V492" s="58">
        <v>48435</v>
      </c>
      <c r="W492" s="58">
        <v>1638045</v>
      </c>
      <c r="X492">
        <v>186</v>
      </c>
      <c r="Y492" s="61">
        <v>46374</v>
      </c>
      <c r="Z492" s="61" t="s">
        <v>1817</v>
      </c>
      <c r="AA492" s="58">
        <v>225</v>
      </c>
      <c r="AB492">
        <v>3161</v>
      </c>
      <c r="AC492">
        <v>0</v>
      </c>
      <c r="AD492">
        <v>0</v>
      </c>
      <c r="AE492" s="42">
        <v>2.87193973634652E-2</v>
      </c>
      <c r="AF492" s="58">
        <v>0</v>
      </c>
    </row>
    <row r="493" spans="3:32">
      <c r="C493" t="s">
        <v>772</v>
      </c>
      <c r="D493">
        <v>309</v>
      </c>
      <c r="E493">
        <v>86747408</v>
      </c>
      <c r="F493" t="s">
        <v>511</v>
      </c>
      <c r="G493" t="s">
        <v>79</v>
      </c>
      <c r="H493">
        <v>31</v>
      </c>
      <c r="I493">
        <v>7908497</v>
      </c>
      <c r="J493" s="59">
        <v>1</v>
      </c>
      <c r="K493" s="60">
        <v>62.243397441364401</v>
      </c>
      <c r="L493" t="s">
        <v>68</v>
      </c>
      <c r="M493" s="42">
        <v>0.123</v>
      </c>
      <c r="N493">
        <v>9037</v>
      </c>
      <c r="O493" s="62">
        <v>44972</v>
      </c>
      <c r="P493">
        <v>42532</v>
      </c>
      <c r="Q493" s="58">
        <v>2647336.1799761099</v>
      </c>
      <c r="R493" s="58">
        <v>2972959</v>
      </c>
      <c r="S493">
        <v>27766</v>
      </c>
      <c r="T493" s="58">
        <v>42532</v>
      </c>
      <c r="U493" s="58">
        <v>14766</v>
      </c>
      <c r="V493" s="58">
        <v>1940825</v>
      </c>
      <c r="W493" s="58">
        <v>1032134</v>
      </c>
      <c r="X493">
        <v>156</v>
      </c>
      <c r="Y493" s="61">
        <v>46366</v>
      </c>
      <c r="Z493" s="61" t="s">
        <v>1817</v>
      </c>
      <c r="AA493" s="58">
        <v>217</v>
      </c>
      <c r="AB493">
        <v>9720</v>
      </c>
      <c r="AC493">
        <v>0</v>
      </c>
      <c r="AD493">
        <v>0</v>
      </c>
      <c r="AE493" s="42">
        <v>0.65282610740148606</v>
      </c>
      <c r="AF493" s="58">
        <v>0</v>
      </c>
    </row>
    <row r="494" spans="3:32">
      <c r="C494" t="s">
        <v>773</v>
      </c>
      <c r="D494">
        <v>291</v>
      </c>
      <c r="E494">
        <v>30896517</v>
      </c>
      <c r="F494" t="s">
        <v>196</v>
      </c>
      <c r="G494" t="s">
        <v>83</v>
      </c>
      <c r="H494">
        <v>32</v>
      </c>
      <c r="I494">
        <v>8194073</v>
      </c>
      <c r="J494" s="59">
        <v>0.9</v>
      </c>
      <c r="K494" s="60">
        <v>60.672022088534298</v>
      </c>
      <c r="L494" t="s">
        <v>55</v>
      </c>
      <c r="M494" s="42">
        <v>0.122</v>
      </c>
      <c r="N494">
        <v>1993</v>
      </c>
      <c r="O494" s="62">
        <v>44549</v>
      </c>
      <c r="P494">
        <v>31712</v>
      </c>
      <c r="Q494" s="58">
        <v>1924031.1644716</v>
      </c>
      <c r="R494" s="58">
        <v>2158763</v>
      </c>
      <c r="S494">
        <v>15374</v>
      </c>
      <c r="T494" s="58">
        <v>31712</v>
      </c>
      <c r="U494" s="58">
        <v>16338</v>
      </c>
      <c r="V494" s="58">
        <v>1046570</v>
      </c>
      <c r="W494" s="58">
        <v>1112193</v>
      </c>
      <c r="X494">
        <v>58</v>
      </c>
      <c r="Y494" s="61">
        <v>46317</v>
      </c>
      <c r="Z494" s="61" t="s">
        <v>1817</v>
      </c>
      <c r="AA494" s="58">
        <v>168</v>
      </c>
      <c r="AB494">
        <v>7543</v>
      </c>
      <c r="AC494">
        <v>0</v>
      </c>
      <c r="AD494">
        <v>0</v>
      </c>
      <c r="AE494" s="42">
        <v>0.48480070635721501</v>
      </c>
      <c r="AF494" s="58">
        <v>0</v>
      </c>
    </row>
    <row r="495" spans="3:32">
      <c r="C495" t="s">
        <v>774</v>
      </c>
      <c r="D495">
        <v>528</v>
      </c>
      <c r="E495">
        <v>86404881</v>
      </c>
      <c r="F495" t="s">
        <v>408</v>
      </c>
      <c r="G495" t="s">
        <v>147</v>
      </c>
      <c r="H495">
        <v>43</v>
      </c>
      <c r="I495">
        <v>2357003</v>
      </c>
      <c r="J495" s="59">
        <v>0.87</v>
      </c>
      <c r="K495" s="60">
        <v>52.286138549786202</v>
      </c>
      <c r="L495" t="s">
        <v>176</v>
      </c>
      <c r="M495" s="42">
        <v>0.123</v>
      </c>
      <c r="N495">
        <v>7168</v>
      </c>
      <c r="O495" s="62">
        <v>44687</v>
      </c>
      <c r="P495">
        <v>41342</v>
      </c>
      <c r="Q495" s="58">
        <v>2161613.53992526</v>
      </c>
      <c r="R495" s="58">
        <v>2427492</v>
      </c>
      <c r="S495">
        <v>16476</v>
      </c>
      <c r="T495" s="58">
        <v>41342</v>
      </c>
      <c r="U495" s="58">
        <v>24866</v>
      </c>
      <c r="V495" s="58">
        <v>967427</v>
      </c>
      <c r="W495" s="58">
        <v>1460065</v>
      </c>
      <c r="X495">
        <v>137</v>
      </c>
      <c r="Y495" s="61">
        <v>45683</v>
      </c>
      <c r="Z495" s="61" t="s">
        <v>1817</v>
      </c>
      <c r="AA495" s="58">
        <v>-466</v>
      </c>
      <c r="AB495">
        <v>9696</v>
      </c>
      <c r="AC495">
        <v>466</v>
      </c>
      <c r="AD495">
        <v>2</v>
      </c>
      <c r="AE495" s="42">
        <v>0.39852934062212803</v>
      </c>
      <c r="AF495" s="58">
        <v>464</v>
      </c>
    </row>
    <row r="496" spans="3:32">
      <c r="C496" t="s">
        <v>775</v>
      </c>
      <c r="D496">
        <v>109</v>
      </c>
      <c r="E496">
        <v>53968066</v>
      </c>
      <c r="F496" t="s">
        <v>259</v>
      </c>
      <c r="G496" t="s">
        <v>63</v>
      </c>
      <c r="H496">
        <v>7</v>
      </c>
      <c r="I496">
        <v>2867150</v>
      </c>
      <c r="J496" s="59">
        <v>0.8</v>
      </c>
      <c r="K496" s="60">
        <v>59.764580247199099</v>
      </c>
      <c r="L496" t="s">
        <v>272</v>
      </c>
      <c r="M496" s="42">
        <v>0.127</v>
      </c>
      <c r="N496">
        <v>3423</v>
      </c>
      <c r="O496" s="62">
        <v>45524</v>
      </c>
      <c r="P496">
        <v>35567</v>
      </c>
      <c r="Q496" s="58">
        <v>2125646.8256521299</v>
      </c>
      <c r="R496" s="58">
        <v>2395604</v>
      </c>
      <c r="S496">
        <v>35567</v>
      </c>
      <c r="T496" s="58">
        <v>35567</v>
      </c>
      <c r="U496" s="58">
        <v>0</v>
      </c>
      <c r="V496" s="58">
        <v>2395604</v>
      </c>
      <c r="W496" s="58">
        <v>0</v>
      </c>
      <c r="X496">
        <v>192</v>
      </c>
      <c r="Y496" s="61">
        <v>46145</v>
      </c>
      <c r="Z496" s="61" t="s">
        <v>1822</v>
      </c>
      <c r="AA496" s="58">
        <v>-4</v>
      </c>
      <c r="AB496">
        <v>6711</v>
      </c>
      <c r="AC496">
        <v>4</v>
      </c>
      <c r="AD496">
        <v>6</v>
      </c>
      <c r="AE496" s="42">
        <v>1</v>
      </c>
      <c r="AF496" s="58">
        <v>-2</v>
      </c>
    </row>
    <row r="497" spans="3:32">
      <c r="C497" t="s">
        <v>776</v>
      </c>
      <c r="D497">
        <v>776</v>
      </c>
      <c r="E497">
        <v>17408787</v>
      </c>
      <c r="F497" t="s">
        <v>754</v>
      </c>
      <c r="G497" t="s">
        <v>147</v>
      </c>
      <c r="H497">
        <v>38</v>
      </c>
      <c r="I497">
        <v>9829928</v>
      </c>
      <c r="J497" s="59">
        <v>0.8</v>
      </c>
      <c r="K497" s="60">
        <v>62.445876976791197</v>
      </c>
      <c r="L497" t="s">
        <v>181</v>
      </c>
      <c r="M497" s="42">
        <v>0.111</v>
      </c>
      <c r="N497">
        <v>5128</v>
      </c>
      <c r="O497" s="62">
        <v>43948</v>
      </c>
      <c r="P497">
        <v>26350</v>
      </c>
      <c r="Q497" s="58">
        <v>1645448.8583384501</v>
      </c>
      <c r="R497" s="58">
        <v>1828094</v>
      </c>
      <c r="S497">
        <v>13920</v>
      </c>
      <c r="T497" s="58">
        <v>26350</v>
      </c>
      <c r="U497" s="58">
        <v>12430</v>
      </c>
      <c r="V497" s="58">
        <v>965733</v>
      </c>
      <c r="W497" s="58">
        <v>862361</v>
      </c>
      <c r="X497">
        <v>195</v>
      </c>
      <c r="Y497" s="61">
        <v>46043</v>
      </c>
      <c r="Z497" s="61" t="s">
        <v>1817</v>
      </c>
      <c r="AA497" s="58">
        <v>-106</v>
      </c>
      <c r="AB497">
        <v>3785</v>
      </c>
      <c r="AC497">
        <v>106</v>
      </c>
      <c r="AD497">
        <v>7</v>
      </c>
      <c r="AE497" s="42">
        <v>0.52827324478178395</v>
      </c>
      <c r="AF497" s="58">
        <v>99</v>
      </c>
    </row>
    <row r="498" spans="3:32">
      <c r="C498" t="s">
        <v>777</v>
      </c>
      <c r="D498">
        <v>556</v>
      </c>
      <c r="E498">
        <v>86017262</v>
      </c>
      <c r="F498" t="s">
        <v>652</v>
      </c>
      <c r="G498" t="s">
        <v>93</v>
      </c>
      <c r="H498">
        <v>6</v>
      </c>
      <c r="I498">
        <v>4144064</v>
      </c>
      <c r="J498" s="59">
        <v>0.97</v>
      </c>
      <c r="K498" s="60">
        <v>63.982712833929597</v>
      </c>
      <c r="L498" t="s">
        <v>68</v>
      </c>
      <c r="M498" s="42">
        <v>0.115</v>
      </c>
      <c r="N498">
        <v>3623</v>
      </c>
      <c r="O498" s="62">
        <v>44427</v>
      </c>
      <c r="P498">
        <v>46885</v>
      </c>
      <c r="Q498" s="58">
        <v>2999829.4912187899</v>
      </c>
      <c r="R498" s="58">
        <v>3344810</v>
      </c>
      <c r="S498">
        <v>6513</v>
      </c>
      <c r="T498" s="58">
        <v>46885</v>
      </c>
      <c r="U498" s="58">
        <v>40372</v>
      </c>
      <c r="V498" s="58">
        <v>464642</v>
      </c>
      <c r="W498" s="58">
        <v>2880168</v>
      </c>
      <c r="X498">
        <v>138</v>
      </c>
      <c r="Y498" s="61">
        <v>45679</v>
      </c>
      <c r="Z498" s="61" t="s">
        <v>1817</v>
      </c>
      <c r="AA498" s="58">
        <v>-470</v>
      </c>
      <c r="AB498">
        <v>6885</v>
      </c>
      <c r="AC498">
        <v>470</v>
      </c>
      <c r="AD498">
        <v>8</v>
      </c>
      <c r="AE498" s="42">
        <v>0.13891436493548001</v>
      </c>
      <c r="AF498" s="58">
        <v>462</v>
      </c>
    </row>
    <row r="499" spans="3:32">
      <c r="C499" t="s">
        <v>778</v>
      </c>
      <c r="D499">
        <v>232</v>
      </c>
      <c r="E499">
        <v>69188292</v>
      </c>
      <c r="F499" t="s">
        <v>131</v>
      </c>
      <c r="G499" t="s">
        <v>75</v>
      </c>
      <c r="H499">
        <v>25</v>
      </c>
      <c r="I499">
        <v>3072175</v>
      </c>
      <c r="J499" s="59">
        <v>1</v>
      </c>
      <c r="K499" s="60">
        <v>70.369519174474306</v>
      </c>
      <c r="L499" t="s">
        <v>126</v>
      </c>
      <c r="M499" s="42">
        <v>0.11</v>
      </c>
      <c r="N499">
        <v>4474</v>
      </c>
      <c r="O499" s="62">
        <v>45208</v>
      </c>
      <c r="P499">
        <v>35873</v>
      </c>
      <c r="Q499" s="58">
        <v>2524365.7613459202</v>
      </c>
      <c r="R499" s="58">
        <v>2802046</v>
      </c>
      <c r="S499">
        <v>21669</v>
      </c>
      <c r="T499" s="58">
        <v>35873</v>
      </c>
      <c r="U499" s="58">
        <v>14204</v>
      </c>
      <c r="V499" s="58">
        <v>1692569</v>
      </c>
      <c r="W499" s="58">
        <v>1109477</v>
      </c>
      <c r="X499">
        <v>150</v>
      </c>
      <c r="Y499" s="61">
        <v>45845</v>
      </c>
      <c r="Z499" s="61" t="s">
        <v>1817</v>
      </c>
      <c r="AA499" s="58">
        <v>-304</v>
      </c>
      <c r="AB499">
        <v>9866</v>
      </c>
      <c r="AC499">
        <v>304</v>
      </c>
      <c r="AD499">
        <v>4</v>
      </c>
      <c r="AE499" s="42">
        <v>0.60404761241044802</v>
      </c>
      <c r="AF499" s="58">
        <v>300</v>
      </c>
    </row>
    <row r="500" spans="3:32">
      <c r="C500" t="s">
        <v>779</v>
      </c>
      <c r="D500">
        <v>226</v>
      </c>
      <c r="E500">
        <v>57346539</v>
      </c>
      <c r="F500" t="s">
        <v>408</v>
      </c>
      <c r="G500" t="s">
        <v>147</v>
      </c>
      <c r="H500">
        <v>34</v>
      </c>
      <c r="I500">
        <v>2763542</v>
      </c>
      <c r="J500" s="59">
        <v>0.75</v>
      </c>
      <c r="K500" s="60">
        <v>51.593771603211501</v>
      </c>
      <c r="L500" t="s">
        <v>187</v>
      </c>
      <c r="M500" s="42">
        <v>0.112</v>
      </c>
      <c r="N500">
        <v>4524</v>
      </c>
      <c r="O500" s="62">
        <v>44287</v>
      </c>
      <c r="P500">
        <v>28658</v>
      </c>
      <c r="Q500" s="58">
        <v>1478574.3066048301</v>
      </c>
      <c r="R500" s="58">
        <v>1644175</v>
      </c>
      <c r="S500">
        <v>27320</v>
      </c>
      <c r="T500" s="58">
        <v>28658</v>
      </c>
      <c r="U500" s="58">
        <v>1338</v>
      </c>
      <c r="V500" s="58">
        <v>1567411</v>
      </c>
      <c r="W500" s="58">
        <v>76764</v>
      </c>
      <c r="X500">
        <v>141</v>
      </c>
      <c r="Y500" s="61">
        <v>45684</v>
      </c>
      <c r="Z500" s="61" t="s">
        <v>1817</v>
      </c>
      <c r="AA500" s="58">
        <v>-465</v>
      </c>
      <c r="AB500">
        <v>8796</v>
      </c>
      <c r="AC500">
        <v>465</v>
      </c>
      <c r="AD500">
        <v>5</v>
      </c>
      <c r="AE500" s="42">
        <v>0.95331146625724095</v>
      </c>
      <c r="AF500" s="58">
        <v>460</v>
      </c>
    </row>
    <row r="501" spans="3:32">
      <c r="C501" t="s">
        <v>780</v>
      </c>
      <c r="D501">
        <v>640</v>
      </c>
      <c r="E501">
        <v>91944252</v>
      </c>
      <c r="F501" t="s">
        <v>389</v>
      </c>
      <c r="G501" t="s">
        <v>79</v>
      </c>
      <c r="H501">
        <v>36</v>
      </c>
      <c r="I501">
        <v>4162158</v>
      </c>
      <c r="J501" s="59">
        <v>0.75</v>
      </c>
      <c r="K501" s="60">
        <v>81.294856186333305</v>
      </c>
      <c r="L501" t="s">
        <v>101</v>
      </c>
      <c r="M501" s="42">
        <v>0.115</v>
      </c>
      <c r="N501">
        <v>2653</v>
      </c>
      <c r="O501" s="62">
        <v>44861</v>
      </c>
      <c r="P501">
        <v>39347</v>
      </c>
      <c r="Q501" s="58">
        <v>3198708.7063636598</v>
      </c>
      <c r="R501" s="58">
        <v>3566560</v>
      </c>
      <c r="S501">
        <v>35027</v>
      </c>
      <c r="T501" s="58">
        <v>39347</v>
      </c>
      <c r="U501" s="58">
        <v>4320</v>
      </c>
      <c r="V501" s="58">
        <v>3174979</v>
      </c>
      <c r="W501" s="58">
        <v>391581</v>
      </c>
      <c r="X501">
        <v>123</v>
      </c>
      <c r="Y501" s="61">
        <v>45947</v>
      </c>
      <c r="Z501" s="61" t="s">
        <v>1817</v>
      </c>
      <c r="AA501" s="58">
        <v>-202</v>
      </c>
      <c r="AB501">
        <v>1750</v>
      </c>
      <c r="AC501">
        <v>202</v>
      </c>
      <c r="AD501">
        <v>7</v>
      </c>
      <c r="AE501" s="42">
        <v>0.890207639718403</v>
      </c>
      <c r="AF501" s="58">
        <v>195</v>
      </c>
    </row>
    <row r="502" spans="3:32">
      <c r="C502" t="s">
        <v>781</v>
      </c>
      <c r="D502">
        <v>527</v>
      </c>
      <c r="E502">
        <v>37360465</v>
      </c>
      <c r="F502" t="s">
        <v>661</v>
      </c>
      <c r="G502" t="s">
        <v>125</v>
      </c>
      <c r="H502">
        <v>41</v>
      </c>
      <c r="I502">
        <v>3563587</v>
      </c>
      <c r="J502" s="59">
        <v>0.87</v>
      </c>
      <c r="K502" s="60">
        <v>69.193209172572793</v>
      </c>
      <c r="L502" t="s">
        <v>98</v>
      </c>
      <c r="M502" s="42">
        <v>0.129</v>
      </c>
      <c r="N502">
        <v>9923</v>
      </c>
      <c r="O502" s="62">
        <v>44373</v>
      </c>
      <c r="P502">
        <v>74922</v>
      </c>
      <c r="Q502" s="58">
        <v>5184093.6176274996</v>
      </c>
      <c r="R502" s="58">
        <v>5852842</v>
      </c>
      <c r="S502">
        <v>68844</v>
      </c>
      <c r="T502" s="58">
        <v>74922</v>
      </c>
      <c r="U502" s="58">
        <v>6078</v>
      </c>
      <c r="V502" s="58">
        <v>5378034</v>
      </c>
      <c r="W502" s="58">
        <v>474808</v>
      </c>
      <c r="X502">
        <v>171</v>
      </c>
      <c r="Y502" s="61">
        <v>46126</v>
      </c>
      <c r="Z502" s="61" t="s">
        <v>1817</v>
      </c>
      <c r="AA502" s="58">
        <v>-23</v>
      </c>
      <c r="AB502">
        <v>9044</v>
      </c>
      <c r="AC502">
        <v>23</v>
      </c>
      <c r="AD502">
        <v>6</v>
      </c>
      <c r="AE502" s="42">
        <v>0.91887563065588196</v>
      </c>
      <c r="AF502" s="58">
        <v>17</v>
      </c>
    </row>
    <row r="503" spans="3:32">
      <c r="C503" t="s">
        <v>782</v>
      </c>
      <c r="D503">
        <v>137</v>
      </c>
      <c r="E503">
        <v>43025865</v>
      </c>
      <c r="F503" t="s">
        <v>604</v>
      </c>
      <c r="G503" t="s">
        <v>125</v>
      </c>
      <c r="H503">
        <v>27</v>
      </c>
      <c r="I503">
        <v>7941996</v>
      </c>
      <c r="J503" s="59">
        <v>0.77</v>
      </c>
      <c r="K503" s="60">
        <v>57.296567928407299</v>
      </c>
      <c r="L503" t="s">
        <v>137</v>
      </c>
      <c r="M503" s="42">
        <v>0.14099999999999999</v>
      </c>
      <c r="N503">
        <v>6542</v>
      </c>
      <c r="O503" s="62">
        <v>45561</v>
      </c>
      <c r="P503">
        <v>63480</v>
      </c>
      <c r="Q503" s="58">
        <v>3637186.1320953001</v>
      </c>
      <c r="R503" s="58">
        <v>4150029</v>
      </c>
      <c r="S503">
        <v>2063</v>
      </c>
      <c r="T503" s="58">
        <v>63480</v>
      </c>
      <c r="U503" s="58">
        <v>61417</v>
      </c>
      <c r="V503" s="58">
        <v>134869</v>
      </c>
      <c r="W503" s="58">
        <v>4015160</v>
      </c>
      <c r="X503">
        <v>90</v>
      </c>
      <c r="Y503" s="61">
        <v>45876</v>
      </c>
      <c r="Z503" s="61" t="s">
        <v>1817</v>
      </c>
      <c r="AA503" s="58">
        <v>-273</v>
      </c>
      <c r="AB503">
        <v>4123</v>
      </c>
      <c r="AC503">
        <v>273</v>
      </c>
      <c r="AD503">
        <v>5</v>
      </c>
      <c r="AE503" s="42">
        <v>3.2498424700693099E-2</v>
      </c>
      <c r="AF503" s="58">
        <v>268</v>
      </c>
    </row>
    <row r="504" spans="3:32">
      <c r="C504" t="s">
        <v>783</v>
      </c>
      <c r="D504">
        <v>175</v>
      </c>
      <c r="E504">
        <v>97069221</v>
      </c>
      <c r="F504" t="s">
        <v>193</v>
      </c>
      <c r="G504" t="s">
        <v>54</v>
      </c>
      <c r="H504">
        <v>15</v>
      </c>
      <c r="I504">
        <v>8446746</v>
      </c>
      <c r="J504" s="59">
        <v>1</v>
      </c>
      <c r="K504" s="60">
        <v>69.120101329458507</v>
      </c>
      <c r="L504" t="s">
        <v>101</v>
      </c>
      <c r="M504" s="42">
        <v>0.14499999999999999</v>
      </c>
      <c r="N504">
        <v>6029</v>
      </c>
      <c r="O504" s="62">
        <v>43937</v>
      </c>
      <c r="P504">
        <v>35754</v>
      </c>
      <c r="Q504" s="58">
        <v>2471320.1029334599</v>
      </c>
      <c r="R504" s="58">
        <v>2829662</v>
      </c>
      <c r="S504">
        <v>23456</v>
      </c>
      <c r="T504" s="58">
        <v>35754</v>
      </c>
      <c r="U504" s="58">
        <v>12298</v>
      </c>
      <c r="V504" s="58">
        <v>1856367</v>
      </c>
      <c r="W504" s="58">
        <v>973295</v>
      </c>
      <c r="X504">
        <v>166</v>
      </c>
      <c r="Y504" s="61">
        <v>46044</v>
      </c>
      <c r="Z504" s="61" t="s">
        <v>1817</v>
      </c>
      <c r="AA504" s="58">
        <v>-105</v>
      </c>
      <c r="AB504">
        <v>6776</v>
      </c>
      <c r="AC504">
        <v>105</v>
      </c>
      <c r="AD504">
        <v>6</v>
      </c>
      <c r="AE504" s="42">
        <v>0.65603848520445296</v>
      </c>
      <c r="AF504" s="58">
        <v>99</v>
      </c>
    </row>
    <row r="505" spans="3:32">
      <c r="C505" t="s">
        <v>784</v>
      </c>
      <c r="D505">
        <v>548</v>
      </c>
      <c r="E505">
        <v>70625109</v>
      </c>
      <c r="F505" t="s">
        <v>259</v>
      </c>
      <c r="G505" t="s">
        <v>63</v>
      </c>
      <c r="H505">
        <v>10</v>
      </c>
      <c r="I505">
        <v>1081468</v>
      </c>
      <c r="J505" s="59">
        <v>0.96</v>
      </c>
      <c r="K505" s="60">
        <v>61.193598399700903</v>
      </c>
      <c r="L505" t="s">
        <v>194</v>
      </c>
      <c r="M505" s="42">
        <v>0.11899999999999999</v>
      </c>
      <c r="N505">
        <v>4321</v>
      </c>
      <c r="O505" s="62">
        <v>44171</v>
      </c>
      <c r="P505">
        <v>80869</v>
      </c>
      <c r="Q505" s="58">
        <v>4948665.1089854203</v>
      </c>
      <c r="R505" s="58">
        <v>5537556</v>
      </c>
      <c r="S505">
        <v>65347</v>
      </c>
      <c r="T505" s="58">
        <v>80869</v>
      </c>
      <c r="U505" s="58">
        <v>15522</v>
      </c>
      <c r="V505" s="58">
        <v>4474677</v>
      </c>
      <c r="W505" s="58">
        <v>1062879</v>
      </c>
      <c r="X505">
        <v>138</v>
      </c>
      <c r="Y505" s="61">
        <v>45668</v>
      </c>
      <c r="Z505" s="61" t="s">
        <v>1817</v>
      </c>
      <c r="AA505" s="58">
        <v>-481</v>
      </c>
      <c r="AB505">
        <v>1551</v>
      </c>
      <c r="AC505">
        <v>481</v>
      </c>
      <c r="AD505">
        <v>3</v>
      </c>
      <c r="AE505" s="42">
        <v>0.808059948806094</v>
      </c>
      <c r="AF505" s="58">
        <v>478</v>
      </c>
    </row>
    <row r="506" spans="3:32">
      <c r="C506" t="s">
        <v>785</v>
      </c>
      <c r="D506">
        <v>383</v>
      </c>
      <c r="E506">
        <v>48244932</v>
      </c>
      <c r="F506" t="s">
        <v>365</v>
      </c>
      <c r="G506" t="s">
        <v>211</v>
      </c>
      <c r="H506">
        <v>21</v>
      </c>
      <c r="I506">
        <v>3715119</v>
      </c>
      <c r="J506" s="59">
        <v>0.92</v>
      </c>
      <c r="K506" s="60">
        <v>74.567858449312098</v>
      </c>
      <c r="L506" t="s">
        <v>166</v>
      </c>
      <c r="M506" s="42">
        <v>0.13200000000000001</v>
      </c>
      <c r="N506">
        <v>3381</v>
      </c>
      <c r="O506" s="62">
        <v>44817</v>
      </c>
      <c r="P506">
        <v>31051</v>
      </c>
      <c r="Q506" s="58">
        <v>2315406.5727095902</v>
      </c>
      <c r="R506" s="58">
        <v>2621040</v>
      </c>
      <c r="S506">
        <v>28299</v>
      </c>
      <c r="T506" s="58">
        <v>31051</v>
      </c>
      <c r="U506" s="58">
        <v>2752</v>
      </c>
      <c r="V506" s="58">
        <v>2388742</v>
      </c>
      <c r="W506" s="58">
        <v>232298</v>
      </c>
      <c r="X506">
        <v>176</v>
      </c>
      <c r="Y506" s="61">
        <v>46262</v>
      </c>
      <c r="Z506" s="61" t="s">
        <v>1817</v>
      </c>
      <c r="AA506" s="58">
        <v>113</v>
      </c>
      <c r="AB506">
        <v>6500</v>
      </c>
      <c r="AC506">
        <v>0</v>
      </c>
      <c r="AD506">
        <v>0</v>
      </c>
      <c r="AE506" s="42">
        <v>0.91137161444075898</v>
      </c>
      <c r="AF506" s="58">
        <v>0</v>
      </c>
    </row>
    <row r="507" spans="3:32">
      <c r="C507" t="s">
        <v>786</v>
      </c>
      <c r="D507">
        <v>242</v>
      </c>
      <c r="E507">
        <v>43744939</v>
      </c>
      <c r="F507" t="s">
        <v>402</v>
      </c>
      <c r="G507" t="s">
        <v>75</v>
      </c>
      <c r="H507">
        <v>26</v>
      </c>
      <c r="I507">
        <v>8101376</v>
      </c>
      <c r="J507" s="59">
        <v>0.93</v>
      </c>
      <c r="K507" s="60">
        <v>53.094323639293897</v>
      </c>
      <c r="L507" t="s">
        <v>115</v>
      </c>
      <c r="M507" s="42">
        <v>0.10100000000000001</v>
      </c>
      <c r="N507">
        <v>2679</v>
      </c>
      <c r="O507" s="62">
        <v>45581</v>
      </c>
      <c r="P507">
        <v>90005</v>
      </c>
      <c r="Q507" s="58">
        <v>4778754.5991546502</v>
      </c>
      <c r="R507" s="58">
        <v>5261409</v>
      </c>
      <c r="S507">
        <v>23309</v>
      </c>
      <c r="T507" s="58">
        <v>90005</v>
      </c>
      <c r="U507" s="58">
        <v>66696</v>
      </c>
      <c r="V507" s="58">
        <v>1362571</v>
      </c>
      <c r="W507" s="58">
        <v>3898838</v>
      </c>
      <c r="X507">
        <v>151</v>
      </c>
      <c r="Y507" s="61">
        <v>45884</v>
      </c>
      <c r="Z507" s="61" t="s">
        <v>1817</v>
      </c>
      <c r="AA507" s="58">
        <v>-265</v>
      </c>
      <c r="AB507">
        <v>3314</v>
      </c>
      <c r="AC507">
        <v>265</v>
      </c>
      <c r="AD507">
        <v>3</v>
      </c>
      <c r="AE507" s="42">
        <v>0.25897450141658801</v>
      </c>
      <c r="AF507" s="58">
        <v>262</v>
      </c>
    </row>
    <row r="508" spans="3:32">
      <c r="C508" t="s">
        <v>787</v>
      </c>
      <c r="D508">
        <v>195</v>
      </c>
      <c r="E508">
        <v>46033082</v>
      </c>
      <c r="F508" t="s">
        <v>214</v>
      </c>
      <c r="G508" t="s">
        <v>75</v>
      </c>
      <c r="H508">
        <v>22</v>
      </c>
      <c r="I508">
        <v>2882617</v>
      </c>
      <c r="J508" s="59">
        <v>0.77</v>
      </c>
      <c r="K508" s="60">
        <v>85.471419506003798</v>
      </c>
      <c r="L508" t="s">
        <v>101</v>
      </c>
      <c r="M508" s="42">
        <v>0.12</v>
      </c>
      <c r="N508">
        <v>2943</v>
      </c>
      <c r="O508" s="62">
        <v>44632</v>
      </c>
      <c r="P508">
        <v>89662</v>
      </c>
      <c r="Q508" s="58">
        <v>7663538.41574731</v>
      </c>
      <c r="R508" s="58">
        <v>8583163</v>
      </c>
      <c r="S508">
        <v>67680</v>
      </c>
      <c r="T508" s="58">
        <v>89662</v>
      </c>
      <c r="U508" s="58">
        <v>21982</v>
      </c>
      <c r="V508" s="58">
        <v>6478870</v>
      </c>
      <c r="W508" s="58">
        <v>2104293</v>
      </c>
      <c r="X508">
        <v>64</v>
      </c>
      <c r="Y508" s="61">
        <v>45893</v>
      </c>
      <c r="Z508" s="61" t="s">
        <v>1817</v>
      </c>
      <c r="AA508" s="58">
        <v>-256</v>
      </c>
      <c r="AB508">
        <v>2029</v>
      </c>
      <c r="AC508">
        <v>256</v>
      </c>
      <c r="AD508">
        <v>2</v>
      </c>
      <c r="AE508" s="42">
        <v>0.75483482411724001</v>
      </c>
      <c r="AF508" s="58">
        <v>254</v>
      </c>
    </row>
    <row r="509" spans="3:32">
      <c r="C509" t="s">
        <v>788</v>
      </c>
      <c r="D509">
        <v>310</v>
      </c>
      <c r="E509">
        <v>72262171</v>
      </c>
      <c r="F509" t="s">
        <v>789</v>
      </c>
      <c r="G509" t="s">
        <v>63</v>
      </c>
      <c r="H509">
        <v>32</v>
      </c>
      <c r="I509">
        <v>2460357</v>
      </c>
      <c r="J509" s="59">
        <v>0.96</v>
      </c>
      <c r="K509" s="60">
        <v>97.881346698100202</v>
      </c>
      <c r="L509" t="s">
        <v>242</v>
      </c>
      <c r="M509" s="42">
        <v>0.13</v>
      </c>
      <c r="N509">
        <v>5243</v>
      </c>
      <c r="O509" s="62">
        <v>44702</v>
      </c>
      <c r="P509">
        <v>10369</v>
      </c>
      <c r="Q509" s="58">
        <v>1014931.6839126</v>
      </c>
      <c r="R509" s="58">
        <v>1146873</v>
      </c>
      <c r="S509">
        <v>4311</v>
      </c>
      <c r="T509" s="58">
        <v>10369</v>
      </c>
      <c r="U509" s="58">
        <v>6058</v>
      </c>
      <c r="V509" s="58">
        <v>476822</v>
      </c>
      <c r="W509" s="58">
        <v>670051</v>
      </c>
      <c r="X509">
        <v>86</v>
      </c>
      <c r="Y509" s="61">
        <v>46149</v>
      </c>
      <c r="Z509" s="61" t="s">
        <v>1817</v>
      </c>
      <c r="AA509" s="58">
        <v>0</v>
      </c>
      <c r="AB509">
        <v>4454</v>
      </c>
      <c r="AC509">
        <v>0</v>
      </c>
      <c r="AD509">
        <v>0</v>
      </c>
      <c r="AE509" s="42">
        <v>0.41575851094608901</v>
      </c>
      <c r="AF509" s="58">
        <v>0</v>
      </c>
    </row>
    <row r="510" spans="3:32">
      <c r="C510" t="s">
        <v>790</v>
      </c>
      <c r="D510">
        <v>338</v>
      </c>
      <c r="E510">
        <v>56895859</v>
      </c>
      <c r="F510" t="s">
        <v>421</v>
      </c>
      <c r="G510" t="s">
        <v>67</v>
      </c>
      <c r="H510">
        <v>36</v>
      </c>
      <c r="I510">
        <v>4251444</v>
      </c>
      <c r="J510" s="59">
        <v>0.91</v>
      </c>
      <c r="K510" s="60">
        <v>87.938534972560305</v>
      </c>
      <c r="L510" t="s">
        <v>101</v>
      </c>
      <c r="M510" s="42">
        <v>0.11</v>
      </c>
      <c r="N510">
        <v>3680</v>
      </c>
      <c r="O510" s="62">
        <v>44490</v>
      </c>
      <c r="P510">
        <v>31279</v>
      </c>
      <c r="Q510" s="58">
        <v>2750629.43540671</v>
      </c>
      <c r="R510" s="58">
        <v>3053199</v>
      </c>
      <c r="S510">
        <v>20291</v>
      </c>
      <c r="T510" s="58">
        <v>31279</v>
      </c>
      <c r="U510" s="58">
        <v>10988</v>
      </c>
      <c r="V510" s="58">
        <v>1980641</v>
      </c>
      <c r="W510" s="58">
        <v>1072558</v>
      </c>
      <c r="X510">
        <v>91</v>
      </c>
      <c r="Y510" s="61">
        <v>45943</v>
      </c>
      <c r="Z510" s="61" t="s">
        <v>1817</v>
      </c>
      <c r="AA510" s="58">
        <v>-206</v>
      </c>
      <c r="AB510">
        <v>2689</v>
      </c>
      <c r="AC510">
        <v>206</v>
      </c>
      <c r="AD510">
        <v>1</v>
      </c>
      <c r="AE510" s="42">
        <v>0.64870999712266997</v>
      </c>
      <c r="AF510" s="58">
        <v>205</v>
      </c>
    </row>
    <row r="511" spans="3:32">
      <c r="C511" t="s">
        <v>791</v>
      </c>
      <c r="D511">
        <v>458</v>
      </c>
      <c r="E511">
        <v>31955417</v>
      </c>
      <c r="F511" t="s">
        <v>143</v>
      </c>
      <c r="G511" t="s">
        <v>83</v>
      </c>
      <c r="H511">
        <v>48</v>
      </c>
      <c r="I511">
        <v>2331807</v>
      </c>
      <c r="J511" s="59">
        <v>0.75</v>
      </c>
      <c r="K511" s="60">
        <v>77.879854217088507</v>
      </c>
      <c r="L511" t="s">
        <v>59</v>
      </c>
      <c r="M511" s="42">
        <v>0.14799999999999999</v>
      </c>
      <c r="N511">
        <v>4754</v>
      </c>
      <c r="O511" s="62">
        <v>44412</v>
      </c>
      <c r="P511">
        <v>15012</v>
      </c>
      <c r="Q511" s="58">
        <v>1169132.3715069301</v>
      </c>
      <c r="R511" s="58">
        <v>1342164</v>
      </c>
      <c r="S511">
        <v>3172</v>
      </c>
      <c r="T511" s="58">
        <v>15012</v>
      </c>
      <c r="U511" s="58">
        <v>11840</v>
      </c>
      <c r="V511" s="58">
        <v>283596</v>
      </c>
      <c r="W511" s="58">
        <v>1058568</v>
      </c>
      <c r="X511">
        <v>132</v>
      </c>
      <c r="Y511" s="61">
        <v>46252</v>
      </c>
      <c r="Z511" s="61" t="s">
        <v>1817</v>
      </c>
      <c r="AA511" s="58">
        <v>103</v>
      </c>
      <c r="AB511">
        <v>1847</v>
      </c>
      <c r="AC511">
        <v>0</v>
      </c>
      <c r="AD511">
        <v>0</v>
      </c>
      <c r="AE511" s="42">
        <v>0.21129762856381601</v>
      </c>
      <c r="AF511" s="58">
        <v>0</v>
      </c>
    </row>
    <row r="512" spans="3:32">
      <c r="C512" t="s">
        <v>792</v>
      </c>
      <c r="D512">
        <v>858</v>
      </c>
      <c r="E512">
        <v>72078597</v>
      </c>
      <c r="F512" t="s">
        <v>180</v>
      </c>
      <c r="G512" t="s">
        <v>93</v>
      </c>
      <c r="H512">
        <v>8</v>
      </c>
      <c r="I512">
        <v>7628628</v>
      </c>
      <c r="J512" s="59">
        <v>0.78</v>
      </c>
      <c r="K512" s="60">
        <v>82.7742817574252</v>
      </c>
      <c r="L512" t="s">
        <v>68</v>
      </c>
      <c r="M512" s="42">
        <v>0.114</v>
      </c>
      <c r="N512">
        <v>9246</v>
      </c>
      <c r="O512" s="62">
        <v>45421</v>
      </c>
      <c r="P512">
        <v>11507</v>
      </c>
      <c r="Q512" s="58">
        <v>952483.66018269199</v>
      </c>
      <c r="R512" s="58">
        <v>1061067</v>
      </c>
      <c r="S512">
        <v>11507</v>
      </c>
      <c r="T512" s="58">
        <v>11507</v>
      </c>
      <c r="U512" s="58">
        <v>0</v>
      </c>
      <c r="V512" s="58">
        <v>1061067</v>
      </c>
      <c r="W512" s="58">
        <v>0</v>
      </c>
      <c r="X512">
        <v>171</v>
      </c>
      <c r="Y512" s="61">
        <v>45894</v>
      </c>
      <c r="Z512" s="61" t="s">
        <v>1816</v>
      </c>
      <c r="AA512" s="58">
        <v>-255</v>
      </c>
      <c r="AB512">
        <v>3521</v>
      </c>
      <c r="AC512">
        <v>255</v>
      </c>
      <c r="AD512">
        <v>8</v>
      </c>
      <c r="AE512" s="42">
        <v>1</v>
      </c>
      <c r="AF512" s="58">
        <v>247</v>
      </c>
    </row>
    <row r="513" spans="3:32">
      <c r="C513" t="s">
        <v>793</v>
      </c>
      <c r="D513">
        <v>387</v>
      </c>
      <c r="E513">
        <v>63807964</v>
      </c>
      <c r="F513" t="s">
        <v>317</v>
      </c>
      <c r="G513" t="s">
        <v>147</v>
      </c>
      <c r="H513">
        <v>33</v>
      </c>
      <c r="I513">
        <v>2039030</v>
      </c>
      <c r="J513" s="59">
        <v>0.95</v>
      </c>
      <c r="K513" s="60">
        <v>63.406539351425401</v>
      </c>
      <c r="L513" t="s">
        <v>521</v>
      </c>
      <c r="M513" s="42">
        <v>0.14099999999999999</v>
      </c>
      <c r="N513">
        <v>9097</v>
      </c>
      <c r="O513" s="62">
        <v>45217</v>
      </c>
      <c r="P513">
        <v>50948</v>
      </c>
      <c r="Q513" s="58">
        <v>3230436.3668764201</v>
      </c>
      <c r="R513" s="58">
        <v>3685928</v>
      </c>
      <c r="S513">
        <v>26102</v>
      </c>
      <c r="T513" s="58">
        <v>50948</v>
      </c>
      <c r="U513" s="58">
        <v>24846</v>
      </c>
      <c r="V513" s="58">
        <v>1888398</v>
      </c>
      <c r="W513" s="58">
        <v>1797530</v>
      </c>
      <c r="X513">
        <v>143</v>
      </c>
      <c r="Y513" s="61">
        <v>46028</v>
      </c>
      <c r="Z513" s="61" t="s">
        <v>1817</v>
      </c>
      <c r="AA513" s="58">
        <v>-121</v>
      </c>
      <c r="AB513">
        <v>7327</v>
      </c>
      <c r="AC513">
        <v>121</v>
      </c>
      <c r="AD513">
        <v>8</v>
      </c>
      <c r="AE513" s="42">
        <v>0.51232629347570102</v>
      </c>
      <c r="AF513" s="58">
        <v>113</v>
      </c>
    </row>
    <row r="514" spans="3:32">
      <c r="C514" t="s">
        <v>794</v>
      </c>
      <c r="D514">
        <v>516</v>
      </c>
      <c r="E514">
        <v>44003942</v>
      </c>
      <c r="F514" t="s">
        <v>299</v>
      </c>
      <c r="G514" t="s">
        <v>83</v>
      </c>
      <c r="H514">
        <v>49</v>
      </c>
      <c r="I514">
        <v>6373495</v>
      </c>
      <c r="J514" s="59">
        <v>0.93</v>
      </c>
      <c r="K514" s="60">
        <v>58.750624147388301</v>
      </c>
      <c r="L514" t="s">
        <v>87</v>
      </c>
      <c r="M514" s="42">
        <v>0.12</v>
      </c>
      <c r="N514">
        <v>5090</v>
      </c>
      <c r="O514" s="62">
        <v>45238</v>
      </c>
      <c r="P514">
        <v>65932</v>
      </c>
      <c r="Q514" s="58">
        <v>3873546.1512855999</v>
      </c>
      <c r="R514" s="58">
        <v>4338372</v>
      </c>
      <c r="S514">
        <v>47897</v>
      </c>
      <c r="T514" s="58">
        <v>65932</v>
      </c>
      <c r="U514" s="58">
        <v>18035</v>
      </c>
      <c r="V514" s="58">
        <v>3151656</v>
      </c>
      <c r="W514" s="58">
        <v>1186716</v>
      </c>
      <c r="X514">
        <v>146</v>
      </c>
      <c r="Y514" s="61">
        <v>45661</v>
      </c>
      <c r="Z514" s="61" t="s">
        <v>1817</v>
      </c>
      <c r="AA514" s="58">
        <v>-488</v>
      </c>
      <c r="AB514">
        <v>9016</v>
      </c>
      <c r="AC514">
        <v>488</v>
      </c>
      <c r="AD514">
        <v>1</v>
      </c>
      <c r="AE514" s="42">
        <v>0.72646059576533395</v>
      </c>
      <c r="AF514" s="58">
        <v>487</v>
      </c>
    </row>
    <row r="515" spans="3:32">
      <c r="C515" t="s">
        <v>795</v>
      </c>
      <c r="D515">
        <v>484</v>
      </c>
      <c r="E515">
        <v>22961220</v>
      </c>
      <c r="F515" t="s">
        <v>214</v>
      </c>
      <c r="G515" t="s">
        <v>75</v>
      </c>
      <c r="H515">
        <v>35</v>
      </c>
      <c r="I515">
        <v>1323098</v>
      </c>
      <c r="J515" s="59">
        <v>0.9</v>
      </c>
      <c r="K515" s="60">
        <v>72.727659587766794</v>
      </c>
      <c r="L515" t="s">
        <v>104</v>
      </c>
      <c r="M515" s="42">
        <v>0.14299999999999999</v>
      </c>
      <c r="N515">
        <v>7058</v>
      </c>
      <c r="O515" s="62">
        <v>45684</v>
      </c>
      <c r="P515">
        <v>56119</v>
      </c>
      <c r="Q515" s="58">
        <v>4081403.5284058899</v>
      </c>
      <c r="R515" s="58">
        <v>4665044</v>
      </c>
      <c r="S515">
        <v>14302</v>
      </c>
      <c r="T515" s="58">
        <v>56119</v>
      </c>
      <c r="U515" s="58">
        <v>41817</v>
      </c>
      <c r="V515" s="58">
        <v>1188893</v>
      </c>
      <c r="W515" s="58">
        <v>3476151</v>
      </c>
      <c r="X515">
        <v>195</v>
      </c>
      <c r="Y515" s="61">
        <v>46304</v>
      </c>
      <c r="Z515" s="61" t="s">
        <v>1817</v>
      </c>
      <c r="AA515" s="58">
        <v>155</v>
      </c>
      <c r="AB515">
        <v>3328</v>
      </c>
      <c r="AC515">
        <v>0</v>
      </c>
      <c r="AD515">
        <v>0</v>
      </c>
      <c r="AE515" s="42">
        <v>0.254851298134322</v>
      </c>
      <c r="AF515" s="58">
        <v>0</v>
      </c>
    </row>
    <row r="516" spans="3:32">
      <c r="C516" t="s">
        <v>796</v>
      </c>
      <c r="D516">
        <v>156</v>
      </c>
      <c r="E516">
        <v>51545333</v>
      </c>
      <c r="F516" t="s">
        <v>317</v>
      </c>
      <c r="G516" t="s">
        <v>147</v>
      </c>
      <c r="H516">
        <v>28</v>
      </c>
      <c r="I516">
        <v>6191358</v>
      </c>
      <c r="J516" s="59">
        <v>0.95</v>
      </c>
      <c r="K516" s="60">
        <v>66.283494033042004</v>
      </c>
      <c r="L516" t="s">
        <v>236</v>
      </c>
      <c r="M516" s="42">
        <v>0.13200000000000001</v>
      </c>
      <c r="N516">
        <v>9192</v>
      </c>
      <c r="O516" s="62">
        <v>44382</v>
      </c>
      <c r="P516">
        <v>49423</v>
      </c>
      <c r="Q516" s="58">
        <v>3275929.1255950299</v>
      </c>
      <c r="R516" s="58">
        <v>3708352</v>
      </c>
      <c r="S516">
        <v>43326</v>
      </c>
      <c r="T516" s="58">
        <v>49423</v>
      </c>
      <c r="U516" s="58">
        <v>6097</v>
      </c>
      <c r="V516" s="58">
        <v>3250876</v>
      </c>
      <c r="W516" s="58">
        <v>457476</v>
      </c>
      <c r="X516">
        <v>200</v>
      </c>
      <c r="Y516" s="61">
        <v>46244</v>
      </c>
      <c r="Z516" s="61" t="s">
        <v>1817</v>
      </c>
      <c r="AA516" s="58">
        <v>95</v>
      </c>
      <c r="AB516">
        <v>5133</v>
      </c>
      <c r="AC516">
        <v>0</v>
      </c>
      <c r="AD516">
        <v>0</v>
      </c>
      <c r="AE516" s="42">
        <v>0.87663638386985798</v>
      </c>
      <c r="AF516" s="58">
        <v>0</v>
      </c>
    </row>
    <row r="517" spans="3:32">
      <c r="C517" t="s">
        <v>797</v>
      </c>
      <c r="D517">
        <v>242</v>
      </c>
      <c r="E517">
        <v>81281176</v>
      </c>
      <c r="F517" t="s">
        <v>405</v>
      </c>
      <c r="G517" t="s">
        <v>107</v>
      </c>
      <c r="H517">
        <v>48</v>
      </c>
      <c r="I517">
        <v>5021188</v>
      </c>
      <c r="J517" s="59">
        <v>0.85</v>
      </c>
      <c r="K517" s="60">
        <v>56.098139981585099</v>
      </c>
      <c r="L517" t="s">
        <v>51</v>
      </c>
      <c r="M517" s="42">
        <v>0.13200000000000001</v>
      </c>
      <c r="N517">
        <v>8533</v>
      </c>
      <c r="O517" s="62">
        <v>43888</v>
      </c>
      <c r="P517">
        <v>60730</v>
      </c>
      <c r="Q517" s="58">
        <v>3406840.04108166</v>
      </c>
      <c r="R517" s="58">
        <v>3856543</v>
      </c>
      <c r="S517">
        <v>3675</v>
      </c>
      <c r="T517" s="58">
        <v>60730</v>
      </c>
      <c r="U517" s="58">
        <v>57055</v>
      </c>
      <c r="V517" s="58">
        <v>233374</v>
      </c>
      <c r="W517" s="58">
        <v>3623169</v>
      </c>
      <c r="X517">
        <v>139</v>
      </c>
      <c r="Y517" s="61">
        <v>45954</v>
      </c>
      <c r="Z517" s="61" t="s">
        <v>1817</v>
      </c>
      <c r="AA517" s="58">
        <v>-195</v>
      </c>
      <c r="AB517">
        <v>5875</v>
      </c>
      <c r="AC517">
        <v>195</v>
      </c>
      <c r="AD517">
        <v>9</v>
      </c>
      <c r="AE517" s="42">
        <v>6.0513749382512798E-2</v>
      </c>
      <c r="AF517" s="58">
        <v>186</v>
      </c>
    </row>
    <row r="518" spans="3:32">
      <c r="C518" t="s">
        <v>798</v>
      </c>
      <c r="D518">
        <v>848</v>
      </c>
      <c r="E518">
        <v>14325291</v>
      </c>
      <c r="F518" t="s">
        <v>235</v>
      </c>
      <c r="G518" t="s">
        <v>83</v>
      </c>
      <c r="H518">
        <v>48</v>
      </c>
      <c r="I518">
        <v>5294910</v>
      </c>
      <c r="J518" s="59">
        <v>0.8</v>
      </c>
      <c r="K518" s="60">
        <v>82.321164530005902</v>
      </c>
      <c r="L518" t="s">
        <v>101</v>
      </c>
      <c r="M518" s="42">
        <v>0.13100000000000001</v>
      </c>
      <c r="N518">
        <v>5836</v>
      </c>
      <c r="O518" s="62">
        <v>45132</v>
      </c>
      <c r="P518">
        <v>33749</v>
      </c>
      <c r="Q518" s="58">
        <v>2778256.9817231698</v>
      </c>
      <c r="R518" s="58">
        <v>3142209</v>
      </c>
      <c r="S518">
        <v>9040</v>
      </c>
      <c r="T518" s="58">
        <v>33749</v>
      </c>
      <c r="U518" s="58">
        <v>24709</v>
      </c>
      <c r="V518" s="58">
        <v>841671</v>
      </c>
      <c r="W518" s="58">
        <v>2300538</v>
      </c>
      <c r="X518">
        <v>141</v>
      </c>
      <c r="Y518" s="61">
        <v>45854</v>
      </c>
      <c r="Z518" s="61" t="s">
        <v>1817</v>
      </c>
      <c r="AA518" s="58">
        <v>-295</v>
      </c>
      <c r="AB518">
        <v>3168</v>
      </c>
      <c r="AC518">
        <v>295</v>
      </c>
      <c r="AD518">
        <v>5</v>
      </c>
      <c r="AE518" s="42">
        <v>0.26785978843817598</v>
      </c>
      <c r="AF518" s="58">
        <v>290</v>
      </c>
    </row>
    <row r="519" spans="3:32">
      <c r="C519" t="s">
        <v>799</v>
      </c>
      <c r="D519">
        <v>989</v>
      </c>
      <c r="E519">
        <v>61154988</v>
      </c>
      <c r="F519" t="s">
        <v>109</v>
      </c>
      <c r="G519" t="s">
        <v>79</v>
      </c>
      <c r="H519">
        <v>18</v>
      </c>
      <c r="I519">
        <v>7726646</v>
      </c>
      <c r="J519" s="59">
        <v>0.96</v>
      </c>
      <c r="K519" s="60">
        <v>96.290553669249206</v>
      </c>
      <c r="L519" t="s">
        <v>184</v>
      </c>
      <c r="M519" s="42">
        <v>0.13300000000000001</v>
      </c>
      <c r="N519">
        <v>6894</v>
      </c>
      <c r="O519" s="62">
        <v>45663</v>
      </c>
      <c r="P519">
        <v>37475</v>
      </c>
      <c r="Q519" s="58">
        <v>3608488.4987551202</v>
      </c>
      <c r="R519" s="58">
        <v>4088417</v>
      </c>
      <c r="S519">
        <v>10242</v>
      </c>
      <c r="T519" s="58">
        <v>37475</v>
      </c>
      <c r="U519" s="58">
        <v>27233</v>
      </c>
      <c r="V519" s="58">
        <v>1117373</v>
      </c>
      <c r="W519" s="58">
        <v>2971044</v>
      </c>
      <c r="X519">
        <v>55</v>
      </c>
      <c r="Y519" s="61">
        <v>46146</v>
      </c>
      <c r="Z519" s="61" t="s">
        <v>1817</v>
      </c>
      <c r="AA519" s="58">
        <v>-3</v>
      </c>
      <c r="AB519">
        <v>7820</v>
      </c>
      <c r="AC519">
        <v>3</v>
      </c>
      <c r="AD519">
        <v>6</v>
      </c>
      <c r="AE519" s="42">
        <v>0.273302201467645</v>
      </c>
      <c r="AF519" s="58">
        <v>-3</v>
      </c>
    </row>
    <row r="520" spans="3:32">
      <c r="C520" t="s">
        <v>800</v>
      </c>
      <c r="D520">
        <v>449</v>
      </c>
      <c r="E520">
        <v>91317830</v>
      </c>
      <c r="F520" t="s">
        <v>189</v>
      </c>
      <c r="G520" t="s">
        <v>93</v>
      </c>
      <c r="H520">
        <v>36</v>
      </c>
      <c r="I520">
        <v>6584894</v>
      </c>
      <c r="J520" s="59">
        <v>0.99</v>
      </c>
      <c r="K520" s="60">
        <v>80.598598761741101</v>
      </c>
      <c r="L520" t="s">
        <v>521</v>
      </c>
      <c r="M520" s="42">
        <v>0.11</v>
      </c>
      <c r="N520">
        <v>6547</v>
      </c>
      <c r="O520" s="62">
        <v>45512</v>
      </c>
      <c r="P520">
        <v>42470</v>
      </c>
      <c r="Q520" s="58">
        <v>3423022.4894111501</v>
      </c>
      <c r="R520" s="58">
        <v>3799555</v>
      </c>
      <c r="S520">
        <v>10595</v>
      </c>
      <c r="T520" s="58">
        <v>42470</v>
      </c>
      <c r="U520" s="58">
        <v>31875</v>
      </c>
      <c r="V520" s="58">
        <v>947876</v>
      </c>
      <c r="W520" s="58">
        <v>2851679</v>
      </c>
      <c r="X520">
        <v>198</v>
      </c>
      <c r="Y520" s="61">
        <v>46147</v>
      </c>
      <c r="Z520" s="61" t="s">
        <v>1817</v>
      </c>
      <c r="AA520" s="58">
        <v>-2</v>
      </c>
      <c r="AB520">
        <v>1924</v>
      </c>
      <c r="AC520">
        <v>2</v>
      </c>
      <c r="AD520">
        <v>4</v>
      </c>
      <c r="AE520" s="42">
        <v>0.24947021426889601</v>
      </c>
      <c r="AF520" s="58">
        <v>-2</v>
      </c>
    </row>
    <row r="521" spans="3:32">
      <c r="C521" t="s">
        <v>801</v>
      </c>
      <c r="D521">
        <v>126</v>
      </c>
      <c r="E521">
        <v>67297785</v>
      </c>
      <c r="F521" t="s">
        <v>460</v>
      </c>
      <c r="G521" t="s">
        <v>125</v>
      </c>
      <c r="H521">
        <v>32</v>
      </c>
      <c r="I521">
        <v>4070152</v>
      </c>
      <c r="J521" s="59">
        <v>0.92</v>
      </c>
      <c r="K521" s="60">
        <v>75.473065314557303</v>
      </c>
      <c r="L521" t="s">
        <v>159</v>
      </c>
      <c r="M521" s="42">
        <v>0.13</v>
      </c>
      <c r="N521">
        <v>2421</v>
      </c>
      <c r="O521" s="62">
        <v>45190</v>
      </c>
      <c r="P521">
        <v>46496</v>
      </c>
      <c r="Q521" s="58">
        <v>3509195.64486566</v>
      </c>
      <c r="R521" s="58">
        <v>3965391</v>
      </c>
      <c r="S521">
        <v>29504</v>
      </c>
      <c r="T521" s="58">
        <v>46496</v>
      </c>
      <c r="U521" s="58">
        <v>16992</v>
      </c>
      <c r="V521" s="58">
        <v>2516236</v>
      </c>
      <c r="W521" s="58">
        <v>1449155</v>
      </c>
      <c r="X521">
        <v>97</v>
      </c>
      <c r="Y521" s="61">
        <v>45854</v>
      </c>
      <c r="Z521" s="61" t="s">
        <v>1817</v>
      </c>
      <c r="AA521" s="58">
        <v>-295</v>
      </c>
      <c r="AB521">
        <v>1678</v>
      </c>
      <c r="AC521">
        <v>295</v>
      </c>
      <c r="AD521">
        <v>4</v>
      </c>
      <c r="AE521" s="42">
        <v>0.63454920853406704</v>
      </c>
      <c r="AF521" s="58">
        <v>291</v>
      </c>
    </row>
    <row r="522" spans="3:32">
      <c r="C522" t="s">
        <v>802</v>
      </c>
      <c r="D522">
        <v>876</v>
      </c>
      <c r="E522">
        <v>32718215</v>
      </c>
      <c r="F522" t="s">
        <v>509</v>
      </c>
      <c r="G522" t="s">
        <v>58</v>
      </c>
      <c r="H522">
        <v>35</v>
      </c>
      <c r="I522">
        <v>6050888</v>
      </c>
      <c r="J522" s="59">
        <v>0.88</v>
      </c>
      <c r="K522" s="60">
        <v>98.524153412752199</v>
      </c>
      <c r="L522" t="s">
        <v>194</v>
      </c>
      <c r="M522" s="42">
        <v>0.11799999999999999</v>
      </c>
      <c r="N522">
        <v>5484</v>
      </c>
      <c r="O522" s="62">
        <v>44827</v>
      </c>
      <c r="P522">
        <v>58839</v>
      </c>
      <c r="Q522" s="58">
        <v>5797062.66265292</v>
      </c>
      <c r="R522" s="58">
        <v>6481116</v>
      </c>
      <c r="S522">
        <v>49426</v>
      </c>
      <c r="T522" s="58">
        <v>58839</v>
      </c>
      <c r="U522" s="58">
        <v>9413</v>
      </c>
      <c r="V522" s="58">
        <v>5444274</v>
      </c>
      <c r="W522" s="58">
        <v>1036842</v>
      </c>
      <c r="X522">
        <v>119</v>
      </c>
      <c r="Y522" s="61">
        <v>45668</v>
      </c>
      <c r="Z522" s="61" t="s">
        <v>1817</v>
      </c>
      <c r="AA522" s="58">
        <v>-481</v>
      </c>
      <c r="AB522">
        <v>4068</v>
      </c>
      <c r="AC522">
        <v>481</v>
      </c>
      <c r="AD522">
        <v>9</v>
      </c>
      <c r="AE522" s="42">
        <v>0.84002107445741803</v>
      </c>
      <c r="AF522" s="58">
        <v>472</v>
      </c>
    </row>
    <row r="523" spans="3:32">
      <c r="C523" t="s">
        <v>803</v>
      </c>
      <c r="D523">
        <v>166</v>
      </c>
      <c r="E523">
        <v>92235478</v>
      </c>
      <c r="F523" t="s">
        <v>189</v>
      </c>
      <c r="G523" t="s">
        <v>93</v>
      </c>
      <c r="H523">
        <v>48</v>
      </c>
      <c r="I523">
        <v>6433251</v>
      </c>
      <c r="J523" s="59">
        <v>0.79</v>
      </c>
      <c r="K523" s="60">
        <v>65.713966777788997</v>
      </c>
      <c r="L523" t="s">
        <v>94</v>
      </c>
      <c r="M523" s="42">
        <v>0.105</v>
      </c>
      <c r="N523">
        <v>3623</v>
      </c>
      <c r="O523" s="62">
        <v>45687</v>
      </c>
      <c r="P523">
        <v>25160</v>
      </c>
      <c r="Q523" s="58">
        <v>1653363.4041291701</v>
      </c>
      <c r="R523" s="58">
        <v>1826967</v>
      </c>
      <c r="S523">
        <v>16985</v>
      </c>
      <c r="T523" s="58">
        <v>25160</v>
      </c>
      <c r="U523" s="58">
        <v>8175</v>
      </c>
      <c r="V523" s="58">
        <v>1233348</v>
      </c>
      <c r="W523" s="58">
        <v>593619</v>
      </c>
      <c r="X523">
        <v>100</v>
      </c>
      <c r="Y523" s="61">
        <v>45887</v>
      </c>
      <c r="Z523" s="61" t="s">
        <v>1817</v>
      </c>
      <c r="AA523" s="58">
        <v>-262</v>
      </c>
      <c r="AB523">
        <v>3222</v>
      </c>
      <c r="AC523">
        <v>262</v>
      </c>
      <c r="AD523">
        <v>3</v>
      </c>
      <c r="AE523" s="42">
        <v>0.67507949125596201</v>
      </c>
      <c r="AF523" s="58">
        <v>259</v>
      </c>
    </row>
    <row r="524" spans="3:32">
      <c r="C524" t="s">
        <v>804</v>
      </c>
      <c r="D524">
        <v>697</v>
      </c>
      <c r="E524">
        <v>86042417</v>
      </c>
      <c r="F524" t="s">
        <v>175</v>
      </c>
      <c r="G524" t="s">
        <v>50</v>
      </c>
      <c r="H524">
        <v>39</v>
      </c>
      <c r="I524">
        <v>4210166</v>
      </c>
      <c r="J524" s="59">
        <v>0.84</v>
      </c>
      <c r="K524" s="60">
        <v>54.239983899038997</v>
      </c>
      <c r="L524" t="s">
        <v>187</v>
      </c>
      <c r="M524" s="42">
        <v>0.13700000000000001</v>
      </c>
      <c r="N524">
        <v>2915</v>
      </c>
      <c r="O524" s="62">
        <v>44902</v>
      </c>
      <c r="P524">
        <v>55606</v>
      </c>
      <c r="Q524" s="58">
        <v>3016068.5446899598</v>
      </c>
      <c r="R524" s="58">
        <v>3429270</v>
      </c>
      <c r="S524">
        <v>5464</v>
      </c>
      <c r="T524" s="58">
        <v>55606</v>
      </c>
      <c r="U524" s="58">
        <v>50142</v>
      </c>
      <c r="V524" s="58">
        <v>336970</v>
      </c>
      <c r="W524" s="58">
        <v>3092300</v>
      </c>
      <c r="X524">
        <v>140</v>
      </c>
      <c r="Y524" s="61">
        <v>46077</v>
      </c>
      <c r="Z524" s="61" t="s">
        <v>1817</v>
      </c>
      <c r="AA524" s="58">
        <v>-72</v>
      </c>
      <c r="AB524">
        <v>4936</v>
      </c>
      <c r="AC524">
        <v>72</v>
      </c>
      <c r="AD524">
        <v>6</v>
      </c>
      <c r="AE524" s="42">
        <v>9.8262777398122503E-2</v>
      </c>
      <c r="AF524" s="58">
        <v>66</v>
      </c>
    </row>
    <row r="525" spans="3:32">
      <c r="C525" t="s">
        <v>805</v>
      </c>
      <c r="D525">
        <v>339</v>
      </c>
      <c r="E525">
        <v>42467468</v>
      </c>
      <c r="F525" t="s">
        <v>151</v>
      </c>
      <c r="G525" t="s">
        <v>97</v>
      </c>
      <c r="H525">
        <v>43</v>
      </c>
      <c r="I525">
        <v>3339490</v>
      </c>
      <c r="J525" s="59">
        <v>0.79</v>
      </c>
      <c r="K525" s="60">
        <v>95.448527904187799</v>
      </c>
      <c r="L525" t="s">
        <v>68</v>
      </c>
      <c r="M525" s="42">
        <v>0.10299999999999999</v>
      </c>
      <c r="N525">
        <v>1617</v>
      </c>
      <c r="O525" s="62">
        <v>45811</v>
      </c>
      <c r="P525">
        <v>78531</v>
      </c>
      <c r="Q525" s="58">
        <v>7495668.3448437704</v>
      </c>
      <c r="R525" s="58">
        <v>8267722</v>
      </c>
      <c r="S525">
        <v>9725</v>
      </c>
      <c r="T525" s="58">
        <v>78531</v>
      </c>
      <c r="U525" s="58">
        <v>68806</v>
      </c>
      <c r="V525" s="58">
        <v>1023845</v>
      </c>
      <c r="W525" s="58">
        <v>7243877</v>
      </c>
      <c r="X525">
        <v>170</v>
      </c>
      <c r="Y525" s="61">
        <v>46120</v>
      </c>
      <c r="Z525" s="61" t="s">
        <v>1817</v>
      </c>
      <c r="AA525" s="58">
        <v>-29</v>
      </c>
      <c r="AB525">
        <v>7926</v>
      </c>
      <c r="AC525">
        <v>29</v>
      </c>
      <c r="AD525">
        <v>8</v>
      </c>
      <c r="AE525" s="42">
        <v>0.12383644675351101</v>
      </c>
      <c r="AF525" s="58">
        <v>21</v>
      </c>
    </row>
    <row r="526" spans="3:32">
      <c r="C526" t="s">
        <v>806</v>
      </c>
      <c r="D526">
        <v>349</v>
      </c>
      <c r="E526">
        <v>12699023</v>
      </c>
      <c r="F526" t="s">
        <v>637</v>
      </c>
      <c r="G526" t="s">
        <v>67</v>
      </c>
      <c r="H526">
        <v>30</v>
      </c>
      <c r="I526">
        <v>2086312</v>
      </c>
      <c r="J526" s="59">
        <v>0.83</v>
      </c>
      <c r="K526" s="60">
        <v>87.381869179318599</v>
      </c>
      <c r="L526" t="s">
        <v>377</v>
      </c>
      <c r="M526" s="42">
        <v>0.107</v>
      </c>
      <c r="N526">
        <v>5336</v>
      </c>
      <c r="O526" s="62">
        <v>44554</v>
      </c>
      <c r="P526">
        <v>77440</v>
      </c>
      <c r="Q526" s="58">
        <v>6766851.9492464298</v>
      </c>
      <c r="R526" s="58">
        <v>7490905</v>
      </c>
      <c r="S526">
        <v>74661</v>
      </c>
      <c r="T526" s="58">
        <v>77440</v>
      </c>
      <c r="U526" s="58">
        <v>2779</v>
      </c>
      <c r="V526" s="58">
        <v>7222088</v>
      </c>
      <c r="W526" s="58">
        <v>268817</v>
      </c>
      <c r="X526">
        <v>146</v>
      </c>
      <c r="Y526" s="61">
        <v>46004</v>
      </c>
      <c r="Z526" s="61" t="s">
        <v>1817</v>
      </c>
      <c r="AA526" s="58">
        <v>-145</v>
      </c>
      <c r="AB526">
        <v>4976</v>
      </c>
      <c r="AC526">
        <v>145</v>
      </c>
      <c r="AD526">
        <v>9</v>
      </c>
      <c r="AE526" s="42">
        <v>0.96411415289256197</v>
      </c>
      <c r="AF526" s="58">
        <v>136</v>
      </c>
    </row>
    <row r="527" spans="3:32">
      <c r="C527" t="s">
        <v>807</v>
      </c>
      <c r="D527">
        <v>830</v>
      </c>
      <c r="E527">
        <v>24929273</v>
      </c>
      <c r="F527" t="s">
        <v>466</v>
      </c>
      <c r="G527" t="s">
        <v>147</v>
      </c>
      <c r="H527">
        <v>27</v>
      </c>
      <c r="I527">
        <v>3928078</v>
      </c>
      <c r="J527" s="59">
        <v>0.83</v>
      </c>
      <c r="K527" s="60">
        <v>81.686919647468898</v>
      </c>
      <c r="L527" t="s">
        <v>122</v>
      </c>
      <c r="M527" s="42">
        <v>0.124</v>
      </c>
      <c r="N527">
        <v>9230</v>
      </c>
      <c r="O527" s="62">
        <v>45815</v>
      </c>
      <c r="P527">
        <v>68336</v>
      </c>
      <c r="Q527" s="58">
        <v>5582157.3410294401</v>
      </c>
      <c r="R527" s="58">
        <v>6274345</v>
      </c>
      <c r="S527">
        <v>36640</v>
      </c>
      <c r="T527" s="58">
        <v>68336</v>
      </c>
      <c r="U527" s="58">
        <v>31696</v>
      </c>
      <c r="V527" s="58">
        <v>3364142</v>
      </c>
      <c r="W527" s="58">
        <v>2910203</v>
      </c>
      <c r="X527">
        <v>61</v>
      </c>
      <c r="Y527" s="61">
        <v>45993</v>
      </c>
      <c r="Z527" s="61" t="s">
        <v>1817</v>
      </c>
      <c r="AA527" s="58">
        <v>-156</v>
      </c>
      <c r="AB527">
        <v>3685</v>
      </c>
      <c r="AC527">
        <v>156</v>
      </c>
      <c r="AD527">
        <v>2</v>
      </c>
      <c r="AE527" s="42">
        <v>0.53617419808007505</v>
      </c>
      <c r="AF527" s="58">
        <v>154</v>
      </c>
    </row>
    <row r="528" spans="3:32">
      <c r="C528" t="s">
        <v>808</v>
      </c>
      <c r="D528">
        <v>212</v>
      </c>
      <c r="E528">
        <v>66828754</v>
      </c>
      <c r="F528" t="s">
        <v>186</v>
      </c>
      <c r="G528" t="s">
        <v>83</v>
      </c>
      <c r="H528">
        <v>7</v>
      </c>
      <c r="I528">
        <v>1609175</v>
      </c>
      <c r="J528" s="59">
        <v>0.85</v>
      </c>
      <c r="K528" s="60">
        <v>74.336165685667495</v>
      </c>
      <c r="L528" t="s">
        <v>230</v>
      </c>
      <c r="M528" s="42">
        <v>0.10199999999999999</v>
      </c>
      <c r="N528">
        <v>7007</v>
      </c>
      <c r="O528" s="62">
        <v>45579</v>
      </c>
      <c r="P528">
        <v>59839</v>
      </c>
      <c r="Q528" s="58">
        <v>4448201.8184646601</v>
      </c>
      <c r="R528" s="58">
        <v>4901918</v>
      </c>
      <c r="S528">
        <v>52043</v>
      </c>
      <c r="T528" s="58">
        <v>59839</v>
      </c>
      <c r="U528" s="58">
        <v>7796</v>
      </c>
      <c r="V528" s="58">
        <v>4263282</v>
      </c>
      <c r="W528" s="58">
        <v>638636</v>
      </c>
      <c r="X528">
        <v>128</v>
      </c>
      <c r="Y528" s="61">
        <v>46071</v>
      </c>
      <c r="Z528" s="61" t="s">
        <v>1817</v>
      </c>
      <c r="AA528" s="58">
        <v>-78</v>
      </c>
      <c r="AB528">
        <v>3625</v>
      </c>
      <c r="AC528">
        <v>78</v>
      </c>
      <c r="AD528">
        <v>7</v>
      </c>
      <c r="AE528" s="42">
        <v>0.86971707414896604</v>
      </c>
      <c r="AF528" s="58">
        <v>71</v>
      </c>
    </row>
    <row r="529" spans="3:32">
      <c r="C529" t="s">
        <v>809</v>
      </c>
      <c r="D529">
        <v>928</v>
      </c>
      <c r="E529">
        <v>65711032</v>
      </c>
      <c r="F529" t="s">
        <v>615</v>
      </c>
      <c r="G529" t="s">
        <v>79</v>
      </c>
      <c r="H529">
        <v>31</v>
      </c>
      <c r="I529">
        <v>1853030</v>
      </c>
      <c r="J529" s="59">
        <v>0.78</v>
      </c>
      <c r="K529" s="60">
        <v>81.933049290605794</v>
      </c>
      <c r="L529" t="s">
        <v>190</v>
      </c>
      <c r="M529" s="42">
        <v>0.13800000000000001</v>
      </c>
      <c r="N529">
        <v>7376</v>
      </c>
      <c r="O529" s="62">
        <v>44191</v>
      </c>
      <c r="P529">
        <v>93679</v>
      </c>
      <c r="Q529" s="58">
        <v>7675406.1244946597</v>
      </c>
      <c r="R529" s="58">
        <v>8734612</v>
      </c>
      <c r="S529">
        <v>18523</v>
      </c>
      <c r="T529" s="58">
        <v>93679</v>
      </c>
      <c r="U529" s="58">
        <v>75156</v>
      </c>
      <c r="V529" s="58">
        <v>1727081</v>
      </c>
      <c r="W529" s="58">
        <v>7007531</v>
      </c>
      <c r="X529">
        <v>106</v>
      </c>
      <c r="Y529" s="61">
        <v>46212</v>
      </c>
      <c r="Z529" s="61" t="s">
        <v>1817</v>
      </c>
      <c r="AA529" s="58">
        <v>63</v>
      </c>
      <c r="AB529">
        <v>4821</v>
      </c>
      <c r="AC529">
        <v>0</v>
      </c>
      <c r="AD529">
        <v>0</v>
      </c>
      <c r="AE529" s="42">
        <v>0.19772841298476701</v>
      </c>
      <c r="AF529" s="58">
        <v>0</v>
      </c>
    </row>
    <row r="530" spans="3:32">
      <c r="C530" t="s">
        <v>810</v>
      </c>
      <c r="D530">
        <v>831</v>
      </c>
      <c r="E530">
        <v>99130730</v>
      </c>
      <c r="F530" t="s">
        <v>57</v>
      </c>
      <c r="G530" t="s">
        <v>58</v>
      </c>
      <c r="H530">
        <v>15</v>
      </c>
      <c r="I530">
        <v>1403040</v>
      </c>
      <c r="J530" s="59">
        <v>0.81</v>
      </c>
      <c r="K530" s="60">
        <v>65.828320596554207</v>
      </c>
      <c r="L530" t="s">
        <v>51</v>
      </c>
      <c r="M530" s="42">
        <v>0.13</v>
      </c>
      <c r="N530">
        <v>3279</v>
      </c>
      <c r="O530" s="62">
        <v>44503</v>
      </c>
      <c r="P530">
        <v>88071</v>
      </c>
      <c r="Q530" s="58">
        <v>5797566.0232591201</v>
      </c>
      <c r="R530" s="58">
        <v>6551250</v>
      </c>
      <c r="S530">
        <v>88071</v>
      </c>
      <c r="T530" s="58">
        <v>88071</v>
      </c>
      <c r="U530" s="58">
        <v>0</v>
      </c>
      <c r="V530" s="58">
        <v>6551250</v>
      </c>
      <c r="W530" s="58">
        <v>0</v>
      </c>
      <c r="X530">
        <v>196</v>
      </c>
      <c r="Y530" s="61">
        <v>45710</v>
      </c>
      <c r="Z530" s="61" t="s">
        <v>1816</v>
      </c>
      <c r="AA530" s="58">
        <v>-439</v>
      </c>
      <c r="AB530">
        <v>5635</v>
      </c>
      <c r="AC530">
        <v>439</v>
      </c>
      <c r="AD530">
        <v>8</v>
      </c>
      <c r="AE530" s="42">
        <v>1</v>
      </c>
      <c r="AF530" s="58">
        <v>431</v>
      </c>
    </row>
    <row r="531" spans="3:32">
      <c r="C531" t="s">
        <v>811</v>
      </c>
      <c r="D531">
        <v>735</v>
      </c>
      <c r="E531">
        <v>45691827</v>
      </c>
      <c r="F531" t="s">
        <v>368</v>
      </c>
      <c r="G531" t="s">
        <v>125</v>
      </c>
      <c r="H531">
        <v>25</v>
      </c>
      <c r="I531">
        <v>9001577</v>
      </c>
      <c r="J531" s="59">
        <v>0.97</v>
      </c>
      <c r="K531" s="60">
        <v>68.284840749203696</v>
      </c>
      <c r="L531" t="s">
        <v>202</v>
      </c>
      <c r="M531" s="42">
        <v>0.14399999999999999</v>
      </c>
      <c r="N531">
        <v>7856</v>
      </c>
      <c r="O531" s="62">
        <v>44926</v>
      </c>
      <c r="P531">
        <v>84073</v>
      </c>
      <c r="Q531" s="58">
        <v>5740911.4163078004</v>
      </c>
      <c r="R531" s="58">
        <v>6567603</v>
      </c>
      <c r="S531">
        <v>8820</v>
      </c>
      <c r="T531" s="58">
        <v>84073</v>
      </c>
      <c r="U531" s="58">
        <v>75253</v>
      </c>
      <c r="V531" s="58">
        <v>689000</v>
      </c>
      <c r="W531" s="58">
        <v>5878603</v>
      </c>
      <c r="X531">
        <v>200</v>
      </c>
      <c r="Y531" s="61">
        <v>46215</v>
      </c>
      <c r="Z531" s="61" t="s">
        <v>1817</v>
      </c>
      <c r="AA531" s="58">
        <v>66</v>
      </c>
      <c r="AB531">
        <v>7869</v>
      </c>
      <c r="AC531">
        <v>0</v>
      </c>
      <c r="AD531">
        <v>0</v>
      </c>
      <c r="AE531" s="42">
        <v>0.104908829231739</v>
      </c>
      <c r="AF531" s="58">
        <v>0</v>
      </c>
    </row>
    <row r="532" spans="3:32">
      <c r="C532" t="s">
        <v>812</v>
      </c>
      <c r="D532">
        <v>221</v>
      </c>
      <c r="E532">
        <v>47183711</v>
      </c>
      <c r="F532" t="s">
        <v>405</v>
      </c>
      <c r="G532" t="s">
        <v>107</v>
      </c>
      <c r="H532">
        <v>20</v>
      </c>
      <c r="I532">
        <v>3142218</v>
      </c>
      <c r="J532" s="59">
        <v>0.97</v>
      </c>
      <c r="K532" s="60">
        <v>93.429144873286603</v>
      </c>
      <c r="L532" t="s">
        <v>181</v>
      </c>
      <c r="M532" s="42">
        <v>0.126</v>
      </c>
      <c r="N532">
        <v>2365</v>
      </c>
      <c r="O532" s="62">
        <v>44242</v>
      </c>
      <c r="P532">
        <v>92012</v>
      </c>
      <c r="Q532" s="58">
        <v>8596602.4780808501</v>
      </c>
      <c r="R532" s="58">
        <v>9679774</v>
      </c>
      <c r="S532">
        <v>40442</v>
      </c>
      <c r="T532" s="58">
        <v>92012</v>
      </c>
      <c r="U532" s="58">
        <v>51570</v>
      </c>
      <c r="V532" s="58">
        <v>4254548</v>
      </c>
      <c r="W532" s="58">
        <v>5425226</v>
      </c>
      <c r="X532">
        <v>98</v>
      </c>
      <c r="Y532" s="61">
        <v>45678</v>
      </c>
      <c r="Z532" s="61" t="s">
        <v>1817</v>
      </c>
      <c r="AA532" s="58">
        <v>-471</v>
      </c>
      <c r="AB532">
        <v>4069</v>
      </c>
      <c r="AC532">
        <v>471</v>
      </c>
      <c r="AD532">
        <v>2</v>
      </c>
      <c r="AE532" s="42">
        <v>0.43952962657044697</v>
      </c>
      <c r="AF532" s="58">
        <v>469</v>
      </c>
    </row>
    <row r="533" spans="3:32">
      <c r="C533" t="s">
        <v>813</v>
      </c>
      <c r="D533">
        <v>429</v>
      </c>
      <c r="E533">
        <v>63489292</v>
      </c>
      <c r="F533" t="s">
        <v>287</v>
      </c>
      <c r="G533" t="s">
        <v>207</v>
      </c>
      <c r="H533">
        <v>50</v>
      </c>
      <c r="I533">
        <v>6387652</v>
      </c>
      <c r="J533" s="59">
        <v>0.94</v>
      </c>
      <c r="K533" s="60">
        <v>84.082198377360598</v>
      </c>
      <c r="L533" t="s">
        <v>204</v>
      </c>
      <c r="M533" s="42">
        <v>0.11600000000000001</v>
      </c>
      <c r="N533">
        <v>8784</v>
      </c>
      <c r="O533" s="62">
        <v>44552</v>
      </c>
      <c r="P533">
        <v>67942</v>
      </c>
      <c r="Q533" s="58">
        <v>5712712.7221546303</v>
      </c>
      <c r="R533" s="58">
        <v>6375387</v>
      </c>
      <c r="S533">
        <v>47814</v>
      </c>
      <c r="T533" s="58">
        <v>67942</v>
      </c>
      <c r="U533" s="58">
        <v>20128</v>
      </c>
      <c r="V533" s="58">
        <v>4486662</v>
      </c>
      <c r="W533" s="58">
        <v>1888725</v>
      </c>
      <c r="X533">
        <v>195</v>
      </c>
      <c r="Y533" s="61">
        <v>45866</v>
      </c>
      <c r="Z533" s="61" t="s">
        <v>1817</v>
      </c>
      <c r="AA533" s="58">
        <v>-283</v>
      </c>
      <c r="AB533">
        <v>1149</v>
      </c>
      <c r="AC533">
        <v>283</v>
      </c>
      <c r="AD533">
        <v>2</v>
      </c>
      <c r="AE533" s="42">
        <v>0.70374731388537304</v>
      </c>
      <c r="AF533" s="58">
        <v>281</v>
      </c>
    </row>
    <row r="534" spans="3:32">
      <c r="C534" t="s">
        <v>814</v>
      </c>
      <c r="D534">
        <v>718</v>
      </c>
      <c r="E534">
        <v>72367361</v>
      </c>
      <c r="F534" t="s">
        <v>153</v>
      </c>
      <c r="G534" t="s">
        <v>107</v>
      </c>
      <c r="H534">
        <v>28</v>
      </c>
      <c r="I534">
        <v>6573724</v>
      </c>
      <c r="J534" s="59">
        <v>0.96</v>
      </c>
      <c r="K534" s="60">
        <v>70.531761592726895</v>
      </c>
      <c r="L534" t="s">
        <v>230</v>
      </c>
      <c r="M534" s="42">
        <v>0.13500000000000001</v>
      </c>
      <c r="N534">
        <v>4123</v>
      </c>
      <c r="O534" s="62">
        <v>43981</v>
      </c>
      <c r="P534">
        <v>93599</v>
      </c>
      <c r="Q534" s="58">
        <v>6601702.3533176398</v>
      </c>
      <c r="R534" s="58">
        <v>7492932</v>
      </c>
      <c r="S534">
        <v>70513</v>
      </c>
      <c r="T534" s="58">
        <v>93599</v>
      </c>
      <c r="U534" s="58">
        <v>23086</v>
      </c>
      <c r="V534" s="58">
        <v>5644816</v>
      </c>
      <c r="W534" s="58">
        <v>1848116</v>
      </c>
      <c r="X534">
        <v>65</v>
      </c>
      <c r="Y534" s="61">
        <v>45964</v>
      </c>
      <c r="Z534" s="61" t="s">
        <v>1817</v>
      </c>
      <c r="AA534" s="58">
        <v>-185</v>
      </c>
      <c r="AB534">
        <v>1496</v>
      </c>
      <c r="AC534">
        <v>185</v>
      </c>
      <c r="AD534">
        <v>6</v>
      </c>
      <c r="AE534" s="42">
        <v>0.75335206572719804</v>
      </c>
      <c r="AF534" s="58">
        <v>179</v>
      </c>
    </row>
    <row r="535" spans="3:32">
      <c r="C535" t="s">
        <v>815</v>
      </c>
      <c r="D535">
        <v>689</v>
      </c>
      <c r="E535">
        <v>42319418</v>
      </c>
      <c r="F535" t="s">
        <v>86</v>
      </c>
      <c r="G535" t="s">
        <v>58</v>
      </c>
      <c r="H535">
        <v>31</v>
      </c>
      <c r="I535">
        <v>8878904</v>
      </c>
      <c r="J535" s="59">
        <v>0.83</v>
      </c>
      <c r="K535" s="60">
        <v>65.515981406014802</v>
      </c>
      <c r="L535" t="s">
        <v>197</v>
      </c>
      <c r="M535" s="42">
        <v>0.13700000000000001</v>
      </c>
      <c r="N535">
        <v>5116</v>
      </c>
      <c r="O535" s="62">
        <v>43881</v>
      </c>
      <c r="P535">
        <v>52174</v>
      </c>
      <c r="Q535" s="58">
        <v>3418230.81387742</v>
      </c>
      <c r="R535" s="58">
        <v>3886528</v>
      </c>
      <c r="S535">
        <v>3592</v>
      </c>
      <c r="T535" s="58">
        <v>52174</v>
      </c>
      <c r="U535" s="58">
        <v>48582</v>
      </c>
      <c r="V535" s="58">
        <v>267574</v>
      </c>
      <c r="W535" s="58">
        <v>3618954</v>
      </c>
      <c r="X535">
        <v>90</v>
      </c>
      <c r="Y535" s="61">
        <v>46065</v>
      </c>
      <c r="Z535" s="61" t="s">
        <v>1817</v>
      </c>
      <c r="AA535" s="58">
        <v>-84</v>
      </c>
      <c r="AB535">
        <v>9773</v>
      </c>
      <c r="AC535">
        <v>84</v>
      </c>
      <c r="AD535">
        <v>3</v>
      </c>
      <c r="AE535" s="42">
        <v>6.8846551922413499E-2</v>
      </c>
      <c r="AF535" s="58">
        <v>81</v>
      </c>
    </row>
    <row r="536" spans="3:32">
      <c r="C536" t="s">
        <v>816</v>
      </c>
      <c r="D536">
        <v>337</v>
      </c>
      <c r="E536">
        <v>88225820</v>
      </c>
      <c r="F536" t="s">
        <v>78</v>
      </c>
      <c r="G536" t="s">
        <v>79</v>
      </c>
      <c r="H536">
        <v>11</v>
      </c>
      <c r="I536">
        <v>2249596</v>
      </c>
      <c r="J536" s="59">
        <v>0.96</v>
      </c>
      <c r="K536" s="60">
        <v>67.2655111835779</v>
      </c>
      <c r="L536" t="s">
        <v>197</v>
      </c>
      <c r="M536" s="42">
        <v>0.14899999999999999</v>
      </c>
      <c r="N536">
        <v>2016</v>
      </c>
      <c r="O536" s="62">
        <v>45547</v>
      </c>
      <c r="P536">
        <v>18261</v>
      </c>
      <c r="Q536" s="58">
        <v>1228335.4997233199</v>
      </c>
      <c r="R536" s="58">
        <v>1411357</v>
      </c>
      <c r="S536">
        <v>17475</v>
      </c>
      <c r="T536" s="58">
        <v>18261</v>
      </c>
      <c r="U536" s="58">
        <v>786</v>
      </c>
      <c r="V536" s="58">
        <v>1350609</v>
      </c>
      <c r="W536" s="58">
        <v>60748</v>
      </c>
      <c r="X536">
        <v>109</v>
      </c>
      <c r="Y536" s="61">
        <v>46029</v>
      </c>
      <c r="Z536" s="61" t="s">
        <v>1817</v>
      </c>
      <c r="AA536" s="58">
        <v>-120</v>
      </c>
      <c r="AB536">
        <v>7187</v>
      </c>
      <c r="AC536">
        <v>120</v>
      </c>
      <c r="AD536">
        <v>4</v>
      </c>
      <c r="AE536" s="42">
        <v>0.95695745030392598</v>
      </c>
      <c r="AF536" s="58">
        <v>116</v>
      </c>
    </row>
    <row r="537" spans="3:32">
      <c r="C537" t="s">
        <v>817</v>
      </c>
      <c r="D537">
        <v>238</v>
      </c>
      <c r="E537">
        <v>17696901</v>
      </c>
      <c r="F537" t="s">
        <v>381</v>
      </c>
      <c r="G537" t="s">
        <v>211</v>
      </c>
      <c r="H537">
        <v>26</v>
      </c>
      <c r="I537">
        <v>9989639</v>
      </c>
      <c r="J537" s="59">
        <v>0.94</v>
      </c>
      <c r="K537" s="60">
        <v>97.170909684742099</v>
      </c>
      <c r="L537" t="s">
        <v>55</v>
      </c>
      <c r="M537" s="42">
        <v>0.14299999999999999</v>
      </c>
      <c r="N537">
        <v>2201</v>
      </c>
      <c r="O537" s="62">
        <v>44411</v>
      </c>
      <c r="P537">
        <v>66833</v>
      </c>
      <c r="Q537" s="58">
        <v>6494223.40696037</v>
      </c>
      <c r="R537" s="58">
        <v>7422897</v>
      </c>
      <c r="S537">
        <v>6645</v>
      </c>
      <c r="T537" s="58">
        <v>66833</v>
      </c>
      <c r="U537" s="58">
        <v>60188</v>
      </c>
      <c r="V537" s="58">
        <v>738036</v>
      </c>
      <c r="W537" s="58">
        <v>6684861</v>
      </c>
      <c r="X537">
        <v>89</v>
      </c>
      <c r="Y537" s="61">
        <v>46328</v>
      </c>
      <c r="Z537" s="61" t="s">
        <v>1817</v>
      </c>
      <c r="AA537" s="58">
        <v>179</v>
      </c>
      <c r="AB537">
        <v>2299</v>
      </c>
      <c r="AC537">
        <v>0</v>
      </c>
      <c r="AD537">
        <v>0</v>
      </c>
      <c r="AE537" s="42">
        <v>9.9426929810123701E-2</v>
      </c>
      <c r="AF537" s="58">
        <v>0</v>
      </c>
    </row>
    <row r="538" spans="3:32">
      <c r="C538" t="s">
        <v>818</v>
      </c>
      <c r="D538">
        <v>623</v>
      </c>
      <c r="E538">
        <v>75929532</v>
      </c>
      <c r="F538" t="s">
        <v>49</v>
      </c>
      <c r="G538" t="s">
        <v>50</v>
      </c>
      <c r="H538">
        <v>30</v>
      </c>
      <c r="I538">
        <v>9884046</v>
      </c>
      <c r="J538" s="59">
        <v>0.87</v>
      </c>
      <c r="K538" s="60">
        <v>74.09560157816</v>
      </c>
      <c r="L538" t="s">
        <v>276</v>
      </c>
      <c r="M538" s="42">
        <v>0.126</v>
      </c>
      <c r="N538">
        <v>2889</v>
      </c>
      <c r="O538" s="62">
        <v>45678</v>
      </c>
      <c r="P538">
        <v>77750</v>
      </c>
      <c r="Q538" s="58">
        <v>5760933.0227019396</v>
      </c>
      <c r="R538" s="58">
        <v>6486811</v>
      </c>
      <c r="S538">
        <v>33097</v>
      </c>
      <c r="T538" s="58">
        <v>77750</v>
      </c>
      <c r="U538" s="58">
        <v>44653</v>
      </c>
      <c r="V538" s="58">
        <v>2761337</v>
      </c>
      <c r="W538" s="58">
        <v>3725474</v>
      </c>
      <c r="X538">
        <v>184</v>
      </c>
      <c r="Y538" s="61">
        <v>46130</v>
      </c>
      <c r="Z538" s="61" t="s">
        <v>1817</v>
      </c>
      <c r="AA538" s="58">
        <v>-19</v>
      </c>
      <c r="AB538">
        <v>8274</v>
      </c>
      <c r="AC538">
        <v>19</v>
      </c>
      <c r="AD538">
        <v>1</v>
      </c>
      <c r="AE538" s="42">
        <v>0.42568488745980698</v>
      </c>
      <c r="AF538" s="58">
        <v>18</v>
      </c>
    </row>
    <row r="539" spans="3:32">
      <c r="C539" t="s">
        <v>819</v>
      </c>
      <c r="D539">
        <v>885</v>
      </c>
      <c r="E539">
        <v>72205458</v>
      </c>
      <c r="F539" t="s">
        <v>89</v>
      </c>
      <c r="G539" t="s">
        <v>71</v>
      </c>
      <c r="H539">
        <v>25</v>
      </c>
      <c r="I539">
        <v>1385031</v>
      </c>
      <c r="J539" s="59">
        <v>0.75</v>
      </c>
      <c r="K539" s="60">
        <v>67.815168576761593</v>
      </c>
      <c r="L539" t="s">
        <v>51</v>
      </c>
      <c r="M539" s="42">
        <v>0.11799999999999999</v>
      </c>
      <c r="N539">
        <v>8697</v>
      </c>
      <c r="O539" s="62">
        <v>44197</v>
      </c>
      <c r="P539">
        <v>59203</v>
      </c>
      <c r="Q539" s="58">
        <v>4014861.4252500199</v>
      </c>
      <c r="R539" s="58">
        <v>4488615</v>
      </c>
      <c r="S539">
        <v>8527</v>
      </c>
      <c r="T539" s="58">
        <v>59203</v>
      </c>
      <c r="U539" s="58">
        <v>50676</v>
      </c>
      <c r="V539" s="58">
        <v>646495</v>
      </c>
      <c r="W539" s="58">
        <v>3842120</v>
      </c>
      <c r="X539">
        <v>187</v>
      </c>
      <c r="Y539" s="61">
        <v>46046</v>
      </c>
      <c r="Z539" s="61" t="s">
        <v>1817</v>
      </c>
      <c r="AA539" s="58">
        <v>-103</v>
      </c>
      <c r="AB539">
        <v>9552</v>
      </c>
      <c r="AC539">
        <v>103</v>
      </c>
      <c r="AD539">
        <v>1</v>
      </c>
      <c r="AE539" s="42">
        <v>0.14402986335151899</v>
      </c>
      <c r="AF539" s="58">
        <v>102</v>
      </c>
    </row>
    <row r="540" spans="3:32">
      <c r="C540" t="s">
        <v>820</v>
      </c>
      <c r="D540">
        <v>443</v>
      </c>
      <c r="E540">
        <v>76984474</v>
      </c>
      <c r="F540" t="s">
        <v>363</v>
      </c>
      <c r="G540" t="s">
        <v>207</v>
      </c>
      <c r="H540">
        <v>38</v>
      </c>
      <c r="I540">
        <v>7793142</v>
      </c>
      <c r="J540" s="59">
        <v>0.92</v>
      </c>
      <c r="K540" s="60">
        <v>87.721833876625794</v>
      </c>
      <c r="L540" t="s">
        <v>236</v>
      </c>
      <c r="M540" s="42">
        <v>0.11799999999999999</v>
      </c>
      <c r="N540">
        <v>8681</v>
      </c>
      <c r="O540" s="62">
        <v>44512</v>
      </c>
      <c r="P540">
        <v>69460</v>
      </c>
      <c r="Q540" s="58">
        <v>6093158.5810704296</v>
      </c>
      <c r="R540" s="58">
        <v>6812151</v>
      </c>
      <c r="S540">
        <v>35140</v>
      </c>
      <c r="T540" s="58">
        <v>69460</v>
      </c>
      <c r="U540" s="58">
        <v>34320</v>
      </c>
      <c r="V540" s="58">
        <v>3446286</v>
      </c>
      <c r="W540" s="58">
        <v>3365865</v>
      </c>
      <c r="X540">
        <v>75</v>
      </c>
      <c r="Y540" s="61">
        <v>45696</v>
      </c>
      <c r="Z540" s="61" t="s">
        <v>1817</v>
      </c>
      <c r="AA540" s="58">
        <v>-453</v>
      </c>
      <c r="AB540">
        <v>5277</v>
      </c>
      <c r="AC540">
        <v>453</v>
      </c>
      <c r="AD540">
        <v>1</v>
      </c>
      <c r="AE540" s="42">
        <v>0.50590267780017295</v>
      </c>
      <c r="AF540" s="58">
        <v>452</v>
      </c>
    </row>
    <row r="541" spans="3:32">
      <c r="C541" t="s">
        <v>821</v>
      </c>
      <c r="D541">
        <v>904</v>
      </c>
      <c r="E541">
        <v>42111792</v>
      </c>
      <c r="F541" t="s">
        <v>391</v>
      </c>
      <c r="G541" t="s">
        <v>75</v>
      </c>
      <c r="H541">
        <v>21</v>
      </c>
      <c r="I541">
        <v>9176027</v>
      </c>
      <c r="J541" s="59">
        <v>0.95</v>
      </c>
      <c r="K541" s="60">
        <v>74.624110252378898</v>
      </c>
      <c r="L541" t="s">
        <v>94</v>
      </c>
      <c r="M541" s="42">
        <v>0.125</v>
      </c>
      <c r="N541">
        <v>8610</v>
      </c>
      <c r="O541" s="62">
        <v>45156</v>
      </c>
      <c r="P541">
        <v>91754</v>
      </c>
      <c r="Q541" s="58">
        <v>6847060.6120967697</v>
      </c>
      <c r="R541" s="58">
        <v>7702943</v>
      </c>
      <c r="S541">
        <v>58954</v>
      </c>
      <c r="T541" s="58">
        <v>91754</v>
      </c>
      <c r="U541" s="58">
        <v>32800</v>
      </c>
      <c r="V541" s="58">
        <v>4949314</v>
      </c>
      <c r="W541" s="58">
        <v>2753629</v>
      </c>
      <c r="X541">
        <v>107</v>
      </c>
      <c r="Y541" s="61">
        <v>46121</v>
      </c>
      <c r="Z541" s="61" t="s">
        <v>1817</v>
      </c>
      <c r="AA541" s="58">
        <v>-28</v>
      </c>
      <c r="AB541">
        <v>9466</v>
      </c>
      <c r="AC541">
        <v>28</v>
      </c>
      <c r="AD541">
        <v>8</v>
      </c>
      <c r="AE541" s="42">
        <v>0.64252239684373402</v>
      </c>
      <c r="AF541" s="58">
        <v>20</v>
      </c>
    </row>
    <row r="542" spans="3:32">
      <c r="C542" t="s">
        <v>822</v>
      </c>
      <c r="D542">
        <v>348</v>
      </c>
      <c r="E542">
        <v>83314114</v>
      </c>
      <c r="F542" t="s">
        <v>536</v>
      </c>
      <c r="G542" t="s">
        <v>93</v>
      </c>
      <c r="H542">
        <v>45</v>
      </c>
      <c r="I542">
        <v>2403763</v>
      </c>
      <c r="J542" s="59">
        <v>0.83</v>
      </c>
      <c r="K542" s="60">
        <v>55.462311155365903</v>
      </c>
      <c r="L542" t="s">
        <v>306</v>
      </c>
      <c r="M542" s="42">
        <v>0.122</v>
      </c>
      <c r="N542">
        <v>1705</v>
      </c>
      <c r="O542" s="62">
        <v>44043</v>
      </c>
      <c r="P542">
        <v>46636</v>
      </c>
      <c r="Q542" s="58">
        <v>2586540.3430416398</v>
      </c>
      <c r="R542" s="58">
        <v>2902098</v>
      </c>
      <c r="S542">
        <v>24761</v>
      </c>
      <c r="T542" s="58">
        <v>46636</v>
      </c>
      <c r="U542" s="58">
        <v>21875</v>
      </c>
      <c r="V542" s="58">
        <v>1540845</v>
      </c>
      <c r="W542" s="58">
        <v>1361253</v>
      </c>
      <c r="X542">
        <v>130</v>
      </c>
      <c r="Y542" s="61">
        <v>45848</v>
      </c>
      <c r="Z542" s="61" t="s">
        <v>1817</v>
      </c>
      <c r="AA542" s="58">
        <v>-301</v>
      </c>
      <c r="AB542">
        <v>1773</v>
      </c>
      <c r="AC542">
        <v>301</v>
      </c>
      <c r="AD542">
        <v>7</v>
      </c>
      <c r="AE542" s="42">
        <v>0.53094176172913599</v>
      </c>
      <c r="AF542" s="58">
        <v>294</v>
      </c>
    </row>
    <row r="543" spans="3:32">
      <c r="C543" t="s">
        <v>823</v>
      </c>
      <c r="D543">
        <v>263</v>
      </c>
      <c r="E543">
        <v>65942277</v>
      </c>
      <c r="F543" t="s">
        <v>824</v>
      </c>
      <c r="G543" t="s">
        <v>147</v>
      </c>
      <c r="H543">
        <v>45</v>
      </c>
      <c r="I543">
        <v>4946310</v>
      </c>
      <c r="J543" s="59">
        <v>0.84</v>
      </c>
      <c r="K543" s="60">
        <v>60.502832781499798</v>
      </c>
      <c r="L543" t="s">
        <v>187</v>
      </c>
      <c r="M543" s="42">
        <v>0.11700000000000001</v>
      </c>
      <c r="N543">
        <v>7947</v>
      </c>
      <c r="O543" s="62">
        <v>45488</v>
      </c>
      <c r="P543">
        <v>87558</v>
      </c>
      <c r="Q543" s="58">
        <v>5297507.0326825604</v>
      </c>
      <c r="R543" s="58">
        <v>5917315</v>
      </c>
      <c r="S543">
        <v>15440</v>
      </c>
      <c r="T543" s="58">
        <v>87558</v>
      </c>
      <c r="U543" s="58">
        <v>72118</v>
      </c>
      <c r="V543" s="58">
        <v>1043461</v>
      </c>
      <c r="W543" s="58">
        <v>4873854</v>
      </c>
      <c r="X543">
        <v>98</v>
      </c>
      <c r="Y543" s="61">
        <v>46376</v>
      </c>
      <c r="Z543" s="61" t="s">
        <v>1817</v>
      </c>
      <c r="AA543" s="58">
        <v>227</v>
      </c>
      <c r="AB543">
        <v>6447</v>
      </c>
      <c r="AC543">
        <v>0</v>
      </c>
      <c r="AD543">
        <v>0</v>
      </c>
      <c r="AE543" s="42">
        <v>0.17634025445990101</v>
      </c>
      <c r="AF543" s="58">
        <v>0</v>
      </c>
    </row>
    <row r="544" spans="3:32">
      <c r="C544" t="s">
        <v>825</v>
      </c>
      <c r="D544">
        <v>138</v>
      </c>
      <c r="E544">
        <v>82802282</v>
      </c>
      <c r="F544" t="s">
        <v>313</v>
      </c>
      <c r="G544" t="s">
        <v>67</v>
      </c>
      <c r="H544">
        <v>50</v>
      </c>
      <c r="I544">
        <v>2676208</v>
      </c>
      <c r="J544" s="59">
        <v>0.86</v>
      </c>
      <c r="K544" s="60">
        <v>93.906713424647904</v>
      </c>
      <c r="L544" t="s">
        <v>194</v>
      </c>
      <c r="M544" s="42">
        <v>0.13700000000000001</v>
      </c>
      <c r="N544">
        <v>9242</v>
      </c>
      <c r="O544" s="62">
        <v>45024</v>
      </c>
      <c r="P544">
        <v>39326</v>
      </c>
      <c r="Q544" s="58">
        <v>3692975.4121376998</v>
      </c>
      <c r="R544" s="58">
        <v>4198913</v>
      </c>
      <c r="S544">
        <v>4997</v>
      </c>
      <c r="T544" s="58">
        <v>39326</v>
      </c>
      <c r="U544" s="58">
        <v>34329</v>
      </c>
      <c r="V544" s="58">
        <v>533539</v>
      </c>
      <c r="W544" s="58">
        <v>3665374</v>
      </c>
      <c r="X544">
        <v>99</v>
      </c>
      <c r="Y544" s="61">
        <v>46219</v>
      </c>
      <c r="Z544" s="61" t="s">
        <v>1817</v>
      </c>
      <c r="AA544" s="58">
        <v>70</v>
      </c>
      <c r="AB544">
        <v>2583</v>
      </c>
      <c r="AC544">
        <v>0</v>
      </c>
      <c r="AD544">
        <v>0</v>
      </c>
      <c r="AE544" s="42">
        <v>0.12706606316431901</v>
      </c>
      <c r="AF544" s="58">
        <v>0</v>
      </c>
    </row>
    <row r="545" spans="3:32">
      <c r="C545" t="s">
        <v>826</v>
      </c>
      <c r="D545">
        <v>779</v>
      </c>
      <c r="E545">
        <v>28121874</v>
      </c>
      <c r="F545" t="s">
        <v>487</v>
      </c>
      <c r="G545" t="s">
        <v>71</v>
      </c>
      <c r="H545">
        <v>17</v>
      </c>
      <c r="I545">
        <v>4156050</v>
      </c>
      <c r="J545" s="59">
        <v>0.75</v>
      </c>
      <c r="K545" s="60">
        <v>52.648866553526297</v>
      </c>
      <c r="L545" t="s">
        <v>221</v>
      </c>
      <c r="M545" s="42">
        <v>0.122</v>
      </c>
      <c r="N545">
        <v>6038</v>
      </c>
      <c r="O545" s="62">
        <v>45842</v>
      </c>
      <c r="P545">
        <v>73092</v>
      </c>
      <c r="Q545" s="58">
        <v>3848210.9541303399</v>
      </c>
      <c r="R545" s="58">
        <v>4317693</v>
      </c>
      <c r="S545">
        <v>68333</v>
      </c>
      <c r="T545" s="58">
        <v>73092</v>
      </c>
      <c r="U545" s="58">
        <v>4759</v>
      </c>
      <c r="V545" s="58">
        <v>4036569</v>
      </c>
      <c r="W545" s="58">
        <v>281124</v>
      </c>
      <c r="X545">
        <v>118</v>
      </c>
      <c r="Y545" s="61">
        <v>46350</v>
      </c>
      <c r="Z545" s="61" t="s">
        <v>1817</v>
      </c>
      <c r="AA545" s="58">
        <v>201</v>
      </c>
      <c r="AB545">
        <v>5232</v>
      </c>
      <c r="AC545">
        <v>0</v>
      </c>
      <c r="AD545">
        <v>0</v>
      </c>
      <c r="AE545" s="42">
        <v>0.93489027526952295</v>
      </c>
      <c r="AF545" s="58">
        <v>0</v>
      </c>
    </row>
    <row r="546" spans="3:32">
      <c r="C546" t="s">
        <v>827</v>
      </c>
      <c r="D546">
        <v>644</v>
      </c>
      <c r="E546">
        <v>35977893</v>
      </c>
      <c r="F546" t="s">
        <v>282</v>
      </c>
      <c r="G546" t="s">
        <v>50</v>
      </c>
      <c r="H546">
        <v>47</v>
      </c>
      <c r="I546">
        <v>5903015</v>
      </c>
      <c r="J546" s="59">
        <v>0.96</v>
      </c>
      <c r="K546" s="60">
        <v>81.103335729996402</v>
      </c>
      <c r="L546" t="s">
        <v>187</v>
      </c>
      <c r="M546" s="42">
        <v>0.11799999999999999</v>
      </c>
      <c r="N546">
        <v>3888</v>
      </c>
      <c r="O546" s="62">
        <v>44464</v>
      </c>
      <c r="P546">
        <v>10422</v>
      </c>
      <c r="Q546" s="58">
        <v>845258.96497802204</v>
      </c>
      <c r="R546" s="58">
        <v>945000</v>
      </c>
      <c r="S546">
        <v>10422</v>
      </c>
      <c r="T546" s="58">
        <v>10422</v>
      </c>
      <c r="U546" s="58">
        <v>0</v>
      </c>
      <c r="V546" s="58">
        <v>945000</v>
      </c>
      <c r="W546" s="58">
        <v>0</v>
      </c>
      <c r="X546">
        <v>199</v>
      </c>
      <c r="Y546" s="61">
        <v>46317</v>
      </c>
      <c r="Z546" s="61" t="s">
        <v>1818</v>
      </c>
      <c r="AA546" s="58">
        <v>168</v>
      </c>
      <c r="AB546">
        <v>2681</v>
      </c>
      <c r="AC546">
        <v>0</v>
      </c>
      <c r="AD546">
        <v>0</v>
      </c>
      <c r="AE546" s="42">
        <v>1</v>
      </c>
      <c r="AF546" s="58">
        <v>0</v>
      </c>
    </row>
    <row r="547" spans="3:32">
      <c r="C547" t="s">
        <v>828</v>
      </c>
      <c r="D547">
        <v>613</v>
      </c>
      <c r="E547">
        <v>86228751</v>
      </c>
      <c r="F547" t="s">
        <v>507</v>
      </c>
      <c r="G547" t="s">
        <v>63</v>
      </c>
      <c r="H547">
        <v>42</v>
      </c>
      <c r="I547">
        <v>9244202</v>
      </c>
      <c r="J547" s="59">
        <v>0.98</v>
      </c>
      <c r="K547" s="60">
        <v>99.276919673832495</v>
      </c>
      <c r="L547" t="s">
        <v>176</v>
      </c>
      <c r="M547" s="42">
        <v>0.124</v>
      </c>
      <c r="N547">
        <v>8554</v>
      </c>
      <c r="O547" s="62">
        <v>45831</v>
      </c>
      <c r="P547">
        <v>82296</v>
      </c>
      <c r="Q547" s="58">
        <v>8170093.3814777201</v>
      </c>
      <c r="R547" s="58">
        <v>9183185</v>
      </c>
      <c r="S547">
        <v>57295</v>
      </c>
      <c r="T547" s="58">
        <v>82296</v>
      </c>
      <c r="U547" s="58">
        <v>25001</v>
      </c>
      <c r="V547" s="58">
        <v>6393392</v>
      </c>
      <c r="W547" s="58">
        <v>2789793</v>
      </c>
      <c r="X547">
        <v>61</v>
      </c>
      <c r="Y547" s="61">
        <v>45862</v>
      </c>
      <c r="Z547" s="61" t="s">
        <v>1817</v>
      </c>
      <c r="AA547" s="58">
        <v>-287</v>
      </c>
      <c r="AB547">
        <v>3030</v>
      </c>
      <c r="AC547">
        <v>287</v>
      </c>
      <c r="AD547">
        <v>1</v>
      </c>
      <c r="AE547" s="42">
        <v>0.69620637698065502</v>
      </c>
      <c r="AF547" s="58">
        <v>286</v>
      </c>
    </row>
    <row r="548" spans="3:32">
      <c r="C548" t="s">
        <v>829</v>
      </c>
      <c r="D548">
        <v>862</v>
      </c>
      <c r="E548">
        <v>89709588</v>
      </c>
      <c r="F548" t="s">
        <v>405</v>
      </c>
      <c r="G548" t="s">
        <v>107</v>
      </c>
      <c r="H548">
        <v>11</v>
      </c>
      <c r="I548">
        <v>604428</v>
      </c>
      <c r="J548" s="59">
        <v>0.94</v>
      </c>
      <c r="K548" s="60">
        <v>86.481998886349103</v>
      </c>
      <c r="L548" t="s">
        <v>377</v>
      </c>
      <c r="M548" s="42">
        <v>0.13900000000000001</v>
      </c>
      <c r="N548">
        <v>8366</v>
      </c>
      <c r="O548" s="62">
        <v>44963</v>
      </c>
      <c r="P548">
        <v>27621</v>
      </c>
      <c r="Q548" s="58">
        <v>2388719.2912398502</v>
      </c>
      <c r="R548" s="58">
        <v>2720751</v>
      </c>
      <c r="S548">
        <v>4343</v>
      </c>
      <c r="T548" s="58">
        <v>27621</v>
      </c>
      <c r="U548" s="58">
        <v>23278</v>
      </c>
      <c r="V548" s="58">
        <v>427799</v>
      </c>
      <c r="W548" s="58">
        <v>2292952</v>
      </c>
      <c r="X548">
        <v>64</v>
      </c>
      <c r="Y548" s="61">
        <v>46032</v>
      </c>
      <c r="Z548" s="61" t="s">
        <v>1817</v>
      </c>
      <c r="AA548" s="58">
        <v>-117</v>
      </c>
      <c r="AB548">
        <v>2958</v>
      </c>
      <c r="AC548">
        <v>117</v>
      </c>
      <c r="AD548">
        <v>7</v>
      </c>
      <c r="AE548" s="42">
        <v>0.157235436805329</v>
      </c>
      <c r="AF548" s="58">
        <v>110</v>
      </c>
    </row>
    <row r="549" spans="3:32">
      <c r="C549" t="s">
        <v>830</v>
      </c>
      <c r="D549">
        <v>821</v>
      </c>
      <c r="E549">
        <v>55539172</v>
      </c>
      <c r="F549" t="s">
        <v>673</v>
      </c>
      <c r="G549" t="s">
        <v>97</v>
      </c>
      <c r="H549">
        <v>36</v>
      </c>
      <c r="I549">
        <v>8085120</v>
      </c>
      <c r="J549" s="59">
        <v>0.89</v>
      </c>
      <c r="K549" s="60">
        <v>95.298773272037096</v>
      </c>
      <c r="L549" t="s">
        <v>276</v>
      </c>
      <c r="M549" s="42">
        <v>0.11799999999999999</v>
      </c>
      <c r="N549">
        <v>9920</v>
      </c>
      <c r="O549" s="62">
        <v>45988</v>
      </c>
      <c r="P549">
        <v>85999</v>
      </c>
      <c r="Q549" s="58">
        <v>8195599.20262192</v>
      </c>
      <c r="R549" s="58">
        <v>9162680</v>
      </c>
      <c r="S549">
        <v>61247</v>
      </c>
      <c r="T549" s="58">
        <v>85999</v>
      </c>
      <c r="U549" s="58">
        <v>24752</v>
      </c>
      <c r="V549" s="58">
        <v>6525502</v>
      </c>
      <c r="W549" s="58">
        <v>2637178</v>
      </c>
      <c r="X549">
        <v>94</v>
      </c>
      <c r="Y549" s="61">
        <v>46215</v>
      </c>
      <c r="Z549" s="61" t="s">
        <v>1817</v>
      </c>
      <c r="AA549" s="58">
        <v>66</v>
      </c>
      <c r="AB549">
        <v>8369</v>
      </c>
      <c r="AC549">
        <v>0</v>
      </c>
      <c r="AD549">
        <v>0</v>
      </c>
      <c r="AE549" s="42">
        <v>0.71218269979883497</v>
      </c>
      <c r="AF549" s="58">
        <v>0</v>
      </c>
    </row>
    <row r="550" spans="3:32">
      <c r="C550" t="s">
        <v>831</v>
      </c>
      <c r="D550">
        <v>283</v>
      </c>
      <c r="E550">
        <v>94621033</v>
      </c>
      <c r="F550" t="s">
        <v>317</v>
      </c>
      <c r="G550" t="s">
        <v>147</v>
      </c>
      <c r="H550">
        <v>41</v>
      </c>
      <c r="I550">
        <v>509486</v>
      </c>
      <c r="J550" s="59">
        <v>0.91</v>
      </c>
      <c r="K550" s="60">
        <v>80.055661487891001</v>
      </c>
      <c r="L550" t="s">
        <v>68</v>
      </c>
      <c r="M550" s="42">
        <v>0.14699999999999999</v>
      </c>
      <c r="N550">
        <v>7370</v>
      </c>
      <c r="O550" s="62">
        <v>44305</v>
      </c>
      <c r="P550">
        <v>74557</v>
      </c>
      <c r="Q550" s="58">
        <v>5968709.9535526903</v>
      </c>
      <c r="R550" s="58">
        <v>6846110</v>
      </c>
      <c r="S550">
        <v>68914</v>
      </c>
      <c r="T550" s="58">
        <v>74557</v>
      </c>
      <c r="U550" s="58">
        <v>5643</v>
      </c>
      <c r="V550" s="58">
        <v>6327948</v>
      </c>
      <c r="W550" s="58">
        <v>518162</v>
      </c>
      <c r="X550">
        <v>132</v>
      </c>
      <c r="Y550" s="61">
        <v>46377</v>
      </c>
      <c r="Z550" s="61" t="s">
        <v>1817</v>
      </c>
      <c r="AA550" s="58">
        <v>228</v>
      </c>
      <c r="AB550">
        <v>4791</v>
      </c>
      <c r="AC550">
        <v>0</v>
      </c>
      <c r="AD550">
        <v>0</v>
      </c>
      <c r="AE550" s="42">
        <v>0.92431294177609102</v>
      </c>
      <c r="AF550" s="58">
        <v>0</v>
      </c>
    </row>
    <row r="551" spans="3:32">
      <c r="C551" t="s">
        <v>832</v>
      </c>
      <c r="D551">
        <v>362</v>
      </c>
      <c r="E551">
        <v>10316091</v>
      </c>
      <c r="F551" t="s">
        <v>391</v>
      </c>
      <c r="G551" t="s">
        <v>75</v>
      </c>
      <c r="H551">
        <v>6</v>
      </c>
      <c r="I551">
        <v>5312789</v>
      </c>
      <c r="J551" s="59">
        <v>0.81</v>
      </c>
      <c r="K551" s="60">
        <v>83.763383284346503</v>
      </c>
      <c r="L551" t="s">
        <v>166</v>
      </c>
      <c r="M551" s="42">
        <v>0.14299999999999999</v>
      </c>
      <c r="N551">
        <v>8062</v>
      </c>
      <c r="O551" s="62">
        <v>44610</v>
      </c>
      <c r="P551">
        <v>74112</v>
      </c>
      <c r="Q551" s="58">
        <v>6207871.8619694896</v>
      </c>
      <c r="R551" s="58">
        <v>7095598</v>
      </c>
      <c r="S551">
        <v>55181</v>
      </c>
      <c r="T551" s="58">
        <v>74112</v>
      </c>
      <c r="U551" s="58">
        <v>18931</v>
      </c>
      <c r="V551" s="58">
        <v>5283114</v>
      </c>
      <c r="W551" s="58">
        <v>1812484</v>
      </c>
      <c r="X551">
        <v>187</v>
      </c>
      <c r="Y551" s="61">
        <v>46231</v>
      </c>
      <c r="Z551" s="61" t="s">
        <v>1817</v>
      </c>
      <c r="AA551" s="58">
        <v>82</v>
      </c>
      <c r="AB551">
        <v>6719</v>
      </c>
      <c r="AC551">
        <v>0</v>
      </c>
      <c r="AD551">
        <v>0</v>
      </c>
      <c r="AE551" s="42">
        <v>0.74456228411053504</v>
      </c>
      <c r="AF551" s="58">
        <v>0</v>
      </c>
    </row>
    <row r="552" spans="3:32">
      <c r="C552" t="s">
        <v>833</v>
      </c>
      <c r="D552">
        <v>335</v>
      </c>
      <c r="E552">
        <v>56175260</v>
      </c>
      <c r="F552" t="s">
        <v>163</v>
      </c>
      <c r="G552" t="s">
        <v>83</v>
      </c>
      <c r="H552">
        <v>26</v>
      </c>
      <c r="I552">
        <v>9151473</v>
      </c>
      <c r="J552" s="59">
        <v>0.84</v>
      </c>
      <c r="K552" s="60">
        <v>74.941793800027895</v>
      </c>
      <c r="L552" t="s">
        <v>352</v>
      </c>
      <c r="M552" s="42">
        <v>0.13300000000000001</v>
      </c>
      <c r="N552">
        <v>8662</v>
      </c>
      <c r="O552" s="62">
        <v>45523</v>
      </c>
      <c r="P552">
        <v>65829</v>
      </c>
      <c r="Q552" s="58">
        <v>4933343.3440620396</v>
      </c>
      <c r="R552" s="58">
        <v>5589478</v>
      </c>
      <c r="S552">
        <v>47063</v>
      </c>
      <c r="T552" s="58">
        <v>65829</v>
      </c>
      <c r="U552" s="58">
        <v>18766</v>
      </c>
      <c r="V552" s="58">
        <v>3996075</v>
      </c>
      <c r="W552" s="58">
        <v>1593403</v>
      </c>
      <c r="X552">
        <v>69</v>
      </c>
      <c r="Y552" s="61">
        <v>46313</v>
      </c>
      <c r="Z552" s="61" t="s">
        <v>1817</v>
      </c>
      <c r="AA552" s="58">
        <v>164</v>
      </c>
      <c r="AB552">
        <v>5107</v>
      </c>
      <c r="AC552">
        <v>0</v>
      </c>
      <c r="AD552">
        <v>0</v>
      </c>
      <c r="AE552" s="42">
        <v>0.71492807121481405</v>
      </c>
      <c r="AF552" s="58">
        <v>0</v>
      </c>
    </row>
    <row r="553" spans="3:32">
      <c r="C553" t="s">
        <v>834</v>
      </c>
      <c r="D553">
        <v>976</v>
      </c>
      <c r="E553">
        <v>74489882</v>
      </c>
      <c r="F553" t="s">
        <v>599</v>
      </c>
      <c r="G553" t="s">
        <v>67</v>
      </c>
      <c r="H553">
        <v>23</v>
      </c>
      <c r="I553">
        <v>5202749</v>
      </c>
      <c r="J553" s="59">
        <v>0.94</v>
      </c>
      <c r="K553" s="60">
        <v>75.597108798702095</v>
      </c>
      <c r="L553" t="s">
        <v>187</v>
      </c>
      <c r="M553" s="42">
        <v>0.13700000000000001</v>
      </c>
      <c r="N553">
        <v>1995</v>
      </c>
      <c r="O553" s="62">
        <v>45823</v>
      </c>
      <c r="P553">
        <v>23608</v>
      </c>
      <c r="Q553" s="58">
        <v>1784696.5445197599</v>
      </c>
      <c r="R553" s="58">
        <v>2029200</v>
      </c>
      <c r="S553">
        <v>5740</v>
      </c>
      <c r="T553" s="58">
        <v>23608</v>
      </c>
      <c r="U553" s="58">
        <v>17868</v>
      </c>
      <c r="V553" s="58">
        <v>493375</v>
      </c>
      <c r="W553" s="58">
        <v>1535825</v>
      </c>
      <c r="X553">
        <v>89</v>
      </c>
      <c r="Y553" s="61">
        <v>46024</v>
      </c>
      <c r="Z553" s="61" t="s">
        <v>1817</v>
      </c>
      <c r="AA553" s="58">
        <v>-125</v>
      </c>
      <c r="AB553">
        <v>3278</v>
      </c>
      <c r="AC553">
        <v>125</v>
      </c>
      <c r="AD553">
        <v>7</v>
      </c>
      <c r="AE553" s="42">
        <v>0.24313791934937301</v>
      </c>
      <c r="AF553" s="58">
        <v>118</v>
      </c>
    </row>
    <row r="554" spans="3:32">
      <c r="C554" t="s">
        <v>835</v>
      </c>
      <c r="D554">
        <v>600</v>
      </c>
      <c r="E554">
        <v>97494286</v>
      </c>
      <c r="F554" t="s">
        <v>538</v>
      </c>
      <c r="G554" t="s">
        <v>211</v>
      </c>
      <c r="H554">
        <v>39</v>
      </c>
      <c r="I554">
        <v>287738</v>
      </c>
      <c r="J554" s="59">
        <v>0.97</v>
      </c>
      <c r="K554" s="60">
        <v>73.093421090518405</v>
      </c>
      <c r="L554" t="s">
        <v>315</v>
      </c>
      <c r="M554" s="42">
        <v>0.10299999999999999</v>
      </c>
      <c r="N554">
        <v>5656</v>
      </c>
      <c r="O554" s="62">
        <v>45798</v>
      </c>
      <c r="P554">
        <v>62498</v>
      </c>
      <c r="Q554" s="58">
        <v>4568192.6313152201</v>
      </c>
      <c r="R554" s="58">
        <v>5038716</v>
      </c>
      <c r="S554">
        <v>57145</v>
      </c>
      <c r="T554" s="58">
        <v>62498</v>
      </c>
      <c r="U554" s="58">
        <v>5353</v>
      </c>
      <c r="V554" s="58">
        <v>4607147</v>
      </c>
      <c r="W554" s="58">
        <v>431569</v>
      </c>
      <c r="X554">
        <v>198</v>
      </c>
      <c r="Y554" s="61">
        <v>45974</v>
      </c>
      <c r="Z554" s="61" t="s">
        <v>1817</v>
      </c>
      <c r="AA554" s="58">
        <v>-175</v>
      </c>
      <c r="AB554">
        <v>4666</v>
      </c>
      <c r="AC554">
        <v>175</v>
      </c>
      <c r="AD554">
        <v>5</v>
      </c>
      <c r="AE554" s="42">
        <v>0.91434925917629395</v>
      </c>
      <c r="AF554" s="58">
        <v>170</v>
      </c>
    </row>
    <row r="555" spans="3:32">
      <c r="C555" t="s">
        <v>836</v>
      </c>
      <c r="D555">
        <v>786</v>
      </c>
      <c r="E555">
        <v>32188510</v>
      </c>
      <c r="F555" t="s">
        <v>345</v>
      </c>
      <c r="G555" t="s">
        <v>207</v>
      </c>
      <c r="H555">
        <v>36</v>
      </c>
      <c r="I555">
        <v>1455484</v>
      </c>
      <c r="J555" s="59">
        <v>0.75</v>
      </c>
      <c r="K555" s="60">
        <v>73.163381304849295</v>
      </c>
      <c r="L555" t="s">
        <v>242</v>
      </c>
      <c r="M555" s="42">
        <v>0.105</v>
      </c>
      <c r="N555">
        <v>6226</v>
      </c>
      <c r="O555" s="62">
        <v>45415</v>
      </c>
      <c r="P555">
        <v>67868</v>
      </c>
      <c r="Q555" s="58">
        <v>4965452.3623975096</v>
      </c>
      <c r="R555" s="58">
        <v>5486825</v>
      </c>
      <c r="S555">
        <v>15802</v>
      </c>
      <c r="T555" s="58">
        <v>67868</v>
      </c>
      <c r="U555" s="58">
        <v>52066</v>
      </c>
      <c r="V555" s="58">
        <v>1277521</v>
      </c>
      <c r="W555" s="58">
        <v>4209304</v>
      </c>
      <c r="X555">
        <v>76</v>
      </c>
      <c r="Y555" s="61">
        <v>45889</v>
      </c>
      <c r="Z555" s="61" t="s">
        <v>1817</v>
      </c>
      <c r="AA555" s="58">
        <v>-260</v>
      </c>
      <c r="AB555">
        <v>4248</v>
      </c>
      <c r="AC555">
        <v>260</v>
      </c>
      <c r="AD555">
        <v>9</v>
      </c>
      <c r="AE555" s="42">
        <v>0.232834325455296</v>
      </c>
      <c r="AF555" s="58">
        <v>251</v>
      </c>
    </row>
    <row r="556" spans="3:32">
      <c r="C556" t="s">
        <v>837</v>
      </c>
      <c r="D556">
        <v>859</v>
      </c>
      <c r="E556">
        <v>37095649</v>
      </c>
      <c r="F556" t="s">
        <v>235</v>
      </c>
      <c r="G556" t="s">
        <v>83</v>
      </c>
      <c r="H556">
        <v>21</v>
      </c>
      <c r="I556">
        <v>400413</v>
      </c>
      <c r="J556" s="59">
        <v>0.89</v>
      </c>
      <c r="K556" s="60">
        <v>91.269055049434201</v>
      </c>
      <c r="L556" t="s">
        <v>197</v>
      </c>
      <c r="M556" s="42">
        <v>0.14399999999999999</v>
      </c>
      <c r="N556">
        <v>6968</v>
      </c>
      <c r="O556" s="62">
        <v>45663</v>
      </c>
      <c r="P556">
        <v>81694</v>
      </c>
      <c r="Q556" s="58">
        <v>7456134.1832084795</v>
      </c>
      <c r="R556" s="58">
        <v>8529818</v>
      </c>
      <c r="S556">
        <v>15203</v>
      </c>
      <c r="T556" s="58">
        <v>81694</v>
      </c>
      <c r="U556" s="58">
        <v>66491</v>
      </c>
      <c r="V556" s="58">
        <v>1587373</v>
      </c>
      <c r="W556" s="58">
        <v>6942445</v>
      </c>
      <c r="X556">
        <v>158</v>
      </c>
      <c r="Y556" s="61">
        <v>45756</v>
      </c>
      <c r="Z556" s="61" t="s">
        <v>1817</v>
      </c>
      <c r="AA556" s="58">
        <v>-393</v>
      </c>
      <c r="AB556">
        <v>2375</v>
      </c>
      <c r="AC556">
        <v>393</v>
      </c>
      <c r="AD556">
        <v>5</v>
      </c>
      <c r="AE556" s="42">
        <v>0.18609689818101699</v>
      </c>
      <c r="AF556" s="58">
        <v>388</v>
      </c>
    </row>
    <row r="557" spans="3:32">
      <c r="C557" t="s">
        <v>838</v>
      </c>
      <c r="D557">
        <v>313</v>
      </c>
      <c r="E557">
        <v>55346999</v>
      </c>
      <c r="F557" t="s">
        <v>271</v>
      </c>
      <c r="G557" t="s">
        <v>54</v>
      </c>
      <c r="H557">
        <v>35</v>
      </c>
      <c r="I557">
        <v>5066738</v>
      </c>
      <c r="J557" s="59">
        <v>0.96</v>
      </c>
      <c r="K557" s="60">
        <v>57.576988466427601</v>
      </c>
      <c r="L557" t="s">
        <v>101</v>
      </c>
      <c r="M557" s="42">
        <v>0.122</v>
      </c>
      <c r="N557">
        <v>1408</v>
      </c>
      <c r="O557" s="62">
        <v>44639</v>
      </c>
      <c r="P557">
        <v>72996</v>
      </c>
      <c r="Q557" s="58">
        <v>4202889.8500953503</v>
      </c>
      <c r="R557" s="58">
        <v>4715642</v>
      </c>
      <c r="S557">
        <v>66911</v>
      </c>
      <c r="T557" s="58">
        <v>72996</v>
      </c>
      <c r="U557" s="58">
        <v>6085</v>
      </c>
      <c r="V557" s="58">
        <v>4322543</v>
      </c>
      <c r="W557" s="58">
        <v>393099</v>
      </c>
      <c r="X557">
        <v>154</v>
      </c>
      <c r="Y557" s="61">
        <v>46209</v>
      </c>
      <c r="Z557" s="61" t="s">
        <v>1817</v>
      </c>
      <c r="AA557" s="58">
        <v>60</v>
      </c>
      <c r="AB557">
        <v>8229</v>
      </c>
      <c r="AC557">
        <v>0</v>
      </c>
      <c r="AD557">
        <v>0</v>
      </c>
      <c r="AE557" s="42">
        <v>0.91663926790509098</v>
      </c>
      <c r="AF557" s="58">
        <v>0</v>
      </c>
    </row>
    <row r="558" spans="3:32">
      <c r="C558" t="s">
        <v>839</v>
      </c>
      <c r="D558">
        <v>466</v>
      </c>
      <c r="E558">
        <v>94652029</v>
      </c>
      <c r="F558" t="s">
        <v>462</v>
      </c>
      <c r="G558" t="s">
        <v>58</v>
      </c>
      <c r="H558">
        <v>33</v>
      </c>
      <c r="I558">
        <v>7322462</v>
      </c>
      <c r="J558" s="59">
        <v>0.9</v>
      </c>
      <c r="K558" s="60">
        <v>97.348308342966902</v>
      </c>
      <c r="L558" t="s">
        <v>101</v>
      </c>
      <c r="M558" s="42">
        <v>0.125</v>
      </c>
      <c r="N558">
        <v>6530</v>
      </c>
      <c r="O558" s="62">
        <v>44139</v>
      </c>
      <c r="P558">
        <v>79702</v>
      </c>
      <c r="Q558" s="58">
        <v>7758854.8715511505</v>
      </c>
      <c r="R558" s="58">
        <v>8728712</v>
      </c>
      <c r="S558">
        <v>5444</v>
      </c>
      <c r="T558" s="58">
        <v>79702</v>
      </c>
      <c r="U558" s="58">
        <v>74258</v>
      </c>
      <c r="V558" s="58">
        <v>596210</v>
      </c>
      <c r="W558" s="58">
        <v>8132502</v>
      </c>
      <c r="X558">
        <v>67</v>
      </c>
      <c r="Y558" s="61">
        <v>45884</v>
      </c>
      <c r="Z558" s="61" t="s">
        <v>1817</v>
      </c>
      <c r="AA558" s="58">
        <v>-265</v>
      </c>
      <c r="AB558">
        <v>3580</v>
      </c>
      <c r="AC558">
        <v>265</v>
      </c>
      <c r="AD558">
        <v>1</v>
      </c>
      <c r="AE558" s="42">
        <v>6.8304434016712295E-2</v>
      </c>
      <c r="AF558" s="58">
        <v>264</v>
      </c>
    </row>
    <row r="559" spans="3:32">
      <c r="C559" t="s">
        <v>840</v>
      </c>
      <c r="D559">
        <v>684</v>
      </c>
      <c r="E559">
        <v>12739299</v>
      </c>
      <c r="F559" t="s">
        <v>133</v>
      </c>
      <c r="G559" t="s">
        <v>97</v>
      </c>
      <c r="H559">
        <v>44</v>
      </c>
      <c r="I559">
        <v>2279568</v>
      </c>
      <c r="J559" s="59">
        <v>0.82</v>
      </c>
      <c r="K559" s="60">
        <v>82.102518938823394</v>
      </c>
      <c r="L559" t="s">
        <v>194</v>
      </c>
      <c r="M559" s="42">
        <v>0.14099999999999999</v>
      </c>
      <c r="N559">
        <v>3525</v>
      </c>
      <c r="O559" s="62">
        <v>45961</v>
      </c>
      <c r="P559">
        <v>81747</v>
      </c>
      <c r="Q559" s="58">
        <v>6711634.6156919999</v>
      </c>
      <c r="R559" s="58">
        <v>7657975</v>
      </c>
      <c r="S559">
        <v>42202</v>
      </c>
      <c r="T559" s="58">
        <v>81747</v>
      </c>
      <c r="U559" s="58">
        <v>39545</v>
      </c>
      <c r="V559" s="58">
        <v>3953440</v>
      </c>
      <c r="W559" s="58">
        <v>3704535</v>
      </c>
      <c r="X559">
        <v>119</v>
      </c>
      <c r="Y559" s="61">
        <v>46345</v>
      </c>
      <c r="Z559" s="61" t="s">
        <v>1817</v>
      </c>
      <c r="AA559" s="58">
        <v>196</v>
      </c>
      <c r="AB559">
        <v>6509</v>
      </c>
      <c r="AC559">
        <v>0</v>
      </c>
      <c r="AD559">
        <v>0</v>
      </c>
      <c r="AE559" s="42">
        <v>0.51625136090621104</v>
      </c>
      <c r="AF559" s="58">
        <v>0</v>
      </c>
    </row>
    <row r="560" spans="3:32">
      <c r="C560" t="s">
        <v>841</v>
      </c>
      <c r="D560">
        <v>855</v>
      </c>
      <c r="E560">
        <v>83224089</v>
      </c>
      <c r="F560" t="s">
        <v>458</v>
      </c>
      <c r="G560" t="s">
        <v>97</v>
      </c>
      <c r="H560">
        <v>27</v>
      </c>
      <c r="I560">
        <v>6688692</v>
      </c>
      <c r="J560" s="59">
        <v>0.76</v>
      </c>
      <c r="K560" s="60">
        <v>67.226961251188797</v>
      </c>
      <c r="L560" t="s">
        <v>173</v>
      </c>
      <c r="M560" s="42">
        <v>0.108</v>
      </c>
      <c r="N560">
        <v>6330</v>
      </c>
      <c r="O560" s="62">
        <v>44169</v>
      </c>
      <c r="P560">
        <v>86311</v>
      </c>
      <c r="Q560" s="58">
        <v>5802426.2525513601</v>
      </c>
      <c r="R560" s="58">
        <v>6429088</v>
      </c>
      <c r="S560">
        <v>86311</v>
      </c>
      <c r="T560" s="58">
        <v>86311</v>
      </c>
      <c r="U560" s="58">
        <v>0</v>
      </c>
      <c r="V560" s="58">
        <v>6429088</v>
      </c>
      <c r="W560" s="58">
        <v>0</v>
      </c>
      <c r="X560">
        <v>182</v>
      </c>
      <c r="Y560" s="61">
        <v>45881</v>
      </c>
      <c r="Z560" s="61" t="s">
        <v>1816</v>
      </c>
      <c r="AA560" s="58">
        <v>-268</v>
      </c>
      <c r="AB560">
        <v>7891</v>
      </c>
      <c r="AC560">
        <v>268</v>
      </c>
      <c r="AD560">
        <v>3</v>
      </c>
      <c r="AE560" s="42">
        <v>1</v>
      </c>
      <c r="AF560" s="58">
        <v>265</v>
      </c>
    </row>
    <row r="561" spans="3:32">
      <c r="C561" t="s">
        <v>842</v>
      </c>
      <c r="D561">
        <v>490</v>
      </c>
      <c r="E561">
        <v>83646103</v>
      </c>
      <c r="F561" t="s">
        <v>345</v>
      </c>
      <c r="G561" t="s">
        <v>207</v>
      </c>
      <c r="H561">
        <v>26</v>
      </c>
      <c r="I561">
        <v>4162598</v>
      </c>
      <c r="J561" s="59">
        <v>0.92</v>
      </c>
      <c r="K561" s="60">
        <v>57.985871718771698</v>
      </c>
      <c r="L561" t="s">
        <v>276</v>
      </c>
      <c r="M561" s="42">
        <v>0.14000000000000001</v>
      </c>
      <c r="N561">
        <v>9323</v>
      </c>
      <c r="O561" s="62">
        <v>44520</v>
      </c>
      <c r="P561">
        <v>83526</v>
      </c>
      <c r="Q561" s="58">
        <v>4843327.9211821202</v>
      </c>
      <c r="R561" s="58">
        <v>5521394</v>
      </c>
      <c r="S561">
        <v>70626</v>
      </c>
      <c r="T561" s="58">
        <v>83526</v>
      </c>
      <c r="U561" s="58">
        <v>12900</v>
      </c>
      <c r="V561" s="58">
        <v>4668654</v>
      </c>
      <c r="W561" s="58">
        <v>852740</v>
      </c>
      <c r="X561">
        <v>148</v>
      </c>
      <c r="Y561" s="61">
        <v>45760</v>
      </c>
      <c r="Z561" s="61" t="s">
        <v>1817</v>
      </c>
      <c r="AA561" s="58">
        <v>-389</v>
      </c>
      <c r="AB561">
        <v>7262</v>
      </c>
      <c r="AC561">
        <v>389</v>
      </c>
      <c r="AD561">
        <v>9</v>
      </c>
      <c r="AE561" s="42">
        <v>0.84555707204942199</v>
      </c>
      <c r="AF561" s="58">
        <v>380</v>
      </c>
    </row>
    <row r="562" spans="3:32">
      <c r="C562" t="s">
        <v>843</v>
      </c>
      <c r="D562">
        <v>645</v>
      </c>
      <c r="E562">
        <v>27920310</v>
      </c>
      <c r="F562" t="s">
        <v>538</v>
      </c>
      <c r="G562" t="s">
        <v>211</v>
      </c>
      <c r="H562">
        <v>17</v>
      </c>
      <c r="I562">
        <v>1710143</v>
      </c>
      <c r="J562" s="59">
        <v>0.78</v>
      </c>
      <c r="K562" s="60">
        <v>70.568408015688107</v>
      </c>
      <c r="L562" t="s">
        <v>236</v>
      </c>
      <c r="M562" s="42">
        <v>0.128</v>
      </c>
      <c r="N562">
        <v>2455</v>
      </c>
      <c r="O562" s="62">
        <v>45380</v>
      </c>
      <c r="P562">
        <v>67731</v>
      </c>
      <c r="Q562" s="58">
        <v>4779668.8433105703</v>
      </c>
      <c r="R562" s="58">
        <v>5391466</v>
      </c>
      <c r="S562">
        <v>56471</v>
      </c>
      <c r="T562" s="58">
        <v>67731</v>
      </c>
      <c r="U562" s="58">
        <v>11260</v>
      </c>
      <c r="V562" s="58">
        <v>4495157</v>
      </c>
      <c r="W562" s="58">
        <v>896309</v>
      </c>
      <c r="X562">
        <v>65</v>
      </c>
      <c r="Y562" s="61">
        <v>45944</v>
      </c>
      <c r="Z562" s="61" t="s">
        <v>1817</v>
      </c>
      <c r="AA562" s="58">
        <v>-205</v>
      </c>
      <c r="AB562">
        <v>8659</v>
      </c>
      <c r="AC562">
        <v>205</v>
      </c>
      <c r="AD562">
        <v>6</v>
      </c>
      <c r="AE562" s="42">
        <v>0.83375411554531897</v>
      </c>
      <c r="AF562" s="58">
        <v>199</v>
      </c>
    </row>
    <row r="563" spans="3:32">
      <c r="C563" t="s">
        <v>844</v>
      </c>
      <c r="D563">
        <v>740</v>
      </c>
      <c r="E563">
        <v>42973190</v>
      </c>
      <c r="F563" t="s">
        <v>89</v>
      </c>
      <c r="G563" t="s">
        <v>71</v>
      </c>
      <c r="H563">
        <v>13</v>
      </c>
      <c r="I563">
        <v>6482447</v>
      </c>
      <c r="J563" s="59">
        <v>0.85</v>
      </c>
      <c r="K563" s="60">
        <v>53.6187061470239</v>
      </c>
      <c r="L563" t="s">
        <v>276</v>
      </c>
      <c r="M563" s="42">
        <v>0.11899999999999999</v>
      </c>
      <c r="N563">
        <v>8808</v>
      </c>
      <c r="O563" s="62">
        <v>45668</v>
      </c>
      <c r="P563">
        <v>23507</v>
      </c>
      <c r="Q563" s="58">
        <v>1260414.9253980899</v>
      </c>
      <c r="R563" s="58">
        <v>1410404</v>
      </c>
      <c r="S563">
        <v>16795</v>
      </c>
      <c r="T563" s="58">
        <v>23507</v>
      </c>
      <c r="U563" s="58">
        <v>6712</v>
      </c>
      <c r="V563" s="58">
        <v>1007689</v>
      </c>
      <c r="W563" s="58">
        <v>402715</v>
      </c>
      <c r="X563">
        <v>126</v>
      </c>
      <c r="Y563" s="61">
        <v>46199</v>
      </c>
      <c r="Z563" s="61" t="s">
        <v>1817</v>
      </c>
      <c r="AA563" s="58">
        <v>50</v>
      </c>
      <c r="AB563">
        <v>9192</v>
      </c>
      <c r="AC563">
        <v>0</v>
      </c>
      <c r="AD563">
        <v>0</v>
      </c>
      <c r="AE563" s="42">
        <v>0.71446803079933596</v>
      </c>
      <c r="AF563" s="58">
        <v>0</v>
      </c>
    </row>
    <row r="564" spans="3:32">
      <c r="C564" t="s">
        <v>845</v>
      </c>
      <c r="D564">
        <v>949</v>
      </c>
      <c r="E564">
        <v>44416663</v>
      </c>
      <c r="F564" t="s">
        <v>170</v>
      </c>
      <c r="G564" t="s">
        <v>147</v>
      </c>
      <c r="H564">
        <v>25</v>
      </c>
      <c r="I564">
        <v>3497888</v>
      </c>
      <c r="J564" s="59">
        <v>0.9</v>
      </c>
      <c r="K564" s="60">
        <v>67.878097666193796</v>
      </c>
      <c r="L564" t="s">
        <v>187</v>
      </c>
      <c r="M564" s="42">
        <v>0.123</v>
      </c>
      <c r="N564">
        <v>8874</v>
      </c>
      <c r="O564" s="62">
        <v>45304</v>
      </c>
      <c r="P564">
        <v>48808</v>
      </c>
      <c r="Q564" s="58">
        <v>3312994.19089159</v>
      </c>
      <c r="R564" s="58">
        <v>3720492</v>
      </c>
      <c r="S564">
        <v>8852</v>
      </c>
      <c r="T564" s="58">
        <v>48808</v>
      </c>
      <c r="U564" s="58">
        <v>39956</v>
      </c>
      <c r="V564" s="58">
        <v>674762</v>
      </c>
      <c r="W564" s="58">
        <v>3045730</v>
      </c>
      <c r="X564">
        <v>66</v>
      </c>
      <c r="Y564" s="61">
        <v>45978</v>
      </c>
      <c r="Z564" s="61" t="s">
        <v>1817</v>
      </c>
      <c r="AA564" s="58">
        <v>-171</v>
      </c>
      <c r="AB564">
        <v>3057</v>
      </c>
      <c r="AC564">
        <v>171</v>
      </c>
      <c r="AD564">
        <v>1</v>
      </c>
      <c r="AE564" s="42">
        <v>0.18136371086707101</v>
      </c>
      <c r="AF564" s="58">
        <v>170</v>
      </c>
    </row>
    <row r="565" spans="3:32">
      <c r="C565" t="s">
        <v>846</v>
      </c>
      <c r="D565">
        <v>334</v>
      </c>
      <c r="E565">
        <v>20342114</v>
      </c>
      <c r="F565" t="s">
        <v>214</v>
      </c>
      <c r="G565" t="s">
        <v>75</v>
      </c>
      <c r="H565">
        <v>30</v>
      </c>
      <c r="I565">
        <v>5640336</v>
      </c>
      <c r="J565" s="59">
        <v>0.78</v>
      </c>
      <c r="K565" s="60">
        <v>50.351108909209401</v>
      </c>
      <c r="L565" t="s">
        <v>55</v>
      </c>
      <c r="M565" s="42">
        <v>0.123</v>
      </c>
      <c r="N565">
        <v>9334</v>
      </c>
      <c r="O565" s="62">
        <v>44087</v>
      </c>
      <c r="P565">
        <v>97937</v>
      </c>
      <c r="Q565" s="58">
        <v>4931236.5532412399</v>
      </c>
      <c r="R565" s="58">
        <v>5537779</v>
      </c>
      <c r="S565">
        <v>18439</v>
      </c>
      <c r="T565" s="58">
        <v>97937</v>
      </c>
      <c r="U565" s="58">
        <v>79498</v>
      </c>
      <c r="V565" s="58">
        <v>1042620</v>
      </c>
      <c r="W565" s="58">
        <v>4495159</v>
      </c>
      <c r="X565">
        <v>170</v>
      </c>
      <c r="Y565" s="61">
        <v>45840</v>
      </c>
      <c r="Z565" s="61" t="s">
        <v>1817</v>
      </c>
      <c r="AA565" s="58">
        <v>-309</v>
      </c>
      <c r="AB565">
        <v>6072</v>
      </c>
      <c r="AC565">
        <v>309</v>
      </c>
      <c r="AD565">
        <v>5</v>
      </c>
      <c r="AE565" s="42">
        <v>0.188274094571</v>
      </c>
      <c r="AF565" s="58">
        <v>304</v>
      </c>
    </row>
    <row r="566" spans="3:32">
      <c r="C566" t="s">
        <v>847</v>
      </c>
      <c r="D566">
        <v>902</v>
      </c>
      <c r="E566">
        <v>95985485</v>
      </c>
      <c r="F566" t="s">
        <v>372</v>
      </c>
      <c r="G566" t="s">
        <v>54</v>
      </c>
      <c r="H566">
        <v>19</v>
      </c>
      <c r="I566">
        <v>1203937</v>
      </c>
      <c r="J566" s="59">
        <v>0.96</v>
      </c>
      <c r="K566" s="60">
        <v>93.010461852615293</v>
      </c>
      <c r="L566" t="s">
        <v>377</v>
      </c>
      <c r="M566" s="42">
        <v>0.129</v>
      </c>
      <c r="N566">
        <v>1446</v>
      </c>
      <c r="O566" s="62">
        <v>43851</v>
      </c>
      <c r="P566">
        <v>20758</v>
      </c>
      <c r="Q566" s="58">
        <v>1930711.16713659</v>
      </c>
      <c r="R566" s="58">
        <v>2179773</v>
      </c>
      <c r="S566">
        <v>17209</v>
      </c>
      <c r="T566" s="58">
        <v>20758</v>
      </c>
      <c r="U566" s="58">
        <v>3549</v>
      </c>
      <c r="V566" s="58">
        <v>1807097</v>
      </c>
      <c r="W566" s="58">
        <v>372676</v>
      </c>
      <c r="X566">
        <v>183</v>
      </c>
      <c r="Y566" s="61">
        <v>46134</v>
      </c>
      <c r="Z566" s="61" t="s">
        <v>1817</v>
      </c>
      <c r="AA566" s="58">
        <v>-15</v>
      </c>
      <c r="AB566">
        <v>2099</v>
      </c>
      <c r="AC566">
        <v>15</v>
      </c>
      <c r="AD566">
        <v>7</v>
      </c>
      <c r="AE566" s="42">
        <v>0.82902977165430203</v>
      </c>
      <c r="AF566" s="58">
        <v>8</v>
      </c>
    </row>
    <row r="567" spans="3:32">
      <c r="C567" t="s">
        <v>848</v>
      </c>
      <c r="D567">
        <v>968</v>
      </c>
      <c r="E567">
        <v>22299942</v>
      </c>
      <c r="F567" t="s">
        <v>121</v>
      </c>
      <c r="G567" t="s">
        <v>93</v>
      </c>
      <c r="H567">
        <v>45</v>
      </c>
      <c r="I567">
        <v>9306069</v>
      </c>
      <c r="J567" s="59">
        <v>0.92</v>
      </c>
      <c r="K567" s="60">
        <v>94.748608851299693</v>
      </c>
      <c r="L567" t="s">
        <v>187</v>
      </c>
      <c r="M567" s="42">
        <v>0.11799999999999999</v>
      </c>
      <c r="N567">
        <v>9596</v>
      </c>
      <c r="O567" s="62">
        <v>44999</v>
      </c>
      <c r="P567">
        <v>39122</v>
      </c>
      <c r="Q567" s="58">
        <v>3706755.0754805501</v>
      </c>
      <c r="R567" s="58">
        <v>4144152</v>
      </c>
      <c r="S567">
        <v>27617</v>
      </c>
      <c r="T567" s="58">
        <v>39122</v>
      </c>
      <c r="U567" s="58">
        <v>11505</v>
      </c>
      <c r="V567" s="58">
        <v>2925440</v>
      </c>
      <c r="W567" s="58">
        <v>1218712</v>
      </c>
      <c r="X567">
        <v>81</v>
      </c>
      <c r="Y567" s="61">
        <v>45755</v>
      </c>
      <c r="Z567" s="61" t="s">
        <v>1817</v>
      </c>
      <c r="AA567" s="58">
        <v>-394</v>
      </c>
      <c r="AB567">
        <v>7434</v>
      </c>
      <c r="AC567">
        <v>394</v>
      </c>
      <c r="AD567">
        <v>1</v>
      </c>
      <c r="AE567" s="42">
        <v>0.70591994274321401</v>
      </c>
      <c r="AF567" s="58">
        <v>393</v>
      </c>
    </row>
    <row r="568" spans="3:32">
      <c r="C568" t="s">
        <v>849</v>
      </c>
      <c r="D568">
        <v>285</v>
      </c>
      <c r="E568">
        <v>26207866</v>
      </c>
      <c r="F568" t="s">
        <v>214</v>
      </c>
      <c r="G568" t="s">
        <v>75</v>
      </c>
      <c r="H568">
        <v>22</v>
      </c>
      <c r="I568">
        <v>5795006</v>
      </c>
      <c r="J568" s="59">
        <v>0.79</v>
      </c>
      <c r="K568" s="60">
        <v>51.4868681642645</v>
      </c>
      <c r="L568" t="s">
        <v>94</v>
      </c>
      <c r="M568" s="42">
        <v>0.121</v>
      </c>
      <c r="N568">
        <v>5151</v>
      </c>
      <c r="O568" s="62">
        <v>45888</v>
      </c>
      <c r="P568">
        <v>11176</v>
      </c>
      <c r="Q568" s="58">
        <v>575417.23860381998</v>
      </c>
      <c r="R568" s="58">
        <v>645043</v>
      </c>
      <c r="S568">
        <v>4520</v>
      </c>
      <c r="T568" s="58">
        <v>11176</v>
      </c>
      <c r="U568" s="58">
        <v>6656</v>
      </c>
      <c r="V568" s="58">
        <v>260880</v>
      </c>
      <c r="W568" s="58">
        <v>384163</v>
      </c>
      <c r="X568">
        <v>68</v>
      </c>
      <c r="Y568" s="61">
        <v>46383</v>
      </c>
      <c r="Z568" s="61" t="s">
        <v>1817</v>
      </c>
      <c r="AA568" s="58">
        <v>234</v>
      </c>
      <c r="AB568">
        <v>4497</v>
      </c>
      <c r="AC568">
        <v>0</v>
      </c>
      <c r="AD568">
        <v>0</v>
      </c>
      <c r="AE568" s="42">
        <v>0.40443808160343597</v>
      </c>
      <c r="AF568" s="58">
        <v>0</v>
      </c>
    </row>
    <row r="569" spans="3:32">
      <c r="C569" t="s">
        <v>850</v>
      </c>
      <c r="D569">
        <v>616</v>
      </c>
      <c r="E569">
        <v>94421352</v>
      </c>
      <c r="F569" t="s">
        <v>267</v>
      </c>
      <c r="G569" t="s">
        <v>71</v>
      </c>
      <c r="H569">
        <v>41</v>
      </c>
      <c r="I569">
        <v>8562099</v>
      </c>
      <c r="J569" s="59">
        <v>0.76</v>
      </c>
      <c r="K569" s="60">
        <v>59.867223331746899</v>
      </c>
      <c r="L569" t="s">
        <v>377</v>
      </c>
      <c r="M569" s="42">
        <v>0.11899999999999999</v>
      </c>
      <c r="N569">
        <v>9497</v>
      </c>
      <c r="O569" s="62">
        <v>45492</v>
      </c>
      <c r="P569">
        <v>57891</v>
      </c>
      <c r="Q569" s="58">
        <v>3465773.4258981599</v>
      </c>
      <c r="R569" s="58">
        <v>3878200</v>
      </c>
      <c r="S569">
        <v>7851</v>
      </c>
      <c r="T569" s="58">
        <v>57891</v>
      </c>
      <c r="U569" s="58">
        <v>50040</v>
      </c>
      <c r="V569" s="58">
        <v>525950</v>
      </c>
      <c r="W569" s="58">
        <v>3352250</v>
      </c>
      <c r="X569">
        <v>63</v>
      </c>
      <c r="Y569" s="61">
        <v>45762</v>
      </c>
      <c r="Z569" s="61" t="s">
        <v>1817</v>
      </c>
      <c r="AA569" s="58">
        <v>-387</v>
      </c>
      <c r="AB569">
        <v>3253</v>
      </c>
      <c r="AC569">
        <v>387</v>
      </c>
      <c r="AD569">
        <v>7</v>
      </c>
      <c r="AE569" s="42">
        <v>0.135616935274913</v>
      </c>
      <c r="AF569" s="58">
        <v>380</v>
      </c>
    </row>
    <row r="570" spans="3:32">
      <c r="C570" t="s">
        <v>851</v>
      </c>
      <c r="D570">
        <v>844</v>
      </c>
      <c r="E570">
        <v>92912952</v>
      </c>
      <c r="F570" t="s">
        <v>538</v>
      </c>
      <c r="G570" t="s">
        <v>211</v>
      </c>
      <c r="H570">
        <v>31</v>
      </c>
      <c r="I570">
        <v>9747350</v>
      </c>
      <c r="J570" s="59">
        <v>0.76</v>
      </c>
      <c r="K570" s="60">
        <v>83.800479783308703</v>
      </c>
      <c r="L570" t="s">
        <v>90</v>
      </c>
      <c r="M570" s="42">
        <v>0.14399999999999999</v>
      </c>
      <c r="N570">
        <v>6749</v>
      </c>
      <c r="O570" s="62">
        <v>45784</v>
      </c>
      <c r="P570">
        <v>58403</v>
      </c>
      <c r="Q570" s="58">
        <v>4894199.4207845796</v>
      </c>
      <c r="R570" s="58">
        <v>5598964</v>
      </c>
      <c r="S570">
        <v>979</v>
      </c>
      <c r="T570" s="58">
        <v>58403</v>
      </c>
      <c r="U570" s="58">
        <v>57424</v>
      </c>
      <c r="V570" s="58">
        <v>93855</v>
      </c>
      <c r="W570" s="58">
        <v>5505109</v>
      </c>
      <c r="X570">
        <v>98</v>
      </c>
      <c r="Y570" s="61">
        <v>46130</v>
      </c>
      <c r="Z570" s="61" t="s">
        <v>1817</v>
      </c>
      <c r="AA570" s="58">
        <v>-19</v>
      </c>
      <c r="AB570">
        <v>1207</v>
      </c>
      <c r="AC570">
        <v>19</v>
      </c>
      <c r="AD570">
        <v>7</v>
      </c>
      <c r="AE570" s="42">
        <v>1.6762837525469601E-2</v>
      </c>
      <c r="AF570" s="58">
        <v>12</v>
      </c>
    </row>
    <row r="571" spans="3:32">
      <c r="C571" t="s">
        <v>852</v>
      </c>
      <c r="D571">
        <v>999</v>
      </c>
      <c r="E571">
        <v>74348158</v>
      </c>
      <c r="F571" t="s">
        <v>487</v>
      </c>
      <c r="G571" t="s">
        <v>71</v>
      </c>
      <c r="H571">
        <v>29</v>
      </c>
      <c r="I571">
        <v>5384328</v>
      </c>
      <c r="J571" s="59">
        <v>0.89</v>
      </c>
      <c r="K571" s="60">
        <v>81.195260372789406</v>
      </c>
      <c r="L571" t="s">
        <v>156</v>
      </c>
      <c r="M571" s="42">
        <v>0.13200000000000001</v>
      </c>
      <c r="N571">
        <v>6192</v>
      </c>
      <c r="O571" s="62">
        <v>44271</v>
      </c>
      <c r="P571">
        <v>23786</v>
      </c>
      <c r="Q571" s="58">
        <v>1931310.4632271701</v>
      </c>
      <c r="R571" s="58">
        <v>2186243</v>
      </c>
      <c r="S571">
        <v>235</v>
      </c>
      <c r="T571" s="58">
        <v>23786</v>
      </c>
      <c r="U571" s="58">
        <v>23551</v>
      </c>
      <c r="V571" s="58">
        <v>21600</v>
      </c>
      <c r="W571" s="58">
        <v>2164643</v>
      </c>
      <c r="X571">
        <v>197</v>
      </c>
      <c r="Y571" s="61">
        <v>46217</v>
      </c>
      <c r="Z571" s="61" t="s">
        <v>1817</v>
      </c>
      <c r="AA571" s="58">
        <v>68</v>
      </c>
      <c r="AB571">
        <v>9186</v>
      </c>
      <c r="AC571">
        <v>0</v>
      </c>
      <c r="AD571">
        <v>0</v>
      </c>
      <c r="AE571" s="42">
        <v>9.8797612040696196E-3</v>
      </c>
      <c r="AF571" s="58">
        <v>0</v>
      </c>
    </row>
    <row r="572" spans="3:32">
      <c r="C572" t="s">
        <v>853</v>
      </c>
      <c r="D572">
        <v>337</v>
      </c>
      <c r="E572">
        <v>22865726</v>
      </c>
      <c r="F572" t="s">
        <v>389</v>
      </c>
      <c r="G572" t="s">
        <v>79</v>
      </c>
      <c r="H572">
        <v>6</v>
      </c>
      <c r="I572">
        <v>3055956</v>
      </c>
      <c r="J572" s="59">
        <v>0.78</v>
      </c>
      <c r="K572" s="60">
        <v>86.4294950572136</v>
      </c>
      <c r="L572" t="s">
        <v>202</v>
      </c>
      <c r="M572" s="42">
        <v>0.114</v>
      </c>
      <c r="N572">
        <v>7479</v>
      </c>
      <c r="O572" s="62">
        <v>44031</v>
      </c>
      <c r="P572">
        <v>69822</v>
      </c>
      <c r="Q572" s="58">
        <v>6034680.2038847702</v>
      </c>
      <c r="R572" s="58">
        <v>6722634</v>
      </c>
      <c r="S572">
        <v>69822</v>
      </c>
      <c r="T572" s="58">
        <v>69822</v>
      </c>
      <c r="U572" s="58">
        <v>0</v>
      </c>
      <c r="V572" s="58">
        <v>6722634</v>
      </c>
      <c r="W572" s="58">
        <v>0</v>
      </c>
      <c r="X572">
        <v>183</v>
      </c>
      <c r="Y572" s="61">
        <v>45751</v>
      </c>
      <c r="Z572" s="61" t="s">
        <v>1816</v>
      </c>
      <c r="AA572" s="58">
        <v>-398</v>
      </c>
      <c r="AB572">
        <v>2780</v>
      </c>
      <c r="AC572">
        <v>398</v>
      </c>
      <c r="AD572">
        <v>1</v>
      </c>
      <c r="AE572" s="42">
        <v>1</v>
      </c>
      <c r="AF572" s="58">
        <v>397</v>
      </c>
    </row>
    <row r="573" spans="3:32">
      <c r="C573" t="s">
        <v>854</v>
      </c>
      <c r="D573">
        <v>976</v>
      </c>
      <c r="E573">
        <v>43812606</v>
      </c>
      <c r="F573" t="s">
        <v>291</v>
      </c>
      <c r="G573" t="s">
        <v>58</v>
      </c>
      <c r="H573">
        <v>43</v>
      </c>
      <c r="I573">
        <v>8607749</v>
      </c>
      <c r="J573" s="59">
        <v>0.76</v>
      </c>
      <c r="K573" s="60">
        <v>81.338082759489097</v>
      </c>
      <c r="L573" t="s">
        <v>126</v>
      </c>
      <c r="M573" s="42">
        <v>0.13500000000000001</v>
      </c>
      <c r="N573">
        <v>1728</v>
      </c>
      <c r="O573" s="62">
        <v>45115</v>
      </c>
      <c r="P573">
        <v>94692</v>
      </c>
      <c r="Q573" s="58">
        <v>7702065.7326615397</v>
      </c>
      <c r="R573" s="58">
        <v>8741845</v>
      </c>
      <c r="S573">
        <v>3434</v>
      </c>
      <c r="T573" s="58">
        <v>94692</v>
      </c>
      <c r="U573" s="58">
        <v>91258</v>
      </c>
      <c r="V573" s="58">
        <v>317022</v>
      </c>
      <c r="W573" s="58">
        <v>8424823</v>
      </c>
      <c r="X573">
        <v>181</v>
      </c>
      <c r="Y573" s="61">
        <v>46228</v>
      </c>
      <c r="Z573" s="61" t="s">
        <v>1817</v>
      </c>
      <c r="AA573" s="58">
        <v>79</v>
      </c>
      <c r="AB573">
        <v>6632</v>
      </c>
      <c r="AC573">
        <v>0</v>
      </c>
      <c r="AD573">
        <v>0</v>
      </c>
      <c r="AE573" s="42">
        <v>3.6264943184218301E-2</v>
      </c>
      <c r="AF573" s="58">
        <v>0</v>
      </c>
    </row>
    <row r="574" spans="3:32">
      <c r="C574" t="s">
        <v>855</v>
      </c>
      <c r="D574">
        <v>700</v>
      </c>
      <c r="E574">
        <v>46697345</v>
      </c>
      <c r="F574" t="s">
        <v>363</v>
      </c>
      <c r="G574" t="s">
        <v>207</v>
      </c>
      <c r="H574">
        <v>35</v>
      </c>
      <c r="I574">
        <v>1129001</v>
      </c>
      <c r="J574" s="59">
        <v>0.84</v>
      </c>
      <c r="K574" s="60">
        <v>68.559486283081696</v>
      </c>
      <c r="L574" t="s">
        <v>59</v>
      </c>
      <c r="M574" s="42">
        <v>0.104</v>
      </c>
      <c r="N574">
        <v>5907</v>
      </c>
      <c r="O574" s="62">
        <v>45355</v>
      </c>
      <c r="P574">
        <v>13898</v>
      </c>
      <c r="Q574" s="58">
        <v>952839.74036226899</v>
      </c>
      <c r="R574" s="58">
        <v>1051935</v>
      </c>
      <c r="S574">
        <v>8102</v>
      </c>
      <c r="T574" s="58">
        <v>13898</v>
      </c>
      <c r="U574" s="58">
        <v>5796</v>
      </c>
      <c r="V574" s="58">
        <v>613238</v>
      </c>
      <c r="W574" s="58">
        <v>438697</v>
      </c>
      <c r="X574">
        <v>58</v>
      </c>
      <c r="Y574" s="61">
        <v>45851</v>
      </c>
      <c r="Z574" s="61" t="s">
        <v>1817</v>
      </c>
      <c r="AA574" s="58">
        <v>-298</v>
      </c>
      <c r="AB574">
        <v>9673</v>
      </c>
      <c r="AC574">
        <v>298</v>
      </c>
      <c r="AD574">
        <v>5</v>
      </c>
      <c r="AE574" s="42">
        <v>0.58296157720535302</v>
      </c>
      <c r="AF574" s="58">
        <v>293</v>
      </c>
    </row>
    <row r="575" spans="3:32">
      <c r="C575" t="s">
        <v>856</v>
      </c>
      <c r="D575">
        <v>814</v>
      </c>
      <c r="E575">
        <v>41565449</v>
      </c>
      <c r="F575" t="s">
        <v>196</v>
      </c>
      <c r="G575" t="s">
        <v>83</v>
      </c>
      <c r="H575">
        <v>37</v>
      </c>
      <c r="I575">
        <v>9265267</v>
      </c>
      <c r="J575" s="59">
        <v>0.76</v>
      </c>
      <c r="K575" s="60">
        <v>85.892398166070095</v>
      </c>
      <c r="L575" t="s">
        <v>137</v>
      </c>
      <c r="M575" s="42">
        <v>0.11</v>
      </c>
      <c r="N575">
        <v>9796</v>
      </c>
      <c r="O575" s="62">
        <v>44028</v>
      </c>
      <c r="P575">
        <v>82287</v>
      </c>
      <c r="Q575" s="58">
        <v>7067827.7678914098</v>
      </c>
      <c r="R575" s="58">
        <v>7845289</v>
      </c>
      <c r="S575">
        <v>22963</v>
      </c>
      <c r="T575" s="58">
        <v>82287</v>
      </c>
      <c r="U575" s="58">
        <v>59324</v>
      </c>
      <c r="V575" s="58">
        <v>2189305</v>
      </c>
      <c r="W575" s="58">
        <v>5655984</v>
      </c>
      <c r="X575">
        <v>187</v>
      </c>
      <c r="Y575" s="61">
        <v>45870</v>
      </c>
      <c r="Z575" s="61" t="s">
        <v>1817</v>
      </c>
      <c r="AA575" s="58">
        <v>-279</v>
      </c>
      <c r="AB575">
        <v>3965</v>
      </c>
      <c r="AC575">
        <v>279</v>
      </c>
      <c r="AD575">
        <v>8</v>
      </c>
      <c r="AE575" s="42">
        <v>0.27905987580055203</v>
      </c>
      <c r="AF575" s="58">
        <v>271</v>
      </c>
    </row>
    <row r="576" spans="3:32">
      <c r="C576" t="s">
        <v>857</v>
      </c>
      <c r="D576">
        <v>551</v>
      </c>
      <c r="E576">
        <v>87907235</v>
      </c>
      <c r="F576" t="s">
        <v>311</v>
      </c>
      <c r="G576" t="s">
        <v>54</v>
      </c>
      <c r="H576">
        <v>37</v>
      </c>
      <c r="I576">
        <v>956549</v>
      </c>
      <c r="J576" s="59">
        <v>0.81</v>
      </c>
      <c r="K576" s="60">
        <v>50.651274236028698</v>
      </c>
      <c r="L576" t="s">
        <v>239</v>
      </c>
      <c r="M576" s="42">
        <v>0.14899999999999999</v>
      </c>
      <c r="N576">
        <v>7523</v>
      </c>
      <c r="O576" s="62">
        <v>44098</v>
      </c>
      <c r="P576">
        <v>93163</v>
      </c>
      <c r="Q576" s="58">
        <v>4718824.6616511401</v>
      </c>
      <c r="R576" s="58">
        <v>5421930</v>
      </c>
      <c r="S576">
        <v>49268</v>
      </c>
      <c r="T576" s="58">
        <v>93163</v>
      </c>
      <c r="U576" s="58">
        <v>43895</v>
      </c>
      <c r="V576" s="58">
        <v>2867315</v>
      </c>
      <c r="W576" s="58">
        <v>2554615</v>
      </c>
      <c r="X576">
        <v>179</v>
      </c>
      <c r="Y576" s="61">
        <v>46030</v>
      </c>
      <c r="Z576" s="61" t="s">
        <v>1817</v>
      </c>
      <c r="AA576" s="58">
        <v>-119</v>
      </c>
      <c r="AB576">
        <v>8157</v>
      </c>
      <c r="AC576">
        <v>119</v>
      </c>
      <c r="AD576">
        <v>2</v>
      </c>
      <c r="AE576" s="42">
        <v>0.52883655528482298</v>
      </c>
      <c r="AF576" s="58">
        <v>117</v>
      </c>
    </row>
    <row r="577" spans="3:32">
      <c r="C577" t="s">
        <v>858</v>
      </c>
      <c r="D577">
        <v>681</v>
      </c>
      <c r="E577">
        <v>13921930</v>
      </c>
      <c r="F577" t="s">
        <v>489</v>
      </c>
      <c r="G577" t="s">
        <v>63</v>
      </c>
      <c r="H577">
        <v>38</v>
      </c>
      <c r="I577">
        <v>1193853</v>
      </c>
      <c r="J577" s="59">
        <v>0.91</v>
      </c>
      <c r="K577" s="60">
        <v>94.0223810047775</v>
      </c>
      <c r="L577" t="s">
        <v>129</v>
      </c>
      <c r="M577" s="42">
        <v>0.13300000000000001</v>
      </c>
      <c r="N577">
        <v>7571</v>
      </c>
      <c r="O577" s="62">
        <v>45221</v>
      </c>
      <c r="P577">
        <v>55446</v>
      </c>
      <c r="Q577" s="58">
        <v>5213164.9371908903</v>
      </c>
      <c r="R577" s="58">
        <v>5906516</v>
      </c>
      <c r="S577">
        <v>41185</v>
      </c>
      <c r="T577" s="58">
        <v>55446</v>
      </c>
      <c r="U577" s="58">
        <v>14261</v>
      </c>
      <c r="V577" s="58">
        <v>4387329</v>
      </c>
      <c r="W577" s="58">
        <v>1519187</v>
      </c>
      <c r="X577">
        <v>184</v>
      </c>
      <c r="Y577" s="61">
        <v>46125</v>
      </c>
      <c r="Z577" s="61" t="s">
        <v>1817</v>
      </c>
      <c r="AA577" s="58">
        <v>-24</v>
      </c>
      <c r="AB577">
        <v>9740</v>
      </c>
      <c r="AC577">
        <v>24</v>
      </c>
      <c r="AD577">
        <v>3</v>
      </c>
      <c r="AE577" s="42">
        <v>0.74279479132850001</v>
      </c>
      <c r="AF577" s="58">
        <v>21</v>
      </c>
    </row>
    <row r="578" spans="3:32">
      <c r="C578" t="s">
        <v>859</v>
      </c>
      <c r="D578">
        <v>859</v>
      </c>
      <c r="E578">
        <v>70325256</v>
      </c>
      <c r="F578" t="s">
        <v>193</v>
      </c>
      <c r="G578" t="s">
        <v>54</v>
      </c>
      <c r="H578">
        <v>10</v>
      </c>
      <c r="I578">
        <v>9773306</v>
      </c>
      <c r="J578" s="59">
        <v>0.99</v>
      </c>
      <c r="K578" s="60">
        <v>84.228872733841101</v>
      </c>
      <c r="L578" t="s">
        <v>315</v>
      </c>
      <c r="M578" s="42">
        <v>0.10199999999999999</v>
      </c>
      <c r="N578">
        <v>4346</v>
      </c>
      <c r="O578" s="62">
        <v>44796</v>
      </c>
      <c r="P578">
        <v>51858</v>
      </c>
      <c r="Q578" s="58">
        <v>4367940.8822315298</v>
      </c>
      <c r="R578" s="58">
        <v>4813471</v>
      </c>
      <c r="S578">
        <v>19193</v>
      </c>
      <c r="T578" s="58">
        <v>51858</v>
      </c>
      <c r="U578" s="58">
        <v>32665</v>
      </c>
      <c r="V578" s="58">
        <v>1781498</v>
      </c>
      <c r="W578" s="58">
        <v>3031973</v>
      </c>
      <c r="X578">
        <v>110</v>
      </c>
      <c r="Y578" s="61">
        <v>45952</v>
      </c>
      <c r="Z578" s="61" t="s">
        <v>1817</v>
      </c>
      <c r="AA578" s="58">
        <v>-197</v>
      </c>
      <c r="AB578">
        <v>9697</v>
      </c>
      <c r="AC578">
        <v>197</v>
      </c>
      <c r="AD578">
        <v>2</v>
      </c>
      <c r="AE578" s="42">
        <v>0.37010683019013502</v>
      </c>
      <c r="AF578" s="58">
        <v>195</v>
      </c>
    </row>
    <row r="579" spans="3:32">
      <c r="C579" t="s">
        <v>860</v>
      </c>
      <c r="D579">
        <v>710</v>
      </c>
      <c r="E579">
        <v>54245631</v>
      </c>
      <c r="F579" t="s">
        <v>193</v>
      </c>
      <c r="G579" t="s">
        <v>54</v>
      </c>
      <c r="H579">
        <v>30</v>
      </c>
      <c r="I579">
        <v>5107429</v>
      </c>
      <c r="J579" s="59">
        <v>0.75</v>
      </c>
      <c r="K579" s="60">
        <v>82.160920011549294</v>
      </c>
      <c r="L579" t="s">
        <v>306</v>
      </c>
      <c r="M579" s="42">
        <v>0.11899999999999999</v>
      </c>
      <c r="N579">
        <v>3290</v>
      </c>
      <c r="O579" s="62">
        <v>45454</v>
      </c>
      <c r="P579">
        <v>44288</v>
      </c>
      <c r="Q579" s="58">
        <v>3638742.8254714999</v>
      </c>
      <c r="R579" s="58">
        <v>4071753</v>
      </c>
      <c r="S579">
        <v>38579</v>
      </c>
      <c r="T579" s="58">
        <v>44288</v>
      </c>
      <c r="U579" s="58">
        <v>5709</v>
      </c>
      <c r="V579" s="58">
        <v>3546879</v>
      </c>
      <c r="W579" s="58">
        <v>524874</v>
      </c>
      <c r="X579">
        <v>118</v>
      </c>
      <c r="Y579" s="61">
        <v>46310</v>
      </c>
      <c r="Z579" s="61" t="s">
        <v>1817</v>
      </c>
      <c r="AA579" s="58">
        <v>161</v>
      </c>
      <c r="AB579">
        <v>5471</v>
      </c>
      <c r="AC579">
        <v>0</v>
      </c>
      <c r="AD579">
        <v>0</v>
      </c>
      <c r="AE579" s="42">
        <v>0.87109375</v>
      </c>
      <c r="AF579" s="58">
        <v>0</v>
      </c>
    </row>
    <row r="580" spans="3:32">
      <c r="C580" t="s">
        <v>861</v>
      </c>
      <c r="D580">
        <v>452</v>
      </c>
      <c r="E580">
        <v>88826770</v>
      </c>
      <c r="F580" t="s">
        <v>271</v>
      </c>
      <c r="G580" t="s">
        <v>54</v>
      </c>
      <c r="H580">
        <v>47</v>
      </c>
      <c r="I580">
        <v>8650481</v>
      </c>
      <c r="J580" s="59">
        <v>0.97</v>
      </c>
      <c r="K580" s="60">
        <v>62.803903435803498</v>
      </c>
      <c r="L580" t="s">
        <v>90</v>
      </c>
      <c r="M580" s="42">
        <v>0.128</v>
      </c>
      <c r="N580">
        <v>6649</v>
      </c>
      <c r="O580" s="62">
        <v>45128</v>
      </c>
      <c r="P580">
        <v>66426</v>
      </c>
      <c r="Q580" s="58">
        <v>4171812.0896266801</v>
      </c>
      <c r="R580" s="58">
        <v>4705804</v>
      </c>
      <c r="S580">
        <v>50559</v>
      </c>
      <c r="T580" s="58">
        <v>66426</v>
      </c>
      <c r="U580" s="58">
        <v>15867</v>
      </c>
      <c r="V580" s="58">
        <v>3581741</v>
      </c>
      <c r="W580" s="58">
        <v>1124063</v>
      </c>
      <c r="X580">
        <v>140</v>
      </c>
      <c r="Y580" s="61">
        <v>45863</v>
      </c>
      <c r="Z580" s="61" t="s">
        <v>1817</v>
      </c>
      <c r="AA580" s="58">
        <v>-286</v>
      </c>
      <c r="AB580">
        <v>3427</v>
      </c>
      <c r="AC580">
        <v>286</v>
      </c>
      <c r="AD580">
        <v>3</v>
      </c>
      <c r="AE580" s="42">
        <v>0.76113268900731601</v>
      </c>
      <c r="AF580" s="58">
        <v>283</v>
      </c>
    </row>
    <row r="581" spans="3:32">
      <c r="C581" t="s">
        <v>862</v>
      </c>
      <c r="D581">
        <v>914</v>
      </c>
      <c r="E581">
        <v>70593527</v>
      </c>
      <c r="F581" t="s">
        <v>111</v>
      </c>
      <c r="G581" t="s">
        <v>79</v>
      </c>
      <c r="H581">
        <v>25</v>
      </c>
      <c r="I581">
        <v>5702683</v>
      </c>
      <c r="J581" s="59">
        <v>0.94</v>
      </c>
      <c r="K581" s="60">
        <v>54.250327411060802</v>
      </c>
      <c r="L581" t="s">
        <v>184</v>
      </c>
      <c r="M581" s="42">
        <v>0.128</v>
      </c>
      <c r="N581">
        <v>3023</v>
      </c>
      <c r="O581" s="62">
        <v>45579</v>
      </c>
      <c r="P581">
        <v>89527</v>
      </c>
      <c r="Q581" s="58">
        <v>4856869.0621300396</v>
      </c>
      <c r="R581" s="58">
        <v>5478548</v>
      </c>
      <c r="S581">
        <v>10272</v>
      </c>
      <c r="T581" s="58">
        <v>89527</v>
      </c>
      <c r="U581" s="58">
        <v>79255</v>
      </c>
      <c r="V581" s="58">
        <v>628589</v>
      </c>
      <c r="W581" s="58">
        <v>4849959</v>
      </c>
      <c r="X581">
        <v>87</v>
      </c>
      <c r="Y581" s="61">
        <v>46253</v>
      </c>
      <c r="Z581" s="61" t="s">
        <v>1817</v>
      </c>
      <c r="AA581" s="58">
        <v>104</v>
      </c>
      <c r="AB581">
        <v>6488</v>
      </c>
      <c r="AC581">
        <v>0</v>
      </c>
      <c r="AD581">
        <v>0</v>
      </c>
      <c r="AE581" s="42">
        <v>0.114736336524177</v>
      </c>
      <c r="AF581" s="58">
        <v>0</v>
      </c>
    </row>
    <row r="582" spans="3:32">
      <c r="C582" t="s">
        <v>863</v>
      </c>
      <c r="D582">
        <v>368</v>
      </c>
      <c r="E582">
        <v>59672720</v>
      </c>
      <c r="F582" t="s">
        <v>139</v>
      </c>
      <c r="G582" t="s">
        <v>67</v>
      </c>
      <c r="H582">
        <v>23</v>
      </c>
      <c r="I582">
        <v>8665996</v>
      </c>
      <c r="J582" s="59">
        <v>0.9</v>
      </c>
      <c r="K582" s="60">
        <v>95.554101704146504</v>
      </c>
      <c r="L582" t="s">
        <v>122</v>
      </c>
      <c r="M582" s="42">
        <v>0.124</v>
      </c>
      <c r="N582">
        <v>2566</v>
      </c>
      <c r="O582" s="62">
        <v>44205</v>
      </c>
      <c r="P582">
        <v>98298</v>
      </c>
      <c r="Q582" s="58">
        <v>9392777.0893141907</v>
      </c>
      <c r="R582" s="58">
        <v>10557481</v>
      </c>
      <c r="S582">
        <v>90361</v>
      </c>
      <c r="T582" s="58">
        <v>98298</v>
      </c>
      <c r="U582" s="58">
        <v>7937</v>
      </c>
      <c r="V582" s="58">
        <v>9705025</v>
      </c>
      <c r="W582" s="58">
        <v>852456</v>
      </c>
      <c r="X582">
        <v>181</v>
      </c>
      <c r="Y582" s="61">
        <v>46301</v>
      </c>
      <c r="Z582" s="61" t="s">
        <v>1817</v>
      </c>
      <c r="AA582" s="58">
        <v>152</v>
      </c>
      <c r="AB582">
        <v>7153</v>
      </c>
      <c r="AC582">
        <v>0</v>
      </c>
      <c r="AD582">
        <v>0</v>
      </c>
      <c r="AE582" s="42">
        <v>0.91925573256831306</v>
      </c>
      <c r="AF582" s="58">
        <v>0</v>
      </c>
    </row>
    <row r="583" spans="3:32">
      <c r="C583" t="s">
        <v>864</v>
      </c>
      <c r="D583">
        <v>666</v>
      </c>
      <c r="E583">
        <v>15748492</v>
      </c>
      <c r="F583" t="s">
        <v>180</v>
      </c>
      <c r="G583" t="s">
        <v>93</v>
      </c>
      <c r="H583">
        <v>9</v>
      </c>
      <c r="I583">
        <v>675578</v>
      </c>
      <c r="J583" s="59">
        <v>0.86</v>
      </c>
      <c r="K583" s="60">
        <v>99.174066972566195</v>
      </c>
      <c r="L583" t="s">
        <v>230</v>
      </c>
      <c r="M583" s="42">
        <v>0.124</v>
      </c>
      <c r="N583">
        <v>6719</v>
      </c>
      <c r="O583" s="62">
        <v>45779</v>
      </c>
      <c r="P583">
        <v>62776</v>
      </c>
      <c r="Q583" s="58">
        <v>6225751.2282698201</v>
      </c>
      <c r="R583" s="58">
        <v>6997744</v>
      </c>
      <c r="S583">
        <v>40049</v>
      </c>
      <c r="T583" s="58">
        <v>62776</v>
      </c>
      <c r="U583" s="58">
        <v>22727</v>
      </c>
      <c r="V583" s="58">
        <v>4464328</v>
      </c>
      <c r="W583" s="58">
        <v>2533416</v>
      </c>
      <c r="X583">
        <v>179</v>
      </c>
      <c r="Y583" s="61">
        <v>46155</v>
      </c>
      <c r="Z583" s="61" t="s">
        <v>1817</v>
      </c>
      <c r="AA583" s="58">
        <v>6</v>
      </c>
      <c r="AB583">
        <v>7151</v>
      </c>
      <c r="AC583">
        <v>0</v>
      </c>
      <c r="AD583">
        <v>0</v>
      </c>
      <c r="AE583" s="42">
        <v>0.637966738881101</v>
      </c>
      <c r="AF583" s="58">
        <v>0</v>
      </c>
    </row>
    <row r="584" spans="3:32">
      <c r="C584" t="s">
        <v>865</v>
      </c>
      <c r="D584">
        <v>922</v>
      </c>
      <c r="E584">
        <v>64665272</v>
      </c>
      <c r="F584" t="s">
        <v>287</v>
      </c>
      <c r="G584" t="s">
        <v>207</v>
      </c>
      <c r="H584">
        <v>16</v>
      </c>
      <c r="I584">
        <v>7441352</v>
      </c>
      <c r="J584" s="59">
        <v>0.87</v>
      </c>
      <c r="K584" s="60">
        <v>57.5494307440417</v>
      </c>
      <c r="L584" t="s">
        <v>306</v>
      </c>
      <c r="M584" s="42">
        <v>0.107</v>
      </c>
      <c r="N584">
        <v>7159</v>
      </c>
      <c r="O584" s="62">
        <v>45830</v>
      </c>
      <c r="P584">
        <v>70451</v>
      </c>
      <c r="Q584" s="58">
        <v>4054414.9453484798</v>
      </c>
      <c r="R584" s="58">
        <v>4488237</v>
      </c>
      <c r="S584">
        <v>10437</v>
      </c>
      <c r="T584" s="58">
        <v>70451</v>
      </c>
      <c r="U584" s="58">
        <v>60014</v>
      </c>
      <c r="V584" s="58">
        <v>664912</v>
      </c>
      <c r="W584" s="58">
        <v>3823325</v>
      </c>
      <c r="X584">
        <v>140</v>
      </c>
      <c r="Y584" s="61">
        <v>45968</v>
      </c>
      <c r="Z584" s="61" t="s">
        <v>1817</v>
      </c>
      <c r="AA584" s="58">
        <v>-181</v>
      </c>
      <c r="AB584">
        <v>6068</v>
      </c>
      <c r="AC584">
        <v>181</v>
      </c>
      <c r="AD584">
        <v>8</v>
      </c>
      <c r="AE584" s="42">
        <v>0.14814551958098501</v>
      </c>
      <c r="AF584" s="58">
        <v>173</v>
      </c>
    </row>
    <row r="585" spans="3:32">
      <c r="C585" t="s">
        <v>866</v>
      </c>
      <c r="D585">
        <v>154</v>
      </c>
      <c r="E585">
        <v>53888671</v>
      </c>
      <c r="F585" t="s">
        <v>57</v>
      </c>
      <c r="G585" t="s">
        <v>58</v>
      </c>
      <c r="H585">
        <v>46</v>
      </c>
      <c r="I585">
        <v>4952832</v>
      </c>
      <c r="J585" s="59">
        <v>0.79</v>
      </c>
      <c r="K585" s="60">
        <v>61.152073988916101</v>
      </c>
      <c r="L585" t="s">
        <v>352</v>
      </c>
      <c r="M585" s="42">
        <v>0.11799999999999999</v>
      </c>
      <c r="N585">
        <v>5216</v>
      </c>
      <c r="O585" s="62">
        <v>44448</v>
      </c>
      <c r="P585">
        <v>96784</v>
      </c>
      <c r="Q585" s="58">
        <v>5918542.32894326</v>
      </c>
      <c r="R585" s="58">
        <v>6616930</v>
      </c>
      <c r="S585">
        <v>58858</v>
      </c>
      <c r="T585" s="58">
        <v>96784</v>
      </c>
      <c r="U585" s="58">
        <v>37926</v>
      </c>
      <c r="V585" s="58">
        <v>4024005</v>
      </c>
      <c r="W585" s="58">
        <v>2592925</v>
      </c>
      <c r="X585">
        <v>155</v>
      </c>
      <c r="Y585" s="61">
        <v>45666</v>
      </c>
      <c r="Z585" s="61" t="s">
        <v>1817</v>
      </c>
      <c r="AA585" s="58">
        <v>-483</v>
      </c>
      <c r="AB585">
        <v>7968</v>
      </c>
      <c r="AC585">
        <v>483</v>
      </c>
      <c r="AD585">
        <v>7</v>
      </c>
      <c r="AE585" s="42">
        <v>0.60813770871218398</v>
      </c>
      <c r="AF585" s="58">
        <v>476</v>
      </c>
    </row>
    <row r="586" spans="3:32">
      <c r="C586" t="s">
        <v>867</v>
      </c>
      <c r="D586">
        <v>102</v>
      </c>
      <c r="E586">
        <v>89400231</v>
      </c>
      <c r="F586" t="s">
        <v>224</v>
      </c>
      <c r="G586" t="s">
        <v>71</v>
      </c>
      <c r="H586">
        <v>43</v>
      </c>
      <c r="I586">
        <v>9673780</v>
      </c>
      <c r="J586" s="59">
        <v>0.86</v>
      </c>
      <c r="K586" s="60">
        <v>77.0406214034942</v>
      </c>
      <c r="L586" t="s">
        <v>144</v>
      </c>
      <c r="M586" s="42">
        <v>0.10100000000000001</v>
      </c>
      <c r="N586">
        <v>7429</v>
      </c>
      <c r="O586" s="62">
        <v>44434</v>
      </c>
      <c r="P586">
        <v>19645</v>
      </c>
      <c r="Q586" s="58">
        <v>1513463.0074716399</v>
      </c>
      <c r="R586" s="58">
        <v>1666323</v>
      </c>
      <c r="S586">
        <v>2342</v>
      </c>
      <c r="T586" s="58">
        <v>19645</v>
      </c>
      <c r="U586" s="58">
        <v>17303</v>
      </c>
      <c r="V586" s="58">
        <v>198652</v>
      </c>
      <c r="W586" s="58">
        <v>1467671</v>
      </c>
      <c r="X586">
        <v>199</v>
      </c>
      <c r="Y586" s="61">
        <v>45862</v>
      </c>
      <c r="Z586" s="61" t="s">
        <v>1817</v>
      </c>
      <c r="AA586" s="58">
        <v>-287</v>
      </c>
      <c r="AB586">
        <v>3143</v>
      </c>
      <c r="AC586">
        <v>287</v>
      </c>
      <c r="AD586">
        <v>9</v>
      </c>
      <c r="AE586" s="42">
        <v>0.11921608551794299</v>
      </c>
      <c r="AF586" s="58">
        <v>278</v>
      </c>
    </row>
    <row r="587" spans="3:32">
      <c r="C587" t="s">
        <v>868</v>
      </c>
      <c r="D587">
        <v>449</v>
      </c>
      <c r="E587">
        <v>79465395</v>
      </c>
      <c r="F587" t="s">
        <v>869</v>
      </c>
      <c r="G587" t="s">
        <v>107</v>
      </c>
      <c r="H587">
        <v>34</v>
      </c>
      <c r="I587">
        <v>8194411</v>
      </c>
      <c r="J587" s="59">
        <v>0.95</v>
      </c>
      <c r="K587" s="60">
        <v>80.094175354940404</v>
      </c>
      <c r="L587" t="s">
        <v>306</v>
      </c>
      <c r="M587" s="42">
        <v>0.121</v>
      </c>
      <c r="N587">
        <v>5716</v>
      </c>
      <c r="O587" s="62">
        <v>44551</v>
      </c>
      <c r="P587">
        <v>79294</v>
      </c>
      <c r="Q587" s="58">
        <v>6350987.5405946504</v>
      </c>
      <c r="R587" s="58">
        <v>7119457</v>
      </c>
      <c r="S587">
        <v>77910</v>
      </c>
      <c r="T587" s="58">
        <v>79294</v>
      </c>
      <c r="U587" s="58">
        <v>1384</v>
      </c>
      <c r="V587" s="58">
        <v>6995194</v>
      </c>
      <c r="W587" s="58">
        <v>124263</v>
      </c>
      <c r="X587">
        <v>189</v>
      </c>
      <c r="Y587" s="61">
        <v>46162</v>
      </c>
      <c r="Z587" s="61" t="s">
        <v>1817</v>
      </c>
      <c r="AA587" s="58">
        <v>13</v>
      </c>
      <c r="AB587">
        <v>5227</v>
      </c>
      <c r="AC587">
        <v>0</v>
      </c>
      <c r="AD587">
        <v>0</v>
      </c>
      <c r="AE587" s="42">
        <v>0.98254596816909201</v>
      </c>
      <c r="AF587" s="58">
        <v>0</v>
      </c>
    </row>
    <row r="588" spans="3:32">
      <c r="C588" t="s">
        <v>870</v>
      </c>
      <c r="D588">
        <v>364</v>
      </c>
      <c r="E588">
        <v>56362363</v>
      </c>
      <c r="F588" t="s">
        <v>139</v>
      </c>
      <c r="G588" t="s">
        <v>67</v>
      </c>
      <c r="H588">
        <v>7</v>
      </c>
      <c r="I588">
        <v>3686704</v>
      </c>
      <c r="J588" s="59">
        <v>0.79</v>
      </c>
      <c r="K588" s="60">
        <v>99.695142602221907</v>
      </c>
      <c r="L588" t="s">
        <v>59</v>
      </c>
      <c r="M588" s="42">
        <v>0.13300000000000001</v>
      </c>
      <c r="N588">
        <v>7126</v>
      </c>
      <c r="O588" s="62">
        <v>44884</v>
      </c>
      <c r="P588">
        <v>42283</v>
      </c>
      <c r="Q588" s="58">
        <v>4215409.7146497499</v>
      </c>
      <c r="R588" s="58">
        <v>4776059</v>
      </c>
      <c r="S588">
        <v>42283</v>
      </c>
      <c r="T588" s="58">
        <v>42283</v>
      </c>
      <c r="U588" s="58">
        <v>0</v>
      </c>
      <c r="V588" s="58">
        <v>4776059</v>
      </c>
      <c r="W588" s="58">
        <v>0</v>
      </c>
      <c r="X588">
        <v>171</v>
      </c>
      <c r="Y588" s="61">
        <v>46359</v>
      </c>
      <c r="Z588" s="61" t="s">
        <v>1818</v>
      </c>
      <c r="AA588" s="58">
        <v>210</v>
      </c>
      <c r="AB588">
        <v>3597</v>
      </c>
      <c r="AC588">
        <v>0</v>
      </c>
      <c r="AD588">
        <v>0</v>
      </c>
      <c r="AE588" s="42">
        <v>1</v>
      </c>
      <c r="AF588" s="58">
        <v>0</v>
      </c>
    </row>
    <row r="589" spans="3:32">
      <c r="C589" t="s">
        <v>871</v>
      </c>
      <c r="D589">
        <v>504</v>
      </c>
      <c r="E589">
        <v>75722184</v>
      </c>
      <c r="F589" t="s">
        <v>872</v>
      </c>
      <c r="G589" t="s">
        <v>63</v>
      </c>
      <c r="H589">
        <v>13</v>
      </c>
      <c r="I589">
        <v>3690732</v>
      </c>
      <c r="J589" s="59">
        <v>0.77</v>
      </c>
      <c r="K589" s="60">
        <v>85.104916219163002</v>
      </c>
      <c r="L589" t="s">
        <v>306</v>
      </c>
      <c r="M589" s="42">
        <v>0.13900000000000001</v>
      </c>
      <c r="N589">
        <v>2105</v>
      </c>
      <c r="O589" s="62">
        <v>45434</v>
      </c>
      <c r="P589">
        <v>32312</v>
      </c>
      <c r="Q589" s="58">
        <v>2749910.05287359</v>
      </c>
      <c r="R589" s="58">
        <v>3132148</v>
      </c>
      <c r="S589">
        <v>23502</v>
      </c>
      <c r="T589" s="58">
        <v>32312</v>
      </c>
      <c r="U589" s="58">
        <v>8810</v>
      </c>
      <c r="V589" s="58">
        <v>2278155</v>
      </c>
      <c r="W589" s="58">
        <v>853993</v>
      </c>
      <c r="X589">
        <v>141</v>
      </c>
      <c r="Y589" s="61">
        <v>45702</v>
      </c>
      <c r="Z589" s="61" t="s">
        <v>1817</v>
      </c>
      <c r="AA589" s="58">
        <v>-447</v>
      </c>
      <c r="AB589">
        <v>5429</v>
      </c>
      <c r="AC589">
        <v>447</v>
      </c>
      <c r="AD589">
        <v>3</v>
      </c>
      <c r="AE589" s="42">
        <v>0.72734587769249803</v>
      </c>
      <c r="AF589" s="58">
        <v>444</v>
      </c>
    </row>
    <row r="590" spans="3:32">
      <c r="C590" t="s">
        <v>873</v>
      </c>
      <c r="D590">
        <v>363</v>
      </c>
      <c r="E590">
        <v>30500588</v>
      </c>
      <c r="F590" t="s">
        <v>313</v>
      </c>
      <c r="G590" t="s">
        <v>67</v>
      </c>
      <c r="H590">
        <v>25</v>
      </c>
      <c r="I590">
        <v>2546161</v>
      </c>
      <c r="J590" s="59">
        <v>0.76</v>
      </c>
      <c r="K590" s="60">
        <v>95.864614764643505</v>
      </c>
      <c r="L590" t="s">
        <v>94</v>
      </c>
      <c r="M590" s="42">
        <v>0.13400000000000001</v>
      </c>
      <c r="N590">
        <v>9576</v>
      </c>
      <c r="O590" s="62">
        <v>45574</v>
      </c>
      <c r="P590">
        <v>85789</v>
      </c>
      <c r="Q590" s="58">
        <v>8224129.4360440001</v>
      </c>
      <c r="R590" s="58">
        <v>9326163</v>
      </c>
      <c r="S590">
        <v>36699</v>
      </c>
      <c r="T590" s="58">
        <v>85789</v>
      </c>
      <c r="U590" s="58">
        <v>49090</v>
      </c>
      <c r="V590" s="58">
        <v>3989566</v>
      </c>
      <c r="W590" s="58">
        <v>5336597</v>
      </c>
      <c r="X590">
        <v>133</v>
      </c>
      <c r="Y590" s="61">
        <v>46380</v>
      </c>
      <c r="Z590" s="61" t="s">
        <v>1817</v>
      </c>
      <c r="AA590" s="58">
        <v>231</v>
      </c>
      <c r="AB590">
        <v>3201</v>
      </c>
      <c r="AC590">
        <v>0</v>
      </c>
      <c r="AD590">
        <v>0</v>
      </c>
      <c r="AE590" s="42">
        <v>0.42778211658837401</v>
      </c>
      <c r="AF590" s="58">
        <v>0</v>
      </c>
    </row>
    <row r="591" spans="3:32">
      <c r="C591" t="s">
        <v>874</v>
      </c>
      <c r="D591">
        <v>965</v>
      </c>
      <c r="E591">
        <v>85732248</v>
      </c>
      <c r="F591" t="s">
        <v>143</v>
      </c>
      <c r="G591" t="s">
        <v>83</v>
      </c>
      <c r="H591">
        <v>25</v>
      </c>
      <c r="I591">
        <v>3434346</v>
      </c>
      <c r="J591" s="59">
        <v>0.95</v>
      </c>
      <c r="K591" s="60">
        <v>83.609279448264502</v>
      </c>
      <c r="L591" t="s">
        <v>204</v>
      </c>
      <c r="M591" s="42">
        <v>0.13800000000000001</v>
      </c>
      <c r="N591">
        <v>6635</v>
      </c>
      <c r="O591" s="62">
        <v>44190</v>
      </c>
      <c r="P591">
        <v>90058</v>
      </c>
      <c r="Q591" s="58">
        <v>7529684.4885518001</v>
      </c>
      <c r="R591" s="58">
        <v>8568781</v>
      </c>
      <c r="S591">
        <v>63133</v>
      </c>
      <c r="T591" s="58">
        <v>90058</v>
      </c>
      <c r="U591" s="58">
        <v>26925</v>
      </c>
      <c r="V591" s="58">
        <v>6006938</v>
      </c>
      <c r="W591" s="58">
        <v>2561843</v>
      </c>
      <c r="X591">
        <v>168</v>
      </c>
      <c r="Y591" s="61">
        <v>46151</v>
      </c>
      <c r="Z591" s="61" t="s">
        <v>1817</v>
      </c>
      <c r="AA591" s="58">
        <v>2</v>
      </c>
      <c r="AB591">
        <v>5948</v>
      </c>
      <c r="AC591">
        <v>0</v>
      </c>
      <c r="AD591">
        <v>0</v>
      </c>
      <c r="AE591" s="42">
        <v>0.70102600546314597</v>
      </c>
      <c r="AF591" s="58">
        <v>0</v>
      </c>
    </row>
    <row r="592" spans="3:32">
      <c r="C592" t="s">
        <v>875</v>
      </c>
      <c r="D592">
        <v>149</v>
      </c>
      <c r="E592">
        <v>50699859</v>
      </c>
      <c r="F592" t="s">
        <v>241</v>
      </c>
      <c r="G592" t="s">
        <v>50</v>
      </c>
      <c r="H592">
        <v>44</v>
      </c>
      <c r="I592">
        <v>5441865</v>
      </c>
      <c r="J592" s="59">
        <v>0.83</v>
      </c>
      <c r="K592" s="60">
        <v>68.1372125947439</v>
      </c>
      <c r="L592" t="s">
        <v>101</v>
      </c>
      <c r="M592" s="42">
        <v>0.11899999999999999</v>
      </c>
      <c r="N592">
        <v>9278</v>
      </c>
      <c r="O592" s="62">
        <v>44988</v>
      </c>
      <c r="P592">
        <v>70503</v>
      </c>
      <c r="Q592" s="58">
        <v>4803877.8995672297</v>
      </c>
      <c r="R592" s="58">
        <v>5375539</v>
      </c>
      <c r="S592">
        <v>66836</v>
      </c>
      <c r="T592" s="58">
        <v>70503</v>
      </c>
      <c r="U592" s="58">
        <v>3667</v>
      </c>
      <c r="V592" s="58">
        <v>5095947</v>
      </c>
      <c r="W592" s="58">
        <v>279592</v>
      </c>
      <c r="X592">
        <v>143</v>
      </c>
      <c r="Y592" s="61">
        <v>46297</v>
      </c>
      <c r="Z592" s="61" t="s">
        <v>1817</v>
      </c>
      <c r="AA592" s="58">
        <v>148</v>
      </c>
      <c r="AB592">
        <v>3976</v>
      </c>
      <c r="AC592">
        <v>0</v>
      </c>
      <c r="AD592">
        <v>0</v>
      </c>
      <c r="AE592" s="42">
        <v>0.94798802887820399</v>
      </c>
      <c r="AF592" s="58">
        <v>0</v>
      </c>
    </row>
    <row r="593" spans="3:32">
      <c r="C593" t="s">
        <v>876</v>
      </c>
      <c r="D593">
        <v>670</v>
      </c>
      <c r="E593">
        <v>35065964</v>
      </c>
      <c r="F593" t="s">
        <v>196</v>
      </c>
      <c r="G593" t="s">
        <v>83</v>
      </c>
      <c r="H593">
        <v>9</v>
      </c>
      <c r="I593">
        <v>2679785</v>
      </c>
      <c r="J593" s="59">
        <v>0.82</v>
      </c>
      <c r="K593" s="60">
        <v>86.822393820462906</v>
      </c>
      <c r="L593" t="s">
        <v>521</v>
      </c>
      <c r="M593" s="42">
        <v>0.11600000000000001</v>
      </c>
      <c r="N593">
        <v>3286</v>
      </c>
      <c r="O593" s="62">
        <v>44289</v>
      </c>
      <c r="P593">
        <v>56035</v>
      </c>
      <c r="Q593" s="58">
        <v>4865092.8377296403</v>
      </c>
      <c r="R593" s="58">
        <v>5429444</v>
      </c>
      <c r="S593">
        <v>2928</v>
      </c>
      <c r="T593" s="58">
        <v>56035</v>
      </c>
      <c r="U593" s="58">
        <v>53107</v>
      </c>
      <c r="V593" s="58">
        <v>283705</v>
      </c>
      <c r="W593" s="58">
        <v>5145739</v>
      </c>
      <c r="X593">
        <v>102</v>
      </c>
      <c r="Y593" s="61">
        <v>45784</v>
      </c>
      <c r="Z593" s="61" t="s">
        <v>1817</v>
      </c>
      <c r="AA593" s="58">
        <v>-365</v>
      </c>
      <c r="AB593">
        <v>2369</v>
      </c>
      <c r="AC593">
        <v>365</v>
      </c>
      <c r="AD593">
        <v>2</v>
      </c>
      <c r="AE593" s="42">
        <v>5.2253056125635799E-2</v>
      </c>
      <c r="AF593" s="58">
        <v>363</v>
      </c>
    </row>
    <row r="594" spans="3:32">
      <c r="C594" t="s">
        <v>877</v>
      </c>
      <c r="D594">
        <v>712</v>
      </c>
      <c r="E594">
        <v>13668577</v>
      </c>
      <c r="F594" t="s">
        <v>673</v>
      </c>
      <c r="G594" t="s">
        <v>97</v>
      </c>
      <c r="H594">
        <v>21</v>
      </c>
      <c r="I594">
        <v>595717</v>
      </c>
      <c r="J594" s="59">
        <v>0.75</v>
      </c>
      <c r="K594" s="60">
        <v>93.290141375971899</v>
      </c>
      <c r="L594" t="s">
        <v>187</v>
      </c>
      <c r="M594" s="42">
        <v>0.14499999999999999</v>
      </c>
      <c r="N594">
        <v>5218</v>
      </c>
      <c r="O594" s="62">
        <v>45023</v>
      </c>
      <c r="P594">
        <v>39717</v>
      </c>
      <c r="Q594" s="58">
        <v>3705204.54502948</v>
      </c>
      <c r="R594" s="58">
        <v>4242459</v>
      </c>
      <c r="S594">
        <v>3442</v>
      </c>
      <c r="T594" s="58">
        <v>39717</v>
      </c>
      <c r="U594" s="58">
        <v>36275</v>
      </c>
      <c r="V594" s="58">
        <v>367665</v>
      </c>
      <c r="W594" s="58">
        <v>3874794</v>
      </c>
      <c r="X594">
        <v>174</v>
      </c>
      <c r="Y594" s="61">
        <v>46255</v>
      </c>
      <c r="Z594" s="61" t="s">
        <v>1817</v>
      </c>
      <c r="AA594" s="58">
        <v>106</v>
      </c>
      <c r="AB594">
        <v>4331</v>
      </c>
      <c r="AC594">
        <v>0</v>
      </c>
      <c r="AD594">
        <v>0</v>
      </c>
      <c r="AE594" s="42">
        <v>8.6663141727723603E-2</v>
      </c>
      <c r="AF594" s="58">
        <v>0</v>
      </c>
    </row>
    <row r="595" spans="3:32">
      <c r="C595" t="s">
        <v>878</v>
      </c>
      <c r="D595">
        <v>397</v>
      </c>
      <c r="E595">
        <v>13331314</v>
      </c>
      <c r="F595" t="s">
        <v>151</v>
      </c>
      <c r="G595" t="s">
        <v>97</v>
      </c>
      <c r="H595">
        <v>21</v>
      </c>
      <c r="I595">
        <v>6008849</v>
      </c>
      <c r="J595" s="59">
        <v>0.85</v>
      </c>
      <c r="K595" s="60">
        <v>62.958832272252401</v>
      </c>
      <c r="L595" t="s">
        <v>55</v>
      </c>
      <c r="M595" s="42">
        <v>0.14599999999999999</v>
      </c>
      <c r="N595">
        <v>9358</v>
      </c>
      <c r="O595" s="62">
        <v>44227</v>
      </c>
      <c r="P595">
        <v>28777</v>
      </c>
      <c r="Q595" s="58">
        <v>1811766.3162986101</v>
      </c>
      <c r="R595" s="58">
        <v>2076284</v>
      </c>
      <c r="S595">
        <v>24100</v>
      </c>
      <c r="T595" s="58">
        <v>28777</v>
      </c>
      <c r="U595" s="58">
        <v>4677</v>
      </c>
      <c r="V595" s="58">
        <v>1738835</v>
      </c>
      <c r="W595" s="58">
        <v>337449</v>
      </c>
      <c r="X595">
        <v>88</v>
      </c>
      <c r="Y595" s="61">
        <v>45855</v>
      </c>
      <c r="Z595" s="61" t="s">
        <v>1817</v>
      </c>
      <c r="AA595" s="58">
        <v>-294</v>
      </c>
      <c r="AB595">
        <v>1740</v>
      </c>
      <c r="AC595">
        <v>294</v>
      </c>
      <c r="AD595">
        <v>9</v>
      </c>
      <c r="AE595" s="42">
        <v>0.83747437189422103</v>
      </c>
      <c r="AF595" s="58">
        <v>285</v>
      </c>
    </row>
    <row r="596" spans="3:32">
      <c r="C596" t="s">
        <v>879</v>
      </c>
      <c r="D596">
        <v>665</v>
      </c>
      <c r="E596">
        <v>69189631</v>
      </c>
      <c r="F596" t="s">
        <v>434</v>
      </c>
      <c r="G596" t="s">
        <v>107</v>
      </c>
      <c r="H596">
        <v>34</v>
      </c>
      <c r="I596">
        <v>2869530</v>
      </c>
      <c r="J596" s="59">
        <v>0.98</v>
      </c>
      <c r="K596" s="60">
        <v>73.058987418696802</v>
      </c>
      <c r="L596" t="s">
        <v>181</v>
      </c>
      <c r="M596" s="42">
        <v>0.105</v>
      </c>
      <c r="N596">
        <v>2071</v>
      </c>
      <c r="O596" s="62">
        <v>44708</v>
      </c>
      <c r="P596">
        <v>99902</v>
      </c>
      <c r="Q596" s="58">
        <v>7298738.9611026496</v>
      </c>
      <c r="R596" s="58">
        <v>8065107</v>
      </c>
      <c r="S596">
        <v>78921</v>
      </c>
      <c r="T596" s="58">
        <v>99902</v>
      </c>
      <c r="U596" s="58">
        <v>20981</v>
      </c>
      <c r="V596" s="58">
        <v>6371307</v>
      </c>
      <c r="W596" s="58">
        <v>1693800</v>
      </c>
      <c r="X596">
        <v>64</v>
      </c>
      <c r="Y596" s="61">
        <v>46252</v>
      </c>
      <c r="Z596" s="61" t="s">
        <v>1817</v>
      </c>
      <c r="AA596" s="58">
        <v>103</v>
      </c>
      <c r="AB596">
        <v>2040</v>
      </c>
      <c r="AC596">
        <v>0</v>
      </c>
      <c r="AD596">
        <v>0</v>
      </c>
      <c r="AE596" s="42">
        <v>0.78998418450081098</v>
      </c>
      <c r="AF596" s="58">
        <v>0</v>
      </c>
    </row>
    <row r="597" spans="3:32">
      <c r="C597" t="s">
        <v>880</v>
      </c>
      <c r="D597">
        <v>997</v>
      </c>
      <c r="E597">
        <v>64949835</v>
      </c>
      <c r="F597" t="s">
        <v>103</v>
      </c>
      <c r="G597" t="s">
        <v>58</v>
      </c>
      <c r="H597">
        <v>50</v>
      </c>
      <c r="I597">
        <v>3552572</v>
      </c>
      <c r="J597" s="59">
        <v>0.85</v>
      </c>
      <c r="K597" s="60">
        <v>63.793015124940503</v>
      </c>
      <c r="L597" t="s">
        <v>144</v>
      </c>
      <c r="M597" s="42">
        <v>0.12</v>
      </c>
      <c r="N597">
        <v>3093</v>
      </c>
      <c r="O597" s="62">
        <v>44081</v>
      </c>
      <c r="P597">
        <v>81411</v>
      </c>
      <c r="Q597" s="58">
        <v>5193453.1543365298</v>
      </c>
      <c r="R597" s="58">
        <v>5816668</v>
      </c>
      <c r="S597">
        <v>4200</v>
      </c>
      <c r="T597" s="58">
        <v>81411</v>
      </c>
      <c r="U597" s="58">
        <v>77211</v>
      </c>
      <c r="V597" s="58">
        <v>300082</v>
      </c>
      <c r="W597" s="58">
        <v>5516586</v>
      </c>
      <c r="X597">
        <v>172</v>
      </c>
      <c r="Y597" s="61">
        <v>46305</v>
      </c>
      <c r="Z597" s="61" t="s">
        <v>1817</v>
      </c>
      <c r="AA597" s="58">
        <v>156</v>
      </c>
      <c r="AB597">
        <v>9618</v>
      </c>
      <c r="AC597">
        <v>0</v>
      </c>
      <c r="AD597">
        <v>0</v>
      </c>
      <c r="AE597" s="42">
        <v>5.1590079964623899E-2</v>
      </c>
      <c r="AF597" s="58">
        <v>0</v>
      </c>
    </row>
    <row r="598" spans="3:32">
      <c r="C598" t="s">
        <v>881</v>
      </c>
      <c r="D598">
        <v>550</v>
      </c>
      <c r="E598">
        <v>47439754</v>
      </c>
      <c r="F598" t="s">
        <v>425</v>
      </c>
      <c r="G598" t="s">
        <v>71</v>
      </c>
      <c r="H598">
        <v>14</v>
      </c>
      <c r="I598">
        <v>3474705</v>
      </c>
      <c r="J598" s="59">
        <v>0.82</v>
      </c>
      <c r="K598" s="60">
        <v>79.285550229275202</v>
      </c>
      <c r="L598" t="s">
        <v>94</v>
      </c>
      <c r="M598" s="42">
        <v>0.13300000000000001</v>
      </c>
      <c r="N598">
        <v>1884</v>
      </c>
      <c r="O598" s="62">
        <v>45073</v>
      </c>
      <c r="P598">
        <v>49019</v>
      </c>
      <c r="Q598" s="58">
        <v>3886498.3866888401</v>
      </c>
      <c r="R598" s="58">
        <v>4403403</v>
      </c>
      <c r="S598">
        <v>12810</v>
      </c>
      <c r="T598" s="58">
        <v>49019</v>
      </c>
      <c r="U598" s="58">
        <v>36209</v>
      </c>
      <c r="V598" s="58">
        <v>1150729</v>
      </c>
      <c r="W598" s="58">
        <v>3252674</v>
      </c>
      <c r="X598">
        <v>105</v>
      </c>
      <c r="Y598" s="61">
        <v>46244</v>
      </c>
      <c r="Z598" s="61" t="s">
        <v>1817</v>
      </c>
      <c r="AA598" s="58">
        <v>95</v>
      </c>
      <c r="AB598">
        <v>6234</v>
      </c>
      <c r="AC598">
        <v>0</v>
      </c>
      <c r="AD598">
        <v>0</v>
      </c>
      <c r="AE598" s="42">
        <v>0.261327240457782</v>
      </c>
      <c r="AF598" s="58">
        <v>0</v>
      </c>
    </row>
    <row r="599" spans="3:32">
      <c r="C599" t="s">
        <v>882</v>
      </c>
      <c r="D599">
        <v>551</v>
      </c>
      <c r="E599">
        <v>64487930</v>
      </c>
      <c r="F599" t="s">
        <v>612</v>
      </c>
      <c r="G599" t="s">
        <v>71</v>
      </c>
      <c r="H599">
        <v>24</v>
      </c>
      <c r="I599">
        <v>2552667</v>
      </c>
      <c r="J599" s="59">
        <v>0.87</v>
      </c>
      <c r="K599" s="60">
        <v>87.647165847283503</v>
      </c>
      <c r="L599" t="s">
        <v>159</v>
      </c>
      <c r="M599" s="42">
        <v>0.10100000000000001</v>
      </c>
      <c r="N599">
        <v>9468</v>
      </c>
      <c r="O599" s="62">
        <v>45056</v>
      </c>
      <c r="P599">
        <v>15469</v>
      </c>
      <c r="Q599" s="58">
        <v>1355814.00849163</v>
      </c>
      <c r="R599" s="58">
        <v>1492751</v>
      </c>
      <c r="S599">
        <v>3705</v>
      </c>
      <c r="T599" s="58">
        <v>15469</v>
      </c>
      <c r="U599" s="58">
        <v>11764</v>
      </c>
      <c r="V599" s="58">
        <v>357531</v>
      </c>
      <c r="W599" s="58">
        <v>1135220</v>
      </c>
      <c r="X599">
        <v>71</v>
      </c>
      <c r="Y599" s="61">
        <v>46216</v>
      </c>
      <c r="Z599" s="61" t="s">
        <v>1817</v>
      </c>
      <c r="AA599" s="58">
        <v>67</v>
      </c>
      <c r="AB599">
        <v>8847</v>
      </c>
      <c r="AC599">
        <v>0</v>
      </c>
      <c r="AD599">
        <v>0</v>
      </c>
      <c r="AE599" s="42">
        <v>0.23951128062576801</v>
      </c>
      <c r="AF599" s="58">
        <v>0</v>
      </c>
    </row>
    <row r="600" spans="3:32">
      <c r="C600" t="s">
        <v>883</v>
      </c>
      <c r="D600">
        <v>459</v>
      </c>
      <c r="E600">
        <v>11627312</v>
      </c>
      <c r="F600" t="s">
        <v>302</v>
      </c>
      <c r="G600" t="s">
        <v>58</v>
      </c>
      <c r="H600">
        <v>17</v>
      </c>
      <c r="I600">
        <v>7439111</v>
      </c>
      <c r="J600" s="59">
        <v>0.94</v>
      </c>
      <c r="K600" s="60">
        <v>71.112959213989697</v>
      </c>
      <c r="L600" t="s">
        <v>94</v>
      </c>
      <c r="M600" s="42">
        <v>0.128</v>
      </c>
      <c r="N600">
        <v>3638</v>
      </c>
      <c r="O600" s="62">
        <v>44118</v>
      </c>
      <c r="P600">
        <v>49514</v>
      </c>
      <c r="Q600" s="58">
        <v>3521087.0625214898</v>
      </c>
      <c r="R600" s="58">
        <v>3971786</v>
      </c>
      <c r="S600">
        <v>31020</v>
      </c>
      <c r="T600" s="58">
        <v>49514</v>
      </c>
      <c r="U600" s="58">
        <v>18494</v>
      </c>
      <c r="V600" s="58">
        <v>2488282</v>
      </c>
      <c r="W600" s="58">
        <v>1483504</v>
      </c>
      <c r="X600">
        <v>108</v>
      </c>
      <c r="Y600" s="61">
        <v>46340</v>
      </c>
      <c r="Z600" s="61" t="s">
        <v>1817</v>
      </c>
      <c r="AA600" s="58">
        <v>191</v>
      </c>
      <c r="AB600">
        <v>1174</v>
      </c>
      <c r="AC600">
        <v>0</v>
      </c>
      <c r="AD600">
        <v>0</v>
      </c>
      <c r="AE600" s="42">
        <v>0.62648947772347197</v>
      </c>
      <c r="AF600" s="58">
        <v>0</v>
      </c>
    </row>
    <row r="601" spans="3:32">
      <c r="C601" t="s">
        <v>884</v>
      </c>
      <c r="D601">
        <v>655</v>
      </c>
      <c r="E601">
        <v>54560886</v>
      </c>
      <c r="F601" t="s">
        <v>287</v>
      </c>
      <c r="G601" t="s">
        <v>207</v>
      </c>
      <c r="H601">
        <v>16</v>
      </c>
      <c r="I601">
        <v>1152957</v>
      </c>
      <c r="J601" s="59">
        <v>0.8</v>
      </c>
      <c r="K601" s="60">
        <v>62.637293906598003</v>
      </c>
      <c r="L601" t="s">
        <v>352</v>
      </c>
      <c r="M601" s="42">
        <v>0.13100000000000001</v>
      </c>
      <c r="N601">
        <v>6279</v>
      </c>
      <c r="O601" s="62">
        <v>45208</v>
      </c>
      <c r="P601">
        <v>74712</v>
      </c>
      <c r="Q601" s="58">
        <v>4679757.5023497501</v>
      </c>
      <c r="R601" s="58">
        <v>5292806</v>
      </c>
      <c r="S601">
        <v>11578</v>
      </c>
      <c r="T601" s="58">
        <v>74712</v>
      </c>
      <c r="U601" s="58">
        <v>63134</v>
      </c>
      <c r="V601" s="58">
        <v>820218</v>
      </c>
      <c r="W601" s="58">
        <v>4472588</v>
      </c>
      <c r="X601">
        <v>193</v>
      </c>
      <c r="Y601" s="61">
        <v>46216</v>
      </c>
      <c r="Z601" s="61" t="s">
        <v>1817</v>
      </c>
      <c r="AA601" s="58">
        <v>67</v>
      </c>
      <c r="AB601">
        <v>9373</v>
      </c>
      <c r="AC601">
        <v>0</v>
      </c>
      <c r="AD601">
        <v>0</v>
      </c>
      <c r="AE601" s="42">
        <v>0.15496841203555001</v>
      </c>
      <c r="AF601" s="58">
        <v>0</v>
      </c>
    </row>
    <row r="602" spans="3:32">
      <c r="C602" t="s">
        <v>885</v>
      </c>
      <c r="D602">
        <v>319</v>
      </c>
      <c r="E602">
        <v>59492364</v>
      </c>
      <c r="F602" t="s">
        <v>423</v>
      </c>
      <c r="G602" t="s">
        <v>58</v>
      </c>
      <c r="H602">
        <v>31</v>
      </c>
      <c r="I602">
        <v>7433892</v>
      </c>
      <c r="J602" s="59">
        <v>0.83</v>
      </c>
      <c r="K602" s="60">
        <v>59.8218841722639</v>
      </c>
      <c r="L602" t="s">
        <v>242</v>
      </c>
      <c r="M602" s="42">
        <v>0.125</v>
      </c>
      <c r="N602">
        <v>9128</v>
      </c>
      <c r="O602" s="62">
        <v>44225</v>
      </c>
      <c r="P602">
        <v>47670</v>
      </c>
      <c r="Q602" s="58">
        <v>2851709.2184918202</v>
      </c>
      <c r="R602" s="58">
        <v>3208173</v>
      </c>
      <c r="S602">
        <v>47670</v>
      </c>
      <c r="T602" s="58">
        <v>47670</v>
      </c>
      <c r="U602" s="58">
        <v>0</v>
      </c>
      <c r="V602" s="58">
        <v>3208173</v>
      </c>
      <c r="W602" s="58">
        <v>0</v>
      </c>
      <c r="X602">
        <v>125</v>
      </c>
      <c r="Y602" s="61">
        <v>46113</v>
      </c>
      <c r="Z602" s="61" t="s">
        <v>1819</v>
      </c>
      <c r="AA602" s="58">
        <v>-36</v>
      </c>
      <c r="AB602">
        <v>4789</v>
      </c>
      <c r="AC602">
        <v>36</v>
      </c>
      <c r="AD602">
        <v>5</v>
      </c>
      <c r="AE602" s="42">
        <v>1</v>
      </c>
      <c r="AF602" s="58">
        <v>31</v>
      </c>
    </row>
    <row r="603" spans="3:32">
      <c r="C603" t="s">
        <v>886</v>
      </c>
      <c r="D603">
        <v>186</v>
      </c>
      <c r="E603">
        <v>29024462</v>
      </c>
      <c r="F603" t="s">
        <v>623</v>
      </c>
      <c r="G603" t="s">
        <v>211</v>
      </c>
      <c r="H603">
        <v>7</v>
      </c>
      <c r="I603">
        <v>2551874</v>
      </c>
      <c r="J603" s="59">
        <v>0.84</v>
      </c>
      <c r="K603" s="60">
        <v>73.118092488306502</v>
      </c>
      <c r="L603" t="s">
        <v>230</v>
      </c>
      <c r="M603" s="42">
        <v>0.13300000000000001</v>
      </c>
      <c r="N603">
        <v>3163</v>
      </c>
      <c r="O603" s="62">
        <v>45391</v>
      </c>
      <c r="P603">
        <v>92256</v>
      </c>
      <c r="Q603" s="58">
        <v>6745582.7406011997</v>
      </c>
      <c r="R603" s="58">
        <v>7642745</v>
      </c>
      <c r="S603">
        <v>53565</v>
      </c>
      <c r="T603" s="58">
        <v>92256</v>
      </c>
      <c r="U603" s="58">
        <v>38691</v>
      </c>
      <c r="V603" s="58">
        <v>4437475</v>
      </c>
      <c r="W603" s="58">
        <v>3205270</v>
      </c>
      <c r="X603">
        <v>132</v>
      </c>
      <c r="Y603" s="61">
        <v>46130</v>
      </c>
      <c r="Z603" s="61" t="s">
        <v>1817</v>
      </c>
      <c r="AA603" s="58">
        <v>-19</v>
      </c>
      <c r="AB603">
        <v>2933</v>
      </c>
      <c r="AC603">
        <v>19</v>
      </c>
      <c r="AD603">
        <v>7</v>
      </c>
      <c r="AE603" s="42">
        <v>0.58061264308012495</v>
      </c>
      <c r="AF603" s="58">
        <v>12</v>
      </c>
    </row>
    <row r="604" spans="3:32">
      <c r="C604" t="s">
        <v>887</v>
      </c>
      <c r="D604">
        <v>278</v>
      </c>
      <c r="E604">
        <v>39271373</v>
      </c>
      <c r="F604" t="s">
        <v>434</v>
      </c>
      <c r="G604" t="s">
        <v>107</v>
      </c>
      <c r="H604">
        <v>19</v>
      </c>
      <c r="I604">
        <v>4023082</v>
      </c>
      <c r="J604" s="59">
        <v>0.97</v>
      </c>
      <c r="K604" s="60">
        <v>57.5210205520683</v>
      </c>
      <c r="L604" t="s">
        <v>76</v>
      </c>
      <c r="M604" s="42">
        <v>0.11</v>
      </c>
      <c r="N604">
        <v>4715</v>
      </c>
      <c r="O604" s="62">
        <v>44109</v>
      </c>
      <c r="P604">
        <v>35904</v>
      </c>
      <c r="Q604" s="58">
        <v>2065234.7219014601</v>
      </c>
      <c r="R604" s="58">
        <v>2292411</v>
      </c>
      <c r="S604">
        <v>10523</v>
      </c>
      <c r="T604" s="58">
        <v>35904</v>
      </c>
      <c r="U604" s="58">
        <v>25381</v>
      </c>
      <c r="V604" s="58">
        <v>671876</v>
      </c>
      <c r="W604" s="58">
        <v>1620535</v>
      </c>
      <c r="X604">
        <v>146</v>
      </c>
      <c r="Y604" s="61">
        <v>45662</v>
      </c>
      <c r="Z604" s="61" t="s">
        <v>1817</v>
      </c>
      <c r="AA604" s="58">
        <v>-487</v>
      </c>
      <c r="AB604">
        <v>8087</v>
      </c>
      <c r="AC604">
        <v>487</v>
      </c>
      <c r="AD604">
        <v>1</v>
      </c>
      <c r="AE604" s="42">
        <v>0.29308712121212099</v>
      </c>
      <c r="AF604" s="58">
        <v>486</v>
      </c>
    </row>
    <row r="605" spans="3:32">
      <c r="C605" t="s">
        <v>888</v>
      </c>
      <c r="D605">
        <v>819</v>
      </c>
      <c r="E605">
        <v>55733680</v>
      </c>
      <c r="F605" t="s">
        <v>128</v>
      </c>
      <c r="G605" t="s">
        <v>50</v>
      </c>
      <c r="H605">
        <v>30</v>
      </c>
      <c r="I605">
        <v>9986675</v>
      </c>
      <c r="J605" s="59">
        <v>0.75</v>
      </c>
      <c r="K605" s="60">
        <v>73.922971277063795</v>
      </c>
      <c r="L605" t="s">
        <v>51</v>
      </c>
      <c r="M605" s="42">
        <v>0.115</v>
      </c>
      <c r="N605">
        <v>1491</v>
      </c>
      <c r="O605" s="62">
        <v>45372</v>
      </c>
      <c r="P605">
        <v>51630</v>
      </c>
      <c r="Q605" s="58">
        <v>3816643.0070348</v>
      </c>
      <c r="R605" s="58">
        <v>4255557</v>
      </c>
      <c r="S605">
        <v>12127</v>
      </c>
      <c r="T605" s="58">
        <v>51630</v>
      </c>
      <c r="U605" s="58">
        <v>39503</v>
      </c>
      <c r="V605" s="58">
        <v>999557</v>
      </c>
      <c r="W605" s="58">
        <v>3256000</v>
      </c>
      <c r="X605">
        <v>165</v>
      </c>
      <c r="Y605" s="61">
        <v>45954</v>
      </c>
      <c r="Z605" s="61" t="s">
        <v>1817</v>
      </c>
      <c r="AA605" s="58">
        <v>-195</v>
      </c>
      <c r="AB605">
        <v>3893</v>
      </c>
      <c r="AC605">
        <v>195</v>
      </c>
      <c r="AD605">
        <v>2</v>
      </c>
      <c r="AE605" s="42">
        <v>0.23488282006585301</v>
      </c>
      <c r="AF605" s="58">
        <v>193</v>
      </c>
    </row>
    <row r="606" spans="3:32">
      <c r="C606" t="s">
        <v>889</v>
      </c>
      <c r="D606">
        <v>647</v>
      </c>
      <c r="E606">
        <v>96881162</v>
      </c>
      <c r="F606" t="s">
        <v>509</v>
      </c>
      <c r="G606" t="s">
        <v>58</v>
      </c>
      <c r="H606">
        <v>32</v>
      </c>
      <c r="I606">
        <v>4311112</v>
      </c>
      <c r="J606" s="59">
        <v>0.88</v>
      </c>
      <c r="K606" s="60">
        <v>82.507277451058698</v>
      </c>
      <c r="L606" t="s">
        <v>272</v>
      </c>
      <c r="M606" s="42">
        <v>0.108</v>
      </c>
      <c r="N606">
        <v>2454</v>
      </c>
      <c r="O606" s="62">
        <v>45011</v>
      </c>
      <c r="P606">
        <v>94993</v>
      </c>
      <c r="Q606" s="58">
        <v>7837613.8069084203</v>
      </c>
      <c r="R606" s="58">
        <v>8684076</v>
      </c>
      <c r="S606">
        <v>26504</v>
      </c>
      <c r="T606" s="58">
        <v>94993</v>
      </c>
      <c r="U606" s="58">
        <v>68489</v>
      </c>
      <c r="V606" s="58">
        <v>2422944</v>
      </c>
      <c r="W606" s="58">
        <v>6261132</v>
      </c>
      <c r="X606">
        <v>163</v>
      </c>
      <c r="Y606" s="61">
        <v>45672</v>
      </c>
      <c r="Z606" s="61" t="s">
        <v>1817</v>
      </c>
      <c r="AA606" s="58">
        <v>-477</v>
      </c>
      <c r="AB606">
        <v>6095</v>
      </c>
      <c r="AC606">
        <v>477</v>
      </c>
      <c r="AD606">
        <v>7</v>
      </c>
      <c r="AE606" s="42">
        <v>0.27901003231817101</v>
      </c>
      <c r="AF606" s="58">
        <v>470</v>
      </c>
    </row>
    <row r="607" spans="3:32">
      <c r="C607" t="s">
        <v>890</v>
      </c>
      <c r="D607">
        <v>462</v>
      </c>
      <c r="E607">
        <v>39240440</v>
      </c>
      <c r="F607" t="s">
        <v>482</v>
      </c>
      <c r="G607" t="s">
        <v>67</v>
      </c>
      <c r="H607">
        <v>7</v>
      </c>
      <c r="I607">
        <v>1727683</v>
      </c>
      <c r="J607" s="59">
        <v>0.98</v>
      </c>
      <c r="K607" s="60">
        <v>59.682869577686702</v>
      </c>
      <c r="L607" t="s">
        <v>173</v>
      </c>
      <c r="M607" s="42">
        <v>0.112</v>
      </c>
      <c r="N607">
        <v>6455</v>
      </c>
      <c r="O607" s="62">
        <v>43863</v>
      </c>
      <c r="P607">
        <v>36714</v>
      </c>
      <c r="Q607" s="58">
        <v>2191196.8736751899</v>
      </c>
      <c r="R607" s="58">
        <v>2436611</v>
      </c>
      <c r="S607">
        <v>10685</v>
      </c>
      <c r="T607" s="58">
        <v>36714</v>
      </c>
      <c r="U607" s="58">
        <v>26029</v>
      </c>
      <c r="V607" s="58">
        <v>709135</v>
      </c>
      <c r="W607" s="58">
        <v>1727476</v>
      </c>
      <c r="X607">
        <v>63</v>
      </c>
      <c r="Y607" s="61">
        <v>45950</v>
      </c>
      <c r="Z607" s="61" t="s">
        <v>1817</v>
      </c>
      <c r="AA607" s="58">
        <v>-199</v>
      </c>
      <c r="AB607">
        <v>2396</v>
      </c>
      <c r="AC607">
        <v>199</v>
      </c>
      <c r="AD607">
        <v>6</v>
      </c>
      <c r="AE607" s="42">
        <v>0.29103339325597899</v>
      </c>
      <c r="AF607" s="58">
        <v>193</v>
      </c>
    </row>
    <row r="608" spans="3:32">
      <c r="C608" t="s">
        <v>891</v>
      </c>
      <c r="D608">
        <v>386</v>
      </c>
      <c r="E608">
        <v>37967118</v>
      </c>
      <c r="F608" t="s">
        <v>356</v>
      </c>
      <c r="G608" t="s">
        <v>125</v>
      </c>
      <c r="H608">
        <v>26</v>
      </c>
      <c r="I608">
        <v>5198312</v>
      </c>
      <c r="J608" s="59">
        <v>0.98</v>
      </c>
      <c r="K608" s="60">
        <v>86.567848066713097</v>
      </c>
      <c r="L608" t="s">
        <v>232</v>
      </c>
      <c r="M608" s="42">
        <v>0.11600000000000001</v>
      </c>
      <c r="N608">
        <v>6659</v>
      </c>
      <c r="O608" s="62">
        <v>44935</v>
      </c>
      <c r="P608">
        <v>95827</v>
      </c>
      <c r="Q608" s="58">
        <v>8295537.1766889198</v>
      </c>
      <c r="R608" s="58">
        <v>9257819</v>
      </c>
      <c r="S608">
        <v>5157</v>
      </c>
      <c r="T608" s="58">
        <v>95827</v>
      </c>
      <c r="U608" s="58">
        <v>90670</v>
      </c>
      <c r="V608" s="58">
        <v>498216</v>
      </c>
      <c r="W608" s="58">
        <v>8759603</v>
      </c>
      <c r="X608">
        <v>158</v>
      </c>
      <c r="Y608" s="61">
        <v>46189</v>
      </c>
      <c r="Z608" s="61" t="s">
        <v>1817</v>
      </c>
      <c r="AA608" s="58">
        <v>40</v>
      </c>
      <c r="AB608">
        <v>4438</v>
      </c>
      <c r="AC608">
        <v>0</v>
      </c>
      <c r="AD608">
        <v>0</v>
      </c>
      <c r="AE608" s="42">
        <v>5.3815730430880601E-2</v>
      </c>
      <c r="AF608" s="58">
        <v>0</v>
      </c>
    </row>
    <row r="609" spans="3:32">
      <c r="C609" t="s">
        <v>892</v>
      </c>
      <c r="D609">
        <v>101</v>
      </c>
      <c r="E609">
        <v>77782460</v>
      </c>
      <c r="F609" t="s">
        <v>765</v>
      </c>
      <c r="G609" t="s">
        <v>207</v>
      </c>
      <c r="H609">
        <v>34</v>
      </c>
      <c r="I609">
        <v>7079618</v>
      </c>
      <c r="J609" s="59">
        <v>0.79</v>
      </c>
      <c r="K609" s="60">
        <v>82.524754817440893</v>
      </c>
      <c r="L609" t="s">
        <v>64</v>
      </c>
      <c r="M609" s="42">
        <v>0.13300000000000001</v>
      </c>
      <c r="N609">
        <v>9770</v>
      </c>
      <c r="O609" s="62">
        <v>44651</v>
      </c>
      <c r="P609">
        <v>55154</v>
      </c>
      <c r="Q609" s="58">
        <v>4551570.3272011401</v>
      </c>
      <c r="R609" s="58">
        <v>5156929</v>
      </c>
      <c r="S609">
        <v>9968</v>
      </c>
      <c r="T609" s="58">
        <v>55154</v>
      </c>
      <c r="U609" s="58">
        <v>45186</v>
      </c>
      <c r="V609" s="58">
        <v>932013</v>
      </c>
      <c r="W609" s="58">
        <v>4224916</v>
      </c>
      <c r="X609">
        <v>74</v>
      </c>
      <c r="Y609" s="61">
        <v>46002</v>
      </c>
      <c r="Z609" s="61" t="s">
        <v>1817</v>
      </c>
      <c r="AA609" s="58">
        <v>-147</v>
      </c>
      <c r="AB609">
        <v>8515</v>
      </c>
      <c r="AC609">
        <v>147</v>
      </c>
      <c r="AD609">
        <v>3</v>
      </c>
      <c r="AE609" s="42">
        <v>0.18073031874388101</v>
      </c>
      <c r="AF609" s="58">
        <v>144</v>
      </c>
    </row>
    <row r="610" spans="3:32">
      <c r="C610" t="s">
        <v>893</v>
      </c>
      <c r="D610">
        <v>763</v>
      </c>
      <c r="E610">
        <v>91461833</v>
      </c>
      <c r="F610" t="s">
        <v>216</v>
      </c>
      <c r="G610" t="s">
        <v>107</v>
      </c>
      <c r="H610">
        <v>24</v>
      </c>
      <c r="I610">
        <v>9133086</v>
      </c>
      <c r="J610" s="59">
        <v>0.99</v>
      </c>
      <c r="K610" s="60">
        <v>92.076173290191093</v>
      </c>
      <c r="L610" t="s">
        <v>187</v>
      </c>
      <c r="M610" s="42">
        <v>0.13200000000000001</v>
      </c>
      <c r="N610">
        <v>8332</v>
      </c>
      <c r="O610" s="62">
        <v>45731</v>
      </c>
      <c r="P610">
        <v>18774</v>
      </c>
      <c r="Q610" s="58">
        <v>1728638.07735005</v>
      </c>
      <c r="R610" s="58">
        <v>1956818</v>
      </c>
      <c r="S610">
        <v>16003</v>
      </c>
      <c r="T610" s="58">
        <v>18774</v>
      </c>
      <c r="U610" s="58">
        <v>2771</v>
      </c>
      <c r="V610" s="58">
        <v>1667996</v>
      </c>
      <c r="W610" s="58">
        <v>288822</v>
      </c>
      <c r="X610">
        <v>109</v>
      </c>
      <c r="Y610" s="61">
        <v>46370</v>
      </c>
      <c r="Z610" s="61" t="s">
        <v>1817</v>
      </c>
      <c r="AA610" s="58">
        <v>221</v>
      </c>
      <c r="AB610">
        <v>9951</v>
      </c>
      <c r="AC610">
        <v>0</v>
      </c>
      <c r="AD610">
        <v>0</v>
      </c>
      <c r="AE610" s="42">
        <v>0.85240225844252704</v>
      </c>
      <c r="AF610" s="58">
        <v>0</v>
      </c>
    </row>
    <row r="611" spans="3:32">
      <c r="C611" t="s">
        <v>894</v>
      </c>
      <c r="D611">
        <v>178</v>
      </c>
      <c r="E611">
        <v>59511266</v>
      </c>
      <c r="F611" t="s">
        <v>637</v>
      </c>
      <c r="G611" t="s">
        <v>67</v>
      </c>
      <c r="H611">
        <v>46</v>
      </c>
      <c r="I611">
        <v>3784554</v>
      </c>
      <c r="J611" s="59">
        <v>0.9</v>
      </c>
      <c r="K611" s="60">
        <v>55.323452967111201</v>
      </c>
      <c r="L611" t="s">
        <v>181</v>
      </c>
      <c r="M611" s="42">
        <v>0.115</v>
      </c>
      <c r="N611">
        <v>5471</v>
      </c>
      <c r="O611" s="62">
        <v>45576</v>
      </c>
      <c r="P611">
        <v>62673</v>
      </c>
      <c r="Q611" s="58">
        <v>3467286.7678077598</v>
      </c>
      <c r="R611" s="58">
        <v>3866025</v>
      </c>
      <c r="S611">
        <v>8717</v>
      </c>
      <c r="T611" s="58">
        <v>62673</v>
      </c>
      <c r="U611" s="58">
        <v>53956</v>
      </c>
      <c r="V611" s="58">
        <v>537714</v>
      </c>
      <c r="W611" s="58">
        <v>3328311</v>
      </c>
      <c r="X611">
        <v>129</v>
      </c>
      <c r="Y611" s="61">
        <v>46369</v>
      </c>
      <c r="Z611" s="61" t="s">
        <v>1817</v>
      </c>
      <c r="AA611" s="58">
        <v>220</v>
      </c>
      <c r="AB611">
        <v>9547</v>
      </c>
      <c r="AC611">
        <v>0</v>
      </c>
      <c r="AD611">
        <v>0</v>
      </c>
      <c r="AE611" s="42">
        <v>0.13908700716417</v>
      </c>
      <c r="AF611" s="58">
        <v>0</v>
      </c>
    </row>
    <row r="612" spans="3:32">
      <c r="C612" t="s">
        <v>895</v>
      </c>
      <c r="D612">
        <v>692</v>
      </c>
      <c r="E612">
        <v>39068009</v>
      </c>
      <c r="F612" t="s">
        <v>896</v>
      </c>
      <c r="G612" t="s">
        <v>207</v>
      </c>
      <c r="H612">
        <v>27</v>
      </c>
      <c r="I612">
        <v>4004310</v>
      </c>
      <c r="J612" s="59">
        <v>0.99</v>
      </c>
      <c r="K612" s="60">
        <v>60.807248768406197</v>
      </c>
      <c r="L612" t="s">
        <v>144</v>
      </c>
      <c r="M612" s="42">
        <v>0.126</v>
      </c>
      <c r="N612">
        <v>5234</v>
      </c>
      <c r="O612" s="62">
        <v>44991</v>
      </c>
      <c r="P612">
        <v>82701</v>
      </c>
      <c r="Q612" s="58">
        <v>5028820.2803959604</v>
      </c>
      <c r="R612" s="58">
        <v>5662452</v>
      </c>
      <c r="S612">
        <v>82443</v>
      </c>
      <c r="T612" s="58">
        <v>82701</v>
      </c>
      <c r="U612" s="58">
        <v>258</v>
      </c>
      <c r="V612" s="58">
        <v>5644787</v>
      </c>
      <c r="W612" s="58">
        <v>17665</v>
      </c>
      <c r="X612">
        <v>176</v>
      </c>
      <c r="Y612" s="61">
        <v>45996</v>
      </c>
      <c r="Z612" s="61" t="s">
        <v>1817</v>
      </c>
      <c r="AA612" s="58">
        <v>-153</v>
      </c>
      <c r="AB612">
        <v>8512</v>
      </c>
      <c r="AC612">
        <v>153</v>
      </c>
      <c r="AD612">
        <v>1</v>
      </c>
      <c r="AE612" s="42">
        <v>0.99688032792832004</v>
      </c>
      <c r="AF612" s="58">
        <v>152</v>
      </c>
    </row>
    <row r="613" spans="3:32">
      <c r="C613" t="s">
        <v>897</v>
      </c>
      <c r="D613">
        <v>760</v>
      </c>
      <c r="E613">
        <v>31395796</v>
      </c>
      <c r="F613" t="s">
        <v>592</v>
      </c>
      <c r="G613" t="s">
        <v>79</v>
      </c>
      <c r="H613">
        <v>43</v>
      </c>
      <c r="I613">
        <v>1106407</v>
      </c>
      <c r="J613" s="59">
        <v>0.97</v>
      </c>
      <c r="K613" s="60">
        <v>56.142126426760797</v>
      </c>
      <c r="L613" t="s">
        <v>55</v>
      </c>
      <c r="M613" s="42">
        <v>0.14299999999999999</v>
      </c>
      <c r="N613">
        <v>3877</v>
      </c>
      <c r="O613" s="62">
        <v>45420</v>
      </c>
      <c r="P613">
        <v>65165</v>
      </c>
      <c r="Q613" s="58">
        <v>3658501.6685998701</v>
      </c>
      <c r="R613" s="58">
        <v>4181667</v>
      </c>
      <c r="S613">
        <v>54021</v>
      </c>
      <c r="T613" s="58">
        <v>65165</v>
      </c>
      <c r="U613" s="58">
        <v>11144</v>
      </c>
      <c r="V613" s="58">
        <v>3466552</v>
      </c>
      <c r="W613" s="58">
        <v>715115</v>
      </c>
      <c r="X613">
        <v>199</v>
      </c>
      <c r="Y613" s="61">
        <v>45945</v>
      </c>
      <c r="Z613" s="61" t="s">
        <v>1817</v>
      </c>
      <c r="AA613" s="58">
        <v>-204</v>
      </c>
      <c r="AB613">
        <v>5667</v>
      </c>
      <c r="AC613">
        <v>204</v>
      </c>
      <c r="AD613">
        <v>8</v>
      </c>
      <c r="AE613" s="42">
        <v>0.828987953656104</v>
      </c>
      <c r="AF613" s="58">
        <v>196</v>
      </c>
    </row>
    <row r="614" spans="3:32">
      <c r="C614" t="s">
        <v>898</v>
      </c>
      <c r="D614">
        <v>268</v>
      </c>
      <c r="E614">
        <v>35419720</v>
      </c>
      <c r="F614" t="s">
        <v>210</v>
      </c>
      <c r="G614" t="s">
        <v>211</v>
      </c>
      <c r="H614">
        <v>40</v>
      </c>
      <c r="I614">
        <v>3002029</v>
      </c>
      <c r="J614" s="59">
        <v>0.92</v>
      </c>
      <c r="K614" s="60">
        <v>99.989169465295106</v>
      </c>
      <c r="L614" t="s">
        <v>51</v>
      </c>
      <c r="M614" s="42">
        <v>0.11700000000000001</v>
      </c>
      <c r="N614">
        <v>9981</v>
      </c>
      <c r="O614" s="62">
        <v>43914</v>
      </c>
      <c r="P614">
        <v>72432</v>
      </c>
      <c r="Q614" s="58">
        <v>7242415.52271026</v>
      </c>
      <c r="R614" s="58">
        <v>8089778</v>
      </c>
      <c r="S614">
        <v>72432</v>
      </c>
      <c r="T614" s="58">
        <v>72432</v>
      </c>
      <c r="U614" s="58">
        <v>0</v>
      </c>
      <c r="V614" s="58">
        <v>8089778</v>
      </c>
      <c r="W614" s="58">
        <v>0</v>
      </c>
      <c r="X614">
        <v>119</v>
      </c>
      <c r="Y614" s="61">
        <v>45690</v>
      </c>
      <c r="Z614" s="61" t="s">
        <v>1816</v>
      </c>
      <c r="AA614" s="58">
        <v>-459</v>
      </c>
      <c r="AB614">
        <v>4086</v>
      </c>
      <c r="AC614">
        <v>459</v>
      </c>
      <c r="AD614">
        <v>8</v>
      </c>
      <c r="AE614" s="42">
        <v>1</v>
      </c>
      <c r="AF614" s="58">
        <v>451</v>
      </c>
    </row>
    <row r="615" spans="3:32">
      <c r="C615" t="s">
        <v>899</v>
      </c>
      <c r="D615">
        <v>930</v>
      </c>
      <c r="E615">
        <v>70724460</v>
      </c>
      <c r="F615" t="s">
        <v>545</v>
      </c>
      <c r="G615" t="s">
        <v>107</v>
      </c>
      <c r="H615">
        <v>18</v>
      </c>
      <c r="I615">
        <v>7863824</v>
      </c>
      <c r="J615" s="59">
        <v>0.92</v>
      </c>
      <c r="K615" s="60">
        <v>54.237450779410203</v>
      </c>
      <c r="L615" t="s">
        <v>64</v>
      </c>
      <c r="M615" s="42">
        <v>0.14399999999999999</v>
      </c>
      <c r="N615">
        <v>8034</v>
      </c>
      <c r="O615" s="62">
        <v>44037</v>
      </c>
      <c r="P615">
        <v>28443</v>
      </c>
      <c r="Q615" s="58">
        <v>1542675.8125187601</v>
      </c>
      <c r="R615" s="58">
        <v>1764821</v>
      </c>
      <c r="S615">
        <v>19511</v>
      </c>
      <c r="T615" s="58">
        <v>28443</v>
      </c>
      <c r="U615" s="58">
        <v>8932</v>
      </c>
      <c r="V615" s="58">
        <v>1210612</v>
      </c>
      <c r="W615" s="58">
        <v>554209</v>
      </c>
      <c r="X615">
        <v>75</v>
      </c>
      <c r="Y615" s="61">
        <v>46047</v>
      </c>
      <c r="Z615" s="61" t="s">
        <v>1817</v>
      </c>
      <c r="AA615" s="58">
        <v>-102</v>
      </c>
      <c r="AB615">
        <v>7339</v>
      </c>
      <c r="AC615">
        <v>102</v>
      </c>
      <c r="AD615">
        <v>8</v>
      </c>
      <c r="AE615" s="42">
        <v>0.68596842808423897</v>
      </c>
      <c r="AF615" s="58">
        <v>94</v>
      </c>
    </row>
    <row r="616" spans="3:32">
      <c r="C616" t="s">
        <v>900</v>
      </c>
      <c r="D616">
        <v>979</v>
      </c>
      <c r="E616">
        <v>19875320</v>
      </c>
      <c r="F616" t="s">
        <v>66</v>
      </c>
      <c r="G616" t="s">
        <v>67</v>
      </c>
      <c r="H616">
        <v>43</v>
      </c>
      <c r="I616">
        <v>2519414</v>
      </c>
      <c r="J616" s="59">
        <v>0.78</v>
      </c>
      <c r="K616" s="60">
        <v>74.478605459362399</v>
      </c>
      <c r="L616" t="s">
        <v>173</v>
      </c>
      <c r="M616" s="42">
        <v>0.128</v>
      </c>
      <c r="N616">
        <v>5178</v>
      </c>
      <c r="O616" s="62">
        <v>45018</v>
      </c>
      <c r="P616">
        <v>86264</v>
      </c>
      <c r="Q616" s="58">
        <v>6424822.42134644</v>
      </c>
      <c r="R616" s="58">
        <v>7247200</v>
      </c>
      <c r="S616">
        <v>46520</v>
      </c>
      <c r="T616" s="58">
        <v>86264</v>
      </c>
      <c r="U616" s="58">
        <v>39744</v>
      </c>
      <c r="V616" s="58">
        <v>3908232</v>
      </c>
      <c r="W616" s="58">
        <v>3338968</v>
      </c>
      <c r="X616">
        <v>140</v>
      </c>
      <c r="Y616" s="61">
        <v>46140</v>
      </c>
      <c r="Z616" s="61" t="s">
        <v>1817</v>
      </c>
      <c r="AA616" s="58">
        <v>-9</v>
      </c>
      <c r="AB616">
        <v>3240</v>
      </c>
      <c r="AC616">
        <v>9</v>
      </c>
      <c r="AD616">
        <v>2</v>
      </c>
      <c r="AE616" s="42">
        <v>0.53927478438282495</v>
      </c>
      <c r="AF616" s="58">
        <v>7</v>
      </c>
    </row>
    <row r="617" spans="3:32">
      <c r="C617" t="s">
        <v>901</v>
      </c>
      <c r="D617">
        <v>724</v>
      </c>
      <c r="E617">
        <v>70835805</v>
      </c>
      <c r="F617" t="s">
        <v>469</v>
      </c>
      <c r="G617" t="s">
        <v>58</v>
      </c>
      <c r="H617">
        <v>15</v>
      </c>
      <c r="I617">
        <v>5255592</v>
      </c>
      <c r="J617" s="59">
        <v>0.82</v>
      </c>
      <c r="K617" s="60">
        <v>89.027327062916797</v>
      </c>
      <c r="L617" t="s">
        <v>80</v>
      </c>
      <c r="M617" s="42">
        <v>0.124</v>
      </c>
      <c r="N617">
        <v>4811</v>
      </c>
      <c r="O617" s="62">
        <v>44634</v>
      </c>
      <c r="P617">
        <v>45939</v>
      </c>
      <c r="Q617" s="58">
        <v>4089826.3779433402</v>
      </c>
      <c r="R617" s="58">
        <v>4596965</v>
      </c>
      <c r="S617">
        <v>12934</v>
      </c>
      <c r="T617" s="58">
        <v>45939</v>
      </c>
      <c r="U617" s="58">
        <v>33005</v>
      </c>
      <c r="V617" s="58">
        <v>1294263</v>
      </c>
      <c r="W617" s="58">
        <v>3302702</v>
      </c>
      <c r="X617">
        <v>106</v>
      </c>
      <c r="Y617" s="61">
        <v>45659</v>
      </c>
      <c r="Z617" s="61" t="s">
        <v>1817</v>
      </c>
      <c r="AA617" s="58">
        <v>-490</v>
      </c>
      <c r="AB617">
        <v>3670</v>
      </c>
      <c r="AC617">
        <v>490</v>
      </c>
      <c r="AD617">
        <v>5</v>
      </c>
      <c r="AE617" s="42">
        <v>0.28154726920481499</v>
      </c>
      <c r="AF617" s="58">
        <v>485</v>
      </c>
    </row>
    <row r="618" spans="3:32">
      <c r="C618" t="s">
        <v>902</v>
      </c>
      <c r="D618">
        <v>947</v>
      </c>
      <c r="E618">
        <v>64463151</v>
      </c>
      <c r="F618" t="s">
        <v>599</v>
      </c>
      <c r="G618" t="s">
        <v>67</v>
      </c>
      <c r="H618">
        <v>26</v>
      </c>
      <c r="I618">
        <v>9575960</v>
      </c>
      <c r="J618" s="59">
        <v>0.88</v>
      </c>
      <c r="K618" s="60">
        <v>51.946230895802302</v>
      </c>
      <c r="L618" t="s">
        <v>221</v>
      </c>
      <c r="M618" s="42">
        <v>0.14499999999999999</v>
      </c>
      <c r="N618">
        <v>1207</v>
      </c>
      <c r="O618" s="62">
        <v>44718</v>
      </c>
      <c r="P618">
        <v>22928</v>
      </c>
      <c r="Q618" s="58">
        <v>1191023.1819789601</v>
      </c>
      <c r="R618" s="58">
        <v>1363722</v>
      </c>
      <c r="S618">
        <v>18918</v>
      </c>
      <c r="T618" s="58">
        <v>22928</v>
      </c>
      <c r="U618" s="58">
        <v>4010</v>
      </c>
      <c r="V618" s="58">
        <v>1125213</v>
      </c>
      <c r="W618" s="58">
        <v>238509</v>
      </c>
      <c r="X618">
        <v>200</v>
      </c>
      <c r="Y618" s="61">
        <v>46122</v>
      </c>
      <c r="Z618" s="61" t="s">
        <v>1817</v>
      </c>
      <c r="AA618" s="58">
        <v>-27</v>
      </c>
      <c r="AB618">
        <v>8010</v>
      </c>
      <c r="AC618">
        <v>27</v>
      </c>
      <c r="AD618">
        <v>5</v>
      </c>
      <c r="AE618" s="42">
        <v>0.82510467550593203</v>
      </c>
      <c r="AF618" s="58">
        <v>22</v>
      </c>
    </row>
    <row r="619" spans="3:32">
      <c r="C619" t="s">
        <v>903</v>
      </c>
      <c r="D619">
        <v>942</v>
      </c>
      <c r="E619">
        <v>72883873</v>
      </c>
      <c r="F619" t="s">
        <v>351</v>
      </c>
      <c r="G619" t="s">
        <v>79</v>
      </c>
      <c r="H619">
        <v>27</v>
      </c>
      <c r="I619">
        <v>1937478</v>
      </c>
      <c r="J619" s="59">
        <v>0.87</v>
      </c>
      <c r="K619" s="60">
        <v>56.755763688319199</v>
      </c>
      <c r="L619" t="s">
        <v>72</v>
      </c>
      <c r="M619" s="42">
        <v>0.14000000000000001</v>
      </c>
      <c r="N619">
        <v>7775</v>
      </c>
      <c r="O619" s="62">
        <v>44812</v>
      </c>
      <c r="P619">
        <v>49888</v>
      </c>
      <c r="Q619" s="58">
        <v>2831431.5388828702</v>
      </c>
      <c r="R619" s="58">
        <v>3227832</v>
      </c>
      <c r="S619">
        <v>7253</v>
      </c>
      <c r="T619" s="58">
        <v>49888</v>
      </c>
      <c r="U619" s="58">
        <v>42635</v>
      </c>
      <c r="V619" s="58">
        <v>469280</v>
      </c>
      <c r="W619" s="58">
        <v>2758552</v>
      </c>
      <c r="X619">
        <v>78</v>
      </c>
      <c r="Y619" s="61">
        <v>46216</v>
      </c>
      <c r="Z619" s="61" t="s">
        <v>1817</v>
      </c>
      <c r="AA619" s="58">
        <v>67</v>
      </c>
      <c r="AB619">
        <v>7566</v>
      </c>
      <c r="AC619">
        <v>0</v>
      </c>
      <c r="AD619">
        <v>0</v>
      </c>
      <c r="AE619" s="42">
        <v>0.145385663887107</v>
      </c>
      <c r="AF619" s="58">
        <v>0</v>
      </c>
    </row>
    <row r="620" spans="3:32">
      <c r="C620" t="s">
        <v>904</v>
      </c>
      <c r="D620">
        <v>791</v>
      </c>
      <c r="E620">
        <v>56068805</v>
      </c>
      <c r="F620" t="s">
        <v>905</v>
      </c>
      <c r="G620" t="s">
        <v>67</v>
      </c>
      <c r="H620">
        <v>10</v>
      </c>
      <c r="I620">
        <v>5223196</v>
      </c>
      <c r="J620" s="59">
        <v>0.99</v>
      </c>
      <c r="K620" s="60">
        <v>82.476318560158504</v>
      </c>
      <c r="L620" t="s">
        <v>80</v>
      </c>
      <c r="M620" s="42">
        <v>0.111</v>
      </c>
      <c r="N620">
        <v>7623</v>
      </c>
      <c r="O620" s="62">
        <v>45867</v>
      </c>
      <c r="P620">
        <v>88985</v>
      </c>
      <c r="Q620" s="58">
        <v>7339155.2070757104</v>
      </c>
      <c r="R620" s="58">
        <v>8153801</v>
      </c>
      <c r="S620">
        <v>193</v>
      </c>
      <c r="T620" s="58">
        <v>88985</v>
      </c>
      <c r="U620" s="58">
        <v>88792</v>
      </c>
      <c r="V620" s="58">
        <v>17685</v>
      </c>
      <c r="W620" s="58">
        <v>8136116</v>
      </c>
      <c r="X620">
        <v>66</v>
      </c>
      <c r="Y620" s="61">
        <v>45999</v>
      </c>
      <c r="Z620" s="61" t="s">
        <v>1817</v>
      </c>
      <c r="AA620" s="58">
        <v>-150</v>
      </c>
      <c r="AB620">
        <v>4443</v>
      </c>
      <c r="AC620">
        <v>150</v>
      </c>
      <c r="AD620">
        <v>3</v>
      </c>
      <c r="AE620" s="42">
        <v>2.1689048716075701E-3</v>
      </c>
      <c r="AF620" s="58">
        <v>147</v>
      </c>
    </row>
    <row r="621" spans="3:32">
      <c r="C621" t="s">
        <v>906</v>
      </c>
      <c r="D621">
        <v>474</v>
      </c>
      <c r="E621">
        <v>54331331</v>
      </c>
      <c r="F621" t="s">
        <v>536</v>
      </c>
      <c r="G621" t="s">
        <v>93</v>
      </c>
      <c r="H621">
        <v>25</v>
      </c>
      <c r="I621">
        <v>203837</v>
      </c>
      <c r="J621" s="59">
        <v>0.85</v>
      </c>
      <c r="K621" s="60">
        <v>91.9127300303943</v>
      </c>
      <c r="L621" t="s">
        <v>122</v>
      </c>
      <c r="M621" s="42">
        <v>0.10299999999999999</v>
      </c>
      <c r="N621">
        <v>6117</v>
      </c>
      <c r="O621" s="62">
        <v>45928</v>
      </c>
      <c r="P621">
        <v>28676</v>
      </c>
      <c r="Q621" s="58">
        <v>2635689.4463515901</v>
      </c>
      <c r="R621" s="58">
        <v>2907165</v>
      </c>
      <c r="S621">
        <v>23918</v>
      </c>
      <c r="T621" s="58">
        <v>28676</v>
      </c>
      <c r="U621" s="58">
        <v>4758</v>
      </c>
      <c r="V621" s="58">
        <v>2424801</v>
      </c>
      <c r="W621" s="58">
        <v>482364</v>
      </c>
      <c r="X621">
        <v>159</v>
      </c>
      <c r="Y621" s="61">
        <v>46198</v>
      </c>
      <c r="Z621" s="61" t="s">
        <v>1817</v>
      </c>
      <c r="AA621" s="58">
        <v>49</v>
      </c>
      <c r="AB621">
        <v>3320</v>
      </c>
      <c r="AC621">
        <v>0</v>
      </c>
      <c r="AD621">
        <v>0</v>
      </c>
      <c r="AE621" s="42">
        <v>0.834077277165574</v>
      </c>
      <c r="AF621" s="58">
        <v>0</v>
      </c>
    </row>
    <row r="622" spans="3:32">
      <c r="C622" t="s">
        <v>907</v>
      </c>
      <c r="D622">
        <v>965</v>
      </c>
      <c r="E622">
        <v>65206642</v>
      </c>
      <c r="F622" t="s">
        <v>149</v>
      </c>
      <c r="G622" t="s">
        <v>75</v>
      </c>
      <c r="H622">
        <v>20</v>
      </c>
      <c r="I622">
        <v>2754184</v>
      </c>
      <c r="J622" s="59">
        <v>0.75</v>
      </c>
      <c r="K622" s="60">
        <v>69.391333846201604</v>
      </c>
      <c r="L622" t="s">
        <v>90</v>
      </c>
      <c r="M622" s="42">
        <v>0.105</v>
      </c>
      <c r="N622">
        <v>4053</v>
      </c>
      <c r="O622" s="62">
        <v>44865</v>
      </c>
      <c r="P622">
        <v>24884</v>
      </c>
      <c r="Q622" s="58">
        <v>1726733.95142888</v>
      </c>
      <c r="R622" s="58">
        <v>1908041</v>
      </c>
      <c r="S622">
        <v>14255</v>
      </c>
      <c r="T622" s="58">
        <v>24884</v>
      </c>
      <c r="U622" s="58">
        <v>10629</v>
      </c>
      <c r="V622" s="58">
        <v>1093037</v>
      </c>
      <c r="W622" s="58">
        <v>815004</v>
      </c>
      <c r="X622">
        <v>142</v>
      </c>
      <c r="Y622" s="61">
        <v>45884</v>
      </c>
      <c r="Z622" s="61" t="s">
        <v>1817</v>
      </c>
      <c r="AA622" s="58">
        <v>-265</v>
      </c>
      <c r="AB622">
        <v>9564</v>
      </c>
      <c r="AC622">
        <v>265</v>
      </c>
      <c r="AD622">
        <v>4</v>
      </c>
      <c r="AE622" s="42">
        <v>0.57285806140491902</v>
      </c>
      <c r="AF622" s="58">
        <v>261</v>
      </c>
    </row>
    <row r="623" spans="3:32">
      <c r="C623" t="s">
        <v>908</v>
      </c>
      <c r="D623">
        <v>890</v>
      </c>
      <c r="E623">
        <v>23077207</v>
      </c>
      <c r="F623" t="s">
        <v>326</v>
      </c>
      <c r="G623" t="s">
        <v>79</v>
      </c>
      <c r="H623">
        <v>43</v>
      </c>
      <c r="I623">
        <v>7377174</v>
      </c>
      <c r="J623" s="59">
        <v>0.91</v>
      </c>
      <c r="K623" s="60">
        <v>95.073961568319405</v>
      </c>
      <c r="L623" t="s">
        <v>94</v>
      </c>
      <c r="M623" s="42">
        <v>0.125</v>
      </c>
      <c r="N623">
        <v>6632</v>
      </c>
      <c r="O623" s="62">
        <v>44851</v>
      </c>
      <c r="P623">
        <v>77295</v>
      </c>
      <c r="Q623" s="58">
        <v>7348741.85942325</v>
      </c>
      <c r="R623" s="58">
        <v>8267335</v>
      </c>
      <c r="S623">
        <v>44940</v>
      </c>
      <c r="T623" s="58">
        <v>77295</v>
      </c>
      <c r="U623" s="58">
        <v>32355</v>
      </c>
      <c r="V623" s="58">
        <v>4806702</v>
      </c>
      <c r="W623" s="58">
        <v>3460633</v>
      </c>
      <c r="X623">
        <v>151</v>
      </c>
      <c r="Y623" s="61">
        <v>46027</v>
      </c>
      <c r="Z623" s="61" t="s">
        <v>1817</v>
      </c>
      <c r="AA623" s="58">
        <v>-122</v>
      </c>
      <c r="AB623">
        <v>7808</v>
      </c>
      <c r="AC623">
        <v>122</v>
      </c>
      <c r="AD623">
        <v>5</v>
      </c>
      <c r="AE623" s="42">
        <v>0.58140888802639201</v>
      </c>
      <c r="AF623" s="58">
        <v>117</v>
      </c>
    </row>
    <row r="624" spans="3:32">
      <c r="C624" t="s">
        <v>909</v>
      </c>
      <c r="D624">
        <v>568</v>
      </c>
      <c r="E624">
        <v>47441131</v>
      </c>
      <c r="F624" t="s">
        <v>155</v>
      </c>
      <c r="G624" t="s">
        <v>50</v>
      </c>
      <c r="H624">
        <v>45</v>
      </c>
      <c r="I624">
        <v>9833606</v>
      </c>
      <c r="J624" s="59">
        <v>0.86</v>
      </c>
      <c r="K624" s="60">
        <v>80.760849881609104</v>
      </c>
      <c r="L624" t="s">
        <v>232</v>
      </c>
      <c r="M624" s="42">
        <v>0.13400000000000001</v>
      </c>
      <c r="N624">
        <v>9731</v>
      </c>
      <c r="O624" s="62">
        <v>44545</v>
      </c>
      <c r="P624">
        <v>69493</v>
      </c>
      <c r="Q624" s="58">
        <v>5612313.7408226598</v>
      </c>
      <c r="R624" s="58">
        <v>6364364</v>
      </c>
      <c r="S624">
        <v>45450</v>
      </c>
      <c r="T624" s="58">
        <v>69493</v>
      </c>
      <c r="U624" s="58">
        <v>24043</v>
      </c>
      <c r="V624" s="58">
        <v>4162438</v>
      </c>
      <c r="W624" s="58">
        <v>2201926</v>
      </c>
      <c r="X624">
        <v>185</v>
      </c>
      <c r="Y624" s="61">
        <v>45781</v>
      </c>
      <c r="Z624" s="61" t="s">
        <v>1817</v>
      </c>
      <c r="AA624" s="58">
        <v>-368</v>
      </c>
      <c r="AB624">
        <v>1327</v>
      </c>
      <c r="AC624">
        <v>368</v>
      </c>
      <c r="AD624">
        <v>2</v>
      </c>
      <c r="AE624" s="42">
        <v>0.65402270732304002</v>
      </c>
      <c r="AF624" s="58">
        <v>366</v>
      </c>
    </row>
    <row r="625" spans="3:32">
      <c r="C625" t="s">
        <v>910</v>
      </c>
      <c r="D625">
        <v>655</v>
      </c>
      <c r="E625">
        <v>20648434</v>
      </c>
      <c r="F625" t="s">
        <v>458</v>
      </c>
      <c r="G625" t="s">
        <v>97</v>
      </c>
      <c r="H625">
        <v>24</v>
      </c>
      <c r="I625">
        <v>736598</v>
      </c>
      <c r="J625" s="59">
        <v>0.88</v>
      </c>
      <c r="K625" s="60">
        <v>98.337095038304497</v>
      </c>
      <c r="L625" t="s">
        <v>242</v>
      </c>
      <c r="M625" s="42">
        <v>0.14399999999999999</v>
      </c>
      <c r="N625">
        <v>1324</v>
      </c>
      <c r="O625" s="62">
        <v>45704</v>
      </c>
      <c r="P625">
        <v>80470</v>
      </c>
      <c r="Q625" s="58">
        <v>7913186.0377323702</v>
      </c>
      <c r="R625" s="58">
        <v>9052685</v>
      </c>
      <c r="S625">
        <v>60173</v>
      </c>
      <c r="T625" s="58">
        <v>80470</v>
      </c>
      <c r="U625" s="58">
        <v>20297</v>
      </c>
      <c r="V625" s="58">
        <v>6769320</v>
      </c>
      <c r="W625" s="58">
        <v>2283365</v>
      </c>
      <c r="X625">
        <v>129</v>
      </c>
      <c r="Y625" s="61">
        <v>46309</v>
      </c>
      <c r="Z625" s="61" t="s">
        <v>1817</v>
      </c>
      <c r="AA625" s="58">
        <v>160</v>
      </c>
      <c r="AB625">
        <v>1599</v>
      </c>
      <c r="AC625">
        <v>0</v>
      </c>
      <c r="AD625">
        <v>0</v>
      </c>
      <c r="AE625" s="42">
        <v>0.74776935503914499</v>
      </c>
      <c r="AF625" s="58">
        <v>0</v>
      </c>
    </row>
    <row r="626" spans="3:32">
      <c r="C626" t="s">
        <v>911</v>
      </c>
      <c r="D626">
        <v>698</v>
      </c>
      <c r="E626">
        <v>64260649</v>
      </c>
      <c r="F626" t="s">
        <v>376</v>
      </c>
      <c r="G626" t="s">
        <v>147</v>
      </c>
      <c r="H626">
        <v>42</v>
      </c>
      <c r="I626">
        <v>4354250</v>
      </c>
      <c r="J626" s="59">
        <v>0.84</v>
      </c>
      <c r="K626" s="60">
        <v>65.001607044216897</v>
      </c>
      <c r="L626" t="s">
        <v>55</v>
      </c>
      <c r="M626" s="42">
        <v>0.121</v>
      </c>
      <c r="N626">
        <v>9283</v>
      </c>
      <c r="O626" s="62">
        <v>46011</v>
      </c>
      <c r="P626">
        <v>99253</v>
      </c>
      <c r="Q626" s="58">
        <v>6451604.5039596604</v>
      </c>
      <c r="R626" s="58">
        <v>7232249</v>
      </c>
      <c r="S626">
        <v>25777</v>
      </c>
      <c r="T626" s="58">
        <v>99253</v>
      </c>
      <c r="U626" s="58">
        <v>73476</v>
      </c>
      <c r="V626" s="58">
        <v>1878288</v>
      </c>
      <c r="W626" s="58">
        <v>5353961</v>
      </c>
      <c r="X626">
        <v>71</v>
      </c>
      <c r="Y626" s="61">
        <v>46081</v>
      </c>
      <c r="Z626" s="61" t="s">
        <v>1817</v>
      </c>
      <c r="AA626" s="58">
        <v>-68</v>
      </c>
      <c r="AB626">
        <v>3502</v>
      </c>
      <c r="AC626">
        <v>68</v>
      </c>
      <c r="AD626">
        <v>1</v>
      </c>
      <c r="AE626" s="42">
        <v>0.25971003395363401</v>
      </c>
      <c r="AF626" s="58">
        <v>67</v>
      </c>
    </row>
    <row r="627" spans="3:32">
      <c r="C627" t="s">
        <v>912</v>
      </c>
      <c r="D627">
        <v>449</v>
      </c>
      <c r="E627">
        <v>85276910</v>
      </c>
      <c r="F627" t="s">
        <v>235</v>
      </c>
      <c r="G627" t="s">
        <v>83</v>
      </c>
      <c r="H627">
        <v>41</v>
      </c>
      <c r="I627">
        <v>9793377</v>
      </c>
      <c r="J627" s="59">
        <v>0.97</v>
      </c>
      <c r="K627" s="60">
        <v>67.557786326800795</v>
      </c>
      <c r="L627" t="s">
        <v>184</v>
      </c>
      <c r="M627" s="42">
        <v>0.14599999999999999</v>
      </c>
      <c r="N627">
        <v>2026</v>
      </c>
      <c r="O627" s="62">
        <v>45449</v>
      </c>
      <c r="P627">
        <v>63990</v>
      </c>
      <c r="Q627" s="58">
        <v>4323022.7470519897</v>
      </c>
      <c r="R627" s="58">
        <v>4954184</v>
      </c>
      <c r="S627">
        <v>63990</v>
      </c>
      <c r="T627" s="58">
        <v>63990</v>
      </c>
      <c r="U627" s="58">
        <v>0</v>
      </c>
      <c r="V627" s="58">
        <v>4954184</v>
      </c>
      <c r="W627" s="58">
        <v>0</v>
      </c>
      <c r="X627">
        <v>193</v>
      </c>
      <c r="Y627" s="61">
        <v>46055</v>
      </c>
      <c r="Z627" s="61" t="s">
        <v>1819</v>
      </c>
      <c r="AA627" s="58">
        <v>-94</v>
      </c>
      <c r="AB627">
        <v>4727</v>
      </c>
      <c r="AC627">
        <v>94</v>
      </c>
      <c r="AD627">
        <v>5</v>
      </c>
      <c r="AE627" s="42">
        <v>1</v>
      </c>
      <c r="AF627" s="58">
        <v>89</v>
      </c>
    </row>
    <row r="628" spans="3:32">
      <c r="C628" t="s">
        <v>913</v>
      </c>
      <c r="D628">
        <v>287</v>
      </c>
      <c r="E628">
        <v>72671825</v>
      </c>
      <c r="F628" t="s">
        <v>396</v>
      </c>
      <c r="G628" t="s">
        <v>50</v>
      </c>
      <c r="H628">
        <v>21</v>
      </c>
      <c r="I628">
        <v>9188341</v>
      </c>
      <c r="J628" s="59">
        <v>0.99</v>
      </c>
      <c r="K628" s="60">
        <v>56.815328684275698</v>
      </c>
      <c r="L628" t="s">
        <v>68</v>
      </c>
      <c r="M628" s="42">
        <v>0.10199999999999999</v>
      </c>
      <c r="N628">
        <v>8756</v>
      </c>
      <c r="O628" s="62">
        <v>45225</v>
      </c>
      <c r="P628">
        <v>21732</v>
      </c>
      <c r="Q628" s="58">
        <v>1234710.7229666801</v>
      </c>
      <c r="R628" s="58">
        <v>1360651</v>
      </c>
      <c r="S628">
        <v>1622</v>
      </c>
      <c r="T628" s="58">
        <v>21732</v>
      </c>
      <c r="U628" s="58">
        <v>20110</v>
      </c>
      <c r="V628" s="58">
        <v>101554</v>
      </c>
      <c r="W628" s="58">
        <v>1259097</v>
      </c>
      <c r="X628">
        <v>109</v>
      </c>
      <c r="Y628" s="61">
        <v>46118</v>
      </c>
      <c r="Z628" s="61" t="s">
        <v>1817</v>
      </c>
      <c r="AA628" s="58">
        <v>-31</v>
      </c>
      <c r="AB628">
        <v>2977</v>
      </c>
      <c r="AC628">
        <v>31</v>
      </c>
      <c r="AD628">
        <v>9</v>
      </c>
      <c r="AE628" s="42">
        <v>7.4636480765691099E-2</v>
      </c>
      <c r="AF628" s="58">
        <v>22</v>
      </c>
    </row>
    <row r="629" spans="3:32">
      <c r="C629" t="s">
        <v>914</v>
      </c>
      <c r="D629">
        <v>504</v>
      </c>
      <c r="E629">
        <v>77737437</v>
      </c>
      <c r="F629" t="s">
        <v>317</v>
      </c>
      <c r="G629" t="s">
        <v>147</v>
      </c>
      <c r="H629">
        <v>30</v>
      </c>
      <c r="I629">
        <v>390028</v>
      </c>
      <c r="J629" s="59">
        <v>0.93</v>
      </c>
      <c r="K629" s="60">
        <v>74.038030162177506</v>
      </c>
      <c r="L629" t="s">
        <v>94</v>
      </c>
      <c r="M629" s="42">
        <v>0.10299999999999999</v>
      </c>
      <c r="N629">
        <v>2276</v>
      </c>
      <c r="O629" s="62">
        <v>45839</v>
      </c>
      <c r="P629">
        <v>74105</v>
      </c>
      <c r="Q629" s="58">
        <v>5486588.2251681602</v>
      </c>
      <c r="R629" s="58">
        <v>6051707</v>
      </c>
      <c r="S629">
        <v>72013</v>
      </c>
      <c r="T629" s="58">
        <v>74105</v>
      </c>
      <c r="U629" s="58">
        <v>2092</v>
      </c>
      <c r="V629" s="58">
        <v>5880866</v>
      </c>
      <c r="W629" s="58">
        <v>170841</v>
      </c>
      <c r="X629">
        <v>66</v>
      </c>
      <c r="Y629" s="61">
        <v>46149</v>
      </c>
      <c r="Z629" s="61" t="s">
        <v>1817</v>
      </c>
      <c r="AA629" s="58">
        <v>0</v>
      </c>
      <c r="AB629">
        <v>3973</v>
      </c>
      <c r="AC629">
        <v>0</v>
      </c>
      <c r="AD629">
        <v>0</v>
      </c>
      <c r="AE629" s="42">
        <v>0.97176978611429699</v>
      </c>
      <c r="AF629" s="58">
        <v>0</v>
      </c>
    </row>
    <row r="630" spans="3:32">
      <c r="C630" t="s">
        <v>915</v>
      </c>
      <c r="D630">
        <v>525</v>
      </c>
      <c r="E630">
        <v>91594944</v>
      </c>
      <c r="F630" t="s">
        <v>386</v>
      </c>
      <c r="G630" t="s">
        <v>93</v>
      </c>
      <c r="H630">
        <v>15</v>
      </c>
      <c r="I630">
        <v>852501</v>
      </c>
      <c r="J630" s="59">
        <v>0.85</v>
      </c>
      <c r="K630" s="60">
        <v>67.390358232847106</v>
      </c>
      <c r="L630" t="s">
        <v>112</v>
      </c>
      <c r="M630" s="42">
        <v>0.14199999999999999</v>
      </c>
      <c r="N630">
        <v>8010</v>
      </c>
      <c r="O630" s="62">
        <v>44963</v>
      </c>
      <c r="P630">
        <v>88524</v>
      </c>
      <c r="Q630" s="58">
        <v>5965664.07220456</v>
      </c>
      <c r="R630" s="58">
        <v>6812788</v>
      </c>
      <c r="S630">
        <v>85743</v>
      </c>
      <c r="T630" s="58">
        <v>88524</v>
      </c>
      <c r="U630" s="58">
        <v>2781</v>
      </c>
      <c r="V630" s="58">
        <v>6598763</v>
      </c>
      <c r="W630" s="58">
        <v>214025</v>
      </c>
      <c r="X630">
        <v>130</v>
      </c>
      <c r="Y630" s="61">
        <v>45677</v>
      </c>
      <c r="Z630" s="61" t="s">
        <v>1817</v>
      </c>
      <c r="AA630" s="58">
        <v>-472</v>
      </c>
      <c r="AB630">
        <v>1206</v>
      </c>
      <c r="AC630">
        <v>472</v>
      </c>
      <c r="AD630">
        <v>4</v>
      </c>
      <c r="AE630" s="42">
        <v>0.96858479056527003</v>
      </c>
      <c r="AF630" s="58">
        <v>468</v>
      </c>
    </row>
    <row r="631" spans="3:32">
      <c r="C631" t="s">
        <v>916</v>
      </c>
      <c r="D631">
        <v>608</v>
      </c>
      <c r="E631">
        <v>47366919</v>
      </c>
      <c r="F631" t="s">
        <v>299</v>
      </c>
      <c r="G631" t="s">
        <v>83</v>
      </c>
      <c r="H631">
        <v>45</v>
      </c>
      <c r="I631">
        <v>5865609</v>
      </c>
      <c r="J631" s="59">
        <v>0.8</v>
      </c>
      <c r="K631" s="60">
        <v>90.390753577579801</v>
      </c>
      <c r="L631" t="s">
        <v>87</v>
      </c>
      <c r="M631" s="42">
        <v>0.126</v>
      </c>
      <c r="N631">
        <v>5183</v>
      </c>
      <c r="O631" s="62">
        <v>45316</v>
      </c>
      <c r="P631">
        <v>67830</v>
      </c>
      <c r="Q631" s="58">
        <v>6131204.8151672399</v>
      </c>
      <c r="R631" s="58">
        <v>6903737</v>
      </c>
      <c r="S631">
        <v>9454</v>
      </c>
      <c r="T631" s="58">
        <v>67830</v>
      </c>
      <c r="U631" s="58">
        <v>58376</v>
      </c>
      <c r="V631" s="58">
        <v>962228</v>
      </c>
      <c r="W631" s="58">
        <v>5941509</v>
      </c>
      <c r="X631">
        <v>193</v>
      </c>
      <c r="Y631" s="61">
        <v>46350</v>
      </c>
      <c r="Z631" s="61" t="s">
        <v>1817</v>
      </c>
      <c r="AA631" s="58">
        <v>201</v>
      </c>
      <c r="AB631">
        <v>7006</v>
      </c>
      <c r="AC631">
        <v>0</v>
      </c>
      <c r="AD631">
        <v>0</v>
      </c>
      <c r="AE631" s="42">
        <v>0.13937785640572001</v>
      </c>
      <c r="AF631" s="58">
        <v>0</v>
      </c>
    </row>
    <row r="632" spans="3:32">
      <c r="C632" t="s">
        <v>917</v>
      </c>
      <c r="D632">
        <v>539</v>
      </c>
      <c r="E632">
        <v>22664703</v>
      </c>
      <c r="F632" t="s">
        <v>421</v>
      </c>
      <c r="G632" t="s">
        <v>67</v>
      </c>
      <c r="H632">
        <v>14</v>
      </c>
      <c r="I632">
        <v>4558865</v>
      </c>
      <c r="J632" s="59">
        <v>0.97</v>
      </c>
      <c r="K632" s="60">
        <v>73.388173593961596</v>
      </c>
      <c r="L632" t="s">
        <v>84</v>
      </c>
      <c r="M632" s="42">
        <v>0.14099999999999999</v>
      </c>
      <c r="N632">
        <v>9312</v>
      </c>
      <c r="O632" s="62">
        <v>43982</v>
      </c>
      <c r="P632">
        <v>20617</v>
      </c>
      <c r="Q632" s="58">
        <v>1513043.9749867099</v>
      </c>
      <c r="R632" s="58">
        <v>1726383</v>
      </c>
      <c r="S632">
        <v>11125</v>
      </c>
      <c r="T632" s="58">
        <v>20617</v>
      </c>
      <c r="U632" s="58">
        <v>9492</v>
      </c>
      <c r="V632" s="58">
        <v>931562</v>
      </c>
      <c r="W632" s="58">
        <v>794821</v>
      </c>
      <c r="X632">
        <v>55</v>
      </c>
      <c r="Y632" s="61">
        <v>45987</v>
      </c>
      <c r="Z632" s="61" t="s">
        <v>1817</v>
      </c>
      <c r="AA632" s="58">
        <v>-162</v>
      </c>
      <c r="AB632">
        <v>2838</v>
      </c>
      <c r="AC632">
        <v>162</v>
      </c>
      <c r="AD632">
        <v>6</v>
      </c>
      <c r="AE632" s="42">
        <v>0.53960324004462301</v>
      </c>
      <c r="AF632" s="58">
        <v>156</v>
      </c>
    </row>
    <row r="633" spans="3:32">
      <c r="C633" t="s">
        <v>918</v>
      </c>
      <c r="D633">
        <v>708</v>
      </c>
      <c r="E633">
        <v>71937152</v>
      </c>
      <c r="F633" t="s">
        <v>872</v>
      </c>
      <c r="G633" t="s">
        <v>63</v>
      </c>
      <c r="H633">
        <v>47</v>
      </c>
      <c r="I633">
        <v>9681780</v>
      </c>
      <c r="J633" s="59">
        <v>0.83</v>
      </c>
      <c r="K633" s="60">
        <v>72.122835478906495</v>
      </c>
      <c r="L633" t="s">
        <v>115</v>
      </c>
      <c r="M633" s="42">
        <v>0.10199999999999999</v>
      </c>
      <c r="N633">
        <v>3257</v>
      </c>
      <c r="O633" s="62">
        <v>45406</v>
      </c>
      <c r="P633">
        <v>99105</v>
      </c>
      <c r="Q633" s="58">
        <v>7147733.6101370202</v>
      </c>
      <c r="R633" s="58">
        <v>7876802</v>
      </c>
      <c r="S633">
        <v>56250</v>
      </c>
      <c r="T633" s="58">
        <v>99105</v>
      </c>
      <c r="U633" s="58">
        <v>42855</v>
      </c>
      <c r="V633" s="58">
        <v>4470714</v>
      </c>
      <c r="W633" s="58">
        <v>3406088</v>
      </c>
      <c r="X633">
        <v>133</v>
      </c>
      <c r="Y633" s="61">
        <v>45775</v>
      </c>
      <c r="Z633" s="61" t="s">
        <v>1817</v>
      </c>
      <c r="AA633" s="58">
        <v>-374</v>
      </c>
      <c r="AB633">
        <v>5583</v>
      </c>
      <c r="AC633">
        <v>374</v>
      </c>
      <c r="AD633">
        <v>1</v>
      </c>
      <c r="AE633" s="42">
        <v>0.56757983956409896</v>
      </c>
      <c r="AF633" s="58">
        <v>373</v>
      </c>
    </row>
    <row r="634" spans="3:32">
      <c r="C634" t="s">
        <v>919</v>
      </c>
      <c r="D634">
        <v>887</v>
      </c>
      <c r="E634">
        <v>67727526</v>
      </c>
      <c r="F634" t="s">
        <v>920</v>
      </c>
      <c r="G634" t="s">
        <v>75</v>
      </c>
      <c r="H634">
        <v>16</v>
      </c>
      <c r="I634">
        <v>4818920</v>
      </c>
      <c r="J634" s="59">
        <v>0.97</v>
      </c>
      <c r="K634" s="60">
        <v>83.383002546851998</v>
      </c>
      <c r="L634" t="s">
        <v>68</v>
      </c>
      <c r="M634" s="42">
        <v>0.121</v>
      </c>
      <c r="N634">
        <v>8334</v>
      </c>
      <c r="O634" s="62">
        <v>44512</v>
      </c>
      <c r="P634">
        <v>77385</v>
      </c>
      <c r="Q634" s="58">
        <v>6452593.6520881401</v>
      </c>
      <c r="R634" s="58">
        <v>7233357</v>
      </c>
      <c r="S634">
        <v>64463</v>
      </c>
      <c r="T634" s="58">
        <v>77385</v>
      </c>
      <c r="U634" s="58">
        <v>12922</v>
      </c>
      <c r="V634" s="58">
        <v>6025508</v>
      </c>
      <c r="W634" s="58">
        <v>1207849</v>
      </c>
      <c r="X634">
        <v>89</v>
      </c>
      <c r="Y634" s="61">
        <v>45759</v>
      </c>
      <c r="Z634" s="61" t="s">
        <v>1817</v>
      </c>
      <c r="AA634" s="58">
        <v>-390</v>
      </c>
      <c r="AB634">
        <v>9586</v>
      </c>
      <c r="AC634">
        <v>390</v>
      </c>
      <c r="AD634">
        <v>5</v>
      </c>
      <c r="AE634" s="42">
        <v>0.83301673450927205</v>
      </c>
      <c r="AF634" s="58">
        <v>385</v>
      </c>
    </row>
    <row r="635" spans="3:32">
      <c r="C635" t="s">
        <v>921</v>
      </c>
      <c r="D635">
        <v>781</v>
      </c>
      <c r="E635">
        <v>90084852</v>
      </c>
      <c r="F635" t="s">
        <v>922</v>
      </c>
      <c r="G635" t="s">
        <v>79</v>
      </c>
      <c r="H635">
        <v>15</v>
      </c>
      <c r="I635">
        <v>7343147</v>
      </c>
      <c r="J635" s="59">
        <v>0.77</v>
      </c>
      <c r="K635" s="60">
        <v>67.537979573378195</v>
      </c>
      <c r="L635" t="s">
        <v>72</v>
      </c>
      <c r="M635" s="42">
        <v>0.10100000000000001</v>
      </c>
      <c r="N635">
        <v>4405</v>
      </c>
      <c r="O635" s="62">
        <v>43924</v>
      </c>
      <c r="P635">
        <v>53373</v>
      </c>
      <c r="Q635" s="58">
        <v>3604704.58376991</v>
      </c>
      <c r="R635" s="58">
        <v>3968780</v>
      </c>
      <c r="S635">
        <v>35597</v>
      </c>
      <c r="T635" s="58">
        <v>53373</v>
      </c>
      <c r="U635" s="58">
        <v>17776</v>
      </c>
      <c r="V635" s="58">
        <v>2646969</v>
      </c>
      <c r="W635" s="58">
        <v>1321811</v>
      </c>
      <c r="X635">
        <v>158</v>
      </c>
      <c r="Y635" s="61">
        <v>46214</v>
      </c>
      <c r="Z635" s="61" t="s">
        <v>1817</v>
      </c>
      <c r="AA635" s="58">
        <v>65</v>
      </c>
      <c r="AB635">
        <v>8639</v>
      </c>
      <c r="AC635">
        <v>0</v>
      </c>
      <c r="AD635">
        <v>0</v>
      </c>
      <c r="AE635" s="42">
        <v>0.66694770764244105</v>
      </c>
      <c r="AF635" s="58">
        <v>0</v>
      </c>
    </row>
    <row r="636" spans="3:32">
      <c r="C636" t="s">
        <v>923</v>
      </c>
      <c r="D636">
        <v>159</v>
      </c>
      <c r="E636">
        <v>70223863</v>
      </c>
      <c r="F636" t="s">
        <v>728</v>
      </c>
      <c r="G636" t="s">
        <v>207</v>
      </c>
      <c r="H636">
        <v>9</v>
      </c>
      <c r="I636">
        <v>1628272</v>
      </c>
      <c r="J636" s="59">
        <v>0.81</v>
      </c>
      <c r="K636" s="60">
        <v>95.908818879455893</v>
      </c>
      <c r="L636" t="s">
        <v>144</v>
      </c>
      <c r="M636" s="42">
        <v>0.11</v>
      </c>
      <c r="N636">
        <v>3738</v>
      </c>
      <c r="O636" s="62">
        <v>45241</v>
      </c>
      <c r="P636">
        <v>11535</v>
      </c>
      <c r="Q636" s="58">
        <v>1106308.2257745201</v>
      </c>
      <c r="R636" s="58">
        <v>1228002</v>
      </c>
      <c r="S636">
        <v>9368</v>
      </c>
      <c r="T636" s="58">
        <v>11535</v>
      </c>
      <c r="U636" s="58">
        <v>2167</v>
      </c>
      <c r="V636" s="58">
        <v>997306</v>
      </c>
      <c r="W636" s="58">
        <v>230696</v>
      </c>
      <c r="X636">
        <v>154</v>
      </c>
      <c r="Y636" s="61">
        <v>45945</v>
      </c>
      <c r="Z636" s="61" t="s">
        <v>1817</v>
      </c>
      <c r="AA636" s="58">
        <v>-204</v>
      </c>
      <c r="AB636">
        <v>1364</v>
      </c>
      <c r="AC636">
        <v>204</v>
      </c>
      <c r="AD636">
        <v>9</v>
      </c>
      <c r="AE636" s="42">
        <v>0.81213697442566102</v>
      </c>
      <c r="AF636" s="58">
        <v>195</v>
      </c>
    </row>
    <row r="637" spans="3:32">
      <c r="C637" t="s">
        <v>924</v>
      </c>
      <c r="D637">
        <v>315</v>
      </c>
      <c r="E637">
        <v>89733061</v>
      </c>
      <c r="F637" t="s">
        <v>896</v>
      </c>
      <c r="G637" t="s">
        <v>207</v>
      </c>
      <c r="H637">
        <v>14</v>
      </c>
      <c r="I637">
        <v>1472540</v>
      </c>
      <c r="J637" s="59">
        <v>0.94</v>
      </c>
      <c r="K637" s="60">
        <v>65.043949886471495</v>
      </c>
      <c r="L637" t="s">
        <v>64</v>
      </c>
      <c r="M637" s="42">
        <v>0.123</v>
      </c>
      <c r="N637">
        <v>8743</v>
      </c>
      <c r="O637" s="62">
        <v>44253</v>
      </c>
      <c r="P637">
        <v>67937</v>
      </c>
      <c r="Q637" s="58">
        <v>4418890.8234372102</v>
      </c>
      <c r="R637" s="58">
        <v>4962414</v>
      </c>
      <c r="S637">
        <v>47655</v>
      </c>
      <c r="T637" s="58">
        <v>67937</v>
      </c>
      <c r="U637" s="58">
        <v>20282</v>
      </c>
      <c r="V637" s="58">
        <v>3480929</v>
      </c>
      <c r="W637" s="58">
        <v>1481485</v>
      </c>
      <c r="X637">
        <v>183</v>
      </c>
      <c r="Y637" s="61">
        <v>46009</v>
      </c>
      <c r="Z637" s="61" t="s">
        <v>1817</v>
      </c>
      <c r="AA637" s="58">
        <v>-140</v>
      </c>
      <c r="AB637">
        <v>3688</v>
      </c>
      <c r="AC637">
        <v>140</v>
      </c>
      <c r="AD637">
        <v>8</v>
      </c>
      <c r="AE637" s="42">
        <v>0.70145870438788904</v>
      </c>
      <c r="AF637" s="58">
        <v>132</v>
      </c>
    </row>
    <row r="638" spans="3:32">
      <c r="C638" t="s">
        <v>925</v>
      </c>
      <c r="D638">
        <v>883</v>
      </c>
      <c r="E638">
        <v>64523052</v>
      </c>
      <c r="F638" t="s">
        <v>536</v>
      </c>
      <c r="G638" t="s">
        <v>93</v>
      </c>
      <c r="H638">
        <v>13</v>
      </c>
      <c r="I638">
        <v>9446308</v>
      </c>
      <c r="J638" s="59">
        <v>0.79</v>
      </c>
      <c r="K638" s="60">
        <v>95.171984875128004</v>
      </c>
      <c r="L638" t="s">
        <v>239</v>
      </c>
      <c r="M638" s="42">
        <v>0.14499999999999999</v>
      </c>
      <c r="N638">
        <v>1275</v>
      </c>
      <c r="O638" s="62">
        <v>43878</v>
      </c>
      <c r="P638">
        <v>31344</v>
      </c>
      <c r="Q638" s="58">
        <v>2983070.6939260098</v>
      </c>
      <c r="R638" s="58">
        <v>3415616</v>
      </c>
      <c r="S638">
        <v>30043</v>
      </c>
      <c r="T638" s="58">
        <v>31344</v>
      </c>
      <c r="U638" s="58">
        <v>1301</v>
      </c>
      <c r="V638" s="58">
        <v>3273843</v>
      </c>
      <c r="W638" s="58">
        <v>141773</v>
      </c>
      <c r="X638">
        <v>175</v>
      </c>
      <c r="Y638" s="61">
        <v>45765</v>
      </c>
      <c r="Z638" s="61" t="s">
        <v>1817</v>
      </c>
      <c r="AA638" s="58">
        <v>-384</v>
      </c>
      <c r="AB638">
        <v>7640</v>
      </c>
      <c r="AC638">
        <v>384</v>
      </c>
      <c r="AD638">
        <v>5</v>
      </c>
      <c r="AE638" s="42">
        <v>0.95849285349668201</v>
      </c>
      <c r="AF638" s="58">
        <v>379</v>
      </c>
    </row>
    <row r="639" spans="3:32">
      <c r="C639" t="s">
        <v>926</v>
      </c>
      <c r="D639">
        <v>891</v>
      </c>
      <c r="E639">
        <v>95964524</v>
      </c>
      <c r="F639" t="s">
        <v>460</v>
      </c>
      <c r="G639" t="s">
        <v>125</v>
      </c>
      <c r="H639">
        <v>13</v>
      </c>
      <c r="I639">
        <v>607357</v>
      </c>
      <c r="J639" s="59">
        <v>0.79</v>
      </c>
      <c r="K639" s="60">
        <v>51.293817202635701</v>
      </c>
      <c r="L639" t="s">
        <v>236</v>
      </c>
      <c r="M639" s="42">
        <v>0.128</v>
      </c>
      <c r="N639">
        <v>2794</v>
      </c>
      <c r="O639" s="62">
        <v>45584</v>
      </c>
      <c r="P639">
        <v>66963</v>
      </c>
      <c r="Q639" s="58">
        <v>3434787.8813400902</v>
      </c>
      <c r="R639" s="58">
        <v>3874441</v>
      </c>
      <c r="S639">
        <v>21880</v>
      </c>
      <c r="T639" s="58">
        <v>66963</v>
      </c>
      <c r="U639" s="58">
        <v>45083</v>
      </c>
      <c r="V639" s="58">
        <v>1265964</v>
      </c>
      <c r="W639" s="58">
        <v>2608477</v>
      </c>
      <c r="X639">
        <v>154</v>
      </c>
      <c r="Y639" s="61">
        <v>45983</v>
      </c>
      <c r="Z639" s="61" t="s">
        <v>1817</v>
      </c>
      <c r="AA639" s="58">
        <v>-166</v>
      </c>
      <c r="AB639">
        <v>3123</v>
      </c>
      <c r="AC639">
        <v>166</v>
      </c>
      <c r="AD639">
        <v>7</v>
      </c>
      <c r="AE639" s="42">
        <v>0.32674760688738602</v>
      </c>
      <c r="AF639" s="58">
        <v>159</v>
      </c>
    </row>
    <row r="640" spans="3:32">
      <c r="C640" t="s">
        <v>927</v>
      </c>
      <c r="D640">
        <v>337</v>
      </c>
      <c r="E640">
        <v>72762895</v>
      </c>
      <c r="F640" t="s">
        <v>49</v>
      </c>
      <c r="G640" t="s">
        <v>50</v>
      </c>
      <c r="H640">
        <v>36</v>
      </c>
      <c r="I640">
        <v>9619069</v>
      </c>
      <c r="J640" s="59">
        <v>0.89</v>
      </c>
      <c r="K640" s="60">
        <v>75.332620746164906</v>
      </c>
      <c r="L640" t="s">
        <v>181</v>
      </c>
      <c r="M640" s="42">
        <v>0.13300000000000001</v>
      </c>
      <c r="N640">
        <v>9863</v>
      </c>
      <c r="O640" s="62">
        <v>45621</v>
      </c>
      <c r="P640">
        <v>10492</v>
      </c>
      <c r="Q640" s="58">
        <v>790389.85686876206</v>
      </c>
      <c r="R640" s="58">
        <v>895512</v>
      </c>
      <c r="S640">
        <v>10492</v>
      </c>
      <c r="T640" s="58">
        <v>10492</v>
      </c>
      <c r="U640" s="58">
        <v>0</v>
      </c>
      <c r="V640" s="58">
        <v>895512</v>
      </c>
      <c r="W640" s="58">
        <v>0</v>
      </c>
      <c r="X640">
        <v>69</v>
      </c>
      <c r="Y640" s="61">
        <v>45694</v>
      </c>
      <c r="Z640" s="61" t="s">
        <v>1816</v>
      </c>
      <c r="AA640" s="58">
        <v>-455</v>
      </c>
      <c r="AB640">
        <v>5183</v>
      </c>
      <c r="AC640">
        <v>455</v>
      </c>
      <c r="AD640">
        <v>9</v>
      </c>
      <c r="AE640" s="42">
        <v>1</v>
      </c>
      <c r="AF640" s="58">
        <v>446</v>
      </c>
    </row>
    <row r="641" spans="3:32">
      <c r="C641" t="s">
        <v>928</v>
      </c>
      <c r="D641">
        <v>753</v>
      </c>
      <c r="E641">
        <v>51131927</v>
      </c>
      <c r="F641" t="s">
        <v>146</v>
      </c>
      <c r="G641" t="s">
        <v>147</v>
      </c>
      <c r="H641">
        <v>24</v>
      </c>
      <c r="I641">
        <v>1579486</v>
      </c>
      <c r="J641" s="59">
        <v>0.93</v>
      </c>
      <c r="K641" s="60">
        <v>92.990057059184906</v>
      </c>
      <c r="L641" t="s">
        <v>208</v>
      </c>
      <c r="M641" s="42">
        <v>0.11600000000000001</v>
      </c>
      <c r="N641">
        <v>4996</v>
      </c>
      <c r="O641" s="62">
        <v>45890</v>
      </c>
      <c r="P641">
        <v>20219</v>
      </c>
      <c r="Q641" s="58">
        <v>1880165.9636796601</v>
      </c>
      <c r="R641" s="58">
        <v>2098265</v>
      </c>
      <c r="S641">
        <v>18349</v>
      </c>
      <c r="T641" s="58">
        <v>20219</v>
      </c>
      <c r="U641" s="58">
        <v>1870</v>
      </c>
      <c r="V641" s="58">
        <v>1904202</v>
      </c>
      <c r="W641" s="58">
        <v>194063</v>
      </c>
      <c r="X641">
        <v>118</v>
      </c>
      <c r="Y641" s="61">
        <v>46154</v>
      </c>
      <c r="Z641" s="61" t="s">
        <v>1817</v>
      </c>
      <c r="AA641" s="58">
        <v>5</v>
      </c>
      <c r="AB641">
        <v>4329</v>
      </c>
      <c r="AC641">
        <v>0</v>
      </c>
      <c r="AD641">
        <v>0</v>
      </c>
      <c r="AE641" s="42">
        <v>0.90751273554577405</v>
      </c>
      <c r="AF641" s="58">
        <v>0</v>
      </c>
    </row>
    <row r="642" spans="3:32">
      <c r="C642" t="s">
        <v>929</v>
      </c>
      <c r="D642">
        <v>973</v>
      </c>
      <c r="E642">
        <v>94927476</v>
      </c>
      <c r="F642" t="s">
        <v>425</v>
      </c>
      <c r="G642" t="s">
        <v>71</v>
      </c>
      <c r="H642">
        <v>39</v>
      </c>
      <c r="I642">
        <v>3754432</v>
      </c>
      <c r="J642" s="59">
        <v>0.83</v>
      </c>
      <c r="K642" s="60">
        <v>63.3603221577117</v>
      </c>
      <c r="L642" t="s">
        <v>202</v>
      </c>
      <c r="M642" s="42">
        <v>0.13700000000000001</v>
      </c>
      <c r="N642">
        <v>1057</v>
      </c>
      <c r="O642" s="62">
        <v>44976</v>
      </c>
      <c r="P642">
        <v>27846</v>
      </c>
      <c r="Q642" s="58">
        <v>1764331.5308036399</v>
      </c>
      <c r="R642" s="58">
        <v>2006045</v>
      </c>
      <c r="S642">
        <v>11631</v>
      </c>
      <c r="T642" s="58">
        <v>27846</v>
      </c>
      <c r="U642" s="58">
        <v>16215</v>
      </c>
      <c r="V642" s="58">
        <v>837905</v>
      </c>
      <c r="W642" s="58">
        <v>1168140</v>
      </c>
      <c r="X642">
        <v>133</v>
      </c>
      <c r="Y642" s="61">
        <v>46382</v>
      </c>
      <c r="Z642" s="61" t="s">
        <v>1817</v>
      </c>
      <c r="AA642" s="58">
        <v>233</v>
      </c>
      <c r="AB642">
        <v>2736</v>
      </c>
      <c r="AC642">
        <v>0</v>
      </c>
      <c r="AD642">
        <v>0</v>
      </c>
      <c r="AE642" s="42">
        <v>0.41769015298427098</v>
      </c>
      <c r="AF642" s="58">
        <v>0</v>
      </c>
    </row>
    <row r="643" spans="3:32">
      <c r="C643" t="s">
        <v>930</v>
      </c>
      <c r="D643">
        <v>306</v>
      </c>
      <c r="E643">
        <v>37591450</v>
      </c>
      <c r="F643" t="s">
        <v>931</v>
      </c>
      <c r="G643" t="s">
        <v>63</v>
      </c>
      <c r="H643">
        <v>6</v>
      </c>
      <c r="I643">
        <v>6080320</v>
      </c>
      <c r="J643" s="59">
        <v>0.79</v>
      </c>
      <c r="K643" s="60">
        <v>50.303041336503703</v>
      </c>
      <c r="L643" t="s">
        <v>129</v>
      </c>
      <c r="M643" s="42">
        <v>0.14899999999999999</v>
      </c>
      <c r="N643">
        <v>6197</v>
      </c>
      <c r="O643" s="62">
        <v>44075</v>
      </c>
      <c r="P643">
        <v>92541</v>
      </c>
      <c r="Q643" s="58">
        <v>4655093.7483213898</v>
      </c>
      <c r="R643" s="58">
        <v>5348703</v>
      </c>
      <c r="S643">
        <v>46776</v>
      </c>
      <c r="T643" s="58">
        <v>92541</v>
      </c>
      <c r="U643" s="58">
        <v>45765</v>
      </c>
      <c r="V643" s="58">
        <v>2703568</v>
      </c>
      <c r="W643" s="58">
        <v>2645135</v>
      </c>
      <c r="X643">
        <v>150</v>
      </c>
      <c r="Y643" s="61">
        <v>45672</v>
      </c>
      <c r="Z643" s="61" t="s">
        <v>1817</v>
      </c>
      <c r="AA643" s="58">
        <v>-477</v>
      </c>
      <c r="AB643">
        <v>1640</v>
      </c>
      <c r="AC643">
        <v>477</v>
      </c>
      <c r="AD643">
        <v>2</v>
      </c>
      <c r="AE643" s="42">
        <v>0.50546244367361504</v>
      </c>
      <c r="AF643" s="58">
        <v>475</v>
      </c>
    </row>
    <row r="644" spans="3:32">
      <c r="C644" t="s">
        <v>932</v>
      </c>
      <c r="D644">
        <v>846</v>
      </c>
      <c r="E644">
        <v>51572711</v>
      </c>
      <c r="F644" t="s">
        <v>92</v>
      </c>
      <c r="G644" t="s">
        <v>93</v>
      </c>
      <c r="H644">
        <v>24</v>
      </c>
      <c r="I644">
        <v>3163227</v>
      </c>
      <c r="J644" s="59">
        <v>0.87</v>
      </c>
      <c r="K644" s="60">
        <v>69.898031455277405</v>
      </c>
      <c r="L644" t="s">
        <v>190</v>
      </c>
      <c r="M644" s="42">
        <v>0.14599999999999999</v>
      </c>
      <c r="N644">
        <v>3554</v>
      </c>
      <c r="O644" s="62">
        <v>44883</v>
      </c>
      <c r="P644">
        <v>91320</v>
      </c>
      <c r="Q644" s="58">
        <v>6383088.2324959403</v>
      </c>
      <c r="R644" s="58">
        <v>7315019</v>
      </c>
      <c r="S644">
        <v>29711</v>
      </c>
      <c r="T644" s="58">
        <v>91320</v>
      </c>
      <c r="U644" s="58">
        <v>61609</v>
      </c>
      <c r="V644" s="58">
        <v>2379945</v>
      </c>
      <c r="W644" s="58">
        <v>4935074</v>
      </c>
      <c r="X644">
        <v>187</v>
      </c>
      <c r="Y644" s="61">
        <v>45977</v>
      </c>
      <c r="Z644" s="61" t="s">
        <v>1817</v>
      </c>
      <c r="AA644" s="58">
        <v>-172</v>
      </c>
      <c r="AB644">
        <v>5464</v>
      </c>
      <c r="AC644">
        <v>172</v>
      </c>
      <c r="AD644">
        <v>5</v>
      </c>
      <c r="AE644" s="42">
        <v>0.32535041611914201</v>
      </c>
      <c r="AF644" s="58">
        <v>167</v>
      </c>
    </row>
    <row r="645" spans="3:32">
      <c r="C645" t="s">
        <v>933</v>
      </c>
      <c r="D645">
        <v>363</v>
      </c>
      <c r="E645">
        <v>41190874</v>
      </c>
      <c r="F645" t="s">
        <v>922</v>
      </c>
      <c r="G645" t="s">
        <v>79</v>
      </c>
      <c r="H645">
        <v>8</v>
      </c>
      <c r="I645">
        <v>163577</v>
      </c>
      <c r="J645" s="59">
        <v>0.98</v>
      </c>
      <c r="K645" s="60">
        <v>54.063900143403103</v>
      </c>
      <c r="L645" t="s">
        <v>76</v>
      </c>
      <c r="M645" s="42">
        <v>0.12</v>
      </c>
      <c r="N645">
        <v>9273</v>
      </c>
      <c r="O645" s="62">
        <v>44308</v>
      </c>
      <c r="P645">
        <v>81752</v>
      </c>
      <c r="Q645" s="58">
        <v>4419831.9645234896</v>
      </c>
      <c r="R645" s="58">
        <v>4950212</v>
      </c>
      <c r="S645">
        <v>796</v>
      </c>
      <c r="T645" s="58">
        <v>81752</v>
      </c>
      <c r="U645" s="58">
        <v>80956</v>
      </c>
      <c r="V645" s="58">
        <v>48199</v>
      </c>
      <c r="W645" s="58">
        <v>4902013</v>
      </c>
      <c r="X645">
        <v>93</v>
      </c>
      <c r="Y645" s="61">
        <v>45989</v>
      </c>
      <c r="Z645" s="61" t="s">
        <v>1817</v>
      </c>
      <c r="AA645" s="58">
        <v>-160</v>
      </c>
      <c r="AB645">
        <v>1142</v>
      </c>
      <c r="AC645">
        <v>160</v>
      </c>
      <c r="AD645">
        <v>5</v>
      </c>
      <c r="AE645" s="42">
        <v>9.7367648497896104E-3</v>
      </c>
      <c r="AF645" s="58">
        <v>155</v>
      </c>
    </row>
    <row r="646" spans="3:32">
      <c r="C646" t="s">
        <v>934</v>
      </c>
      <c r="D646">
        <v>458</v>
      </c>
      <c r="E646">
        <v>88198719</v>
      </c>
      <c r="F646" t="s">
        <v>381</v>
      </c>
      <c r="G646" t="s">
        <v>211</v>
      </c>
      <c r="H646">
        <v>23</v>
      </c>
      <c r="I646">
        <v>427142</v>
      </c>
      <c r="J646" s="59">
        <v>0.88</v>
      </c>
      <c r="K646" s="60">
        <v>69.194477209080304</v>
      </c>
      <c r="L646" t="s">
        <v>265</v>
      </c>
      <c r="M646" s="42">
        <v>0.14899999999999999</v>
      </c>
      <c r="N646">
        <v>9929</v>
      </c>
      <c r="O646" s="62">
        <v>43860</v>
      </c>
      <c r="P646">
        <v>15855</v>
      </c>
      <c r="Q646" s="58">
        <v>1097078.4361499699</v>
      </c>
      <c r="R646" s="58">
        <v>1260543</v>
      </c>
      <c r="S646">
        <v>10011</v>
      </c>
      <c r="T646" s="58">
        <v>15855</v>
      </c>
      <c r="U646" s="58">
        <v>5844</v>
      </c>
      <c r="V646" s="58">
        <v>795919</v>
      </c>
      <c r="W646" s="58">
        <v>464624</v>
      </c>
      <c r="X646">
        <v>198</v>
      </c>
      <c r="Y646" s="61">
        <v>46126</v>
      </c>
      <c r="Z646" s="61" t="s">
        <v>1817</v>
      </c>
      <c r="AA646" s="58">
        <v>-23</v>
      </c>
      <c r="AB646">
        <v>5831</v>
      </c>
      <c r="AC646">
        <v>23</v>
      </c>
      <c r="AD646">
        <v>9</v>
      </c>
      <c r="AE646" s="42">
        <v>0.63140964995269599</v>
      </c>
      <c r="AF646" s="58">
        <v>14</v>
      </c>
    </row>
    <row r="647" spans="3:32">
      <c r="C647" t="s">
        <v>935</v>
      </c>
      <c r="D647">
        <v>443</v>
      </c>
      <c r="E647">
        <v>78603173</v>
      </c>
      <c r="F647" t="s">
        <v>931</v>
      </c>
      <c r="G647" t="s">
        <v>63</v>
      </c>
      <c r="H647">
        <v>22</v>
      </c>
      <c r="I647">
        <v>686251</v>
      </c>
      <c r="J647" s="59">
        <v>0.75</v>
      </c>
      <c r="K647" s="60">
        <v>64.403086261391906</v>
      </c>
      <c r="L647" t="s">
        <v>59</v>
      </c>
      <c r="M647" s="42">
        <v>0.13300000000000001</v>
      </c>
      <c r="N647">
        <v>9092</v>
      </c>
      <c r="O647" s="62">
        <v>44950</v>
      </c>
      <c r="P647">
        <v>47342</v>
      </c>
      <c r="Q647" s="58">
        <v>3048970.9097868102</v>
      </c>
      <c r="R647" s="58">
        <v>3454484</v>
      </c>
      <c r="S647">
        <v>1047</v>
      </c>
      <c r="T647" s="58">
        <v>47342</v>
      </c>
      <c r="U647" s="58">
        <v>46295</v>
      </c>
      <c r="V647" s="58">
        <v>76398</v>
      </c>
      <c r="W647" s="58">
        <v>3378086</v>
      </c>
      <c r="X647">
        <v>92</v>
      </c>
      <c r="Y647" s="61">
        <v>46251</v>
      </c>
      <c r="Z647" s="61" t="s">
        <v>1817</v>
      </c>
      <c r="AA647" s="58">
        <v>102</v>
      </c>
      <c r="AB647">
        <v>8170</v>
      </c>
      <c r="AC647">
        <v>0</v>
      </c>
      <c r="AD647">
        <v>0</v>
      </c>
      <c r="AE647" s="42">
        <v>2.2115668962020999E-2</v>
      </c>
      <c r="AF647" s="58">
        <v>0</v>
      </c>
    </row>
    <row r="648" spans="3:32">
      <c r="C648" t="s">
        <v>936</v>
      </c>
      <c r="D648">
        <v>494</v>
      </c>
      <c r="E648">
        <v>69382654</v>
      </c>
      <c r="F648" t="s">
        <v>347</v>
      </c>
      <c r="G648" t="s">
        <v>107</v>
      </c>
      <c r="H648">
        <v>13</v>
      </c>
      <c r="I648">
        <v>1739379</v>
      </c>
      <c r="J648" s="59">
        <v>0.84</v>
      </c>
      <c r="K648" s="60">
        <v>72.904531839005699</v>
      </c>
      <c r="L648" t="s">
        <v>115</v>
      </c>
      <c r="M648" s="42">
        <v>0.13300000000000001</v>
      </c>
      <c r="N648">
        <v>9323</v>
      </c>
      <c r="O648" s="62">
        <v>44290</v>
      </c>
      <c r="P648">
        <v>21893</v>
      </c>
      <c r="Q648" s="58">
        <v>1596098.91555135</v>
      </c>
      <c r="R648" s="58">
        <v>1808380</v>
      </c>
      <c r="S648">
        <v>21606</v>
      </c>
      <c r="T648" s="58">
        <v>21893</v>
      </c>
      <c r="U648" s="58">
        <v>287</v>
      </c>
      <c r="V648" s="58">
        <v>1784674</v>
      </c>
      <c r="W648" s="58">
        <v>23706</v>
      </c>
      <c r="X648">
        <v>198</v>
      </c>
      <c r="Y648" s="61">
        <v>46244</v>
      </c>
      <c r="Z648" s="61" t="s">
        <v>1817</v>
      </c>
      <c r="AA648" s="58">
        <v>95</v>
      </c>
      <c r="AB648">
        <v>1197</v>
      </c>
      <c r="AC648">
        <v>0</v>
      </c>
      <c r="AD648">
        <v>0</v>
      </c>
      <c r="AE648" s="42">
        <v>0.98689078700954602</v>
      </c>
      <c r="AF648" s="58">
        <v>0</v>
      </c>
    </row>
    <row r="649" spans="3:32">
      <c r="C649" t="s">
        <v>937</v>
      </c>
      <c r="D649">
        <v>836</v>
      </c>
      <c r="E649">
        <v>60134646</v>
      </c>
      <c r="F649" t="s">
        <v>336</v>
      </c>
      <c r="G649" t="s">
        <v>58</v>
      </c>
      <c r="H649">
        <v>24</v>
      </c>
      <c r="I649">
        <v>3727060</v>
      </c>
      <c r="J649" s="59">
        <v>0.88</v>
      </c>
      <c r="K649" s="60">
        <v>82.947082007592897</v>
      </c>
      <c r="L649" t="s">
        <v>276</v>
      </c>
      <c r="M649" s="42">
        <v>0.13100000000000001</v>
      </c>
      <c r="N649">
        <v>8469</v>
      </c>
      <c r="O649" s="62">
        <v>45435</v>
      </c>
      <c r="P649">
        <v>51273</v>
      </c>
      <c r="Q649" s="58">
        <v>4252945.7357753096</v>
      </c>
      <c r="R649" s="58">
        <v>4810082</v>
      </c>
      <c r="S649">
        <v>30257</v>
      </c>
      <c r="T649" s="58">
        <v>51273</v>
      </c>
      <c r="U649" s="58">
        <v>21016</v>
      </c>
      <c r="V649" s="58">
        <v>2838504</v>
      </c>
      <c r="W649" s="58">
        <v>1971578</v>
      </c>
      <c r="X649">
        <v>157</v>
      </c>
      <c r="Y649" s="61">
        <v>45662</v>
      </c>
      <c r="Z649" s="61" t="s">
        <v>1817</v>
      </c>
      <c r="AA649" s="58">
        <v>-487</v>
      </c>
      <c r="AB649">
        <v>7660</v>
      </c>
      <c r="AC649">
        <v>487</v>
      </c>
      <c r="AD649">
        <v>6</v>
      </c>
      <c r="AE649" s="42">
        <v>0.59011565541318001</v>
      </c>
      <c r="AF649" s="58">
        <v>481</v>
      </c>
    </row>
    <row r="650" spans="3:32">
      <c r="C650" t="s">
        <v>938</v>
      </c>
      <c r="D650">
        <v>840</v>
      </c>
      <c r="E650">
        <v>52838947</v>
      </c>
      <c r="F650" t="s">
        <v>86</v>
      </c>
      <c r="G650" t="s">
        <v>58</v>
      </c>
      <c r="H650">
        <v>37</v>
      </c>
      <c r="I650">
        <v>4368468</v>
      </c>
      <c r="J650" s="59">
        <v>0.81</v>
      </c>
      <c r="K650" s="60">
        <v>91.104665273113895</v>
      </c>
      <c r="L650" t="s">
        <v>129</v>
      </c>
      <c r="M650" s="42">
        <v>0.13200000000000001</v>
      </c>
      <c r="N650">
        <v>7162</v>
      </c>
      <c r="O650" s="62">
        <v>44017</v>
      </c>
      <c r="P650">
        <v>96893</v>
      </c>
      <c r="Q650" s="58">
        <v>8827404.3323078305</v>
      </c>
      <c r="R650" s="58">
        <v>9992622</v>
      </c>
      <c r="S650">
        <v>96893</v>
      </c>
      <c r="T650" s="58">
        <v>96893</v>
      </c>
      <c r="U650" s="58">
        <v>0</v>
      </c>
      <c r="V650" s="58">
        <v>9992622</v>
      </c>
      <c r="W650" s="58">
        <v>0</v>
      </c>
      <c r="X650">
        <v>94</v>
      </c>
      <c r="Y650" s="61">
        <v>45981</v>
      </c>
      <c r="Z650" s="61" t="s">
        <v>1816</v>
      </c>
      <c r="AA650" s="58">
        <v>-168</v>
      </c>
      <c r="AB650">
        <v>4976</v>
      </c>
      <c r="AC650">
        <v>168</v>
      </c>
      <c r="AD650">
        <v>3</v>
      </c>
      <c r="AE650" s="42">
        <v>1</v>
      </c>
      <c r="AF650" s="58">
        <v>165</v>
      </c>
    </row>
    <row r="651" spans="3:32">
      <c r="C651" t="s">
        <v>939</v>
      </c>
      <c r="D651">
        <v>746</v>
      </c>
      <c r="E651">
        <v>60319805</v>
      </c>
      <c r="F651" t="s">
        <v>511</v>
      </c>
      <c r="G651" t="s">
        <v>79</v>
      </c>
      <c r="H651">
        <v>13</v>
      </c>
      <c r="I651">
        <v>3299277</v>
      </c>
      <c r="J651" s="59">
        <v>0.87</v>
      </c>
      <c r="K651" s="60">
        <v>51.246737959624198</v>
      </c>
      <c r="L651" t="s">
        <v>115</v>
      </c>
      <c r="M651" s="42">
        <v>0.114</v>
      </c>
      <c r="N651">
        <v>4876</v>
      </c>
      <c r="O651" s="62">
        <v>45381</v>
      </c>
      <c r="P651">
        <v>60036</v>
      </c>
      <c r="Q651" s="58">
        <v>3076649.1601439998</v>
      </c>
      <c r="R651" s="58">
        <v>3427387</v>
      </c>
      <c r="S651">
        <v>559</v>
      </c>
      <c r="T651" s="58">
        <v>60036</v>
      </c>
      <c r="U651" s="58">
        <v>59477</v>
      </c>
      <c r="V651" s="58">
        <v>31913</v>
      </c>
      <c r="W651" s="58">
        <v>3395474</v>
      </c>
      <c r="X651">
        <v>174</v>
      </c>
      <c r="Y651" s="61">
        <v>45821</v>
      </c>
      <c r="Z651" s="61" t="s">
        <v>1817</v>
      </c>
      <c r="AA651" s="58">
        <v>-328</v>
      </c>
      <c r="AB651">
        <v>8820</v>
      </c>
      <c r="AC651">
        <v>328</v>
      </c>
      <c r="AD651">
        <v>2</v>
      </c>
      <c r="AE651" s="42">
        <v>9.3110800186554706E-3</v>
      </c>
      <c r="AF651" s="58">
        <v>326</v>
      </c>
    </row>
    <row r="652" spans="3:32">
      <c r="C652" t="s">
        <v>940</v>
      </c>
      <c r="D652">
        <v>729</v>
      </c>
      <c r="E652">
        <v>71384819</v>
      </c>
      <c r="F652" t="s">
        <v>941</v>
      </c>
      <c r="G652" t="s">
        <v>67</v>
      </c>
      <c r="H652">
        <v>22</v>
      </c>
      <c r="I652">
        <v>3833164</v>
      </c>
      <c r="J652" s="59">
        <v>0.88</v>
      </c>
      <c r="K652" s="60">
        <v>80.224955954207203</v>
      </c>
      <c r="L652" t="s">
        <v>72</v>
      </c>
      <c r="M652" s="42">
        <v>0.11700000000000001</v>
      </c>
      <c r="N652">
        <v>6324</v>
      </c>
      <c r="O652" s="62">
        <v>44292</v>
      </c>
      <c r="P652">
        <v>96911</v>
      </c>
      <c r="Q652" s="58">
        <v>7774680.7064781701</v>
      </c>
      <c r="R652" s="58">
        <v>8684318</v>
      </c>
      <c r="S652">
        <v>42279</v>
      </c>
      <c r="T652" s="58">
        <v>96911</v>
      </c>
      <c r="U652" s="58">
        <v>54632</v>
      </c>
      <c r="V652" s="58">
        <v>3788675</v>
      </c>
      <c r="W652" s="58">
        <v>4895643</v>
      </c>
      <c r="X652">
        <v>136</v>
      </c>
      <c r="Y652" s="61">
        <v>45972</v>
      </c>
      <c r="Z652" s="61" t="s">
        <v>1817</v>
      </c>
      <c r="AA652" s="58">
        <v>-177</v>
      </c>
      <c r="AB652">
        <v>4902</v>
      </c>
      <c r="AC652">
        <v>177</v>
      </c>
      <c r="AD652">
        <v>4</v>
      </c>
      <c r="AE652" s="42">
        <v>0.43626626492348702</v>
      </c>
      <c r="AF652" s="58">
        <v>173</v>
      </c>
    </row>
    <row r="653" spans="3:32">
      <c r="C653" t="s">
        <v>942</v>
      </c>
      <c r="D653">
        <v>858</v>
      </c>
      <c r="E653">
        <v>67775522</v>
      </c>
      <c r="F653" t="s">
        <v>183</v>
      </c>
      <c r="G653" t="s">
        <v>93</v>
      </c>
      <c r="H653">
        <v>12</v>
      </c>
      <c r="I653">
        <v>3599213</v>
      </c>
      <c r="J653" s="59">
        <v>0.78</v>
      </c>
      <c r="K653" s="60">
        <v>56.491052829178898</v>
      </c>
      <c r="L653" t="s">
        <v>104</v>
      </c>
      <c r="M653" s="42">
        <v>0.115</v>
      </c>
      <c r="N653">
        <v>7387</v>
      </c>
      <c r="O653" s="62">
        <v>44405</v>
      </c>
      <c r="P653">
        <v>99422</v>
      </c>
      <c r="Q653" s="58">
        <v>5616453.4543826301</v>
      </c>
      <c r="R653" s="58">
        <v>6262346</v>
      </c>
      <c r="S653">
        <v>61228</v>
      </c>
      <c r="T653" s="58">
        <v>99422</v>
      </c>
      <c r="U653" s="58">
        <v>38194</v>
      </c>
      <c r="V653" s="58">
        <v>3856600</v>
      </c>
      <c r="W653" s="58">
        <v>2405746</v>
      </c>
      <c r="X653">
        <v>192</v>
      </c>
      <c r="Y653" s="61">
        <v>45705</v>
      </c>
      <c r="Z653" s="61" t="s">
        <v>1817</v>
      </c>
      <c r="AA653" s="58">
        <v>-444</v>
      </c>
      <c r="AB653">
        <v>1441</v>
      </c>
      <c r="AC653">
        <v>444</v>
      </c>
      <c r="AD653">
        <v>1</v>
      </c>
      <c r="AE653" s="42">
        <v>0.61583955261410905</v>
      </c>
      <c r="AF653" s="58">
        <v>443</v>
      </c>
    </row>
    <row r="654" spans="3:32">
      <c r="C654" t="s">
        <v>943</v>
      </c>
      <c r="D654">
        <v>753</v>
      </c>
      <c r="E654">
        <v>58779739</v>
      </c>
      <c r="F654" t="s">
        <v>599</v>
      </c>
      <c r="G654" t="s">
        <v>67</v>
      </c>
      <c r="H654">
        <v>38</v>
      </c>
      <c r="I654">
        <v>6801910</v>
      </c>
      <c r="J654" s="59">
        <v>0.88</v>
      </c>
      <c r="K654" s="60">
        <v>76.138678025129394</v>
      </c>
      <c r="L654" t="s">
        <v>173</v>
      </c>
      <c r="M654" s="42">
        <v>0.13600000000000001</v>
      </c>
      <c r="N654">
        <v>3848</v>
      </c>
      <c r="O654" s="62">
        <v>44794</v>
      </c>
      <c r="P654">
        <v>79969</v>
      </c>
      <c r="Q654" s="58">
        <v>6088733.9429915799</v>
      </c>
      <c r="R654" s="58">
        <v>6916802</v>
      </c>
      <c r="S654">
        <v>65694</v>
      </c>
      <c r="T654" s="58">
        <v>79969</v>
      </c>
      <c r="U654" s="58">
        <v>14275</v>
      </c>
      <c r="V654" s="58">
        <v>5682107</v>
      </c>
      <c r="W654" s="58">
        <v>1234695</v>
      </c>
      <c r="X654">
        <v>113</v>
      </c>
      <c r="Y654" s="61">
        <v>45863</v>
      </c>
      <c r="Z654" s="61" t="s">
        <v>1817</v>
      </c>
      <c r="AA654" s="58">
        <v>-286</v>
      </c>
      <c r="AB654">
        <v>1567</v>
      </c>
      <c r="AC654">
        <v>286</v>
      </c>
      <c r="AD654">
        <v>5</v>
      </c>
      <c r="AE654" s="42">
        <v>0.82149332866485802</v>
      </c>
      <c r="AF654" s="58">
        <v>281</v>
      </c>
    </row>
    <row r="655" spans="3:32">
      <c r="C655" t="s">
        <v>944</v>
      </c>
      <c r="D655">
        <v>408</v>
      </c>
      <c r="E655">
        <v>84078940</v>
      </c>
      <c r="F655" t="s">
        <v>372</v>
      </c>
      <c r="G655" t="s">
        <v>54</v>
      </c>
      <c r="H655">
        <v>9</v>
      </c>
      <c r="I655">
        <v>9493514</v>
      </c>
      <c r="J655" s="59">
        <v>0.85</v>
      </c>
      <c r="K655" s="60">
        <v>77.258070387142894</v>
      </c>
      <c r="L655" t="s">
        <v>159</v>
      </c>
      <c r="M655" s="42">
        <v>0.112</v>
      </c>
      <c r="N655">
        <v>6491</v>
      </c>
      <c r="O655" s="62">
        <v>44933</v>
      </c>
      <c r="P655">
        <v>42492</v>
      </c>
      <c r="Q655" s="58">
        <v>3282849.9268904701</v>
      </c>
      <c r="R655" s="58">
        <v>3650529</v>
      </c>
      <c r="S655">
        <v>30459</v>
      </c>
      <c r="T655" s="58">
        <v>42492</v>
      </c>
      <c r="U655" s="58">
        <v>12033</v>
      </c>
      <c r="V655" s="58">
        <v>2616762</v>
      </c>
      <c r="W655" s="58">
        <v>1033767</v>
      </c>
      <c r="X655">
        <v>69</v>
      </c>
      <c r="Y655" s="61">
        <v>45790</v>
      </c>
      <c r="Z655" s="61" t="s">
        <v>1817</v>
      </c>
      <c r="AA655" s="58">
        <v>-359</v>
      </c>
      <c r="AB655">
        <v>9660</v>
      </c>
      <c r="AC655">
        <v>359</v>
      </c>
      <c r="AD655">
        <v>7</v>
      </c>
      <c r="AE655" s="42">
        <v>0.71681728325331795</v>
      </c>
      <c r="AF655" s="58">
        <v>352</v>
      </c>
    </row>
    <row r="656" spans="3:32">
      <c r="C656" t="s">
        <v>945</v>
      </c>
      <c r="D656">
        <v>824</v>
      </c>
      <c r="E656">
        <v>79538683</v>
      </c>
      <c r="F656" t="s">
        <v>165</v>
      </c>
      <c r="G656" t="s">
        <v>63</v>
      </c>
      <c r="H656">
        <v>35</v>
      </c>
      <c r="I656">
        <v>2300449</v>
      </c>
      <c r="J656" s="59">
        <v>0.92</v>
      </c>
      <c r="K656" s="60">
        <v>87.143295624601095</v>
      </c>
      <c r="L656" t="s">
        <v>55</v>
      </c>
      <c r="M656" s="42">
        <v>0.129</v>
      </c>
      <c r="N656">
        <v>2300</v>
      </c>
      <c r="O656" s="62">
        <v>44415</v>
      </c>
      <c r="P656">
        <v>98485</v>
      </c>
      <c r="Q656" s="58">
        <v>8582307.4695888404</v>
      </c>
      <c r="R656" s="58">
        <v>9689425</v>
      </c>
      <c r="S656">
        <v>72391</v>
      </c>
      <c r="T656" s="58">
        <v>98485</v>
      </c>
      <c r="U656" s="58">
        <v>26094</v>
      </c>
      <c r="V656" s="58">
        <v>7122173</v>
      </c>
      <c r="W656" s="58">
        <v>2567252</v>
      </c>
      <c r="X656">
        <v>128</v>
      </c>
      <c r="Y656" s="61">
        <v>45716</v>
      </c>
      <c r="Z656" s="61" t="s">
        <v>1817</v>
      </c>
      <c r="AA656" s="58">
        <v>-433</v>
      </c>
      <c r="AB656">
        <v>5722</v>
      </c>
      <c r="AC656">
        <v>433</v>
      </c>
      <c r="AD656">
        <v>3</v>
      </c>
      <c r="AE656" s="42">
        <v>0.73504594608315998</v>
      </c>
      <c r="AF656" s="58">
        <v>430</v>
      </c>
    </row>
    <row r="657" spans="3:32">
      <c r="C657" t="s">
        <v>946</v>
      </c>
      <c r="D657">
        <v>993</v>
      </c>
      <c r="E657">
        <v>62290310</v>
      </c>
      <c r="F657" t="s">
        <v>193</v>
      </c>
      <c r="G657" t="s">
        <v>54</v>
      </c>
      <c r="H657">
        <v>8</v>
      </c>
      <c r="I657">
        <v>7135095</v>
      </c>
      <c r="J657" s="59">
        <v>0.96</v>
      </c>
      <c r="K657" s="60">
        <v>90.750203265686906</v>
      </c>
      <c r="L657" t="s">
        <v>202</v>
      </c>
      <c r="M657" s="42">
        <v>0.128</v>
      </c>
      <c r="N657">
        <v>4838</v>
      </c>
      <c r="O657" s="62">
        <v>45587</v>
      </c>
      <c r="P657">
        <v>92337</v>
      </c>
      <c r="Q657" s="58">
        <v>8379601.5189437298</v>
      </c>
      <c r="R657" s="58">
        <v>9452191</v>
      </c>
      <c r="S657">
        <v>3655</v>
      </c>
      <c r="T657" s="58">
        <v>92337</v>
      </c>
      <c r="U657" s="58">
        <v>88682</v>
      </c>
      <c r="V657" s="58">
        <v>374149</v>
      </c>
      <c r="W657" s="58">
        <v>9078042</v>
      </c>
      <c r="X657">
        <v>128</v>
      </c>
      <c r="Y657" s="61">
        <v>46064</v>
      </c>
      <c r="Z657" s="61" t="s">
        <v>1817</v>
      </c>
      <c r="AA657" s="58">
        <v>-85</v>
      </c>
      <c r="AB657">
        <v>5932</v>
      </c>
      <c r="AC657">
        <v>85</v>
      </c>
      <c r="AD657">
        <v>2</v>
      </c>
      <c r="AE657" s="42">
        <v>3.9583265646490597E-2</v>
      </c>
      <c r="AF657" s="58">
        <v>83</v>
      </c>
    </row>
    <row r="658" spans="3:32">
      <c r="C658" t="s">
        <v>947</v>
      </c>
      <c r="D658">
        <v>670</v>
      </c>
      <c r="E658">
        <v>10187383</v>
      </c>
      <c r="F658" t="s">
        <v>117</v>
      </c>
      <c r="G658" t="s">
        <v>63</v>
      </c>
      <c r="H658">
        <v>17</v>
      </c>
      <c r="I658">
        <v>325768</v>
      </c>
      <c r="J658" s="59">
        <v>0.79</v>
      </c>
      <c r="K658" s="60">
        <v>71.017368481078904</v>
      </c>
      <c r="L658" t="s">
        <v>166</v>
      </c>
      <c r="M658" s="42">
        <v>0.14899999999999999</v>
      </c>
      <c r="N658">
        <v>5390</v>
      </c>
      <c r="O658" s="62">
        <v>44423</v>
      </c>
      <c r="P658">
        <v>68389</v>
      </c>
      <c r="Q658" s="58">
        <v>4856806.8130525099</v>
      </c>
      <c r="R658" s="58">
        <v>5580471</v>
      </c>
      <c r="S658">
        <v>39894</v>
      </c>
      <c r="T658" s="58">
        <v>68389</v>
      </c>
      <c r="U658" s="58">
        <v>28495</v>
      </c>
      <c r="V658" s="58">
        <v>3255309</v>
      </c>
      <c r="W658" s="58">
        <v>2325162</v>
      </c>
      <c r="X658">
        <v>124</v>
      </c>
      <c r="Y658" s="61">
        <v>45674</v>
      </c>
      <c r="Z658" s="61" t="s">
        <v>1817</v>
      </c>
      <c r="AA658" s="58">
        <v>-475</v>
      </c>
      <c r="AB658">
        <v>9724</v>
      </c>
      <c r="AC658">
        <v>475</v>
      </c>
      <c r="AD658">
        <v>4</v>
      </c>
      <c r="AE658" s="42">
        <v>0.58333942593107102</v>
      </c>
      <c r="AF658" s="58">
        <v>471</v>
      </c>
    </row>
    <row r="659" spans="3:32">
      <c r="C659" t="s">
        <v>948</v>
      </c>
      <c r="D659">
        <v>534</v>
      </c>
      <c r="E659">
        <v>33180000</v>
      </c>
      <c r="F659" t="s">
        <v>824</v>
      </c>
      <c r="G659" t="s">
        <v>147</v>
      </c>
      <c r="H659">
        <v>48</v>
      </c>
      <c r="I659">
        <v>8924801</v>
      </c>
      <c r="J659" s="59">
        <v>0.97</v>
      </c>
      <c r="K659" s="60">
        <v>93.948493648779504</v>
      </c>
      <c r="L659" t="s">
        <v>176</v>
      </c>
      <c r="M659" s="42">
        <v>0.108</v>
      </c>
      <c r="N659">
        <v>1374</v>
      </c>
      <c r="O659" s="62">
        <v>45071</v>
      </c>
      <c r="P659">
        <v>52654</v>
      </c>
      <c r="Q659" s="58">
        <v>4946763.9845828302</v>
      </c>
      <c r="R659" s="58">
        <v>5481014</v>
      </c>
      <c r="S659">
        <v>46386</v>
      </c>
      <c r="T659" s="58">
        <v>52654</v>
      </c>
      <c r="U659" s="58">
        <v>6268</v>
      </c>
      <c r="V659" s="58">
        <v>4828547</v>
      </c>
      <c r="W659" s="58">
        <v>652467</v>
      </c>
      <c r="X659">
        <v>142</v>
      </c>
      <c r="Y659" s="61">
        <v>46343</v>
      </c>
      <c r="Z659" s="61" t="s">
        <v>1817</v>
      </c>
      <c r="AA659" s="58">
        <v>194</v>
      </c>
      <c r="AB659">
        <v>6519</v>
      </c>
      <c r="AC659">
        <v>0</v>
      </c>
      <c r="AD659">
        <v>0</v>
      </c>
      <c r="AE659" s="42">
        <v>0.88095871158886296</v>
      </c>
      <c r="AF659" s="58">
        <v>0</v>
      </c>
    </row>
    <row r="660" spans="3:32">
      <c r="C660" t="s">
        <v>949</v>
      </c>
      <c r="D660">
        <v>266</v>
      </c>
      <c r="E660">
        <v>89801229</v>
      </c>
      <c r="F660" t="s">
        <v>950</v>
      </c>
      <c r="G660" t="s">
        <v>63</v>
      </c>
      <c r="H660">
        <v>41</v>
      </c>
      <c r="I660">
        <v>8515040</v>
      </c>
      <c r="J660" s="59">
        <v>0.81</v>
      </c>
      <c r="K660" s="60">
        <v>52.475445976618701</v>
      </c>
      <c r="L660" t="s">
        <v>184</v>
      </c>
      <c r="M660" s="42">
        <v>0.127</v>
      </c>
      <c r="N660">
        <v>5731</v>
      </c>
      <c r="O660" s="62">
        <v>44780</v>
      </c>
      <c r="P660">
        <v>72352</v>
      </c>
      <c r="Q660" s="58">
        <v>3796703.46730032</v>
      </c>
      <c r="R660" s="58">
        <v>4278885</v>
      </c>
      <c r="S660">
        <v>25304</v>
      </c>
      <c r="T660" s="58">
        <v>72352</v>
      </c>
      <c r="U660" s="58">
        <v>47048</v>
      </c>
      <c r="V660" s="58">
        <v>1496474</v>
      </c>
      <c r="W660" s="58">
        <v>2782411</v>
      </c>
      <c r="X660">
        <v>115</v>
      </c>
      <c r="Y660" s="61">
        <v>46011</v>
      </c>
      <c r="Z660" s="61" t="s">
        <v>1817</v>
      </c>
      <c r="AA660" s="58">
        <v>-138</v>
      </c>
      <c r="AB660">
        <v>5104</v>
      </c>
      <c r="AC660">
        <v>138</v>
      </c>
      <c r="AD660">
        <v>9</v>
      </c>
      <c r="AE660" s="42">
        <v>0.34973463069438299</v>
      </c>
      <c r="AF660" s="58">
        <v>129</v>
      </c>
    </row>
    <row r="661" spans="3:32">
      <c r="C661" t="s">
        <v>951</v>
      </c>
      <c r="D661">
        <v>949</v>
      </c>
      <c r="E661">
        <v>27519009</v>
      </c>
      <c r="F661" t="s">
        <v>121</v>
      </c>
      <c r="G661" t="s">
        <v>93</v>
      </c>
      <c r="H661">
        <v>20</v>
      </c>
      <c r="I661">
        <v>7829599</v>
      </c>
      <c r="J661" s="59">
        <v>0.95</v>
      </c>
      <c r="K661" s="60">
        <v>85.039748133039495</v>
      </c>
      <c r="L661" t="s">
        <v>101</v>
      </c>
      <c r="M661" s="42">
        <v>0.14399999999999999</v>
      </c>
      <c r="N661">
        <v>5219</v>
      </c>
      <c r="O661" s="62">
        <v>45625</v>
      </c>
      <c r="P661">
        <v>20444</v>
      </c>
      <c r="Q661" s="58">
        <v>1738552.61083186</v>
      </c>
      <c r="R661" s="58">
        <v>1988904</v>
      </c>
      <c r="S661">
        <v>20444</v>
      </c>
      <c r="T661" s="58">
        <v>20444</v>
      </c>
      <c r="U661" s="58">
        <v>0</v>
      </c>
      <c r="V661" s="58">
        <v>1988904</v>
      </c>
      <c r="W661" s="58">
        <v>0</v>
      </c>
      <c r="X661">
        <v>188</v>
      </c>
      <c r="Y661" s="61">
        <v>46231</v>
      </c>
      <c r="Z661" s="61" t="s">
        <v>1818</v>
      </c>
      <c r="AA661" s="58">
        <v>82</v>
      </c>
      <c r="AB661">
        <v>7500</v>
      </c>
      <c r="AC661">
        <v>0</v>
      </c>
      <c r="AD661">
        <v>0</v>
      </c>
      <c r="AE661" s="42">
        <v>1</v>
      </c>
      <c r="AF661" s="58">
        <v>0</v>
      </c>
    </row>
    <row r="662" spans="3:32">
      <c r="C662" t="s">
        <v>952</v>
      </c>
      <c r="D662">
        <v>204</v>
      </c>
      <c r="E662">
        <v>76794985</v>
      </c>
      <c r="F662" t="s">
        <v>146</v>
      </c>
      <c r="G662" t="s">
        <v>147</v>
      </c>
      <c r="H662">
        <v>35</v>
      </c>
      <c r="I662">
        <v>3349227</v>
      </c>
      <c r="J662" s="59">
        <v>0.83</v>
      </c>
      <c r="K662" s="60">
        <v>76.7584241554448</v>
      </c>
      <c r="L662" t="s">
        <v>272</v>
      </c>
      <c r="M662" s="42">
        <v>0.13</v>
      </c>
      <c r="N662">
        <v>3025</v>
      </c>
      <c r="O662" s="62">
        <v>45796</v>
      </c>
      <c r="P662">
        <v>85634</v>
      </c>
      <c r="Q662" s="58">
        <v>6573130.8941273596</v>
      </c>
      <c r="R662" s="58">
        <v>7427638</v>
      </c>
      <c r="S662">
        <v>32907</v>
      </c>
      <c r="T662" s="58">
        <v>85634</v>
      </c>
      <c r="U662" s="58">
        <v>52727</v>
      </c>
      <c r="V662" s="58">
        <v>2854255</v>
      </c>
      <c r="W662" s="58">
        <v>4573383</v>
      </c>
      <c r="X662">
        <v>146</v>
      </c>
      <c r="Y662" s="61">
        <v>46342</v>
      </c>
      <c r="Z662" s="61" t="s">
        <v>1817</v>
      </c>
      <c r="AA662" s="58">
        <v>193</v>
      </c>
      <c r="AB662">
        <v>8409</v>
      </c>
      <c r="AC662">
        <v>0</v>
      </c>
      <c r="AD662">
        <v>0</v>
      </c>
      <c r="AE662" s="42">
        <v>0.38427493752481501</v>
      </c>
      <c r="AF662" s="58">
        <v>0</v>
      </c>
    </row>
    <row r="663" spans="3:32">
      <c r="C663" t="s">
        <v>953</v>
      </c>
      <c r="D663">
        <v>511</v>
      </c>
      <c r="E663">
        <v>65606374</v>
      </c>
      <c r="F663" t="s">
        <v>954</v>
      </c>
      <c r="G663" t="s">
        <v>125</v>
      </c>
      <c r="H663">
        <v>50</v>
      </c>
      <c r="I663">
        <v>5470739</v>
      </c>
      <c r="J663" s="59">
        <v>1</v>
      </c>
      <c r="K663" s="60">
        <v>99.356697780987403</v>
      </c>
      <c r="L663" t="s">
        <v>159</v>
      </c>
      <c r="M663" s="42">
        <v>0.113</v>
      </c>
      <c r="N663">
        <v>2241</v>
      </c>
      <c r="O663" s="62">
        <v>45695</v>
      </c>
      <c r="P663">
        <v>17326</v>
      </c>
      <c r="Q663" s="58">
        <v>1721454.1457533899</v>
      </c>
      <c r="R663" s="58">
        <v>1915978</v>
      </c>
      <c r="S663">
        <v>5442</v>
      </c>
      <c r="T663" s="58">
        <v>17326</v>
      </c>
      <c r="U663" s="58">
        <v>11884</v>
      </c>
      <c r="V663" s="58">
        <v>601798</v>
      </c>
      <c r="W663" s="58">
        <v>1314180</v>
      </c>
      <c r="X663">
        <v>198</v>
      </c>
      <c r="Y663" s="61">
        <v>46372</v>
      </c>
      <c r="Z663" s="61" t="s">
        <v>1817</v>
      </c>
      <c r="AA663" s="58">
        <v>223</v>
      </c>
      <c r="AB663">
        <v>9301</v>
      </c>
      <c r="AC663">
        <v>0</v>
      </c>
      <c r="AD663">
        <v>0</v>
      </c>
      <c r="AE663" s="42">
        <v>0.31409442456423903</v>
      </c>
      <c r="AF663" s="58">
        <v>0</v>
      </c>
    </row>
    <row r="664" spans="3:32">
      <c r="C664" t="s">
        <v>955</v>
      </c>
      <c r="D664">
        <v>135</v>
      </c>
      <c r="E664">
        <v>33107755</v>
      </c>
      <c r="F664" t="s">
        <v>421</v>
      </c>
      <c r="G664" t="s">
        <v>67</v>
      </c>
      <c r="H664">
        <v>26</v>
      </c>
      <c r="I664">
        <v>7334159</v>
      </c>
      <c r="J664" s="59">
        <v>0.98</v>
      </c>
      <c r="K664" s="60">
        <v>63.562561544544899</v>
      </c>
      <c r="L664" t="s">
        <v>104</v>
      </c>
      <c r="M664" s="42">
        <v>0.14099999999999999</v>
      </c>
      <c r="N664">
        <v>3506</v>
      </c>
      <c r="O664" s="62">
        <v>45617</v>
      </c>
      <c r="P664">
        <v>19484</v>
      </c>
      <c r="Q664" s="58">
        <v>1238452.94913391</v>
      </c>
      <c r="R664" s="58">
        <v>1413075</v>
      </c>
      <c r="S664">
        <v>15261</v>
      </c>
      <c r="T664" s="58">
        <v>19484</v>
      </c>
      <c r="U664" s="58">
        <v>4223</v>
      </c>
      <c r="V664" s="58">
        <v>1106802</v>
      </c>
      <c r="W664" s="58">
        <v>306273</v>
      </c>
      <c r="X664">
        <v>151</v>
      </c>
      <c r="Y664" s="61">
        <v>46245</v>
      </c>
      <c r="Z664" s="61" t="s">
        <v>1817</v>
      </c>
      <c r="AA664" s="58">
        <v>96</v>
      </c>
      <c r="AB664">
        <v>5398</v>
      </c>
      <c r="AC664">
        <v>0</v>
      </c>
      <c r="AD664">
        <v>0</v>
      </c>
      <c r="AE664" s="42">
        <v>0.78325805789365599</v>
      </c>
      <c r="AF664" s="58">
        <v>0</v>
      </c>
    </row>
    <row r="665" spans="3:32">
      <c r="C665" t="s">
        <v>956</v>
      </c>
      <c r="D665">
        <v>272</v>
      </c>
      <c r="E665">
        <v>72864537</v>
      </c>
      <c r="F665" t="s">
        <v>165</v>
      </c>
      <c r="G665" t="s">
        <v>63</v>
      </c>
      <c r="H665">
        <v>44</v>
      </c>
      <c r="I665">
        <v>5718847</v>
      </c>
      <c r="J665" s="59">
        <v>0.87</v>
      </c>
      <c r="K665" s="60">
        <v>82.836903100902703</v>
      </c>
      <c r="L665" t="s">
        <v>190</v>
      </c>
      <c r="M665" s="42">
        <v>0.13500000000000001</v>
      </c>
      <c r="N665">
        <v>4373</v>
      </c>
      <c r="O665" s="62">
        <v>45260</v>
      </c>
      <c r="P665">
        <v>19389</v>
      </c>
      <c r="Q665" s="58">
        <v>1606124.7142234</v>
      </c>
      <c r="R665" s="58">
        <v>1822952</v>
      </c>
      <c r="S665">
        <v>18135</v>
      </c>
      <c r="T665" s="58">
        <v>19389</v>
      </c>
      <c r="U665" s="58">
        <v>1254</v>
      </c>
      <c r="V665" s="58">
        <v>1705051</v>
      </c>
      <c r="W665" s="58">
        <v>117901</v>
      </c>
      <c r="X665">
        <v>160</v>
      </c>
      <c r="Y665" s="61">
        <v>46319</v>
      </c>
      <c r="Z665" s="61" t="s">
        <v>1817</v>
      </c>
      <c r="AA665" s="58">
        <v>170</v>
      </c>
      <c r="AB665">
        <v>9653</v>
      </c>
      <c r="AC665">
        <v>0</v>
      </c>
      <c r="AD665">
        <v>0</v>
      </c>
      <c r="AE665" s="42">
        <v>0.935324152870184</v>
      </c>
      <c r="AF665" s="58">
        <v>0</v>
      </c>
    </row>
    <row r="666" spans="3:32">
      <c r="C666" t="s">
        <v>957</v>
      </c>
      <c r="D666">
        <v>334</v>
      </c>
      <c r="E666">
        <v>51612890</v>
      </c>
      <c r="F666" t="s">
        <v>251</v>
      </c>
      <c r="G666" t="s">
        <v>50</v>
      </c>
      <c r="H666">
        <v>17</v>
      </c>
      <c r="I666">
        <v>3916636</v>
      </c>
      <c r="J666" s="59">
        <v>0.91</v>
      </c>
      <c r="K666" s="60">
        <v>60.344160250575797</v>
      </c>
      <c r="L666" t="s">
        <v>98</v>
      </c>
      <c r="M666" s="42">
        <v>0.10299999999999999</v>
      </c>
      <c r="N666">
        <v>2090</v>
      </c>
      <c r="O666" s="62">
        <v>44708</v>
      </c>
      <c r="P666">
        <v>64117</v>
      </c>
      <c r="Q666" s="58">
        <v>3869086.5227861698</v>
      </c>
      <c r="R666" s="58">
        <v>4267602</v>
      </c>
      <c r="S666">
        <v>37339</v>
      </c>
      <c r="T666" s="58">
        <v>64117</v>
      </c>
      <c r="U666" s="58">
        <v>26778</v>
      </c>
      <c r="V666" s="58">
        <v>2485269</v>
      </c>
      <c r="W666" s="58">
        <v>1782333</v>
      </c>
      <c r="X666">
        <v>114</v>
      </c>
      <c r="Y666" s="61">
        <v>46220</v>
      </c>
      <c r="Z666" s="61" t="s">
        <v>1817</v>
      </c>
      <c r="AA666" s="58">
        <v>71</v>
      </c>
      <c r="AB666">
        <v>7681</v>
      </c>
      <c r="AC666">
        <v>0</v>
      </c>
      <c r="AD666">
        <v>0</v>
      </c>
      <c r="AE666" s="42">
        <v>0.58235725314659104</v>
      </c>
      <c r="AF666" s="58">
        <v>0</v>
      </c>
    </row>
    <row r="667" spans="3:32">
      <c r="C667" t="s">
        <v>958</v>
      </c>
      <c r="D667">
        <v>135</v>
      </c>
      <c r="E667">
        <v>37342451</v>
      </c>
      <c r="F667" t="s">
        <v>347</v>
      </c>
      <c r="G667" t="s">
        <v>107</v>
      </c>
      <c r="H667">
        <v>32</v>
      </c>
      <c r="I667">
        <v>3346102</v>
      </c>
      <c r="J667" s="59">
        <v>0.83</v>
      </c>
      <c r="K667" s="60">
        <v>56.909168749867703</v>
      </c>
      <c r="L667" t="s">
        <v>306</v>
      </c>
      <c r="M667" s="42">
        <v>0.13600000000000001</v>
      </c>
      <c r="N667">
        <v>2740</v>
      </c>
      <c r="O667" s="62">
        <v>43962</v>
      </c>
      <c r="P667">
        <v>46006</v>
      </c>
      <c r="Q667" s="58">
        <v>2618163.2175064101</v>
      </c>
      <c r="R667" s="58">
        <v>2974233</v>
      </c>
      <c r="S667">
        <v>20309</v>
      </c>
      <c r="T667" s="58">
        <v>46006</v>
      </c>
      <c r="U667" s="58">
        <v>25697</v>
      </c>
      <c r="V667" s="58">
        <v>1312953</v>
      </c>
      <c r="W667" s="58">
        <v>1661280</v>
      </c>
      <c r="X667">
        <v>92</v>
      </c>
      <c r="Y667" s="61">
        <v>46369</v>
      </c>
      <c r="Z667" s="61" t="s">
        <v>1817</v>
      </c>
      <c r="AA667" s="58">
        <v>220</v>
      </c>
      <c r="AB667">
        <v>6569</v>
      </c>
      <c r="AC667">
        <v>0</v>
      </c>
      <c r="AD667">
        <v>0</v>
      </c>
      <c r="AE667" s="42">
        <v>0.44144242055384098</v>
      </c>
      <c r="AF667" s="58">
        <v>0</v>
      </c>
    </row>
    <row r="668" spans="3:32">
      <c r="C668" t="s">
        <v>959</v>
      </c>
      <c r="D668">
        <v>958</v>
      </c>
      <c r="E668">
        <v>40261106</v>
      </c>
      <c r="F668" t="s">
        <v>170</v>
      </c>
      <c r="G668" t="s">
        <v>147</v>
      </c>
      <c r="H668">
        <v>18</v>
      </c>
      <c r="I668">
        <v>7613127</v>
      </c>
      <c r="J668" s="59">
        <v>0.97</v>
      </c>
      <c r="K668" s="60">
        <v>52.686582542563798</v>
      </c>
      <c r="L668" t="s">
        <v>202</v>
      </c>
      <c r="M668" s="42">
        <v>0.112</v>
      </c>
      <c r="N668">
        <v>6287</v>
      </c>
      <c r="O668" s="62">
        <v>46005</v>
      </c>
      <c r="P668">
        <v>81419</v>
      </c>
      <c r="Q668" s="58">
        <v>4289688.8640329996</v>
      </c>
      <c r="R668" s="58">
        <v>4770134</v>
      </c>
      <c r="S668">
        <v>68336</v>
      </c>
      <c r="T668" s="58">
        <v>81419</v>
      </c>
      <c r="U668" s="58">
        <v>13083</v>
      </c>
      <c r="V668" s="58">
        <v>4003634</v>
      </c>
      <c r="W668" s="58">
        <v>766500</v>
      </c>
      <c r="X668">
        <v>186</v>
      </c>
      <c r="Y668" s="61">
        <v>45763</v>
      </c>
      <c r="Z668" s="61" t="s">
        <v>1817</v>
      </c>
      <c r="AA668" s="58">
        <v>-386</v>
      </c>
      <c r="AB668">
        <v>3917</v>
      </c>
      <c r="AC668">
        <v>386</v>
      </c>
      <c r="AD668">
        <v>7</v>
      </c>
      <c r="AE668" s="42">
        <v>0.83931269114088802</v>
      </c>
      <c r="AF668" s="58">
        <v>379</v>
      </c>
    </row>
    <row r="669" spans="3:32">
      <c r="C669" t="s">
        <v>960</v>
      </c>
      <c r="D669">
        <v>819</v>
      </c>
      <c r="E669">
        <v>61655060</v>
      </c>
      <c r="F669" t="s">
        <v>111</v>
      </c>
      <c r="G669" t="s">
        <v>79</v>
      </c>
      <c r="H669">
        <v>29</v>
      </c>
      <c r="I669">
        <v>7500391</v>
      </c>
      <c r="J669" s="59">
        <v>0.88</v>
      </c>
      <c r="K669" s="60">
        <v>93.275803881994705</v>
      </c>
      <c r="L669" t="s">
        <v>104</v>
      </c>
      <c r="M669" s="42">
        <v>0.14399999999999999</v>
      </c>
      <c r="N669">
        <v>3119</v>
      </c>
      <c r="O669" s="62">
        <v>45589</v>
      </c>
      <c r="P669">
        <v>87969</v>
      </c>
      <c r="Q669" s="58">
        <v>8205379.19169519</v>
      </c>
      <c r="R669" s="58">
        <v>9386954</v>
      </c>
      <c r="S669">
        <v>49506</v>
      </c>
      <c r="T669" s="58">
        <v>87969</v>
      </c>
      <c r="U669" s="58">
        <v>38463</v>
      </c>
      <c r="V669" s="58">
        <v>5282662</v>
      </c>
      <c r="W669" s="58">
        <v>4104292</v>
      </c>
      <c r="X669">
        <v>166</v>
      </c>
      <c r="Y669" s="61">
        <v>45705</v>
      </c>
      <c r="Z669" s="61" t="s">
        <v>1817</v>
      </c>
      <c r="AA669" s="58">
        <v>-444</v>
      </c>
      <c r="AB669">
        <v>1144</v>
      </c>
      <c r="AC669">
        <v>444</v>
      </c>
      <c r="AD669">
        <v>5</v>
      </c>
      <c r="AE669" s="42">
        <v>0.56276642908297203</v>
      </c>
      <c r="AF669" s="58">
        <v>439</v>
      </c>
    </row>
    <row r="670" spans="3:32">
      <c r="C670" t="s">
        <v>961</v>
      </c>
      <c r="D670">
        <v>941</v>
      </c>
      <c r="E670">
        <v>63037463</v>
      </c>
      <c r="F670" t="s">
        <v>168</v>
      </c>
      <c r="G670" t="s">
        <v>75</v>
      </c>
      <c r="H670">
        <v>37</v>
      </c>
      <c r="I670">
        <v>2058222</v>
      </c>
      <c r="J670" s="59">
        <v>0.75</v>
      </c>
      <c r="K670" s="60">
        <v>91.7184133132114</v>
      </c>
      <c r="L670" t="s">
        <v>197</v>
      </c>
      <c r="M670" s="42">
        <v>0.13600000000000001</v>
      </c>
      <c r="N670">
        <v>6259</v>
      </c>
      <c r="O670" s="62">
        <v>45627</v>
      </c>
      <c r="P670">
        <v>69537</v>
      </c>
      <c r="Q670" s="58">
        <v>6377823.3065607799</v>
      </c>
      <c r="R670" s="58">
        <v>7245207</v>
      </c>
      <c r="S670">
        <v>21260</v>
      </c>
      <c r="T670" s="58">
        <v>69537</v>
      </c>
      <c r="U670" s="58">
        <v>48277</v>
      </c>
      <c r="V670" s="58">
        <v>2215124</v>
      </c>
      <c r="W670" s="58">
        <v>5030083</v>
      </c>
      <c r="X670">
        <v>200</v>
      </c>
      <c r="Y670" s="61">
        <v>46367</v>
      </c>
      <c r="Z670" s="61" t="s">
        <v>1817</v>
      </c>
      <c r="AA670" s="58">
        <v>218</v>
      </c>
      <c r="AB670">
        <v>2798</v>
      </c>
      <c r="AC670">
        <v>0</v>
      </c>
      <c r="AD670">
        <v>0</v>
      </c>
      <c r="AE670" s="42">
        <v>0.30573651437364302</v>
      </c>
      <c r="AF670" s="58">
        <v>0</v>
      </c>
    </row>
    <row r="671" spans="3:32">
      <c r="C671" t="s">
        <v>962</v>
      </c>
      <c r="D671">
        <v>453</v>
      </c>
      <c r="E671">
        <v>95641525</v>
      </c>
      <c r="F671" t="s">
        <v>931</v>
      </c>
      <c r="G671" t="s">
        <v>63</v>
      </c>
      <c r="H671">
        <v>35</v>
      </c>
      <c r="I671">
        <v>4803881</v>
      </c>
      <c r="J671" s="59">
        <v>0.95</v>
      </c>
      <c r="K671" s="60">
        <v>76.344292806221105</v>
      </c>
      <c r="L671" t="s">
        <v>166</v>
      </c>
      <c r="M671" s="42">
        <v>0.10100000000000001</v>
      </c>
      <c r="N671">
        <v>3267</v>
      </c>
      <c r="O671" s="62">
        <v>44338</v>
      </c>
      <c r="P671">
        <v>26231</v>
      </c>
      <c r="Q671" s="58">
        <v>2002587.14459999</v>
      </c>
      <c r="R671" s="58">
        <v>2204848</v>
      </c>
      <c r="S671">
        <v>15475</v>
      </c>
      <c r="T671" s="58">
        <v>26231</v>
      </c>
      <c r="U671" s="58">
        <v>10756</v>
      </c>
      <c r="V671" s="58">
        <v>1300752</v>
      </c>
      <c r="W671" s="58">
        <v>904096</v>
      </c>
      <c r="X671">
        <v>87</v>
      </c>
      <c r="Y671" s="61">
        <v>46031</v>
      </c>
      <c r="Z671" s="61" t="s">
        <v>1817</v>
      </c>
      <c r="AA671" s="58">
        <v>-118</v>
      </c>
      <c r="AB671">
        <v>6084</v>
      </c>
      <c r="AC671">
        <v>118</v>
      </c>
      <c r="AD671">
        <v>1</v>
      </c>
      <c r="AE671" s="42">
        <v>0.58995082154702405</v>
      </c>
      <c r="AF671" s="58">
        <v>117</v>
      </c>
    </row>
    <row r="672" spans="3:32">
      <c r="C672" t="s">
        <v>963</v>
      </c>
      <c r="D672">
        <v>142</v>
      </c>
      <c r="E672">
        <v>82912968</v>
      </c>
      <c r="F672" t="s">
        <v>905</v>
      </c>
      <c r="G672" t="s">
        <v>67</v>
      </c>
      <c r="H672">
        <v>34</v>
      </c>
      <c r="I672">
        <v>2283797</v>
      </c>
      <c r="J672" s="59">
        <v>0.88</v>
      </c>
      <c r="K672" s="60">
        <v>75.720998231310503</v>
      </c>
      <c r="L672" t="s">
        <v>221</v>
      </c>
      <c r="M672" s="42">
        <v>0.107</v>
      </c>
      <c r="N672">
        <v>9684</v>
      </c>
      <c r="O672" s="62">
        <v>45254</v>
      </c>
      <c r="P672">
        <v>84364</v>
      </c>
      <c r="Q672" s="58">
        <v>6388126.29478628</v>
      </c>
      <c r="R672" s="58">
        <v>7071656</v>
      </c>
      <c r="S672">
        <v>52854</v>
      </c>
      <c r="T672" s="58">
        <v>84364</v>
      </c>
      <c r="U672" s="58">
        <v>31510</v>
      </c>
      <c r="V672" s="58">
        <v>4430389</v>
      </c>
      <c r="W672" s="58">
        <v>2641267</v>
      </c>
      <c r="X672">
        <v>66</v>
      </c>
      <c r="Y672" s="61">
        <v>45933</v>
      </c>
      <c r="Z672" s="61" t="s">
        <v>1817</v>
      </c>
      <c r="AA672" s="58">
        <v>-216</v>
      </c>
      <c r="AB672">
        <v>1791</v>
      </c>
      <c r="AC672">
        <v>216</v>
      </c>
      <c r="AD672">
        <v>4</v>
      </c>
      <c r="AE672" s="42">
        <v>0.62649945474373003</v>
      </c>
      <c r="AF672" s="58">
        <v>212</v>
      </c>
    </row>
    <row r="673" spans="3:32">
      <c r="C673" t="s">
        <v>964</v>
      </c>
      <c r="D673">
        <v>846</v>
      </c>
      <c r="E673">
        <v>53053044</v>
      </c>
      <c r="F673" t="s">
        <v>267</v>
      </c>
      <c r="G673" t="s">
        <v>71</v>
      </c>
      <c r="H673">
        <v>29</v>
      </c>
      <c r="I673">
        <v>2030582</v>
      </c>
      <c r="J673" s="59">
        <v>0.99</v>
      </c>
      <c r="K673" s="60">
        <v>98.028457707599102</v>
      </c>
      <c r="L673" t="s">
        <v>126</v>
      </c>
      <c r="M673" s="42">
        <v>0.14599999999999999</v>
      </c>
      <c r="N673">
        <v>5017</v>
      </c>
      <c r="O673" s="62">
        <v>45955</v>
      </c>
      <c r="P673">
        <v>75344</v>
      </c>
      <c r="Q673" s="58">
        <v>7385856.11752134</v>
      </c>
      <c r="R673" s="58">
        <v>8464191</v>
      </c>
      <c r="S673">
        <v>75344</v>
      </c>
      <c r="T673" s="58">
        <v>75344</v>
      </c>
      <c r="U673" s="58">
        <v>0</v>
      </c>
      <c r="V673" s="58">
        <v>8464191</v>
      </c>
      <c r="W673" s="58">
        <v>0</v>
      </c>
      <c r="X673">
        <v>104</v>
      </c>
      <c r="Y673" s="61">
        <v>45694</v>
      </c>
      <c r="Z673" s="61" t="s">
        <v>1816</v>
      </c>
      <c r="AA673" s="58">
        <v>-455</v>
      </c>
      <c r="AB673">
        <v>7105</v>
      </c>
      <c r="AC673">
        <v>455</v>
      </c>
      <c r="AD673">
        <v>6</v>
      </c>
      <c r="AE673" s="42">
        <v>1</v>
      </c>
      <c r="AF673" s="58">
        <v>449</v>
      </c>
    </row>
    <row r="674" spans="3:32">
      <c r="C674" t="s">
        <v>965</v>
      </c>
      <c r="D674">
        <v>255</v>
      </c>
      <c r="E674">
        <v>96716619</v>
      </c>
      <c r="F674" t="s">
        <v>623</v>
      </c>
      <c r="G674" t="s">
        <v>211</v>
      </c>
      <c r="H674">
        <v>17</v>
      </c>
      <c r="I674">
        <v>2153018</v>
      </c>
      <c r="J674" s="59">
        <v>1</v>
      </c>
      <c r="K674" s="60">
        <v>57.447336863354799</v>
      </c>
      <c r="L674" t="s">
        <v>176</v>
      </c>
      <c r="M674" s="42">
        <v>0.114</v>
      </c>
      <c r="N674">
        <v>1979</v>
      </c>
      <c r="O674" s="62">
        <v>44551</v>
      </c>
      <c r="P674">
        <v>63332</v>
      </c>
      <c r="Q674" s="58">
        <v>3638254.73822999</v>
      </c>
      <c r="R674" s="58">
        <v>4053016</v>
      </c>
      <c r="S674">
        <v>25273</v>
      </c>
      <c r="T674" s="58">
        <v>63332</v>
      </c>
      <c r="U674" s="58">
        <v>38059</v>
      </c>
      <c r="V674" s="58">
        <v>1617379</v>
      </c>
      <c r="W674" s="58">
        <v>2435637</v>
      </c>
      <c r="X674">
        <v>68</v>
      </c>
      <c r="Y674" s="61">
        <v>46118</v>
      </c>
      <c r="Z674" s="61" t="s">
        <v>1817</v>
      </c>
      <c r="AA674" s="58">
        <v>-31</v>
      </c>
      <c r="AB674">
        <v>4233</v>
      </c>
      <c r="AC674">
        <v>31</v>
      </c>
      <c r="AD674">
        <v>3</v>
      </c>
      <c r="AE674" s="42">
        <v>0.39905576959514899</v>
      </c>
      <c r="AF674" s="58">
        <v>28</v>
      </c>
    </row>
    <row r="675" spans="3:32">
      <c r="C675" t="s">
        <v>966</v>
      </c>
      <c r="D675">
        <v>426</v>
      </c>
      <c r="E675">
        <v>64938029</v>
      </c>
      <c r="F675" t="s">
        <v>206</v>
      </c>
      <c r="G675" t="s">
        <v>207</v>
      </c>
      <c r="H675">
        <v>24</v>
      </c>
      <c r="I675">
        <v>8060974</v>
      </c>
      <c r="J675" s="59">
        <v>0.87</v>
      </c>
      <c r="K675" s="60">
        <v>62.639463687516098</v>
      </c>
      <c r="L675" t="s">
        <v>232</v>
      </c>
      <c r="M675" s="42">
        <v>0.111</v>
      </c>
      <c r="N675">
        <v>3933</v>
      </c>
      <c r="O675" s="62">
        <v>45753</v>
      </c>
      <c r="P675">
        <v>53651</v>
      </c>
      <c r="Q675" s="58">
        <v>3360669.8662989298</v>
      </c>
      <c r="R675" s="58">
        <v>3733704</v>
      </c>
      <c r="S675">
        <v>26566</v>
      </c>
      <c r="T675" s="58">
        <v>53651</v>
      </c>
      <c r="U675" s="58">
        <v>27085</v>
      </c>
      <c r="V675" s="58">
        <v>1848793</v>
      </c>
      <c r="W675" s="58">
        <v>1884911</v>
      </c>
      <c r="X675">
        <v>162</v>
      </c>
      <c r="Y675" s="61">
        <v>46337</v>
      </c>
      <c r="Z675" s="61" t="s">
        <v>1817</v>
      </c>
      <c r="AA675" s="58">
        <v>188</v>
      </c>
      <c r="AB675">
        <v>6046</v>
      </c>
      <c r="AC675">
        <v>0</v>
      </c>
      <c r="AD675">
        <v>0</v>
      </c>
      <c r="AE675" s="42">
        <v>0.495163184283611</v>
      </c>
      <c r="AF675" s="58">
        <v>0</v>
      </c>
    </row>
    <row r="676" spans="3:32">
      <c r="C676" t="s">
        <v>967</v>
      </c>
      <c r="D676">
        <v>168</v>
      </c>
      <c r="E676">
        <v>45041430</v>
      </c>
      <c r="F676" t="s">
        <v>295</v>
      </c>
      <c r="G676" t="s">
        <v>63</v>
      </c>
      <c r="H676">
        <v>39</v>
      </c>
      <c r="I676">
        <v>7701596</v>
      </c>
      <c r="J676" s="59">
        <v>0.92</v>
      </c>
      <c r="K676" s="60">
        <v>85.610135704550601</v>
      </c>
      <c r="L676" t="s">
        <v>159</v>
      </c>
      <c r="M676" s="42">
        <v>0.105</v>
      </c>
      <c r="N676">
        <v>7507</v>
      </c>
      <c r="O676" s="62">
        <v>43894</v>
      </c>
      <c r="P676">
        <v>54386</v>
      </c>
      <c r="Q676" s="58">
        <v>4655992.8404276902</v>
      </c>
      <c r="R676" s="58">
        <v>5144872</v>
      </c>
      <c r="S676">
        <v>33961</v>
      </c>
      <c r="T676" s="58">
        <v>54386</v>
      </c>
      <c r="U676" s="58">
        <v>20425</v>
      </c>
      <c r="V676" s="58">
        <v>3212683</v>
      </c>
      <c r="W676" s="58">
        <v>1932189</v>
      </c>
      <c r="X676">
        <v>58</v>
      </c>
      <c r="Y676" s="61">
        <v>46350</v>
      </c>
      <c r="Z676" s="61" t="s">
        <v>1817</v>
      </c>
      <c r="AA676" s="58">
        <v>201</v>
      </c>
      <c r="AB676">
        <v>1916</v>
      </c>
      <c r="AC676">
        <v>0</v>
      </c>
      <c r="AD676">
        <v>0</v>
      </c>
      <c r="AE676" s="42">
        <v>0.62444379068142497</v>
      </c>
      <c r="AF676" s="58">
        <v>0</v>
      </c>
    </row>
    <row r="677" spans="3:32">
      <c r="C677" t="s">
        <v>968</v>
      </c>
      <c r="D677">
        <v>161</v>
      </c>
      <c r="E677">
        <v>33972076</v>
      </c>
      <c r="F677" t="s">
        <v>70</v>
      </c>
      <c r="G677" t="s">
        <v>71</v>
      </c>
      <c r="H677">
        <v>12</v>
      </c>
      <c r="I677">
        <v>8469359</v>
      </c>
      <c r="J677" s="59">
        <v>0.92</v>
      </c>
      <c r="K677" s="60">
        <v>84.7712986147137</v>
      </c>
      <c r="L677" t="s">
        <v>55</v>
      </c>
      <c r="M677" s="42">
        <v>0.115</v>
      </c>
      <c r="N677">
        <v>8162</v>
      </c>
      <c r="O677" s="62">
        <v>44314</v>
      </c>
      <c r="P677">
        <v>36080</v>
      </c>
      <c r="Q677" s="58">
        <v>3058548.4540188699</v>
      </c>
      <c r="R677" s="58">
        <v>3410282</v>
      </c>
      <c r="S677">
        <v>13239</v>
      </c>
      <c r="T677" s="58">
        <v>36080</v>
      </c>
      <c r="U677" s="58">
        <v>22841</v>
      </c>
      <c r="V677" s="58">
        <v>1251350</v>
      </c>
      <c r="W677" s="58">
        <v>2158932</v>
      </c>
      <c r="X677">
        <v>131</v>
      </c>
      <c r="Y677" s="61">
        <v>46061</v>
      </c>
      <c r="Z677" s="61" t="s">
        <v>1817</v>
      </c>
      <c r="AA677" s="58">
        <v>-88</v>
      </c>
      <c r="AB677">
        <v>7335</v>
      </c>
      <c r="AC677">
        <v>88</v>
      </c>
      <c r="AD677">
        <v>9</v>
      </c>
      <c r="AE677" s="42">
        <v>0.36693458980044302</v>
      </c>
      <c r="AF677" s="58">
        <v>79</v>
      </c>
    </row>
    <row r="678" spans="3:32">
      <c r="C678" t="s">
        <v>969</v>
      </c>
      <c r="D678">
        <v>656</v>
      </c>
      <c r="E678">
        <v>35816670</v>
      </c>
      <c r="F678" t="s">
        <v>267</v>
      </c>
      <c r="G678" t="s">
        <v>71</v>
      </c>
      <c r="H678">
        <v>33</v>
      </c>
      <c r="I678">
        <v>2523617</v>
      </c>
      <c r="J678" s="59">
        <v>0.79</v>
      </c>
      <c r="K678" s="60">
        <v>74.6895713391539</v>
      </c>
      <c r="L678" t="s">
        <v>239</v>
      </c>
      <c r="M678" s="42">
        <v>0.14199999999999999</v>
      </c>
      <c r="N678">
        <v>2922</v>
      </c>
      <c r="O678" s="62">
        <v>44508</v>
      </c>
      <c r="P678">
        <v>70330</v>
      </c>
      <c r="Q678" s="58">
        <v>5252917.5522827003</v>
      </c>
      <c r="R678" s="58">
        <v>5998832</v>
      </c>
      <c r="S678">
        <v>54190</v>
      </c>
      <c r="T678" s="58">
        <v>70330</v>
      </c>
      <c r="U678" s="58">
        <v>16140</v>
      </c>
      <c r="V678" s="58">
        <v>4622163</v>
      </c>
      <c r="W678" s="58">
        <v>1376669</v>
      </c>
      <c r="X678">
        <v>59</v>
      </c>
      <c r="Y678" s="61">
        <v>46134</v>
      </c>
      <c r="Z678" s="61" t="s">
        <v>1817</v>
      </c>
      <c r="AA678" s="58">
        <v>-15</v>
      </c>
      <c r="AB678">
        <v>8115</v>
      </c>
      <c r="AC678">
        <v>15</v>
      </c>
      <c r="AD678">
        <v>1</v>
      </c>
      <c r="AE678" s="42">
        <v>0.77051045073226199</v>
      </c>
      <c r="AF678" s="58">
        <v>14</v>
      </c>
    </row>
    <row r="679" spans="3:32">
      <c r="C679" t="s">
        <v>970</v>
      </c>
      <c r="D679">
        <v>843</v>
      </c>
      <c r="E679">
        <v>73095862</v>
      </c>
      <c r="F679" t="s">
        <v>610</v>
      </c>
      <c r="G679" t="s">
        <v>211</v>
      </c>
      <c r="H679">
        <v>15</v>
      </c>
      <c r="I679">
        <v>1393787</v>
      </c>
      <c r="J679" s="59">
        <v>0.85</v>
      </c>
      <c r="K679" s="60">
        <v>64.189907563798002</v>
      </c>
      <c r="L679" t="s">
        <v>122</v>
      </c>
      <c r="M679" s="42">
        <v>0.13100000000000001</v>
      </c>
      <c r="N679">
        <v>5684</v>
      </c>
      <c r="O679" s="62">
        <v>45162</v>
      </c>
      <c r="P679">
        <v>38167</v>
      </c>
      <c r="Q679" s="58">
        <v>2449936.2019874798</v>
      </c>
      <c r="R679" s="58">
        <v>2770878</v>
      </c>
      <c r="S679">
        <v>16137</v>
      </c>
      <c r="T679" s="58">
        <v>38167</v>
      </c>
      <c r="U679" s="58">
        <v>22030</v>
      </c>
      <c r="V679" s="58">
        <v>1171527</v>
      </c>
      <c r="W679" s="58">
        <v>1599351</v>
      </c>
      <c r="X679">
        <v>65</v>
      </c>
      <c r="Y679" s="61">
        <v>45816</v>
      </c>
      <c r="Z679" s="61" t="s">
        <v>1817</v>
      </c>
      <c r="AA679" s="58">
        <v>-333</v>
      </c>
      <c r="AB679">
        <v>1976</v>
      </c>
      <c r="AC679">
        <v>333</v>
      </c>
      <c r="AD679">
        <v>1</v>
      </c>
      <c r="AE679" s="42">
        <v>0.42279980087510199</v>
      </c>
      <c r="AF679" s="58">
        <v>332</v>
      </c>
    </row>
    <row r="680" spans="3:32">
      <c r="C680" t="s">
        <v>971</v>
      </c>
      <c r="D680">
        <v>837</v>
      </c>
      <c r="E680">
        <v>46163043</v>
      </c>
      <c r="F680" t="s">
        <v>922</v>
      </c>
      <c r="G680" t="s">
        <v>79</v>
      </c>
      <c r="H680">
        <v>24</v>
      </c>
      <c r="I680">
        <v>1625871</v>
      </c>
      <c r="J680" s="59">
        <v>0.88</v>
      </c>
      <c r="K680" s="60">
        <v>87.8535436499279</v>
      </c>
      <c r="L680" t="s">
        <v>72</v>
      </c>
      <c r="M680" s="42">
        <v>0.14099999999999999</v>
      </c>
      <c r="N680">
        <v>4402</v>
      </c>
      <c r="O680" s="62">
        <v>45490</v>
      </c>
      <c r="P680">
        <v>96539</v>
      </c>
      <c r="Q680" s="58">
        <v>8481293.2504203897</v>
      </c>
      <c r="R680" s="58">
        <v>9677156</v>
      </c>
      <c r="S680">
        <v>87456</v>
      </c>
      <c r="T680" s="58">
        <v>96539</v>
      </c>
      <c r="U680" s="58">
        <v>9083</v>
      </c>
      <c r="V680" s="58">
        <v>8766668</v>
      </c>
      <c r="W680" s="58">
        <v>910488</v>
      </c>
      <c r="X680">
        <v>95</v>
      </c>
      <c r="Y680" s="61">
        <v>46121</v>
      </c>
      <c r="Z680" s="61" t="s">
        <v>1817</v>
      </c>
      <c r="AA680" s="58">
        <v>-28</v>
      </c>
      <c r="AB680">
        <v>5192</v>
      </c>
      <c r="AC680">
        <v>28</v>
      </c>
      <c r="AD680">
        <v>6</v>
      </c>
      <c r="AE680" s="42">
        <v>0.90591367219465702</v>
      </c>
      <c r="AF680" s="58">
        <v>22</v>
      </c>
    </row>
    <row r="681" spans="3:32">
      <c r="C681" t="s">
        <v>972</v>
      </c>
      <c r="D681">
        <v>210</v>
      </c>
      <c r="E681">
        <v>49500386</v>
      </c>
      <c r="F681" t="s">
        <v>376</v>
      </c>
      <c r="G681" t="s">
        <v>147</v>
      </c>
      <c r="H681">
        <v>26</v>
      </c>
      <c r="I681">
        <v>3561871</v>
      </c>
      <c r="J681" s="59">
        <v>0.87</v>
      </c>
      <c r="K681" s="60">
        <v>69.923775370200204</v>
      </c>
      <c r="L681" t="s">
        <v>94</v>
      </c>
      <c r="M681" s="42">
        <v>0.127</v>
      </c>
      <c r="N681">
        <v>5519</v>
      </c>
      <c r="O681" s="62">
        <v>44080</v>
      </c>
      <c r="P681">
        <v>25522</v>
      </c>
      <c r="Q681" s="58">
        <v>1784594.59499825</v>
      </c>
      <c r="R681" s="58">
        <v>2011238</v>
      </c>
      <c r="S681">
        <v>1148</v>
      </c>
      <c r="T681" s="58">
        <v>25522</v>
      </c>
      <c r="U681" s="58">
        <v>24374</v>
      </c>
      <c r="V681" s="58">
        <v>90467</v>
      </c>
      <c r="W681" s="58">
        <v>1920771</v>
      </c>
      <c r="X681">
        <v>113</v>
      </c>
      <c r="Y681" s="61">
        <v>45693</v>
      </c>
      <c r="Z681" s="61" t="s">
        <v>1817</v>
      </c>
      <c r="AA681" s="58">
        <v>-456</v>
      </c>
      <c r="AB681">
        <v>1414</v>
      </c>
      <c r="AC681">
        <v>456</v>
      </c>
      <c r="AD681">
        <v>3</v>
      </c>
      <c r="AE681" s="42">
        <v>4.4980800877674199E-2</v>
      </c>
      <c r="AF681" s="58">
        <v>453</v>
      </c>
    </row>
    <row r="682" spans="3:32">
      <c r="C682" t="s">
        <v>973</v>
      </c>
      <c r="D682">
        <v>506</v>
      </c>
      <c r="E682">
        <v>81639218</v>
      </c>
      <c r="F682" t="s">
        <v>466</v>
      </c>
      <c r="G682" t="s">
        <v>147</v>
      </c>
      <c r="H682">
        <v>49</v>
      </c>
      <c r="I682">
        <v>7191948</v>
      </c>
      <c r="J682" s="59">
        <v>0.94</v>
      </c>
      <c r="K682" s="60">
        <v>62.405836304385403</v>
      </c>
      <c r="L682" t="s">
        <v>84</v>
      </c>
      <c r="M682" s="42">
        <v>0.13700000000000001</v>
      </c>
      <c r="N682">
        <v>9665</v>
      </c>
      <c r="O682" s="62">
        <v>45213</v>
      </c>
      <c r="P682">
        <v>68303</v>
      </c>
      <c r="Q682" s="58">
        <v>4262505.8370984299</v>
      </c>
      <c r="R682" s="58">
        <v>4846469</v>
      </c>
      <c r="S682">
        <v>12177</v>
      </c>
      <c r="T682" s="58">
        <v>68303</v>
      </c>
      <c r="U682" s="58">
        <v>56126</v>
      </c>
      <c r="V682" s="58">
        <v>864024</v>
      </c>
      <c r="W682" s="58">
        <v>3982445</v>
      </c>
      <c r="X682">
        <v>112</v>
      </c>
      <c r="Y682" s="61">
        <v>46210</v>
      </c>
      <c r="Z682" s="61" t="s">
        <v>1817</v>
      </c>
      <c r="AA682" s="58">
        <v>61</v>
      </c>
      <c r="AB682">
        <v>7574</v>
      </c>
      <c r="AC682">
        <v>0</v>
      </c>
      <c r="AD682">
        <v>0</v>
      </c>
      <c r="AE682" s="42">
        <v>0.17827913854442701</v>
      </c>
      <c r="AF682" s="58">
        <v>0</v>
      </c>
    </row>
    <row r="683" spans="3:32">
      <c r="C683" t="s">
        <v>974</v>
      </c>
      <c r="D683">
        <v>989</v>
      </c>
      <c r="E683">
        <v>19942783</v>
      </c>
      <c r="F683" t="s">
        <v>124</v>
      </c>
      <c r="G683" t="s">
        <v>125</v>
      </c>
      <c r="H683">
        <v>46</v>
      </c>
      <c r="I683">
        <v>3414038</v>
      </c>
      <c r="J683" s="59">
        <v>0.87</v>
      </c>
      <c r="K683" s="60">
        <v>55.084358201049199</v>
      </c>
      <c r="L683" t="s">
        <v>190</v>
      </c>
      <c r="M683" s="42">
        <v>0.11600000000000001</v>
      </c>
      <c r="N683">
        <v>7427</v>
      </c>
      <c r="O683" s="62">
        <v>43844</v>
      </c>
      <c r="P683">
        <v>78100</v>
      </c>
      <c r="Q683" s="58">
        <v>4302088.37550194</v>
      </c>
      <c r="R683" s="58">
        <v>4801131</v>
      </c>
      <c r="S683">
        <v>77824</v>
      </c>
      <c r="T683" s="58">
        <v>78100</v>
      </c>
      <c r="U683" s="58">
        <v>276</v>
      </c>
      <c r="V683" s="58">
        <v>4784164</v>
      </c>
      <c r="W683" s="58">
        <v>16967</v>
      </c>
      <c r="X683">
        <v>111</v>
      </c>
      <c r="Y683" s="61">
        <v>46259</v>
      </c>
      <c r="Z683" s="61" t="s">
        <v>1817</v>
      </c>
      <c r="AA683" s="58">
        <v>110</v>
      </c>
      <c r="AB683">
        <v>2349</v>
      </c>
      <c r="AC683">
        <v>0</v>
      </c>
      <c r="AD683">
        <v>0</v>
      </c>
      <c r="AE683" s="42">
        <v>0.99646606914212499</v>
      </c>
      <c r="AF683" s="58">
        <v>0</v>
      </c>
    </row>
    <row r="684" spans="3:32">
      <c r="C684" t="s">
        <v>975</v>
      </c>
      <c r="D684">
        <v>786</v>
      </c>
      <c r="E684">
        <v>66694067</v>
      </c>
      <c r="F684" t="s">
        <v>218</v>
      </c>
      <c r="G684" t="s">
        <v>107</v>
      </c>
      <c r="H684">
        <v>45</v>
      </c>
      <c r="I684">
        <v>7638142</v>
      </c>
      <c r="J684" s="59">
        <v>0.81</v>
      </c>
      <c r="K684" s="60">
        <v>90.291201505243606</v>
      </c>
      <c r="L684" t="s">
        <v>159</v>
      </c>
      <c r="M684" s="42">
        <v>0.121</v>
      </c>
      <c r="N684">
        <v>2330</v>
      </c>
      <c r="O684" s="62">
        <v>45730</v>
      </c>
      <c r="P684">
        <v>61667</v>
      </c>
      <c r="Q684" s="58">
        <v>5567987.5232238602</v>
      </c>
      <c r="R684" s="58">
        <v>6241714</v>
      </c>
      <c r="S684">
        <v>17776</v>
      </c>
      <c r="T684" s="58">
        <v>61667</v>
      </c>
      <c r="U684" s="58">
        <v>43891</v>
      </c>
      <c r="V684" s="58">
        <v>1799223</v>
      </c>
      <c r="W684" s="58">
        <v>4442491</v>
      </c>
      <c r="X684">
        <v>191</v>
      </c>
      <c r="Y684" s="61">
        <v>46319</v>
      </c>
      <c r="Z684" s="61" t="s">
        <v>1817</v>
      </c>
      <c r="AA684" s="58">
        <v>170</v>
      </c>
      <c r="AB684">
        <v>7179</v>
      </c>
      <c r="AC684">
        <v>0</v>
      </c>
      <c r="AD684">
        <v>0</v>
      </c>
      <c r="AE684" s="42">
        <v>0.28825790130864198</v>
      </c>
      <c r="AF684" s="58">
        <v>0</v>
      </c>
    </row>
    <row r="685" spans="3:32">
      <c r="C685" t="s">
        <v>976</v>
      </c>
      <c r="D685">
        <v>869</v>
      </c>
      <c r="E685">
        <v>19344862</v>
      </c>
      <c r="F685" t="s">
        <v>128</v>
      </c>
      <c r="G685" t="s">
        <v>50</v>
      </c>
      <c r="H685">
        <v>32</v>
      </c>
      <c r="I685">
        <v>9967681</v>
      </c>
      <c r="J685" s="59">
        <v>0.9</v>
      </c>
      <c r="K685" s="60">
        <v>96.483863854350503</v>
      </c>
      <c r="L685" t="s">
        <v>204</v>
      </c>
      <c r="M685" s="42">
        <v>0.125</v>
      </c>
      <c r="N685">
        <v>8271</v>
      </c>
      <c r="O685" s="62">
        <v>44124</v>
      </c>
      <c r="P685">
        <v>28493</v>
      </c>
      <c r="Q685" s="58">
        <v>2749114.7328020101</v>
      </c>
      <c r="R685" s="58">
        <v>3092754</v>
      </c>
      <c r="S685">
        <v>12553</v>
      </c>
      <c r="T685" s="58">
        <v>28493</v>
      </c>
      <c r="U685" s="58">
        <v>15940</v>
      </c>
      <c r="V685" s="58">
        <v>1362557</v>
      </c>
      <c r="W685" s="58">
        <v>1730197</v>
      </c>
      <c r="X685">
        <v>181</v>
      </c>
      <c r="Y685" s="61">
        <v>45883</v>
      </c>
      <c r="Z685" s="61" t="s">
        <v>1817</v>
      </c>
      <c r="AA685" s="58">
        <v>-266</v>
      </c>
      <c r="AB685">
        <v>9846</v>
      </c>
      <c r="AC685">
        <v>266</v>
      </c>
      <c r="AD685">
        <v>2</v>
      </c>
      <c r="AE685" s="42">
        <v>0.44056434913838499</v>
      </c>
      <c r="AF685" s="58">
        <v>264</v>
      </c>
    </row>
    <row r="686" spans="3:32">
      <c r="C686" t="s">
        <v>977</v>
      </c>
      <c r="D686">
        <v>799</v>
      </c>
      <c r="E686">
        <v>26004715</v>
      </c>
      <c r="F686" t="s">
        <v>89</v>
      </c>
      <c r="G686" t="s">
        <v>71</v>
      </c>
      <c r="H686">
        <v>6</v>
      </c>
      <c r="I686">
        <v>2172565</v>
      </c>
      <c r="J686" s="59">
        <v>0.76</v>
      </c>
      <c r="K686" s="60">
        <v>55.035960936274101</v>
      </c>
      <c r="L686" t="s">
        <v>184</v>
      </c>
      <c r="M686" s="42">
        <v>0.14399999999999999</v>
      </c>
      <c r="N686">
        <v>5445</v>
      </c>
      <c r="O686" s="62">
        <v>43909</v>
      </c>
      <c r="P686">
        <v>35268</v>
      </c>
      <c r="Q686" s="58">
        <v>1941008.2703005101</v>
      </c>
      <c r="R686" s="58">
        <v>2220513</v>
      </c>
      <c r="S686">
        <v>7292</v>
      </c>
      <c r="T686" s="58">
        <v>35268</v>
      </c>
      <c r="U686" s="58">
        <v>27976</v>
      </c>
      <c r="V686" s="58">
        <v>459113</v>
      </c>
      <c r="W686" s="58">
        <v>1761400</v>
      </c>
      <c r="X686">
        <v>121</v>
      </c>
      <c r="Y686" s="61">
        <v>45695</v>
      </c>
      <c r="Z686" s="61" t="s">
        <v>1817</v>
      </c>
      <c r="AA686" s="58">
        <v>-454</v>
      </c>
      <c r="AB686">
        <v>6888</v>
      </c>
      <c r="AC686">
        <v>454</v>
      </c>
      <c r="AD686">
        <v>1</v>
      </c>
      <c r="AE686" s="42">
        <v>0.20675966882159499</v>
      </c>
      <c r="AF686" s="58">
        <v>453</v>
      </c>
    </row>
    <row r="687" spans="3:32">
      <c r="C687" t="s">
        <v>978</v>
      </c>
      <c r="D687">
        <v>553</v>
      </c>
      <c r="E687">
        <v>79071953</v>
      </c>
      <c r="F687" t="s">
        <v>248</v>
      </c>
      <c r="G687" t="s">
        <v>147</v>
      </c>
      <c r="H687">
        <v>30</v>
      </c>
      <c r="I687">
        <v>609240</v>
      </c>
      <c r="J687" s="59">
        <v>0.92</v>
      </c>
      <c r="K687" s="60">
        <v>50.063561620752203</v>
      </c>
      <c r="L687" t="s">
        <v>190</v>
      </c>
      <c r="M687" s="42">
        <v>0.122</v>
      </c>
      <c r="N687">
        <v>3489</v>
      </c>
      <c r="O687" s="62">
        <v>44899</v>
      </c>
      <c r="P687">
        <v>41483</v>
      </c>
      <c r="Q687" s="58">
        <v>2076786.72671367</v>
      </c>
      <c r="R687" s="58">
        <v>2330155</v>
      </c>
      <c r="S687">
        <v>14841</v>
      </c>
      <c r="T687" s="58">
        <v>41483</v>
      </c>
      <c r="U687" s="58">
        <v>26642</v>
      </c>
      <c r="V687" s="58">
        <v>833639</v>
      </c>
      <c r="W687" s="58">
        <v>1496516</v>
      </c>
      <c r="X687">
        <v>121</v>
      </c>
      <c r="Y687" s="61">
        <v>46311</v>
      </c>
      <c r="Z687" s="61" t="s">
        <v>1817</v>
      </c>
      <c r="AA687" s="58">
        <v>162</v>
      </c>
      <c r="AB687">
        <v>2373</v>
      </c>
      <c r="AC687">
        <v>0</v>
      </c>
      <c r="AD687">
        <v>0</v>
      </c>
      <c r="AE687" s="42">
        <v>0.35776101053443599</v>
      </c>
      <c r="AF687" s="58">
        <v>0</v>
      </c>
    </row>
    <row r="688" spans="3:32">
      <c r="C688" t="s">
        <v>979</v>
      </c>
      <c r="D688">
        <v>903</v>
      </c>
      <c r="E688">
        <v>76330034</v>
      </c>
      <c r="F688" t="s">
        <v>146</v>
      </c>
      <c r="G688" t="s">
        <v>147</v>
      </c>
      <c r="H688">
        <v>43</v>
      </c>
      <c r="I688">
        <v>6827990</v>
      </c>
      <c r="J688" s="59">
        <v>0.92</v>
      </c>
      <c r="K688" s="60">
        <v>79.246730222387598</v>
      </c>
      <c r="L688" t="s">
        <v>184</v>
      </c>
      <c r="M688" s="42">
        <v>0.11700000000000001</v>
      </c>
      <c r="N688">
        <v>7611</v>
      </c>
      <c r="O688" s="62">
        <v>44505</v>
      </c>
      <c r="P688">
        <v>77987</v>
      </c>
      <c r="Q688" s="58">
        <v>6180214.74985334</v>
      </c>
      <c r="R688" s="58">
        <v>6903300</v>
      </c>
      <c r="S688">
        <v>39601</v>
      </c>
      <c r="T688" s="58">
        <v>77987</v>
      </c>
      <c r="U688" s="58">
        <v>38386</v>
      </c>
      <c r="V688" s="58">
        <v>3505425</v>
      </c>
      <c r="W688" s="58">
        <v>3397875</v>
      </c>
      <c r="X688">
        <v>84</v>
      </c>
      <c r="Y688" s="61">
        <v>46061</v>
      </c>
      <c r="Z688" s="61" t="s">
        <v>1817</v>
      </c>
      <c r="AA688" s="58">
        <v>-88</v>
      </c>
      <c r="AB688">
        <v>7726</v>
      </c>
      <c r="AC688">
        <v>88</v>
      </c>
      <c r="AD688">
        <v>8</v>
      </c>
      <c r="AE688" s="42">
        <v>0.507789759831767</v>
      </c>
      <c r="AF688" s="58">
        <v>80</v>
      </c>
    </row>
    <row r="689" spans="3:32">
      <c r="C689" t="s">
        <v>980</v>
      </c>
      <c r="D689">
        <v>524</v>
      </c>
      <c r="E689">
        <v>46416012</v>
      </c>
      <c r="F689" t="s">
        <v>299</v>
      </c>
      <c r="G689" t="s">
        <v>83</v>
      </c>
      <c r="H689">
        <v>24</v>
      </c>
      <c r="I689">
        <v>1872618</v>
      </c>
      <c r="J689" s="59">
        <v>0.98</v>
      </c>
      <c r="K689" s="60">
        <v>62.793028054953197</v>
      </c>
      <c r="L689" t="s">
        <v>197</v>
      </c>
      <c r="M689" s="42">
        <v>0.13700000000000001</v>
      </c>
      <c r="N689">
        <v>5300</v>
      </c>
      <c r="O689" s="62">
        <v>45352</v>
      </c>
      <c r="P689">
        <v>36501</v>
      </c>
      <c r="Q689" s="58">
        <v>2292008.3170338501</v>
      </c>
      <c r="R689" s="58">
        <v>2606013</v>
      </c>
      <c r="S689">
        <v>36501</v>
      </c>
      <c r="T689" s="58">
        <v>36501</v>
      </c>
      <c r="U689" s="58">
        <v>0</v>
      </c>
      <c r="V689" s="58">
        <v>2606013</v>
      </c>
      <c r="W689" s="58">
        <v>0</v>
      </c>
      <c r="X689">
        <v>66</v>
      </c>
      <c r="Y689" s="61">
        <v>46130</v>
      </c>
      <c r="Z689" s="61" t="s">
        <v>1819</v>
      </c>
      <c r="AA689" s="58">
        <v>-19</v>
      </c>
      <c r="AB689">
        <v>3516</v>
      </c>
      <c r="AC689">
        <v>19</v>
      </c>
      <c r="AD689">
        <v>5</v>
      </c>
      <c r="AE689" s="42">
        <v>1</v>
      </c>
      <c r="AF689" s="58">
        <v>14</v>
      </c>
    </row>
    <row r="690" spans="3:32">
      <c r="C690" t="s">
        <v>981</v>
      </c>
      <c r="D690">
        <v>774</v>
      </c>
      <c r="E690">
        <v>41050630</v>
      </c>
      <c r="F690" t="s">
        <v>165</v>
      </c>
      <c r="G690" t="s">
        <v>63</v>
      </c>
      <c r="H690">
        <v>29</v>
      </c>
      <c r="I690">
        <v>7671000</v>
      </c>
      <c r="J690" s="59">
        <v>0.75</v>
      </c>
      <c r="K690" s="60">
        <v>51.394758366322797</v>
      </c>
      <c r="L690" t="s">
        <v>197</v>
      </c>
      <c r="M690" s="42">
        <v>0.126</v>
      </c>
      <c r="N690">
        <v>9059</v>
      </c>
      <c r="O690" s="62">
        <v>44745</v>
      </c>
      <c r="P690">
        <v>57979</v>
      </c>
      <c r="Q690" s="58">
        <v>2979816.69532103</v>
      </c>
      <c r="R690" s="58">
        <v>3355274</v>
      </c>
      <c r="S690">
        <v>51457</v>
      </c>
      <c r="T690" s="58">
        <v>57979</v>
      </c>
      <c r="U690" s="58">
        <v>6522</v>
      </c>
      <c r="V690" s="58">
        <v>2977842</v>
      </c>
      <c r="W690" s="58">
        <v>377432</v>
      </c>
      <c r="X690">
        <v>51</v>
      </c>
      <c r="Y690" s="61">
        <v>46027</v>
      </c>
      <c r="Z690" s="61" t="s">
        <v>1817</v>
      </c>
      <c r="AA690" s="58">
        <v>-122</v>
      </c>
      <c r="AB690">
        <v>8289</v>
      </c>
      <c r="AC690">
        <v>122</v>
      </c>
      <c r="AD690">
        <v>6</v>
      </c>
      <c r="AE690" s="42">
        <v>0.88751099536038902</v>
      </c>
      <c r="AF690" s="58">
        <v>116</v>
      </c>
    </row>
    <row r="691" spans="3:32">
      <c r="C691" t="s">
        <v>982</v>
      </c>
      <c r="D691">
        <v>350</v>
      </c>
      <c r="E691">
        <v>48941192</v>
      </c>
      <c r="F691" t="s">
        <v>293</v>
      </c>
      <c r="G691" t="s">
        <v>63</v>
      </c>
      <c r="H691">
        <v>44</v>
      </c>
      <c r="I691">
        <v>1414150</v>
      </c>
      <c r="J691" s="59">
        <v>0.8</v>
      </c>
      <c r="K691" s="60">
        <v>86.486053399525701</v>
      </c>
      <c r="L691" t="s">
        <v>76</v>
      </c>
      <c r="M691" s="42">
        <v>0.13800000000000001</v>
      </c>
      <c r="N691">
        <v>5471</v>
      </c>
      <c r="O691" s="62">
        <v>44944</v>
      </c>
      <c r="P691">
        <v>71079</v>
      </c>
      <c r="Q691" s="58">
        <v>6147342.1895848801</v>
      </c>
      <c r="R691" s="58">
        <v>6995675</v>
      </c>
      <c r="S691">
        <v>48610</v>
      </c>
      <c r="T691" s="58">
        <v>71079</v>
      </c>
      <c r="U691" s="58">
        <v>22469</v>
      </c>
      <c r="V691" s="58">
        <v>4784251</v>
      </c>
      <c r="W691" s="58">
        <v>2211424</v>
      </c>
      <c r="X691">
        <v>83</v>
      </c>
      <c r="Y691" s="61">
        <v>46030</v>
      </c>
      <c r="Z691" s="61" t="s">
        <v>1817</v>
      </c>
      <c r="AA691" s="58">
        <v>-119</v>
      </c>
      <c r="AB691">
        <v>2439</v>
      </c>
      <c r="AC691">
        <v>119</v>
      </c>
      <c r="AD691">
        <v>2</v>
      </c>
      <c r="AE691" s="42">
        <v>0.68388694269756201</v>
      </c>
      <c r="AF691" s="58">
        <v>117</v>
      </c>
    </row>
    <row r="692" spans="3:32">
      <c r="C692" t="s">
        <v>983</v>
      </c>
      <c r="D692">
        <v>538</v>
      </c>
      <c r="E692">
        <v>55987852</v>
      </c>
      <c r="F692" t="s">
        <v>728</v>
      </c>
      <c r="G692" t="s">
        <v>207</v>
      </c>
      <c r="H692">
        <v>44</v>
      </c>
      <c r="I692">
        <v>3042204</v>
      </c>
      <c r="J692" s="59">
        <v>0.84</v>
      </c>
      <c r="K692" s="60">
        <v>80.360512985077193</v>
      </c>
      <c r="L692" t="s">
        <v>94</v>
      </c>
      <c r="M692" s="42">
        <v>0.13500000000000001</v>
      </c>
      <c r="N692">
        <v>6116</v>
      </c>
      <c r="O692" s="62">
        <v>45417</v>
      </c>
      <c r="P692">
        <v>14647</v>
      </c>
      <c r="Q692" s="58">
        <v>1177040.4336924299</v>
      </c>
      <c r="R692" s="58">
        <v>1335941</v>
      </c>
      <c r="S692">
        <v>3265</v>
      </c>
      <c r="T692" s="58">
        <v>14647</v>
      </c>
      <c r="U692" s="58">
        <v>11382</v>
      </c>
      <c r="V692" s="58">
        <v>297798</v>
      </c>
      <c r="W692" s="58">
        <v>1038143</v>
      </c>
      <c r="X692">
        <v>120</v>
      </c>
      <c r="Y692" s="61">
        <v>45949</v>
      </c>
      <c r="Z692" s="61" t="s">
        <v>1817</v>
      </c>
      <c r="AA692" s="58">
        <v>-200</v>
      </c>
      <c r="AB692">
        <v>8015</v>
      </c>
      <c r="AC692">
        <v>200</v>
      </c>
      <c r="AD692">
        <v>7</v>
      </c>
      <c r="AE692" s="42">
        <v>0.222912541817437</v>
      </c>
      <c r="AF692" s="58">
        <v>193</v>
      </c>
    </row>
    <row r="693" spans="3:32">
      <c r="C693" t="s">
        <v>984</v>
      </c>
      <c r="D693">
        <v>354</v>
      </c>
      <c r="E693">
        <v>93623412</v>
      </c>
      <c r="F693" t="s">
        <v>111</v>
      </c>
      <c r="G693" t="s">
        <v>79</v>
      </c>
      <c r="H693">
        <v>17</v>
      </c>
      <c r="I693">
        <v>305091</v>
      </c>
      <c r="J693" s="59">
        <v>0.8</v>
      </c>
      <c r="K693" s="60">
        <v>80.632471120566507</v>
      </c>
      <c r="L693" t="s">
        <v>68</v>
      </c>
      <c r="M693" s="42">
        <v>0.13800000000000001</v>
      </c>
      <c r="N693">
        <v>9496</v>
      </c>
      <c r="O693" s="62">
        <v>43974</v>
      </c>
      <c r="P693">
        <v>77814</v>
      </c>
      <c r="Q693" s="58">
        <v>6274335.1077757599</v>
      </c>
      <c r="R693" s="58">
        <v>7140193</v>
      </c>
      <c r="S693">
        <v>7868</v>
      </c>
      <c r="T693" s="58">
        <v>77814</v>
      </c>
      <c r="U693" s="58">
        <v>69946</v>
      </c>
      <c r="V693" s="58">
        <v>721966</v>
      </c>
      <c r="W693" s="58">
        <v>6418227</v>
      </c>
      <c r="X693">
        <v>167</v>
      </c>
      <c r="Y693" s="61">
        <v>45759</v>
      </c>
      <c r="Z693" s="61" t="s">
        <v>1817</v>
      </c>
      <c r="AA693" s="58">
        <v>-390</v>
      </c>
      <c r="AB693">
        <v>1487</v>
      </c>
      <c r="AC693">
        <v>390</v>
      </c>
      <c r="AD693">
        <v>2</v>
      </c>
      <c r="AE693" s="42">
        <v>0.10111291027321601</v>
      </c>
      <c r="AF693" s="58">
        <v>388</v>
      </c>
    </row>
    <row r="694" spans="3:32">
      <c r="C694" t="s">
        <v>985</v>
      </c>
      <c r="D694">
        <v>803</v>
      </c>
      <c r="E694">
        <v>37310176</v>
      </c>
      <c r="F694" t="s">
        <v>462</v>
      </c>
      <c r="G694" t="s">
        <v>58</v>
      </c>
      <c r="H694">
        <v>50</v>
      </c>
      <c r="I694">
        <v>9173700</v>
      </c>
      <c r="J694" s="59">
        <v>0.77</v>
      </c>
      <c r="K694" s="60">
        <v>72.747940336808895</v>
      </c>
      <c r="L694" t="s">
        <v>137</v>
      </c>
      <c r="M694" s="42">
        <v>0.1</v>
      </c>
      <c r="N694">
        <v>4728</v>
      </c>
      <c r="O694" s="62">
        <v>44792</v>
      </c>
      <c r="P694">
        <v>67008</v>
      </c>
      <c r="Q694" s="58">
        <v>4874693.9860888897</v>
      </c>
      <c r="R694" s="58">
        <v>5362163</v>
      </c>
      <c r="S694">
        <v>2998</v>
      </c>
      <c r="T694" s="58">
        <v>67008</v>
      </c>
      <c r="U694" s="58">
        <v>64010</v>
      </c>
      <c r="V694" s="58">
        <v>239908</v>
      </c>
      <c r="W694" s="58">
        <v>5122255</v>
      </c>
      <c r="X694">
        <v>129</v>
      </c>
      <c r="Y694" s="61">
        <v>46207</v>
      </c>
      <c r="Z694" s="61" t="s">
        <v>1817</v>
      </c>
      <c r="AA694" s="58">
        <v>58</v>
      </c>
      <c r="AB694">
        <v>7001</v>
      </c>
      <c r="AC694">
        <v>0</v>
      </c>
      <c r="AD694">
        <v>0</v>
      </c>
      <c r="AE694" s="42">
        <v>4.4740926456542499E-2</v>
      </c>
      <c r="AF694" s="58">
        <v>0</v>
      </c>
    </row>
    <row r="695" spans="3:32">
      <c r="C695" t="s">
        <v>986</v>
      </c>
      <c r="D695">
        <v>299</v>
      </c>
      <c r="E695">
        <v>92530563</v>
      </c>
      <c r="F695" t="s">
        <v>363</v>
      </c>
      <c r="G695" t="s">
        <v>207</v>
      </c>
      <c r="H695">
        <v>45</v>
      </c>
      <c r="I695">
        <v>705123</v>
      </c>
      <c r="J695" s="59">
        <v>0.93</v>
      </c>
      <c r="K695" s="60">
        <v>59.005922645619002</v>
      </c>
      <c r="L695" t="s">
        <v>377</v>
      </c>
      <c r="M695" s="42">
        <v>0.10299999999999999</v>
      </c>
      <c r="N695">
        <v>1818</v>
      </c>
      <c r="O695" s="62">
        <v>45352</v>
      </c>
      <c r="P695">
        <v>94112</v>
      </c>
      <c r="Q695" s="58">
        <v>5553165.3920244901</v>
      </c>
      <c r="R695" s="58">
        <v>6125141</v>
      </c>
      <c r="S695">
        <v>64465</v>
      </c>
      <c r="T695" s="58">
        <v>94112</v>
      </c>
      <c r="U695" s="58">
        <v>29647</v>
      </c>
      <c r="V695" s="58">
        <v>4195610</v>
      </c>
      <c r="W695" s="58">
        <v>1929531</v>
      </c>
      <c r="X695">
        <v>162</v>
      </c>
      <c r="Y695" s="61">
        <v>46336</v>
      </c>
      <c r="Z695" s="61" t="s">
        <v>1817</v>
      </c>
      <c r="AA695" s="58">
        <v>187</v>
      </c>
      <c r="AB695">
        <v>4015</v>
      </c>
      <c r="AC695">
        <v>0</v>
      </c>
      <c r="AD695">
        <v>0</v>
      </c>
      <c r="AE695" s="42">
        <v>0.68498172390343404</v>
      </c>
      <c r="AF695" s="58">
        <v>0</v>
      </c>
    </row>
    <row r="696" spans="3:32">
      <c r="C696" t="s">
        <v>987</v>
      </c>
      <c r="D696">
        <v>327</v>
      </c>
      <c r="E696">
        <v>65621656</v>
      </c>
      <c r="F696" t="s">
        <v>128</v>
      </c>
      <c r="G696" t="s">
        <v>50</v>
      </c>
      <c r="H696">
        <v>43</v>
      </c>
      <c r="I696">
        <v>8749892</v>
      </c>
      <c r="J696" s="59">
        <v>0.96</v>
      </c>
      <c r="K696" s="60">
        <v>57.573662592308999</v>
      </c>
      <c r="L696" t="s">
        <v>55</v>
      </c>
      <c r="M696" s="42">
        <v>0.124</v>
      </c>
      <c r="N696">
        <v>4009</v>
      </c>
      <c r="O696" s="62">
        <v>44260</v>
      </c>
      <c r="P696">
        <v>15299</v>
      </c>
      <c r="Q696" s="58">
        <v>880819.46399973601</v>
      </c>
      <c r="R696" s="58">
        <v>990041</v>
      </c>
      <c r="S696">
        <v>14733</v>
      </c>
      <c r="T696" s="58">
        <v>15299</v>
      </c>
      <c r="U696" s="58">
        <v>566</v>
      </c>
      <c r="V696" s="58">
        <v>953414</v>
      </c>
      <c r="W696" s="58">
        <v>36627</v>
      </c>
      <c r="X696">
        <v>119</v>
      </c>
      <c r="Y696" s="61">
        <v>45783</v>
      </c>
      <c r="Z696" s="61" t="s">
        <v>1817</v>
      </c>
      <c r="AA696" s="58">
        <v>-366</v>
      </c>
      <c r="AB696">
        <v>4706</v>
      </c>
      <c r="AC696">
        <v>366</v>
      </c>
      <c r="AD696">
        <v>8</v>
      </c>
      <c r="AE696" s="42">
        <v>0.96300411791620399</v>
      </c>
      <c r="AF696" s="58">
        <v>358</v>
      </c>
    </row>
    <row r="697" spans="3:32">
      <c r="C697" t="s">
        <v>988</v>
      </c>
      <c r="D697">
        <v>639</v>
      </c>
      <c r="E697">
        <v>81353524</v>
      </c>
      <c r="F697" t="s">
        <v>92</v>
      </c>
      <c r="G697" t="s">
        <v>93</v>
      </c>
      <c r="H697">
        <v>35</v>
      </c>
      <c r="I697">
        <v>6008468</v>
      </c>
      <c r="J697" s="59">
        <v>0.84</v>
      </c>
      <c r="K697" s="60">
        <v>96.345954827707104</v>
      </c>
      <c r="L697" t="s">
        <v>101</v>
      </c>
      <c r="M697" s="42">
        <v>0.109</v>
      </c>
      <c r="N697">
        <v>3576</v>
      </c>
      <c r="O697" s="62">
        <v>45397</v>
      </c>
      <c r="P697">
        <v>83313</v>
      </c>
      <c r="Q697" s="58">
        <v>8026870.5345607596</v>
      </c>
      <c r="R697" s="58">
        <v>8901799</v>
      </c>
      <c r="S697">
        <v>68334</v>
      </c>
      <c r="T697" s="58">
        <v>83313</v>
      </c>
      <c r="U697" s="58">
        <v>14979</v>
      </c>
      <c r="V697" s="58">
        <v>7301328</v>
      </c>
      <c r="W697" s="58">
        <v>1600471</v>
      </c>
      <c r="X697">
        <v>181</v>
      </c>
      <c r="Y697" s="61">
        <v>45822</v>
      </c>
      <c r="Z697" s="61" t="s">
        <v>1817</v>
      </c>
      <c r="AA697" s="58">
        <v>-327</v>
      </c>
      <c r="AB697">
        <v>8523</v>
      </c>
      <c r="AC697">
        <v>327</v>
      </c>
      <c r="AD697">
        <v>1</v>
      </c>
      <c r="AE697" s="42">
        <v>0.82020813078391097</v>
      </c>
      <c r="AF697" s="58">
        <v>326</v>
      </c>
    </row>
    <row r="698" spans="3:32">
      <c r="C698" t="s">
        <v>989</v>
      </c>
      <c r="D698">
        <v>160</v>
      </c>
      <c r="E698">
        <v>27956101</v>
      </c>
      <c r="F698" t="s">
        <v>155</v>
      </c>
      <c r="G698" t="s">
        <v>50</v>
      </c>
      <c r="H698">
        <v>41</v>
      </c>
      <c r="I698">
        <v>9450221</v>
      </c>
      <c r="J698" s="59">
        <v>0.84</v>
      </c>
      <c r="K698" s="60">
        <v>99.605015677663005</v>
      </c>
      <c r="L698" t="s">
        <v>276</v>
      </c>
      <c r="M698" s="42">
        <v>0.125</v>
      </c>
      <c r="N698">
        <v>4870</v>
      </c>
      <c r="O698" s="62">
        <v>45109</v>
      </c>
      <c r="P698">
        <v>32499</v>
      </c>
      <c r="Q698" s="58">
        <v>3237063.40450837</v>
      </c>
      <c r="R698" s="58">
        <v>3641696</v>
      </c>
      <c r="S698">
        <v>21253</v>
      </c>
      <c r="T698" s="58">
        <v>32499</v>
      </c>
      <c r="U698" s="58">
        <v>11246</v>
      </c>
      <c r="V698" s="58">
        <v>2381519</v>
      </c>
      <c r="W698" s="58">
        <v>1260177</v>
      </c>
      <c r="X698">
        <v>193</v>
      </c>
      <c r="Y698" s="61">
        <v>45946</v>
      </c>
      <c r="Z698" s="61" t="s">
        <v>1817</v>
      </c>
      <c r="AA698" s="58">
        <v>-203</v>
      </c>
      <c r="AB698">
        <v>5096</v>
      </c>
      <c r="AC698">
        <v>203</v>
      </c>
      <c r="AD698">
        <v>3</v>
      </c>
      <c r="AE698" s="42">
        <v>0.65395858334102597</v>
      </c>
      <c r="AF698" s="58">
        <v>200</v>
      </c>
    </row>
    <row r="699" spans="3:32">
      <c r="C699" t="s">
        <v>990</v>
      </c>
      <c r="D699">
        <v>653</v>
      </c>
      <c r="E699">
        <v>61083466</v>
      </c>
      <c r="F699" t="s">
        <v>386</v>
      </c>
      <c r="G699" t="s">
        <v>93</v>
      </c>
      <c r="H699">
        <v>38</v>
      </c>
      <c r="I699">
        <v>331540</v>
      </c>
      <c r="J699" s="59">
        <v>0.93</v>
      </c>
      <c r="K699" s="60">
        <v>82.687133898661799</v>
      </c>
      <c r="L699" t="s">
        <v>377</v>
      </c>
      <c r="M699" s="42">
        <v>0.13700000000000001</v>
      </c>
      <c r="N699">
        <v>8094</v>
      </c>
      <c r="O699" s="62">
        <v>44181</v>
      </c>
      <c r="P699">
        <v>99898</v>
      </c>
      <c r="Q699" s="58">
        <v>8260279.3022085102</v>
      </c>
      <c r="R699" s="58">
        <v>9391938</v>
      </c>
      <c r="S699">
        <v>99898</v>
      </c>
      <c r="T699" s="58">
        <v>99898</v>
      </c>
      <c r="U699" s="58">
        <v>0</v>
      </c>
      <c r="V699" s="58">
        <v>9391938</v>
      </c>
      <c r="W699" s="58">
        <v>0</v>
      </c>
      <c r="X699">
        <v>148</v>
      </c>
      <c r="Y699" s="61">
        <v>46215</v>
      </c>
      <c r="Z699" s="61" t="s">
        <v>1818</v>
      </c>
      <c r="AA699" s="58">
        <v>66</v>
      </c>
      <c r="AB699">
        <v>4195</v>
      </c>
      <c r="AC699">
        <v>0</v>
      </c>
      <c r="AD699">
        <v>0</v>
      </c>
      <c r="AE699" s="42">
        <v>1</v>
      </c>
      <c r="AF699" s="58">
        <v>0</v>
      </c>
    </row>
    <row r="700" spans="3:32">
      <c r="C700" t="s">
        <v>991</v>
      </c>
      <c r="D700">
        <v>594</v>
      </c>
      <c r="E700">
        <v>85260239</v>
      </c>
      <c r="F700" t="s">
        <v>74</v>
      </c>
      <c r="G700" t="s">
        <v>75</v>
      </c>
      <c r="H700">
        <v>47</v>
      </c>
      <c r="I700">
        <v>4914079</v>
      </c>
      <c r="J700" s="59">
        <v>0.94</v>
      </c>
      <c r="K700" s="60">
        <v>62.2323947071771</v>
      </c>
      <c r="L700" t="s">
        <v>112</v>
      </c>
      <c r="M700" s="42">
        <v>0.13800000000000001</v>
      </c>
      <c r="N700">
        <v>9282</v>
      </c>
      <c r="O700" s="62">
        <v>43992</v>
      </c>
      <c r="P700">
        <v>76491</v>
      </c>
      <c r="Q700" s="58">
        <v>4760218.1035466902</v>
      </c>
      <c r="R700" s="58">
        <v>5417128</v>
      </c>
      <c r="S700">
        <v>25753</v>
      </c>
      <c r="T700" s="58">
        <v>76491</v>
      </c>
      <c r="U700" s="58">
        <v>50738</v>
      </c>
      <c r="V700" s="58">
        <v>1823839</v>
      </c>
      <c r="W700" s="58">
        <v>3593289</v>
      </c>
      <c r="X700">
        <v>154</v>
      </c>
      <c r="Y700" s="61">
        <v>45873</v>
      </c>
      <c r="Z700" s="61" t="s">
        <v>1817</v>
      </c>
      <c r="AA700" s="58">
        <v>-276</v>
      </c>
      <c r="AB700">
        <v>7375</v>
      </c>
      <c r="AC700">
        <v>276</v>
      </c>
      <c r="AD700">
        <v>5</v>
      </c>
      <c r="AE700" s="42">
        <v>0.33668013230314697</v>
      </c>
      <c r="AF700" s="58">
        <v>271</v>
      </c>
    </row>
    <row r="701" spans="3:32">
      <c r="C701" t="s">
        <v>992</v>
      </c>
      <c r="D701">
        <v>861</v>
      </c>
      <c r="E701">
        <v>92734506</v>
      </c>
      <c r="F701" t="s">
        <v>487</v>
      </c>
      <c r="G701" t="s">
        <v>71</v>
      </c>
      <c r="H701">
        <v>35</v>
      </c>
      <c r="I701">
        <v>9964597</v>
      </c>
      <c r="J701" s="59">
        <v>0.78</v>
      </c>
      <c r="K701" s="60">
        <v>68.284690981894002</v>
      </c>
      <c r="L701" t="s">
        <v>521</v>
      </c>
      <c r="M701" s="42">
        <v>0.14299999999999999</v>
      </c>
      <c r="N701">
        <v>1035</v>
      </c>
      <c r="O701" s="62">
        <v>44083</v>
      </c>
      <c r="P701">
        <v>84575</v>
      </c>
      <c r="Q701" s="58">
        <v>5775177.7397936899</v>
      </c>
      <c r="R701" s="58">
        <v>6601028</v>
      </c>
      <c r="S701">
        <v>20745</v>
      </c>
      <c r="T701" s="58">
        <v>84575</v>
      </c>
      <c r="U701" s="58">
        <v>63830</v>
      </c>
      <c r="V701" s="58">
        <v>1619135</v>
      </c>
      <c r="W701" s="58">
        <v>4981893</v>
      </c>
      <c r="X701">
        <v>140</v>
      </c>
      <c r="Y701" s="61">
        <v>46194</v>
      </c>
      <c r="Z701" s="61" t="s">
        <v>1817</v>
      </c>
      <c r="AA701" s="58">
        <v>45</v>
      </c>
      <c r="AB701">
        <v>5519</v>
      </c>
      <c r="AC701">
        <v>0</v>
      </c>
      <c r="AD701">
        <v>0</v>
      </c>
      <c r="AE701" s="42">
        <v>0.24528524977830299</v>
      </c>
      <c r="AF701" s="58">
        <v>0</v>
      </c>
    </row>
    <row r="702" spans="3:32">
      <c r="C702" t="s">
        <v>993</v>
      </c>
      <c r="D702">
        <v>917</v>
      </c>
      <c r="E702">
        <v>53545469</v>
      </c>
      <c r="F702" t="s">
        <v>342</v>
      </c>
      <c r="G702" t="s">
        <v>75</v>
      </c>
      <c r="H702">
        <v>8</v>
      </c>
      <c r="I702">
        <v>6449900</v>
      </c>
      <c r="J702" s="59">
        <v>0.88</v>
      </c>
      <c r="K702" s="60">
        <v>84.748903781096203</v>
      </c>
      <c r="L702" t="s">
        <v>76</v>
      </c>
      <c r="M702" s="42">
        <v>0.13500000000000001</v>
      </c>
      <c r="N702">
        <v>7359</v>
      </c>
      <c r="O702" s="62">
        <v>44645</v>
      </c>
      <c r="P702">
        <v>80342</v>
      </c>
      <c r="Q702" s="58">
        <v>6808896.4275808297</v>
      </c>
      <c r="R702" s="58">
        <v>7728097</v>
      </c>
      <c r="S702">
        <v>13257</v>
      </c>
      <c r="T702" s="58">
        <v>80342</v>
      </c>
      <c r="U702" s="58">
        <v>67085</v>
      </c>
      <c r="V702" s="58">
        <v>1275191</v>
      </c>
      <c r="W702" s="58">
        <v>6452906</v>
      </c>
      <c r="X702">
        <v>82</v>
      </c>
      <c r="Y702" s="61">
        <v>46310</v>
      </c>
      <c r="Z702" s="61" t="s">
        <v>1817</v>
      </c>
      <c r="AA702" s="58">
        <v>161</v>
      </c>
      <c r="AB702">
        <v>3615</v>
      </c>
      <c r="AC702">
        <v>0</v>
      </c>
      <c r="AD702">
        <v>0</v>
      </c>
      <c r="AE702" s="42">
        <v>0.16500709467028499</v>
      </c>
      <c r="AF702" s="58">
        <v>0</v>
      </c>
    </row>
    <row r="703" spans="3:32">
      <c r="C703" t="s">
        <v>994</v>
      </c>
      <c r="D703">
        <v>782</v>
      </c>
      <c r="E703">
        <v>22085593</v>
      </c>
      <c r="F703" t="s">
        <v>78</v>
      </c>
      <c r="G703" t="s">
        <v>79</v>
      </c>
      <c r="H703">
        <v>50</v>
      </c>
      <c r="I703">
        <v>1550781</v>
      </c>
      <c r="J703" s="59">
        <v>0.81</v>
      </c>
      <c r="K703" s="60">
        <v>55.033923433281103</v>
      </c>
      <c r="L703" t="s">
        <v>204</v>
      </c>
      <c r="M703" s="42">
        <v>0.13800000000000001</v>
      </c>
      <c r="N703">
        <v>4493</v>
      </c>
      <c r="O703" s="62">
        <v>43986</v>
      </c>
      <c r="P703">
        <v>61132</v>
      </c>
      <c r="Q703" s="58">
        <v>3364333.8073233399</v>
      </c>
      <c r="R703" s="58">
        <v>3828612</v>
      </c>
      <c r="S703">
        <v>34033</v>
      </c>
      <c r="T703" s="58">
        <v>61132</v>
      </c>
      <c r="U703" s="58">
        <v>27099</v>
      </c>
      <c r="V703" s="58">
        <v>2131439</v>
      </c>
      <c r="W703" s="58">
        <v>1697173</v>
      </c>
      <c r="X703">
        <v>177</v>
      </c>
      <c r="Y703" s="61">
        <v>46376</v>
      </c>
      <c r="Z703" s="61" t="s">
        <v>1817</v>
      </c>
      <c r="AA703" s="58">
        <v>227</v>
      </c>
      <c r="AB703">
        <v>4394</v>
      </c>
      <c r="AC703">
        <v>0</v>
      </c>
      <c r="AD703">
        <v>0</v>
      </c>
      <c r="AE703" s="42">
        <v>0.55671334162140895</v>
      </c>
      <c r="AF703" s="58">
        <v>0</v>
      </c>
    </row>
    <row r="704" spans="3:32">
      <c r="C704" t="s">
        <v>995</v>
      </c>
      <c r="D704">
        <v>293</v>
      </c>
      <c r="E704">
        <v>40375910</v>
      </c>
      <c r="F704" t="s">
        <v>183</v>
      </c>
      <c r="G704" t="s">
        <v>93</v>
      </c>
      <c r="H704">
        <v>27</v>
      </c>
      <c r="I704">
        <v>4618618</v>
      </c>
      <c r="J704" s="59">
        <v>0.96</v>
      </c>
      <c r="K704" s="60">
        <v>80.733430308320195</v>
      </c>
      <c r="L704" t="s">
        <v>202</v>
      </c>
      <c r="M704" s="42">
        <v>0.10100000000000001</v>
      </c>
      <c r="N704">
        <v>9544</v>
      </c>
      <c r="O704" s="62">
        <v>45838</v>
      </c>
      <c r="P704">
        <v>42710</v>
      </c>
      <c r="Q704" s="58">
        <v>3448124.80846836</v>
      </c>
      <c r="R704" s="58">
        <v>3796385</v>
      </c>
      <c r="S704">
        <v>20710</v>
      </c>
      <c r="T704" s="58">
        <v>42710</v>
      </c>
      <c r="U704" s="58">
        <v>22000</v>
      </c>
      <c r="V704" s="58">
        <v>1840860</v>
      </c>
      <c r="W704" s="58">
        <v>1955525</v>
      </c>
      <c r="X704">
        <v>71</v>
      </c>
      <c r="Y704" s="61">
        <v>45969</v>
      </c>
      <c r="Z704" s="61" t="s">
        <v>1817</v>
      </c>
      <c r="AA704" s="58">
        <v>-180</v>
      </c>
      <c r="AB704">
        <v>2778</v>
      </c>
      <c r="AC704">
        <v>180</v>
      </c>
      <c r="AD704">
        <v>1</v>
      </c>
      <c r="AE704" s="42">
        <v>0.48489815031608502</v>
      </c>
      <c r="AF704" s="58">
        <v>179</v>
      </c>
    </row>
    <row r="705" spans="3:32">
      <c r="C705" t="s">
        <v>996</v>
      </c>
      <c r="D705">
        <v>634</v>
      </c>
      <c r="E705">
        <v>32860647</v>
      </c>
      <c r="F705" t="s">
        <v>363</v>
      </c>
      <c r="G705" t="s">
        <v>207</v>
      </c>
      <c r="H705">
        <v>48</v>
      </c>
      <c r="I705">
        <v>962773</v>
      </c>
      <c r="J705" s="59">
        <v>0.9</v>
      </c>
      <c r="K705" s="60">
        <v>50.397812405809198</v>
      </c>
      <c r="L705" t="s">
        <v>51</v>
      </c>
      <c r="M705" s="42">
        <v>0.13900000000000001</v>
      </c>
      <c r="N705">
        <v>7925</v>
      </c>
      <c r="O705" s="62">
        <v>43879</v>
      </c>
      <c r="P705">
        <v>99173</v>
      </c>
      <c r="Q705" s="58">
        <v>4998102.2497213203</v>
      </c>
      <c r="R705" s="58">
        <v>5692838</v>
      </c>
      <c r="S705">
        <v>85248</v>
      </c>
      <c r="T705" s="58">
        <v>99173</v>
      </c>
      <c r="U705" s="58">
        <v>13925</v>
      </c>
      <c r="V705" s="58">
        <v>4893500</v>
      </c>
      <c r="W705" s="58">
        <v>799338</v>
      </c>
      <c r="X705">
        <v>59</v>
      </c>
      <c r="Y705" s="61">
        <v>46317</v>
      </c>
      <c r="Z705" s="61" t="s">
        <v>1817</v>
      </c>
      <c r="AA705" s="58">
        <v>168</v>
      </c>
      <c r="AB705">
        <v>8684</v>
      </c>
      <c r="AC705">
        <v>0</v>
      </c>
      <c r="AD705">
        <v>0</v>
      </c>
      <c r="AE705" s="42">
        <v>0.85958879937079602</v>
      </c>
      <c r="AF705" s="58">
        <v>0</v>
      </c>
    </row>
    <row r="706" spans="3:32">
      <c r="C706" t="s">
        <v>997</v>
      </c>
      <c r="D706">
        <v>363</v>
      </c>
      <c r="E706">
        <v>31079684</v>
      </c>
      <c r="F706" t="s">
        <v>449</v>
      </c>
      <c r="G706" t="s">
        <v>125</v>
      </c>
      <c r="H706">
        <v>8</v>
      </c>
      <c r="I706">
        <v>3681600</v>
      </c>
      <c r="J706" s="59">
        <v>0.93</v>
      </c>
      <c r="K706" s="60">
        <v>53.751632501964799</v>
      </c>
      <c r="L706" t="s">
        <v>104</v>
      </c>
      <c r="M706" s="42">
        <v>0.14599999999999999</v>
      </c>
      <c r="N706">
        <v>1455</v>
      </c>
      <c r="O706" s="62">
        <v>45924</v>
      </c>
      <c r="P706">
        <v>80081</v>
      </c>
      <c r="Q706" s="58">
        <v>4304484.4823898403</v>
      </c>
      <c r="R706" s="58">
        <v>4932939</v>
      </c>
      <c r="S706">
        <v>22213</v>
      </c>
      <c r="T706" s="58">
        <v>80081</v>
      </c>
      <c r="U706" s="58">
        <v>57868</v>
      </c>
      <c r="V706" s="58">
        <v>1368307</v>
      </c>
      <c r="W706" s="58">
        <v>3564632</v>
      </c>
      <c r="X706">
        <v>141</v>
      </c>
      <c r="Y706" s="61">
        <v>45894</v>
      </c>
      <c r="Z706" s="61" t="s">
        <v>1817</v>
      </c>
      <c r="AA706" s="58">
        <v>-255</v>
      </c>
      <c r="AB706">
        <v>9172</v>
      </c>
      <c r="AC706">
        <v>255</v>
      </c>
      <c r="AD706">
        <v>7</v>
      </c>
      <c r="AE706" s="42">
        <v>0.277381651078283</v>
      </c>
      <c r="AF706" s="58">
        <v>248</v>
      </c>
    </row>
    <row r="707" spans="3:32">
      <c r="C707" t="s">
        <v>998</v>
      </c>
      <c r="D707">
        <v>704</v>
      </c>
      <c r="E707">
        <v>56901816</v>
      </c>
      <c r="F707" t="s">
        <v>131</v>
      </c>
      <c r="G707" t="s">
        <v>75</v>
      </c>
      <c r="H707">
        <v>35</v>
      </c>
      <c r="I707">
        <v>3166483</v>
      </c>
      <c r="J707" s="59">
        <v>0.9</v>
      </c>
      <c r="K707" s="60">
        <v>62.451160704786403</v>
      </c>
      <c r="L707" t="s">
        <v>159</v>
      </c>
      <c r="M707" s="42">
        <v>0.111</v>
      </c>
      <c r="N707">
        <v>4967</v>
      </c>
      <c r="O707" s="62">
        <v>45503</v>
      </c>
      <c r="P707">
        <v>88758</v>
      </c>
      <c r="Q707" s="58">
        <v>5543040.1218354302</v>
      </c>
      <c r="R707" s="58">
        <v>6158318</v>
      </c>
      <c r="S707">
        <v>6662</v>
      </c>
      <c r="T707" s="58">
        <v>88758</v>
      </c>
      <c r="U707" s="58">
        <v>82096</v>
      </c>
      <c r="V707" s="58">
        <v>462231</v>
      </c>
      <c r="W707" s="58">
        <v>5696087</v>
      </c>
      <c r="X707">
        <v>62</v>
      </c>
      <c r="Y707" s="61">
        <v>45672</v>
      </c>
      <c r="Z707" s="61" t="s">
        <v>1817</v>
      </c>
      <c r="AA707" s="58">
        <v>-477</v>
      </c>
      <c r="AB707">
        <v>7507</v>
      </c>
      <c r="AC707">
        <v>477</v>
      </c>
      <c r="AD707">
        <v>9</v>
      </c>
      <c r="AE707" s="42">
        <v>7.5058022938777294E-2</v>
      </c>
      <c r="AF707" s="58">
        <v>468</v>
      </c>
    </row>
    <row r="708" spans="3:32">
      <c r="C708" t="s">
        <v>999</v>
      </c>
      <c r="D708">
        <v>372</v>
      </c>
      <c r="E708">
        <v>35122634</v>
      </c>
      <c r="F708" t="s">
        <v>149</v>
      </c>
      <c r="G708" t="s">
        <v>75</v>
      </c>
      <c r="H708">
        <v>43</v>
      </c>
      <c r="I708">
        <v>5541491</v>
      </c>
      <c r="J708" s="59">
        <v>0.83</v>
      </c>
      <c r="K708" s="60">
        <v>57.685535477750697</v>
      </c>
      <c r="L708" t="s">
        <v>221</v>
      </c>
      <c r="M708" s="42">
        <v>0.112</v>
      </c>
      <c r="N708">
        <v>6302</v>
      </c>
      <c r="O708" s="62">
        <v>44596</v>
      </c>
      <c r="P708">
        <v>78555</v>
      </c>
      <c r="Q708" s="58">
        <v>4531487.2394547099</v>
      </c>
      <c r="R708" s="58">
        <v>5039014</v>
      </c>
      <c r="S708">
        <v>78555</v>
      </c>
      <c r="T708" s="58">
        <v>78555</v>
      </c>
      <c r="U708" s="58">
        <v>0</v>
      </c>
      <c r="V708" s="58">
        <v>5039014</v>
      </c>
      <c r="W708" s="58">
        <v>0</v>
      </c>
      <c r="X708">
        <v>123</v>
      </c>
      <c r="Y708" s="61">
        <v>46361</v>
      </c>
      <c r="Z708" s="61" t="s">
        <v>1818</v>
      </c>
      <c r="AA708" s="58">
        <v>212</v>
      </c>
      <c r="AB708">
        <v>9328</v>
      </c>
      <c r="AC708">
        <v>0</v>
      </c>
      <c r="AD708">
        <v>0</v>
      </c>
      <c r="AE708" s="42">
        <v>1</v>
      </c>
      <c r="AF708" s="58">
        <v>0</v>
      </c>
    </row>
    <row r="709" spans="3:32">
      <c r="C709" t="s">
        <v>1000</v>
      </c>
      <c r="D709">
        <v>485</v>
      </c>
      <c r="E709">
        <v>30083858</v>
      </c>
      <c r="F709" t="s">
        <v>201</v>
      </c>
      <c r="G709" t="s">
        <v>83</v>
      </c>
      <c r="H709">
        <v>39</v>
      </c>
      <c r="I709">
        <v>3118744</v>
      </c>
      <c r="J709" s="59">
        <v>0.93</v>
      </c>
      <c r="K709" s="60">
        <v>53.349057182854899</v>
      </c>
      <c r="L709" t="s">
        <v>187</v>
      </c>
      <c r="M709" s="42">
        <v>0.12</v>
      </c>
      <c r="N709">
        <v>5473</v>
      </c>
      <c r="O709" s="62">
        <v>44517</v>
      </c>
      <c r="P709">
        <v>49365</v>
      </c>
      <c r="Q709" s="58">
        <v>2633576.20783163</v>
      </c>
      <c r="R709" s="58">
        <v>2949605</v>
      </c>
      <c r="S709">
        <v>10607</v>
      </c>
      <c r="T709" s="58">
        <v>49365</v>
      </c>
      <c r="U709" s="58">
        <v>38758</v>
      </c>
      <c r="V709" s="58">
        <v>633778</v>
      </c>
      <c r="W709" s="58">
        <v>2315827</v>
      </c>
      <c r="X709">
        <v>104</v>
      </c>
      <c r="Y709" s="61">
        <v>46062</v>
      </c>
      <c r="Z709" s="61" t="s">
        <v>1817</v>
      </c>
      <c r="AA709" s="58">
        <v>-87</v>
      </c>
      <c r="AB709">
        <v>4592</v>
      </c>
      <c r="AC709">
        <v>87</v>
      </c>
      <c r="AD709">
        <v>6</v>
      </c>
      <c r="AE709" s="42">
        <v>0.214868834194267</v>
      </c>
      <c r="AF709" s="58">
        <v>81</v>
      </c>
    </row>
    <row r="710" spans="3:32">
      <c r="C710" t="s">
        <v>1001</v>
      </c>
      <c r="D710">
        <v>492</v>
      </c>
      <c r="E710">
        <v>46881139</v>
      </c>
      <c r="F710" t="s">
        <v>128</v>
      </c>
      <c r="G710" t="s">
        <v>50</v>
      </c>
      <c r="H710">
        <v>17</v>
      </c>
      <c r="I710">
        <v>2360051</v>
      </c>
      <c r="J710" s="59">
        <v>0.8</v>
      </c>
      <c r="K710" s="60">
        <v>91.1414724020633</v>
      </c>
      <c r="L710" t="s">
        <v>181</v>
      </c>
      <c r="M710" s="42">
        <v>0.112</v>
      </c>
      <c r="N710">
        <v>6887</v>
      </c>
      <c r="O710" s="62">
        <v>44802</v>
      </c>
      <c r="P710">
        <v>83037</v>
      </c>
      <c r="Q710" s="58">
        <v>7568114.4438501298</v>
      </c>
      <c r="R710" s="58">
        <v>8415743</v>
      </c>
      <c r="S710">
        <v>70510</v>
      </c>
      <c r="T710" s="58">
        <v>83037</v>
      </c>
      <c r="U710" s="58">
        <v>12527</v>
      </c>
      <c r="V710" s="58">
        <v>7146140</v>
      </c>
      <c r="W710" s="58">
        <v>1269603</v>
      </c>
      <c r="X710">
        <v>77</v>
      </c>
      <c r="Y710" s="61">
        <v>46001</v>
      </c>
      <c r="Z710" s="61" t="s">
        <v>1817</v>
      </c>
      <c r="AA710" s="58">
        <v>-148</v>
      </c>
      <c r="AB710">
        <v>3191</v>
      </c>
      <c r="AC710">
        <v>148</v>
      </c>
      <c r="AD710">
        <v>8</v>
      </c>
      <c r="AE710" s="42">
        <v>0.84913954020496896</v>
      </c>
      <c r="AF710" s="58">
        <v>140</v>
      </c>
    </row>
    <row r="711" spans="3:32">
      <c r="C711" t="s">
        <v>1002</v>
      </c>
      <c r="D711">
        <v>887</v>
      </c>
      <c r="E711">
        <v>21832048</v>
      </c>
      <c r="F711" t="s">
        <v>172</v>
      </c>
      <c r="G711" t="s">
        <v>93</v>
      </c>
      <c r="H711">
        <v>8</v>
      </c>
      <c r="I711">
        <v>1461071</v>
      </c>
      <c r="J711" s="59">
        <v>0.95</v>
      </c>
      <c r="K711" s="60">
        <v>54.297943753583802</v>
      </c>
      <c r="L711" t="s">
        <v>84</v>
      </c>
      <c r="M711" s="42">
        <v>0.11799999999999999</v>
      </c>
      <c r="N711">
        <v>4947</v>
      </c>
      <c r="O711" s="62">
        <v>43884</v>
      </c>
      <c r="P711">
        <v>58654</v>
      </c>
      <c r="Q711" s="58">
        <v>3184791.5929227001</v>
      </c>
      <c r="R711" s="58">
        <v>3560597</v>
      </c>
      <c r="S711">
        <v>14350</v>
      </c>
      <c r="T711" s="58">
        <v>58654</v>
      </c>
      <c r="U711" s="58">
        <v>44304</v>
      </c>
      <c r="V711" s="58">
        <v>871118</v>
      </c>
      <c r="W711" s="58">
        <v>2689479</v>
      </c>
      <c r="X711">
        <v>135</v>
      </c>
      <c r="Y711" s="61">
        <v>46261</v>
      </c>
      <c r="Z711" s="61" t="s">
        <v>1817</v>
      </c>
      <c r="AA711" s="58">
        <v>112</v>
      </c>
      <c r="AB711">
        <v>3535</v>
      </c>
      <c r="AC711">
        <v>0</v>
      </c>
      <c r="AD711">
        <v>0</v>
      </c>
      <c r="AE711" s="42">
        <v>0.24465509598663299</v>
      </c>
      <c r="AF711" s="58">
        <v>0</v>
      </c>
    </row>
    <row r="712" spans="3:32">
      <c r="C712" t="s">
        <v>1003</v>
      </c>
      <c r="D712">
        <v>196</v>
      </c>
      <c r="E712">
        <v>71436889</v>
      </c>
      <c r="F712" t="s">
        <v>425</v>
      </c>
      <c r="G712" t="s">
        <v>71</v>
      </c>
      <c r="H712">
        <v>37</v>
      </c>
      <c r="I712">
        <v>8118620</v>
      </c>
      <c r="J712" s="59">
        <v>0.78</v>
      </c>
      <c r="K712" s="60">
        <v>78.136917365574007</v>
      </c>
      <c r="L712" t="s">
        <v>144</v>
      </c>
      <c r="M712" s="42">
        <v>0.14399999999999999</v>
      </c>
      <c r="N712">
        <v>2238</v>
      </c>
      <c r="O712" s="62">
        <v>44248</v>
      </c>
      <c r="P712">
        <v>18022</v>
      </c>
      <c r="Q712" s="58">
        <v>1408183.5247623699</v>
      </c>
      <c r="R712" s="58">
        <v>1610962</v>
      </c>
      <c r="S712">
        <v>3379</v>
      </c>
      <c r="T712" s="58">
        <v>18022</v>
      </c>
      <c r="U712" s="58">
        <v>14643</v>
      </c>
      <c r="V712" s="58">
        <v>302044</v>
      </c>
      <c r="W712" s="58">
        <v>1308918</v>
      </c>
      <c r="X712">
        <v>148</v>
      </c>
      <c r="Y712" s="61">
        <v>46058</v>
      </c>
      <c r="Z712" s="61" t="s">
        <v>1817</v>
      </c>
      <c r="AA712" s="58">
        <v>-91</v>
      </c>
      <c r="AB712">
        <v>3667</v>
      </c>
      <c r="AC712">
        <v>91</v>
      </c>
      <c r="AD712">
        <v>9</v>
      </c>
      <c r="AE712" s="42">
        <v>0.18749306403284899</v>
      </c>
      <c r="AF712" s="58">
        <v>82</v>
      </c>
    </row>
    <row r="713" spans="3:32">
      <c r="C713" t="s">
        <v>1004</v>
      </c>
      <c r="D713">
        <v>823</v>
      </c>
      <c r="E713">
        <v>87070009</v>
      </c>
      <c r="F713" t="s">
        <v>269</v>
      </c>
      <c r="G713" t="s">
        <v>97</v>
      </c>
      <c r="H713">
        <v>34</v>
      </c>
      <c r="I713">
        <v>4123806</v>
      </c>
      <c r="J713" s="59">
        <v>0.82</v>
      </c>
      <c r="K713" s="60">
        <v>73.516330664820899</v>
      </c>
      <c r="L713" t="s">
        <v>181</v>
      </c>
      <c r="M713" s="42">
        <v>0.111</v>
      </c>
      <c r="N713">
        <v>3995</v>
      </c>
      <c r="O713" s="62">
        <v>45114</v>
      </c>
      <c r="P713">
        <v>28505</v>
      </c>
      <c r="Q713" s="58">
        <v>2095583.0056007199</v>
      </c>
      <c r="R713" s="58">
        <v>2328193</v>
      </c>
      <c r="S713">
        <v>7948</v>
      </c>
      <c r="T713" s="58">
        <v>28505</v>
      </c>
      <c r="U713" s="58">
        <v>20557</v>
      </c>
      <c r="V713" s="58">
        <v>649166</v>
      </c>
      <c r="W713" s="58">
        <v>1679027</v>
      </c>
      <c r="X713">
        <v>65</v>
      </c>
      <c r="Y713" s="61">
        <v>45759</v>
      </c>
      <c r="Z713" s="61" t="s">
        <v>1817</v>
      </c>
      <c r="AA713" s="58">
        <v>-390</v>
      </c>
      <c r="AB713">
        <v>4339</v>
      </c>
      <c r="AC713">
        <v>390</v>
      </c>
      <c r="AD713">
        <v>8</v>
      </c>
      <c r="AE713" s="42">
        <v>0.27882827574109798</v>
      </c>
      <c r="AF713" s="58">
        <v>382</v>
      </c>
    </row>
    <row r="714" spans="3:32">
      <c r="C714" t="s">
        <v>1005</v>
      </c>
      <c r="D714">
        <v>611</v>
      </c>
      <c r="E714">
        <v>76655294</v>
      </c>
      <c r="F714" t="s">
        <v>507</v>
      </c>
      <c r="G714" t="s">
        <v>63</v>
      </c>
      <c r="H714">
        <v>13</v>
      </c>
      <c r="I714">
        <v>2493547</v>
      </c>
      <c r="J714" s="59">
        <v>0.87</v>
      </c>
      <c r="K714" s="60">
        <v>65.129848953763997</v>
      </c>
      <c r="L714" t="s">
        <v>156</v>
      </c>
      <c r="M714" s="42">
        <v>0.14499999999999999</v>
      </c>
      <c r="N714">
        <v>5711</v>
      </c>
      <c r="O714" s="62">
        <v>45606</v>
      </c>
      <c r="P714">
        <v>23964</v>
      </c>
      <c r="Q714" s="58">
        <v>1560771.7003279999</v>
      </c>
      <c r="R714" s="58">
        <v>1787084</v>
      </c>
      <c r="S714">
        <v>9092</v>
      </c>
      <c r="T714" s="58">
        <v>23964</v>
      </c>
      <c r="U714" s="58">
        <v>14872</v>
      </c>
      <c r="V714" s="58">
        <v>678024</v>
      </c>
      <c r="W714" s="58">
        <v>1109060</v>
      </c>
      <c r="X714">
        <v>87</v>
      </c>
      <c r="Y714" s="61">
        <v>46049</v>
      </c>
      <c r="Z714" s="61" t="s">
        <v>1817</v>
      </c>
      <c r="AA714" s="58">
        <v>-100</v>
      </c>
      <c r="AB714">
        <v>1782</v>
      </c>
      <c r="AC714">
        <v>100</v>
      </c>
      <c r="AD714">
        <v>3</v>
      </c>
      <c r="AE714" s="42">
        <v>0.37940243698881698</v>
      </c>
      <c r="AF714" s="58">
        <v>97</v>
      </c>
    </row>
    <row r="715" spans="3:32">
      <c r="C715" t="s">
        <v>1006</v>
      </c>
      <c r="D715">
        <v>474</v>
      </c>
      <c r="E715">
        <v>90839117</v>
      </c>
      <c r="F715" t="s">
        <v>673</v>
      </c>
      <c r="G715" t="s">
        <v>97</v>
      </c>
      <c r="H715">
        <v>9</v>
      </c>
      <c r="I715">
        <v>962100</v>
      </c>
      <c r="J715" s="59">
        <v>0.87</v>
      </c>
      <c r="K715" s="60">
        <v>98.436248114544597</v>
      </c>
      <c r="L715" t="s">
        <v>68</v>
      </c>
      <c r="M715" s="42">
        <v>0.14199999999999999</v>
      </c>
      <c r="N715">
        <v>9446</v>
      </c>
      <c r="O715" s="62">
        <v>44475</v>
      </c>
      <c r="P715">
        <v>52503</v>
      </c>
      <c r="Q715" s="58">
        <v>5168198.3347579399</v>
      </c>
      <c r="R715" s="58">
        <v>5902082</v>
      </c>
      <c r="S715">
        <v>12409</v>
      </c>
      <c r="T715" s="58">
        <v>52503</v>
      </c>
      <c r="U715" s="58">
        <v>40094</v>
      </c>
      <c r="V715" s="58">
        <v>1394948</v>
      </c>
      <c r="W715" s="58">
        <v>4507134</v>
      </c>
      <c r="X715">
        <v>184</v>
      </c>
      <c r="Y715" s="61">
        <v>45884</v>
      </c>
      <c r="Z715" s="61" t="s">
        <v>1817</v>
      </c>
      <c r="AA715" s="58">
        <v>-265</v>
      </c>
      <c r="AB715">
        <v>5603</v>
      </c>
      <c r="AC715">
        <v>265</v>
      </c>
      <c r="AD715">
        <v>7</v>
      </c>
      <c r="AE715" s="42">
        <v>0.236348399139097</v>
      </c>
      <c r="AF715" s="58">
        <v>258</v>
      </c>
    </row>
    <row r="716" spans="3:32">
      <c r="C716" t="s">
        <v>1007</v>
      </c>
      <c r="D716">
        <v>720</v>
      </c>
      <c r="E716">
        <v>58238309</v>
      </c>
      <c r="F716" t="s">
        <v>612</v>
      </c>
      <c r="G716" t="s">
        <v>71</v>
      </c>
      <c r="H716">
        <v>19</v>
      </c>
      <c r="I716">
        <v>3345757</v>
      </c>
      <c r="J716" s="59">
        <v>0.77</v>
      </c>
      <c r="K716" s="60">
        <v>50.924136824224497</v>
      </c>
      <c r="L716" t="s">
        <v>197</v>
      </c>
      <c r="M716" s="42">
        <v>0.108</v>
      </c>
      <c r="N716">
        <v>2324</v>
      </c>
      <c r="O716" s="62">
        <v>45010</v>
      </c>
      <c r="P716">
        <v>24467</v>
      </c>
      <c r="Q716" s="58">
        <v>1245960.8556782999</v>
      </c>
      <c r="R716" s="58">
        <v>1380525</v>
      </c>
      <c r="S716">
        <v>13311</v>
      </c>
      <c r="T716" s="58">
        <v>24467</v>
      </c>
      <c r="U716" s="58">
        <v>11156</v>
      </c>
      <c r="V716" s="58">
        <v>751059</v>
      </c>
      <c r="W716" s="58">
        <v>629466</v>
      </c>
      <c r="X716">
        <v>65</v>
      </c>
      <c r="Y716" s="61">
        <v>46025</v>
      </c>
      <c r="Z716" s="61" t="s">
        <v>1817</v>
      </c>
      <c r="AA716" s="58">
        <v>-124</v>
      </c>
      <c r="AB716">
        <v>5494</v>
      </c>
      <c r="AC716">
        <v>124</v>
      </c>
      <c r="AD716">
        <v>9</v>
      </c>
      <c r="AE716" s="42">
        <v>0.54403890955164103</v>
      </c>
      <c r="AF716" s="58">
        <v>115</v>
      </c>
    </row>
    <row r="717" spans="3:32">
      <c r="C717" t="s">
        <v>1008</v>
      </c>
      <c r="D717">
        <v>565</v>
      </c>
      <c r="E717">
        <v>62444313</v>
      </c>
      <c r="F717" t="s">
        <v>485</v>
      </c>
      <c r="G717" t="s">
        <v>207</v>
      </c>
      <c r="H717">
        <v>10</v>
      </c>
      <c r="I717">
        <v>9627799</v>
      </c>
      <c r="J717" s="59">
        <v>0.92</v>
      </c>
      <c r="K717" s="60">
        <v>70.549415989683197</v>
      </c>
      <c r="L717" t="s">
        <v>352</v>
      </c>
      <c r="M717" s="42">
        <v>0.123</v>
      </c>
      <c r="N717">
        <v>4303</v>
      </c>
      <c r="O717" s="62">
        <v>45172</v>
      </c>
      <c r="P717">
        <v>83279</v>
      </c>
      <c r="Q717" s="58">
        <v>5875284.8142048297</v>
      </c>
      <c r="R717" s="58">
        <v>6597945</v>
      </c>
      <c r="S717">
        <v>22554</v>
      </c>
      <c r="T717" s="58">
        <v>83279</v>
      </c>
      <c r="U717" s="58">
        <v>60725</v>
      </c>
      <c r="V717" s="58">
        <v>1786886</v>
      </c>
      <c r="W717" s="58">
        <v>4811059</v>
      </c>
      <c r="X717">
        <v>67</v>
      </c>
      <c r="Y717" s="61">
        <v>45675</v>
      </c>
      <c r="Z717" s="61" t="s">
        <v>1817</v>
      </c>
      <c r="AA717" s="58">
        <v>-474</v>
      </c>
      <c r="AB717">
        <v>3982</v>
      </c>
      <c r="AC717">
        <v>474</v>
      </c>
      <c r="AD717">
        <v>4</v>
      </c>
      <c r="AE717" s="42">
        <v>0.27082457762461098</v>
      </c>
      <c r="AF717" s="58">
        <v>470</v>
      </c>
    </row>
    <row r="718" spans="3:32">
      <c r="C718" t="s">
        <v>1009</v>
      </c>
      <c r="D718">
        <v>468</v>
      </c>
      <c r="E718">
        <v>83733335</v>
      </c>
      <c r="F718" t="s">
        <v>351</v>
      </c>
      <c r="G718" t="s">
        <v>79</v>
      </c>
      <c r="H718">
        <v>48</v>
      </c>
      <c r="I718">
        <v>6099509</v>
      </c>
      <c r="J718" s="59">
        <v>0.78</v>
      </c>
      <c r="K718" s="60">
        <v>92.405616768943005</v>
      </c>
      <c r="L718" t="s">
        <v>94</v>
      </c>
      <c r="M718" s="42">
        <v>0.14499999999999999</v>
      </c>
      <c r="N718">
        <v>2663</v>
      </c>
      <c r="O718" s="62">
        <v>44258</v>
      </c>
      <c r="P718">
        <v>31902</v>
      </c>
      <c r="Q718" s="58">
        <v>2947923.9861628199</v>
      </c>
      <c r="R718" s="58">
        <v>3375373</v>
      </c>
      <c r="S718">
        <v>10922</v>
      </c>
      <c r="T718" s="58">
        <v>31902</v>
      </c>
      <c r="U718" s="58">
        <v>20980</v>
      </c>
      <c r="V718" s="58">
        <v>1155596</v>
      </c>
      <c r="W718" s="58">
        <v>2219777</v>
      </c>
      <c r="X718">
        <v>77</v>
      </c>
      <c r="Y718" s="61">
        <v>45679</v>
      </c>
      <c r="Z718" s="61" t="s">
        <v>1817</v>
      </c>
      <c r="AA718" s="58">
        <v>-470</v>
      </c>
      <c r="AB718">
        <v>8225</v>
      </c>
      <c r="AC718">
        <v>470</v>
      </c>
      <c r="AD718">
        <v>4</v>
      </c>
      <c r="AE718" s="42">
        <v>0.34236098050279001</v>
      </c>
      <c r="AF718" s="58">
        <v>466</v>
      </c>
    </row>
    <row r="719" spans="3:32">
      <c r="C719" t="s">
        <v>1010</v>
      </c>
      <c r="D719">
        <v>802</v>
      </c>
      <c r="E719">
        <v>34154517</v>
      </c>
      <c r="F719" t="s">
        <v>89</v>
      </c>
      <c r="G719" t="s">
        <v>71</v>
      </c>
      <c r="H719">
        <v>17</v>
      </c>
      <c r="I719">
        <v>2729067</v>
      </c>
      <c r="J719" s="59">
        <v>0.75</v>
      </c>
      <c r="K719" s="60">
        <v>67.771157682484898</v>
      </c>
      <c r="L719" t="s">
        <v>87</v>
      </c>
      <c r="M719" s="42">
        <v>0.11899999999999999</v>
      </c>
      <c r="N719">
        <v>2026</v>
      </c>
      <c r="O719" s="62">
        <v>44567</v>
      </c>
      <c r="P719">
        <v>22314</v>
      </c>
      <c r="Q719" s="58">
        <v>1512245.61252697</v>
      </c>
      <c r="R719" s="58">
        <v>1692203</v>
      </c>
      <c r="S719">
        <v>17178</v>
      </c>
      <c r="T719" s="58">
        <v>22314</v>
      </c>
      <c r="U719" s="58">
        <v>5136</v>
      </c>
      <c r="V719" s="58">
        <v>1302710</v>
      </c>
      <c r="W719" s="58">
        <v>389493</v>
      </c>
      <c r="X719">
        <v>162</v>
      </c>
      <c r="Y719" s="61">
        <v>45849</v>
      </c>
      <c r="Z719" s="61" t="s">
        <v>1817</v>
      </c>
      <c r="AA719" s="58">
        <v>-300</v>
      </c>
      <c r="AB719">
        <v>1213</v>
      </c>
      <c r="AC719">
        <v>300</v>
      </c>
      <c r="AD719">
        <v>6</v>
      </c>
      <c r="AE719" s="42">
        <v>0.76983059962355505</v>
      </c>
      <c r="AF719" s="58">
        <v>294</v>
      </c>
    </row>
    <row r="720" spans="3:32">
      <c r="C720" t="s">
        <v>1011</v>
      </c>
      <c r="D720">
        <v>993</v>
      </c>
      <c r="E720">
        <v>82668002</v>
      </c>
      <c r="F720" t="s">
        <v>214</v>
      </c>
      <c r="G720" t="s">
        <v>75</v>
      </c>
      <c r="H720">
        <v>24</v>
      </c>
      <c r="I720">
        <v>528026</v>
      </c>
      <c r="J720" s="59">
        <v>0.79</v>
      </c>
      <c r="K720" s="60">
        <v>64.509694906439506</v>
      </c>
      <c r="L720" t="s">
        <v>272</v>
      </c>
      <c r="M720" s="42">
        <v>0.14099999999999999</v>
      </c>
      <c r="N720">
        <v>2348</v>
      </c>
      <c r="O720" s="62">
        <v>45941</v>
      </c>
      <c r="P720">
        <v>88002</v>
      </c>
      <c r="Q720" s="58">
        <v>5676982.1711564902</v>
      </c>
      <c r="R720" s="58">
        <v>6477437</v>
      </c>
      <c r="S720">
        <v>88002</v>
      </c>
      <c r="T720" s="58">
        <v>88002</v>
      </c>
      <c r="U720" s="58">
        <v>0</v>
      </c>
      <c r="V720" s="58">
        <v>6477437</v>
      </c>
      <c r="W720" s="58">
        <v>0</v>
      </c>
      <c r="X720">
        <v>103</v>
      </c>
      <c r="Y720" s="61">
        <v>46373</v>
      </c>
      <c r="Z720" s="61" t="s">
        <v>1818</v>
      </c>
      <c r="AA720" s="58">
        <v>224</v>
      </c>
      <c r="AB720">
        <v>2836</v>
      </c>
      <c r="AC720">
        <v>0</v>
      </c>
      <c r="AD720">
        <v>0</v>
      </c>
      <c r="AE720" s="42">
        <v>1</v>
      </c>
      <c r="AF720" s="58">
        <v>0</v>
      </c>
    </row>
    <row r="721" spans="3:32">
      <c r="C721" t="s">
        <v>1012</v>
      </c>
      <c r="D721">
        <v>441</v>
      </c>
      <c r="E721">
        <v>46405430</v>
      </c>
      <c r="F721" t="s">
        <v>153</v>
      </c>
      <c r="G721" t="s">
        <v>107</v>
      </c>
      <c r="H721">
        <v>35</v>
      </c>
      <c r="I721">
        <v>7107689</v>
      </c>
      <c r="J721" s="59">
        <v>0.86</v>
      </c>
      <c r="K721" s="60">
        <v>79.403433897480994</v>
      </c>
      <c r="L721" t="s">
        <v>204</v>
      </c>
      <c r="M721" s="42">
        <v>0.13100000000000001</v>
      </c>
      <c r="N721">
        <v>1493</v>
      </c>
      <c r="O721" s="62">
        <v>45233</v>
      </c>
      <c r="P721">
        <v>32432</v>
      </c>
      <c r="Q721" s="58">
        <v>2575212.1681630998</v>
      </c>
      <c r="R721" s="58">
        <v>2912565</v>
      </c>
      <c r="S721">
        <v>14678</v>
      </c>
      <c r="T721" s="58">
        <v>32432</v>
      </c>
      <c r="U721" s="58">
        <v>17754</v>
      </c>
      <c r="V721" s="58">
        <v>1318162</v>
      </c>
      <c r="W721" s="58">
        <v>1594403</v>
      </c>
      <c r="X721">
        <v>90</v>
      </c>
      <c r="Y721" s="61">
        <v>45987</v>
      </c>
      <c r="Z721" s="61" t="s">
        <v>1817</v>
      </c>
      <c r="AA721" s="58">
        <v>-162</v>
      </c>
      <c r="AB721">
        <v>1364</v>
      </c>
      <c r="AC721">
        <v>162</v>
      </c>
      <c r="AD721">
        <v>9</v>
      </c>
      <c r="AE721" s="42">
        <v>0.45257770103601402</v>
      </c>
      <c r="AF721" s="58">
        <v>153</v>
      </c>
    </row>
    <row r="722" spans="3:32">
      <c r="C722" t="s">
        <v>1013</v>
      </c>
      <c r="D722">
        <v>292</v>
      </c>
      <c r="E722">
        <v>12305967</v>
      </c>
      <c r="F722" t="s">
        <v>702</v>
      </c>
      <c r="G722" t="s">
        <v>207</v>
      </c>
      <c r="H722">
        <v>40</v>
      </c>
      <c r="I722">
        <v>9720859</v>
      </c>
      <c r="J722" s="59">
        <v>0.97</v>
      </c>
      <c r="K722" s="60">
        <v>64.833939683830806</v>
      </c>
      <c r="L722" t="s">
        <v>94</v>
      </c>
      <c r="M722" s="42">
        <v>0.124</v>
      </c>
      <c r="N722">
        <v>2298</v>
      </c>
      <c r="O722" s="62">
        <v>45978</v>
      </c>
      <c r="P722">
        <v>31336</v>
      </c>
      <c r="Q722" s="58">
        <v>2031636.3339325199</v>
      </c>
      <c r="R722" s="58">
        <v>2283559</v>
      </c>
      <c r="S722">
        <v>5588</v>
      </c>
      <c r="T722" s="58">
        <v>31336</v>
      </c>
      <c r="U722" s="58">
        <v>25748</v>
      </c>
      <c r="V722" s="58">
        <v>407216</v>
      </c>
      <c r="W722" s="58">
        <v>1876343</v>
      </c>
      <c r="X722">
        <v>160</v>
      </c>
      <c r="Y722" s="61">
        <v>46074</v>
      </c>
      <c r="Z722" s="61" t="s">
        <v>1817</v>
      </c>
      <c r="AA722" s="58">
        <v>-75</v>
      </c>
      <c r="AB722">
        <v>4478</v>
      </c>
      <c r="AC722">
        <v>75</v>
      </c>
      <c r="AD722">
        <v>1</v>
      </c>
      <c r="AE722" s="42">
        <v>0.178325248914986</v>
      </c>
      <c r="AF722" s="58">
        <v>74</v>
      </c>
    </row>
    <row r="723" spans="3:32">
      <c r="C723" t="s">
        <v>1014</v>
      </c>
      <c r="D723">
        <v>173</v>
      </c>
      <c r="E723">
        <v>69945718</v>
      </c>
      <c r="F723" t="s">
        <v>114</v>
      </c>
      <c r="G723" t="s">
        <v>54</v>
      </c>
      <c r="H723">
        <v>21</v>
      </c>
      <c r="I723">
        <v>4615786</v>
      </c>
      <c r="J723" s="59">
        <v>0.92</v>
      </c>
      <c r="K723" s="60">
        <v>92.589540311129795</v>
      </c>
      <c r="L723" t="s">
        <v>272</v>
      </c>
      <c r="M723" s="42">
        <v>0.124</v>
      </c>
      <c r="N723">
        <v>3047</v>
      </c>
      <c r="O723" s="62">
        <v>44242</v>
      </c>
      <c r="P723">
        <v>45557</v>
      </c>
      <c r="Q723" s="58">
        <v>4218101.6879541399</v>
      </c>
      <c r="R723" s="58">
        <v>4741146</v>
      </c>
      <c r="S723">
        <v>19711</v>
      </c>
      <c r="T723" s="58">
        <v>45557</v>
      </c>
      <c r="U723" s="58">
        <v>25846</v>
      </c>
      <c r="V723" s="58">
        <v>2051336</v>
      </c>
      <c r="W723" s="58">
        <v>2689810</v>
      </c>
      <c r="X723">
        <v>134</v>
      </c>
      <c r="Y723" s="61">
        <v>45933</v>
      </c>
      <c r="Z723" s="61" t="s">
        <v>1817</v>
      </c>
      <c r="AA723" s="58">
        <v>-216</v>
      </c>
      <c r="AB723">
        <v>9904</v>
      </c>
      <c r="AC723">
        <v>216</v>
      </c>
      <c r="AD723">
        <v>4</v>
      </c>
      <c r="AE723" s="42">
        <v>0.43266676910244301</v>
      </c>
      <c r="AF723" s="58">
        <v>212</v>
      </c>
    </row>
    <row r="724" spans="3:32">
      <c r="C724" t="s">
        <v>1015</v>
      </c>
      <c r="D724">
        <v>350</v>
      </c>
      <c r="E724">
        <v>61999792</v>
      </c>
      <c r="F724" t="s">
        <v>163</v>
      </c>
      <c r="G724" t="s">
        <v>83</v>
      </c>
      <c r="H724">
        <v>47</v>
      </c>
      <c r="I724">
        <v>4946150</v>
      </c>
      <c r="J724" s="59">
        <v>0.96</v>
      </c>
      <c r="K724" s="60">
        <v>98.191575129371898</v>
      </c>
      <c r="L724" t="s">
        <v>239</v>
      </c>
      <c r="M724" s="42">
        <v>0.112</v>
      </c>
      <c r="N724">
        <v>1570</v>
      </c>
      <c r="O724" s="62">
        <v>44607</v>
      </c>
      <c r="P724">
        <v>62104</v>
      </c>
      <c r="Q724" s="58">
        <v>6098089.58183451</v>
      </c>
      <c r="R724" s="58">
        <v>6781076</v>
      </c>
      <c r="S724">
        <v>57608</v>
      </c>
      <c r="T724" s="58">
        <v>62104</v>
      </c>
      <c r="U724" s="58">
        <v>4496</v>
      </c>
      <c r="V724" s="58">
        <v>6290162</v>
      </c>
      <c r="W724" s="58">
        <v>490914</v>
      </c>
      <c r="X724">
        <v>123</v>
      </c>
      <c r="Y724" s="61">
        <v>45970</v>
      </c>
      <c r="Z724" s="61" t="s">
        <v>1817</v>
      </c>
      <c r="AA724" s="58">
        <v>-179</v>
      </c>
      <c r="AB724">
        <v>3159</v>
      </c>
      <c r="AC724">
        <v>179</v>
      </c>
      <c r="AD724">
        <v>6</v>
      </c>
      <c r="AE724" s="42">
        <v>0.92760530722658796</v>
      </c>
      <c r="AF724" s="58">
        <v>173</v>
      </c>
    </row>
    <row r="725" spans="3:32">
      <c r="C725" t="s">
        <v>1016</v>
      </c>
      <c r="D725">
        <v>250</v>
      </c>
      <c r="E725">
        <v>91934956</v>
      </c>
      <c r="F725" t="s">
        <v>336</v>
      </c>
      <c r="G725" t="s">
        <v>58</v>
      </c>
      <c r="H725">
        <v>15</v>
      </c>
      <c r="I725">
        <v>9074841</v>
      </c>
      <c r="J725" s="59">
        <v>0.96</v>
      </c>
      <c r="K725" s="60">
        <v>87.276589738547401</v>
      </c>
      <c r="L725" t="s">
        <v>137</v>
      </c>
      <c r="M725" s="42">
        <v>0.13600000000000001</v>
      </c>
      <c r="N725">
        <v>2641</v>
      </c>
      <c r="O725" s="62">
        <v>45249</v>
      </c>
      <c r="P725">
        <v>45645</v>
      </c>
      <c r="Q725" s="58">
        <v>3983739.9386160001</v>
      </c>
      <c r="R725" s="58">
        <v>4525529</v>
      </c>
      <c r="S725">
        <v>28277</v>
      </c>
      <c r="T725" s="58">
        <v>45645</v>
      </c>
      <c r="U725" s="58">
        <v>17368</v>
      </c>
      <c r="V725" s="58">
        <v>2803557</v>
      </c>
      <c r="W725" s="58">
        <v>1721972</v>
      </c>
      <c r="X725">
        <v>63</v>
      </c>
      <c r="Y725" s="61">
        <v>45973</v>
      </c>
      <c r="Z725" s="61" t="s">
        <v>1817</v>
      </c>
      <c r="AA725" s="58">
        <v>-176</v>
      </c>
      <c r="AB725">
        <v>4700</v>
      </c>
      <c r="AC725">
        <v>176</v>
      </c>
      <c r="AD725">
        <v>1</v>
      </c>
      <c r="AE725" s="42">
        <v>0.61949830211414203</v>
      </c>
      <c r="AF725" s="58">
        <v>175</v>
      </c>
    </row>
    <row r="726" spans="3:32">
      <c r="C726" t="s">
        <v>1017</v>
      </c>
      <c r="D726">
        <v>288</v>
      </c>
      <c r="E726">
        <v>38572773</v>
      </c>
      <c r="F726" t="s">
        <v>545</v>
      </c>
      <c r="G726" t="s">
        <v>107</v>
      </c>
      <c r="H726">
        <v>48</v>
      </c>
      <c r="I726">
        <v>2441997</v>
      </c>
      <c r="J726" s="59">
        <v>0.85</v>
      </c>
      <c r="K726" s="60">
        <v>66.361126776809698</v>
      </c>
      <c r="L726" t="s">
        <v>98</v>
      </c>
      <c r="M726" s="42">
        <v>0.13800000000000001</v>
      </c>
      <c r="N726">
        <v>5181</v>
      </c>
      <c r="O726" s="62">
        <v>44528</v>
      </c>
      <c r="P726">
        <v>63129</v>
      </c>
      <c r="Q726" s="58">
        <v>4189311.5722932201</v>
      </c>
      <c r="R726" s="58">
        <v>4767437</v>
      </c>
      <c r="S726">
        <v>54637</v>
      </c>
      <c r="T726" s="58">
        <v>63129</v>
      </c>
      <c r="U726" s="58">
        <v>8492</v>
      </c>
      <c r="V726" s="58">
        <v>4126130</v>
      </c>
      <c r="W726" s="58">
        <v>641307</v>
      </c>
      <c r="X726">
        <v>183</v>
      </c>
      <c r="Y726" s="61">
        <v>45678</v>
      </c>
      <c r="Z726" s="61" t="s">
        <v>1817</v>
      </c>
      <c r="AA726" s="58">
        <v>-471</v>
      </c>
      <c r="AB726">
        <v>8162</v>
      </c>
      <c r="AC726">
        <v>471</v>
      </c>
      <c r="AD726">
        <v>5</v>
      </c>
      <c r="AE726" s="42">
        <v>0.86548179125283198</v>
      </c>
      <c r="AF726" s="58">
        <v>466</v>
      </c>
    </row>
    <row r="727" spans="3:32">
      <c r="C727" t="s">
        <v>1018</v>
      </c>
      <c r="D727">
        <v>483</v>
      </c>
      <c r="E727">
        <v>41344034</v>
      </c>
      <c r="F727" t="s">
        <v>165</v>
      </c>
      <c r="G727" t="s">
        <v>63</v>
      </c>
      <c r="H727">
        <v>18</v>
      </c>
      <c r="I727">
        <v>8989319</v>
      </c>
      <c r="J727" s="59">
        <v>0.88</v>
      </c>
      <c r="K727" s="60">
        <v>52.889272489049397</v>
      </c>
      <c r="L727" t="s">
        <v>377</v>
      </c>
      <c r="M727" s="42">
        <v>0.114</v>
      </c>
      <c r="N727">
        <v>4095</v>
      </c>
      <c r="O727" s="62">
        <v>45452</v>
      </c>
      <c r="P727">
        <v>30076</v>
      </c>
      <c r="Q727" s="58">
        <v>1590697.75938065</v>
      </c>
      <c r="R727" s="58">
        <v>1772037</v>
      </c>
      <c r="S727">
        <v>14840</v>
      </c>
      <c r="T727" s="58">
        <v>30076</v>
      </c>
      <c r="U727" s="58">
        <v>15236</v>
      </c>
      <c r="V727" s="58">
        <v>874353</v>
      </c>
      <c r="W727" s="58">
        <v>897684</v>
      </c>
      <c r="X727">
        <v>99</v>
      </c>
      <c r="Y727" s="61">
        <v>46251</v>
      </c>
      <c r="Z727" s="61" t="s">
        <v>1817</v>
      </c>
      <c r="AA727" s="58">
        <v>102</v>
      </c>
      <c r="AB727">
        <v>4562</v>
      </c>
      <c r="AC727">
        <v>0</v>
      </c>
      <c r="AD727">
        <v>0</v>
      </c>
      <c r="AE727" s="42">
        <v>0.49341667774970099</v>
      </c>
      <c r="AF727" s="58">
        <v>0</v>
      </c>
    </row>
    <row r="728" spans="3:32">
      <c r="C728" t="s">
        <v>1019</v>
      </c>
      <c r="D728">
        <v>971</v>
      </c>
      <c r="E728">
        <v>45959937</v>
      </c>
      <c r="F728" t="s">
        <v>398</v>
      </c>
      <c r="G728" t="s">
        <v>67</v>
      </c>
      <c r="H728">
        <v>22</v>
      </c>
      <c r="I728">
        <v>7100040</v>
      </c>
      <c r="J728" s="59">
        <v>0.75</v>
      </c>
      <c r="K728" s="60">
        <v>52.6817497644344</v>
      </c>
      <c r="L728" t="s">
        <v>242</v>
      </c>
      <c r="M728" s="42">
        <v>0.123</v>
      </c>
      <c r="N728">
        <v>8456</v>
      </c>
      <c r="O728" s="62">
        <v>44007</v>
      </c>
      <c r="P728">
        <v>43840</v>
      </c>
      <c r="Q728" s="58">
        <v>2309567.9096728</v>
      </c>
      <c r="R728" s="58">
        <v>2593645</v>
      </c>
      <c r="S728">
        <v>36964</v>
      </c>
      <c r="T728" s="58">
        <v>43840</v>
      </c>
      <c r="U728" s="58">
        <v>6876</v>
      </c>
      <c r="V728" s="58">
        <v>2186850</v>
      </c>
      <c r="W728" s="58">
        <v>406795</v>
      </c>
      <c r="X728">
        <v>163</v>
      </c>
      <c r="Y728" s="61">
        <v>46382</v>
      </c>
      <c r="Z728" s="61" t="s">
        <v>1817</v>
      </c>
      <c r="AA728" s="58">
        <v>233</v>
      </c>
      <c r="AB728">
        <v>7248</v>
      </c>
      <c r="AC728">
        <v>0</v>
      </c>
      <c r="AD728">
        <v>0</v>
      </c>
      <c r="AE728" s="42">
        <v>0.84315693430656902</v>
      </c>
      <c r="AF728" s="58">
        <v>0</v>
      </c>
    </row>
    <row r="729" spans="3:32">
      <c r="C729" t="s">
        <v>1020</v>
      </c>
      <c r="D729">
        <v>760</v>
      </c>
      <c r="E729">
        <v>52134833</v>
      </c>
      <c r="F729" t="s">
        <v>451</v>
      </c>
      <c r="G729" t="s">
        <v>63</v>
      </c>
      <c r="H729">
        <v>6</v>
      </c>
      <c r="I729">
        <v>3119462</v>
      </c>
      <c r="J729" s="59">
        <v>0.79</v>
      </c>
      <c r="K729" s="60">
        <v>66.413853556563694</v>
      </c>
      <c r="L729" t="s">
        <v>104</v>
      </c>
      <c r="M729" s="42">
        <v>0.128</v>
      </c>
      <c r="N729">
        <v>5754</v>
      </c>
      <c r="O729" s="62">
        <v>44840</v>
      </c>
      <c r="P729">
        <v>24888</v>
      </c>
      <c r="Q729" s="58">
        <v>1652907.98731576</v>
      </c>
      <c r="R729" s="58">
        <v>1864480</v>
      </c>
      <c r="S729">
        <v>18389</v>
      </c>
      <c r="T729" s="58">
        <v>24888</v>
      </c>
      <c r="U729" s="58">
        <v>6499</v>
      </c>
      <c r="V729" s="58">
        <v>1377609</v>
      </c>
      <c r="W729" s="58">
        <v>486871</v>
      </c>
      <c r="X729">
        <v>85</v>
      </c>
      <c r="Y729" s="61">
        <v>46009</v>
      </c>
      <c r="Z729" s="61" t="s">
        <v>1817</v>
      </c>
      <c r="AA729" s="58">
        <v>-140</v>
      </c>
      <c r="AB729">
        <v>7247</v>
      </c>
      <c r="AC729">
        <v>140</v>
      </c>
      <c r="AD729">
        <v>6</v>
      </c>
      <c r="AE729" s="42">
        <v>0.73887013821922198</v>
      </c>
      <c r="AF729" s="58">
        <v>134</v>
      </c>
    </row>
    <row r="730" spans="3:32">
      <c r="C730" t="s">
        <v>1021</v>
      </c>
      <c r="D730">
        <v>316</v>
      </c>
      <c r="E730">
        <v>76621332</v>
      </c>
      <c r="F730" t="s">
        <v>391</v>
      </c>
      <c r="G730" t="s">
        <v>75</v>
      </c>
      <c r="H730">
        <v>41</v>
      </c>
      <c r="I730">
        <v>8685650</v>
      </c>
      <c r="J730" s="59">
        <v>0.85</v>
      </c>
      <c r="K730" s="60">
        <v>61.840244012452402</v>
      </c>
      <c r="L730" t="s">
        <v>166</v>
      </c>
      <c r="M730" s="42">
        <v>0.10299999999999999</v>
      </c>
      <c r="N730">
        <v>9573</v>
      </c>
      <c r="O730" s="62">
        <v>45732</v>
      </c>
      <c r="P730">
        <v>41009</v>
      </c>
      <c r="Q730" s="58">
        <v>2536006.5667066602</v>
      </c>
      <c r="R730" s="58">
        <v>2797215</v>
      </c>
      <c r="S730">
        <v>25530</v>
      </c>
      <c r="T730" s="58">
        <v>41009</v>
      </c>
      <c r="U730" s="58">
        <v>15479</v>
      </c>
      <c r="V730" s="58">
        <v>1741396</v>
      </c>
      <c r="W730" s="58">
        <v>1055819</v>
      </c>
      <c r="X730">
        <v>83</v>
      </c>
      <c r="Y730" s="61">
        <v>45669</v>
      </c>
      <c r="Z730" s="61" t="s">
        <v>1817</v>
      </c>
      <c r="AA730" s="58">
        <v>-480</v>
      </c>
      <c r="AB730">
        <v>7552</v>
      </c>
      <c r="AC730">
        <v>480</v>
      </c>
      <c r="AD730">
        <v>9</v>
      </c>
      <c r="AE730" s="42">
        <v>0.62254627033090304</v>
      </c>
      <c r="AF730" s="58">
        <v>471</v>
      </c>
    </row>
    <row r="731" spans="3:32">
      <c r="C731" t="s">
        <v>1022</v>
      </c>
      <c r="D731">
        <v>766</v>
      </c>
      <c r="E731">
        <v>48371802</v>
      </c>
      <c r="F731" t="s">
        <v>216</v>
      </c>
      <c r="G731" t="s">
        <v>107</v>
      </c>
      <c r="H731">
        <v>46</v>
      </c>
      <c r="I731">
        <v>5445693</v>
      </c>
      <c r="J731" s="59">
        <v>0.87</v>
      </c>
      <c r="K731" s="60">
        <v>52.256987188217202</v>
      </c>
      <c r="L731" t="s">
        <v>122</v>
      </c>
      <c r="M731" s="42">
        <v>0.127</v>
      </c>
      <c r="N731">
        <v>1242</v>
      </c>
      <c r="O731" s="62">
        <v>45211</v>
      </c>
      <c r="P731">
        <v>38808</v>
      </c>
      <c r="Q731" s="58">
        <v>2027989.15880033</v>
      </c>
      <c r="R731" s="58">
        <v>2285544</v>
      </c>
      <c r="S731">
        <v>28835</v>
      </c>
      <c r="T731" s="58">
        <v>38808</v>
      </c>
      <c r="U731" s="58">
        <v>9973</v>
      </c>
      <c r="V731" s="58">
        <v>1698198</v>
      </c>
      <c r="W731" s="58">
        <v>587346</v>
      </c>
      <c r="X731">
        <v>80</v>
      </c>
      <c r="Y731" s="61">
        <v>45893</v>
      </c>
      <c r="Z731" s="61" t="s">
        <v>1817</v>
      </c>
      <c r="AA731" s="58">
        <v>-256</v>
      </c>
      <c r="AB731">
        <v>3562</v>
      </c>
      <c r="AC731">
        <v>256</v>
      </c>
      <c r="AD731">
        <v>3</v>
      </c>
      <c r="AE731" s="42">
        <v>0.743016903731189</v>
      </c>
      <c r="AF731" s="58">
        <v>253</v>
      </c>
    </row>
    <row r="732" spans="3:32">
      <c r="C732" t="s">
        <v>1023</v>
      </c>
      <c r="D732">
        <v>185</v>
      </c>
      <c r="E732">
        <v>48056261</v>
      </c>
      <c r="F732" t="s">
        <v>466</v>
      </c>
      <c r="G732" t="s">
        <v>147</v>
      </c>
      <c r="H732">
        <v>44</v>
      </c>
      <c r="I732">
        <v>5179079</v>
      </c>
      <c r="J732" s="59">
        <v>0.95</v>
      </c>
      <c r="K732" s="60">
        <v>64.6727021440025</v>
      </c>
      <c r="L732" t="s">
        <v>377</v>
      </c>
      <c r="M732" s="42">
        <v>0.10299999999999999</v>
      </c>
      <c r="N732">
        <v>7542</v>
      </c>
      <c r="O732" s="62">
        <v>44334</v>
      </c>
      <c r="P732">
        <v>23099</v>
      </c>
      <c r="Q732" s="58">
        <v>1493874.7468243099</v>
      </c>
      <c r="R732" s="58">
        <v>1647744</v>
      </c>
      <c r="S732">
        <v>23099</v>
      </c>
      <c r="T732" s="58">
        <v>23099</v>
      </c>
      <c r="U732" s="58">
        <v>0</v>
      </c>
      <c r="V732" s="58">
        <v>1647744</v>
      </c>
      <c r="W732" s="58">
        <v>0</v>
      </c>
      <c r="X732">
        <v>91</v>
      </c>
      <c r="Y732" s="61">
        <v>46057</v>
      </c>
      <c r="Z732" s="61" t="s">
        <v>1816</v>
      </c>
      <c r="AA732" s="58">
        <v>-92</v>
      </c>
      <c r="AB732">
        <v>6024</v>
      </c>
      <c r="AC732">
        <v>92</v>
      </c>
      <c r="AD732">
        <v>3</v>
      </c>
      <c r="AE732" s="42">
        <v>1</v>
      </c>
      <c r="AF732" s="58">
        <v>89</v>
      </c>
    </row>
    <row r="733" spans="3:32">
      <c r="C733" t="s">
        <v>1024</v>
      </c>
      <c r="D733">
        <v>969</v>
      </c>
      <c r="E733">
        <v>93627357</v>
      </c>
      <c r="F733" t="s">
        <v>408</v>
      </c>
      <c r="G733" t="s">
        <v>147</v>
      </c>
      <c r="H733">
        <v>40</v>
      </c>
      <c r="I733">
        <v>2319754</v>
      </c>
      <c r="J733" s="59">
        <v>0.76</v>
      </c>
      <c r="K733" s="60">
        <v>83.177953439403495</v>
      </c>
      <c r="L733" t="s">
        <v>184</v>
      </c>
      <c r="M733" s="42">
        <v>0.13100000000000001</v>
      </c>
      <c r="N733">
        <v>8160</v>
      </c>
      <c r="O733" s="62">
        <v>44315</v>
      </c>
      <c r="P733">
        <v>83488</v>
      </c>
      <c r="Q733" s="58">
        <v>6944360.97674892</v>
      </c>
      <c r="R733" s="58">
        <v>7854072</v>
      </c>
      <c r="S733">
        <v>54856</v>
      </c>
      <c r="T733" s="58">
        <v>83488</v>
      </c>
      <c r="U733" s="58">
        <v>28632</v>
      </c>
      <c r="V733" s="58">
        <v>5160538</v>
      </c>
      <c r="W733" s="58">
        <v>2693534</v>
      </c>
      <c r="X733">
        <v>103</v>
      </c>
      <c r="Y733" s="61">
        <v>45856</v>
      </c>
      <c r="Z733" s="61" t="s">
        <v>1817</v>
      </c>
      <c r="AA733" s="58">
        <v>-293</v>
      </c>
      <c r="AB733">
        <v>3283</v>
      </c>
      <c r="AC733">
        <v>293</v>
      </c>
      <c r="AD733">
        <v>6</v>
      </c>
      <c r="AE733" s="42">
        <v>0.65705251054043701</v>
      </c>
      <c r="AF733" s="58">
        <v>287</v>
      </c>
    </row>
    <row r="734" spans="3:32">
      <c r="C734" t="s">
        <v>1025</v>
      </c>
      <c r="D734">
        <v>585</v>
      </c>
      <c r="E734">
        <v>39780598</v>
      </c>
      <c r="F734" t="s">
        <v>317</v>
      </c>
      <c r="G734" t="s">
        <v>147</v>
      </c>
      <c r="H734">
        <v>35</v>
      </c>
      <c r="I734">
        <v>3079117</v>
      </c>
      <c r="J734" s="59">
        <v>1</v>
      </c>
      <c r="K734" s="60">
        <v>50.333876788952701</v>
      </c>
      <c r="L734" t="s">
        <v>190</v>
      </c>
      <c r="M734" s="42">
        <v>0.13600000000000001</v>
      </c>
      <c r="N734">
        <v>9647</v>
      </c>
      <c r="O734" s="62">
        <v>44158</v>
      </c>
      <c r="P734">
        <v>12653</v>
      </c>
      <c r="Q734" s="58">
        <v>636874.543010619</v>
      </c>
      <c r="R734" s="58">
        <v>723489</v>
      </c>
      <c r="S734">
        <v>4110</v>
      </c>
      <c r="T734" s="58">
        <v>12653</v>
      </c>
      <c r="U734" s="58">
        <v>8543</v>
      </c>
      <c r="V734" s="58">
        <v>235007</v>
      </c>
      <c r="W734" s="58">
        <v>488482</v>
      </c>
      <c r="X734">
        <v>121</v>
      </c>
      <c r="Y734" s="61">
        <v>46330</v>
      </c>
      <c r="Z734" s="61" t="s">
        <v>1817</v>
      </c>
      <c r="AA734" s="58">
        <v>181</v>
      </c>
      <c r="AB734">
        <v>2308</v>
      </c>
      <c r="AC734">
        <v>0</v>
      </c>
      <c r="AD734">
        <v>0</v>
      </c>
      <c r="AE734" s="42">
        <v>0.32482415237493101</v>
      </c>
      <c r="AF734" s="58">
        <v>0</v>
      </c>
    </row>
    <row r="735" spans="3:32">
      <c r="C735" t="s">
        <v>1026</v>
      </c>
      <c r="D735">
        <v>620</v>
      </c>
      <c r="E735">
        <v>83562844</v>
      </c>
      <c r="F735" t="s">
        <v>149</v>
      </c>
      <c r="G735" t="s">
        <v>75</v>
      </c>
      <c r="H735">
        <v>39</v>
      </c>
      <c r="I735">
        <v>3203916</v>
      </c>
      <c r="J735" s="59">
        <v>0.87</v>
      </c>
      <c r="K735" s="60">
        <v>65.924200510828101</v>
      </c>
      <c r="L735" t="s">
        <v>112</v>
      </c>
      <c r="M735" s="42">
        <v>0.104</v>
      </c>
      <c r="N735">
        <v>7753</v>
      </c>
      <c r="O735" s="62">
        <v>46019</v>
      </c>
      <c r="P735">
        <v>70212</v>
      </c>
      <c r="Q735" s="58">
        <v>4628669.9662662596</v>
      </c>
      <c r="R735" s="58">
        <v>5110052</v>
      </c>
      <c r="S735">
        <v>16103</v>
      </c>
      <c r="T735" s="58">
        <v>70212</v>
      </c>
      <c r="U735" s="58">
        <v>54109</v>
      </c>
      <c r="V735" s="58">
        <v>1171981</v>
      </c>
      <c r="W735" s="58">
        <v>3938071</v>
      </c>
      <c r="X735">
        <v>53</v>
      </c>
      <c r="Y735" s="61">
        <v>46305</v>
      </c>
      <c r="Z735" s="61" t="s">
        <v>1817</v>
      </c>
      <c r="AA735" s="58">
        <v>156</v>
      </c>
      <c r="AB735">
        <v>5025</v>
      </c>
      <c r="AC735">
        <v>0</v>
      </c>
      <c r="AD735">
        <v>0</v>
      </c>
      <c r="AE735" s="42">
        <v>0.22934825955677099</v>
      </c>
      <c r="AF735" s="58">
        <v>0</v>
      </c>
    </row>
    <row r="736" spans="3:32">
      <c r="C736" t="s">
        <v>1027</v>
      </c>
      <c r="D736">
        <v>964</v>
      </c>
      <c r="E736">
        <v>89226007</v>
      </c>
      <c r="F736" t="s">
        <v>168</v>
      </c>
      <c r="G736" t="s">
        <v>75</v>
      </c>
      <c r="H736">
        <v>34</v>
      </c>
      <c r="I736">
        <v>9987703</v>
      </c>
      <c r="J736" s="59">
        <v>0.75</v>
      </c>
      <c r="K736" s="60">
        <v>79.810669423544795</v>
      </c>
      <c r="L736" t="s">
        <v>84</v>
      </c>
      <c r="M736" s="42">
        <v>0.13300000000000001</v>
      </c>
      <c r="N736">
        <v>5628</v>
      </c>
      <c r="O736" s="62">
        <v>44464</v>
      </c>
      <c r="P736">
        <v>44740</v>
      </c>
      <c r="Q736" s="58">
        <v>3570729.3500093902</v>
      </c>
      <c r="R736" s="58">
        <v>4045636</v>
      </c>
      <c r="S736">
        <v>34131</v>
      </c>
      <c r="T736" s="58">
        <v>44740</v>
      </c>
      <c r="U736" s="58">
        <v>10609</v>
      </c>
      <c r="V736" s="58">
        <v>3086312</v>
      </c>
      <c r="W736" s="58">
        <v>959324</v>
      </c>
      <c r="X736">
        <v>181</v>
      </c>
      <c r="Y736" s="61">
        <v>45981</v>
      </c>
      <c r="Z736" s="61" t="s">
        <v>1817</v>
      </c>
      <c r="AA736" s="58">
        <v>-168</v>
      </c>
      <c r="AB736">
        <v>8508</v>
      </c>
      <c r="AC736">
        <v>168</v>
      </c>
      <c r="AD736">
        <v>9</v>
      </c>
      <c r="AE736" s="42">
        <v>0.76287438533750596</v>
      </c>
      <c r="AF736" s="58">
        <v>159</v>
      </c>
    </row>
    <row r="737" spans="3:32">
      <c r="C737" t="s">
        <v>1028</v>
      </c>
      <c r="D737">
        <v>974</v>
      </c>
      <c r="E737">
        <v>66388987</v>
      </c>
      <c r="F737" t="s">
        <v>954</v>
      </c>
      <c r="G737" t="s">
        <v>125</v>
      </c>
      <c r="H737">
        <v>19</v>
      </c>
      <c r="I737">
        <v>4943915</v>
      </c>
      <c r="J737" s="59">
        <v>0.97</v>
      </c>
      <c r="K737" s="60">
        <v>78.036359377527504</v>
      </c>
      <c r="L737" t="s">
        <v>265</v>
      </c>
      <c r="M737" s="42">
        <v>0.11</v>
      </c>
      <c r="N737">
        <v>4046</v>
      </c>
      <c r="O737" s="62">
        <v>45372</v>
      </c>
      <c r="P737">
        <v>18293</v>
      </c>
      <c r="Q737" s="58">
        <v>1427519.1220931101</v>
      </c>
      <c r="R737" s="58">
        <v>1584546</v>
      </c>
      <c r="S737">
        <v>4933</v>
      </c>
      <c r="T737" s="58">
        <v>18293</v>
      </c>
      <c r="U737" s="58">
        <v>13360</v>
      </c>
      <c r="V737" s="58">
        <v>427298</v>
      </c>
      <c r="W737" s="58">
        <v>1157248</v>
      </c>
      <c r="X737">
        <v>88</v>
      </c>
      <c r="Y737" s="61">
        <v>45985</v>
      </c>
      <c r="Z737" s="61" t="s">
        <v>1817</v>
      </c>
      <c r="AA737" s="58">
        <v>-164</v>
      </c>
      <c r="AB737">
        <v>4407</v>
      </c>
      <c r="AC737">
        <v>164</v>
      </c>
      <c r="AD737">
        <v>7</v>
      </c>
      <c r="AE737" s="42">
        <v>0.26966599245613099</v>
      </c>
      <c r="AF737" s="58">
        <v>157</v>
      </c>
    </row>
    <row r="738" spans="3:32">
      <c r="C738" t="s">
        <v>1029</v>
      </c>
      <c r="D738">
        <v>402</v>
      </c>
      <c r="E738">
        <v>90729738</v>
      </c>
      <c r="F738" t="s">
        <v>545</v>
      </c>
      <c r="G738" t="s">
        <v>107</v>
      </c>
      <c r="H738">
        <v>12</v>
      </c>
      <c r="I738">
        <v>2968465</v>
      </c>
      <c r="J738" s="59">
        <v>0.93</v>
      </c>
      <c r="K738" s="60">
        <v>75.434758509565398</v>
      </c>
      <c r="L738" t="s">
        <v>72</v>
      </c>
      <c r="M738" s="42">
        <v>0.10100000000000001</v>
      </c>
      <c r="N738">
        <v>2717</v>
      </c>
      <c r="O738" s="62">
        <v>44752</v>
      </c>
      <c r="P738">
        <v>21291</v>
      </c>
      <c r="Q738" s="58">
        <v>1606081.4434271599</v>
      </c>
      <c r="R738" s="58">
        <v>1768296</v>
      </c>
      <c r="S738">
        <v>3857</v>
      </c>
      <c r="T738" s="58">
        <v>21291</v>
      </c>
      <c r="U738" s="58">
        <v>17434</v>
      </c>
      <c r="V738" s="58">
        <v>320338</v>
      </c>
      <c r="W738" s="58">
        <v>1447958</v>
      </c>
      <c r="X738">
        <v>56</v>
      </c>
      <c r="Y738" s="61">
        <v>45818</v>
      </c>
      <c r="Z738" s="61" t="s">
        <v>1817</v>
      </c>
      <c r="AA738" s="58">
        <v>-331</v>
      </c>
      <c r="AB738">
        <v>5434</v>
      </c>
      <c r="AC738">
        <v>331</v>
      </c>
      <c r="AD738">
        <v>3</v>
      </c>
      <c r="AE738" s="42">
        <v>0.181156357146212</v>
      </c>
      <c r="AF738" s="58">
        <v>328</v>
      </c>
    </row>
    <row r="739" spans="3:32">
      <c r="C739" t="s">
        <v>1030</v>
      </c>
      <c r="D739">
        <v>692</v>
      </c>
      <c r="E739">
        <v>20431365</v>
      </c>
      <c r="F739" t="s">
        <v>334</v>
      </c>
      <c r="G739" t="s">
        <v>107</v>
      </c>
      <c r="H739">
        <v>35</v>
      </c>
      <c r="I739">
        <v>7708143</v>
      </c>
      <c r="J739" s="59">
        <v>0.77</v>
      </c>
      <c r="K739" s="60">
        <v>64.758001656606694</v>
      </c>
      <c r="L739" t="s">
        <v>176</v>
      </c>
      <c r="M739" s="42">
        <v>0.111</v>
      </c>
      <c r="N739">
        <v>5160</v>
      </c>
      <c r="O739" s="62">
        <v>44940</v>
      </c>
      <c r="P739">
        <v>19129</v>
      </c>
      <c r="Q739" s="58">
        <v>1238755.81368923</v>
      </c>
      <c r="R739" s="58">
        <v>1376258</v>
      </c>
      <c r="S739">
        <v>11639</v>
      </c>
      <c r="T739" s="58">
        <v>19129</v>
      </c>
      <c r="U739" s="58">
        <v>7490</v>
      </c>
      <c r="V739" s="58">
        <v>837381</v>
      </c>
      <c r="W739" s="58">
        <v>538877</v>
      </c>
      <c r="X739">
        <v>87</v>
      </c>
      <c r="Y739" s="61">
        <v>46048</v>
      </c>
      <c r="Z739" s="61" t="s">
        <v>1817</v>
      </c>
      <c r="AA739" s="58">
        <v>-101</v>
      </c>
      <c r="AB739">
        <v>9752</v>
      </c>
      <c r="AC739">
        <v>101</v>
      </c>
      <c r="AD739">
        <v>4</v>
      </c>
      <c r="AE739" s="42">
        <v>0.60844790632024703</v>
      </c>
      <c r="AF739" s="58">
        <v>97</v>
      </c>
    </row>
    <row r="740" spans="3:32">
      <c r="C740" t="s">
        <v>1031</v>
      </c>
      <c r="D740">
        <v>998</v>
      </c>
      <c r="E740">
        <v>96579460</v>
      </c>
      <c r="F740" t="s">
        <v>183</v>
      </c>
      <c r="G740" t="s">
        <v>93</v>
      </c>
      <c r="H740">
        <v>46</v>
      </c>
      <c r="I740">
        <v>516469</v>
      </c>
      <c r="J740" s="59">
        <v>0.77</v>
      </c>
      <c r="K740" s="60">
        <v>88.021944501080299</v>
      </c>
      <c r="L740" t="s">
        <v>208</v>
      </c>
      <c r="M740" s="42">
        <v>0.13100000000000001</v>
      </c>
      <c r="N740">
        <v>4828</v>
      </c>
      <c r="O740" s="62">
        <v>45895</v>
      </c>
      <c r="P740">
        <v>69858</v>
      </c>
      <c r="Q740" s="58">
        <v>6149036.9989564698</v>
      </c>
      <c r="R740" s="58">
        <v>6954561</v>
      </c>
      <c r="S740">
        <v>56180</v>
      </c>
      <c r="T740" s="58">
        <v>69858</v>
      </c>
      <c r="U740" s="58">
        <v>13678</v>
      </c>
      <c r="V740" s="58">
        <v>5592877</v>
      </c>
      <c r="W740" s="58">
        <v>1361684</v>
      </c>
      <c r="X740">
        <v>187</v>
      </c>
      <c r="Y740" s="61">
        <v>46304</v>
      </c>
      <c r="Z740" s="61" t="s">
        <v>1817</v>
      </c>
      <c r="AA740" s="58">
        <v>155</v>
      </c>
      <c r="AB740">
        <v>9061</v>
      </c>
      <c r="AC740">
        <v>0</v>
      </c>
      <c r="AD740">
        <v>0</v>
      </c>
      <c r="AE740" s="42">
        <v>0.80420281141744698</v>
      </c>
      <c r="AF740" s="58">
        <v>0</v>
      </c>
    </row>
    <row r="741" spans="3:32">
      <c r="C741" t="s">
        <v>1032</v>
      </c>
      <c r="D741">
        <v>572</v>
      </c>
      <c r="E741">
        <v>26201514</v>
      </c>
      <c r="F741" t="s">
        <v>529</v>
      </c>
      <c r="G741" t="s">
        <v>211</v>
      </c>
      <c r="H741">
        <v>30</v>
      </c>
      <c r="I741">
        <v>7501863</v>
      </c>
      <c r="J741" s="59">
        <v>0.79</v>
      </c>
      <c r="K741" s="60">
        <v>82.353668346529403</v>
      </c>
      <c r="L741" t="s">
        <v>276</v>
      </c>
      <c r="M741" s="42">
        <v>0.14199999999999999</v>
      </c>
      <c r="N741">
        <v>8308</v>
      </c>
      <c r="O741" s="62">
        <v>44229</v>
      </c>
      <c r="P741">
        <v>41490</v>
      </c>
      <c r="Q741" s="58">
        <v>3416853.6996975099</v>
      </c>
      <c r="R741" s="58">
        <v>3902047</v>
      </c>
      <c r="S741">
        <v>6621</v>
      </c>
      <c r="T741" s="58">
        <v>41490</v>
      </c>
      <c r="U741" s="58">
        <v>34869</v>
      </c>
      <c r="V741" s="58">
        <v>622691</v>
      </c>
      <c r="W741" s="58">
        <v>3279356</v>
      </c>
      <c r="X741">
        <v>76</v>
      </c>
      <c r="Y741" s="61">
        <v>46367</v>
      </c>
      <c r="Z741" s="61" t="s">
        <v>1817</v>
      </c>
      <c r="AA741" s="58">
        <v>218</v>
      </c>
      <c r="AB741">
        <v>9886</v>
      </c>
      <c r="AC741">
        <v>0</v>
      </c>
      <c r="AD741">
        <v>0</v>
      </c>
      <c r="AE741" s="42">
        <v>0.159580621836587</v>
      </c>
      <c r="AF741" s="58">
        <v>0</v>
      </c>
    </row>
    <row r="742" spans="3:32">
      <c r="C742" t="s">
        <v>1033</v>
      </c>
      <c r="D742">
        <v>879</v>
      </c>
      <c r="E742">
        <v>23413822</v>
      </c>
      <c r="F742" t="s">
        <v>170</v>
      </c>
      <c r="G742" t="s">
        <v>147</v>
      </c>
      <c r="H742">
        <v>14</v>
      </c>
      <c r="I742">
        <v>5830111</v>
      </c>
      <c r="J742" s="59">
        <v>0.92</v>
      </c>
      <c r="K742" s="60">
        <v>79.209238966657907</v>
      </c>
      <c r="L742" t="s">
        <v>94</v>
      </c>
      <c r="M742" s="42">
        <v>0.114</v>
      </c>
      <c r="N742">
        <v>3174</v>
      </c>
      <c r="O742" s="62">
        <v>44327</v>
      </c>
      <c r="P742">
        <v>67173</v>
      </c>
      <c r="Q742" s="58">
        <v>5320722.2091073096</v>
      </c>
      <c r="R742" s="58">
        <v>5927285</v>
      </c>
      <c r="S742">
        <v>35660</v>
      </c>
      <c r="T742" s="58">
        <v>67173</v>
      </c>
      <c r="U742" s="58">
        <v>31513</v>
      </c>
      <c r="V742" s="58">
        <v>3146606</v>
      </c>
      <c r="W742" s="58">
        <v>2780679</v>
      </c>
      <c r="X742">
        <v>130</v>
      </c>
      <c r="Y742" s="61">
        <v>45674</v>
      </c>
      <c r="Z742" s="61" t="s">
        <v>1817</v>
      </c>
      <c r="AA742" s="58">
        <v>-475</v>
      </c>
      <c r="AB742">
        <v>5709</v>
      </c>
      <c r="AC742">
        <v>475</v>
      </c>
      <c r="AD742">
        <v>1</v>
      </c>
      <c r="AE742" s="42">
        <v>0.53086805710627805</v>
      </c>
      <c r="AF742" s="58">
        <v>474</v>
      </c>
    </row>
    <row r="743" spans="3:32">
      <c r="C743" t="s">
        <v>1034</v>
      </c>
      <c r="D743">
        <v>589</v>
      </c>
      <c r="E743">
        <v>54113655</v>
      </c>
      <c r="F743" t="s">
        <v>226</v>
      </c>
      <c r="G743" t="s">
        <v>97</v>
      </c>
      <c r="H743">
        <v>30</v>
      </c>
      <c r="I743">
        <v>7828187</v>
      </c>
      <c r="J743" s="59">
        <v>0.83</v>
      </c>
      <c r="K743" s="60">
        <v>74.096395688662795</v>
      </c>
      <c r="L743" t="s">
        <v>51</v>
      </c>
      <c r="M743" s="42">
        <v>0.111</v>
      </c>
      <c r="N743">
        <v>7491</v>
      </c>
      <c r="O743" s="62">
        <v>44806</v>
      </c>
      <c r="P743">
        <v>34154</v>
      </c>
      <c r="Q743" s="58">
        <v>2530688.2983505898</v>
      </c>
      <c r="R743" s="58">
        <v>2811595</v>
      </c>
      <c r="S743">
        <v>34154</v>
      </c>
      <c r="T743" s="58">
        <v>34154</v>
      </c>
      <c r="U743" s="58">
        <v>0</v>
      </c>
      <c r="V743" s="58">
        <v>2811595</v>
      </c>
      <c r="W743" s="58">
        <v>0</v>
      </c>
      <c r="X743">
        <v>144</v>
      </c>
      <c r="Y743" s="61">
        <v>45955</v>
      </c>
      <c r="Z743" s="61" t="s">
        <v>1816</v>
      </c>
      <c r="AA743" s="58">
        <v>-194</v>
      </c>
      <c r="AB743">
        <v>3247</v>
      </c>
      <c r="AC743">
        <v>194</v>
      </c>
      <c r="AD743">
        <v>4</v>
      </c>
      <c r="AE743" s="42">
        <v>1</v>
      </c>
      <c r="AF743" s="58">
        <v>190</v>
      </c>
    </row>
    <row r="744" spans="3:32">
      <c r="C744" t="s">
        <v>1035</v>
      </c>
      <c r="D744">
        <v>863</v>
      </c>
      <c r="E744">
        <v>58114083</v>
      </c>
      <c r="F744" t="s">
        <v>282</v>
      </c>
      <c r="G744" t="s">
        <v>50</v>
      </c>
      <c r="H744">
        <v>6</v>
      </c>
      <c r="I744">
        <v>6384312</v>
      </c>
      <c r="J744" s="59">
        <v>0.84</v>
      </c>
      <c r="K744" s="60">
        <v>70.242364724940501</v>
      </c>
      <c r="L744" t="s">
        <v>80</v>
      </c>
      <c r="M744" s="42">
        <v>0.121</v>
      </c>
      <c r="N744">
        <v>5778</v>
      </c>
      <c r="O744" s="62">
        <v>43868</v>
      </c>
      <c r="P744">
        <v>26179</v>
      </c>
      <c r="Q744" s="58">
        <v>1838874.86613422</v>
      </c>
      <c r="R744" s="58">
        <v>2061379</v>
      </c>
      <c r="S744">
        <v>3831</v>
      </c>
      <c r="T744" s="58">
        <v>26179</v>
      </c>
      <c r="U744" s="58">
        <v>22348</v>
      </c>
      <c r="V744" s="58">
        <v>301659</v>
      </c>
      <c r="W744" s="58">
        <v>1759720</v>
      </c>
      <c r="X744">
        <v>113</v>
      </c>
      <c r="Y744" s="61">
        <v>46309</v>
      </c>
      <c r="Z744" s="61" t="s">
        <v>1817</v>
      </c>
      <c r="AA744" s="58">
        <v>160</v>
      </c>
      <c r="AB744">
        <v>2142</v>
      </c>
      <c r="AC744">
        <v>0</v>
      </c>
      <c r="AD744">
        <v>0</v>
      </c>
      <c r="AE744" s="42">
        <v>0.14633866839833501</v>
      </c>
      <c r="AF744" s="58">
        <v>0</v>
      </c>
    </row>
    <row r="745" spans="3:32">
      <c r="C745" t="s">
        <v>1036</v>
      </c>
      <c r="D745">
        <v>767</v>
      </c>
      <c r="E745">
        <v>85153390</v>
      </c>
      <c r="F745" t="s">
        <v>224</v>
      </c>
      <c r="G745" t="s">
        <v>71</v>
      </c>
      <c r="H745">
        <v>36</v>
      </c>
      <c r="I745">
        <v>6708029</v>
      </c>
      <c r="J745" s="59">
        <v>0.96</v>
      </c>
      <c r="K745" s="60">
        <v>90.108556553656797</v>
      </c>
      <c r="L745" t="s">
        <v>101</v>
      </c>
      <c r="M745" s="42">
        <v>0.127</v>
      </c>
      <c r="N745">
        <v>3580</v>
      </c>
      <c r="O745" s="62">
        <v>45677</v>
      </c>
      <c r="P745">
        <v>45180</v>
      </c>
      <c r="Q745" s="58">
        <v>4071104.5850942102</v>
      </c>
      <c r="R745" s="58">
        <v>4588135</v>
      </c>
      <c r="S745">
        <v>6514</v>
      </c>
      <c r="T745" s="58">
        <v>45180</v>
      </c>
      <c r="U745" s="58">
        <v>38666</v>
      </c>
      <c r="V745" s="58">
        <v>661512</v>
      </c>
      <c r="W745" s="58">
        <v>3926623</v>
      </c>
      <c r="X745">
        <v>63</v>
      </c>
      <c r="Y745" s="61">
        <v>46354</v>
      </c>
      <c r="Z745" s="61" t="s">
        <v>1817</v>
      </c>
      <c r="AA745" s="58">
        <v>205</v>
      </c>
      <c r="AB745">
        <v>5104</v>
      </c>
      <c r="AC745">
        <v>0</v>
      </c>
      <c r="AD745">
        <v>0</v>
      </c>
      <c r="AE745" s="42">
        <v>0.144178840194776</v>
      </c>
      <c r="AF745" s="58">
        <v>0</v>
      </c>
    </row>
    <row r="746" spans="3:32">
      <c r="C746" t="s">
        <v>1037</v>
      </c>
      <c r="D746">
        <v>984</v>
      </c>
      <c r="E746">
        <v>67900834</v>
      </c>
      <c r="F746" t="s">
        <v>163</v>
      </c>
      <c r="G746" t="s">
        <v>83</v>
      </c>
      <c r="H746">
        <v>29</v>
      </c>
      <c r="I746">
        <v>1698005</v>
      </c>
      <c r="J746" s="59">
        <v>0.75</v>
      </c>
      <c r="K746" s="60">
        <v>68.175876335305404</v>
      </c>
      <c r="L746" t="s">
        <v>51</v>
      </c>
      <c r="M746" s="42">
        <v>0.113</v>
      </c>
      <c r="N746">
        <v>8063</v>
      </c>
      <c r="O746" s="62">
        <v>44869</v>
      </c>
      <c r="P746">
        <v>36560</v>
      </c>
      <c r="Q746" s="58">
        <v>2492510.0388187598</v>
      </c>
      <c r="R746" s="58">
        <v>2774164</v>
      </c>
      <c r="S746">
        <v>22232</v>
      </c>
      <c r="T746" s="58">
        <v>36560</v>
      </c>
      <c r="U746" s="58">
        <v>14328</v>
      </c>
      <c r="V746" s="58">
        <v>1686959</v>
      </c>
      <c r="W746" s="58">
        <v>1087205</v>
      </c>
      <c r="X746">
        <v>74</v>
      </c>
      <c r="Y746" s="61">
        <v>46238</v>
      </c>
      <c r="Z746" s="61" t="s">
        <v>1817</v>
      </c>
      <c r="AA746" s="58">
        <v>89</v>
      </c>
      <c r="AB746">
        <v>6940</v>
      </c>
      <c r="AC746">
        <v>0</v>
      </c>
      <c r="AD746">
        <v>0</v>
      </c>
      <c r="AE746" s="42">
        <v>0.60809628008752703</v>
      </c>
      <c r="AF746" s="58">
        <v>0</v>
      </c>
    </row>
    <row r="747" spans="3:32">
      <c r="C747" t="s">
        <v>1038</v>
      </c>
      <c r="D747">
        <v>475</v>
      </c>
      <c r="E747">
        <v>31995071</v>
      </c>
      <c r="F747" t="s">
        <v>267</v>
      </c>
      <c r="G747" t="s">
        <v>71</v>
      </c>
      <c r="H747">
        <v>50</v>
      </c>
      <c r="I747">
        <v>1609364</v>
      </c>
      <c r="J747" s="59">
        <v>0.77</v>
      </c>
      <c r="K747" s="60">
        <v>64.678019605284106</v>
      </c>
      <c r="L747" t="s">
        <v>173</v>
      </c>
      <c r="M747" s="42">
        <v>0.14199999999999999</v>
      </c>
      <c r="N747">
        <v>6772</v>
      </c>
      <c r="O747" s="62">
        <v>44836</v>
      </c>
      <c r="P747">
        <v>91335</v>
      </c>
      <c r="Q747" s="58">
        <v>5907366.9206486298</v>
      </c>
      <c r="R747" s="58">
        <v>6746213</v>
      </c>
      <c r="S747">
        <v>61091</v>
      </c>
      <c r="T747" s="58">
        <v>91335</v>
      </c>
      <c r="U747" s="58">
        <v>30244</v>
      </c>
      <c r="V747" s="58">
        <v>4512322</v>
      </c>
      <c r="W747" s="58">
        <v>2233891</v>
      </c>
      <c r="X747">
        <v>135</v>
      </c>
      <c r="Y747" s="61">
        <v>45699</v>
      </c>
      <c r="Z747" s="61" t="s">
        <v>1817</v>
      </c>
      <c r="AA747" s="58">
        <v>-450</v>
      </c>
      <c r="AB747">
        <v>2040</v>
      </c>
      <c r="AC747">
        <v>450</v>
      </c>
      <c r="AD747">
        <v>5</v>
      </c>
      <c r="AE747" s="42">
        <v>0.66886735643510198</v>
      </c>
      <c r="AF747" s="58">
        <v>445</v>
      </c>
    </row>
    <row r="748" spans="3:32">
      <c r="C748" t="s">
        <v>1039</v>
      </c>
      <c r="D748">
        <v>427</v>
      </c>
      <c r="E748">
        <v>71786703</v>
      </c>
      <c r="F748" t="s">
        <v>271</v>
      </c>
      <c r="G748" t="s">
        <v>54</v>
      </c>
      <c r="H748">
        <v>9</v>
      </c>
      <c r="I748">
        <v>2561968</v>
      </c>
      <c r="J748" s="59">
        <v>0.96</v>
      </c>
      <c r="K748" s="60">
        <v>55.734333033254202</v>
      </c>
      <c r="L748" t="s">
        <v>68</v>
      </c>
      <c r="M748" s="42">
        <v>0.13800000000000001</v>
      </c>
      <c r="N748">
        <v>2943</v>
      </c>
      <c r="O748" s="62">
        <v>44285</v>
      </c>
      <c r="P748">
        <v>52659</v>
      </c>
      <c r="Q748" s="58">
        <v>2934914.2431981298</v>
      </c>
      <c r="R748" s="58">
        <v>3339932</v>
      </c>
      <c r="S748">
        <v>2302</v>
      </c>
      <c r="T748" s="58">
        <v>52659</v>
      </c>
      <c r="U748" s="58">
        <v>50357</v>
      </c>
      <c r="V748" s="58">
        <v>146006</v>
      </c>
      <c r="W748" s="58">
        <v>3193926</v>
      </c>
      <c r="X748">
        <v>100</v>
      </c>
      <c r="Y748" s="61">
        <v>45999</v>
      </c>
      <c r="Z748" s="61" t="s">
        <v>1817</v>
      </c>
      <c r="AA748" s="58">
        <v>-150</v>
      </c>
      <c r="AB748">
        <v>8052</v>
      </c>
      <c r="AC748">
        <v>150</v>
      </c>
      <c r="AD748">
        <v>9</v>
      </c>
      <c r="AE748" s="42">
        <v>4.3715224368104197E-2</v>
      </c>
      <c r="AF748" s="58">
        <v>141</v>
      </c>
    </row>
    <row r="749" spans="3:32">
      <c r="C749" t="s">
        <v>1040</v>
      </c>
      <c r="D749">
        <v>386</v>
      </c>
      <c r="E749">
        <v>12696837</v>
      </c>
      <c r="F749" t="s">
        <v>905</v>
      </c>
      <c r="G749" t="s">
        <v>67</v>
      </c>
      <c r="H749">
        <v>31</v>
      </c>
      <c r="I749">
        <v>2162921</v>
      </c>
      <c r="J749" s="59">
        <v>0.81</v>
      </c>
      <c r="K749" s="60">
        <v>91.514154074020595</v>
      </c>
      <c r="L749" t="s">
        <v>122</v>
      </c>
      <c r="M749" s="42">
        <v>0.11</v>
      </c>
      <c r="N749">
        <v>3147</v>
      </c>
      <c r="O749" s="62">
        <v>44445</v>
      </c>
      <c r="P749">
        <v>98850</v>
      </c>
      <c r="Q749" s="58">
        <v>9046174.1302169394</v>
      </c>
      <c r="R749" s="58">
        <v>10041253</v>
      </c>
      <c r="S749">
        <v>86797</v>
      </c>
      <c r="T749" s="58">
        <v>98850</v>
      </c>
      <c r="U749" s="58">
        <v>12053</v>
      </c>
      <c r="V749" s="58">
        <v>8816901</v>
      </c>
      <c r="W749" s="58">
        <v>1224352</v>
      </c>
      <c r="X749">
        <v>155</v>
      </c>
      <c r="Y749" s="61">
        <v>46216</v>
      </c>
      <c r="Z749" s="61" t="s">
        <v>1817</v>
      </c>
      <c r="AA749" s="58">
        <v>67</v>
      </c>
      <c r="AB749">
        <v>5414</v>
      </c>
      <c r="AC749">
        <v>0</v>
      </c>
      <c r="AD749">
        <v>0</v>
      </c>
      <c r="AE749" s="42">
        <v>0.87806777946383396</v>
      </c>
      <c r="AF749" s="58">
        <v>0</v>
      </c>
    </row>
    <row r="750" spans="3:32">
      <c r="C750" t="s">
        <v>1041</v>
      </c>
      <c r="D750">
        <v>340</v>
      </c>
      <c r="E750">
        <v>90832466</v>
      </c>
      <c r="F750" t="s">
        <v>275</v>
      </c>
      <c r="G750" t="s">
        <v>147</v>
      </c>
      <c r="H750">
        <v>42</v>
      </c>
      <c r="I750">
        <v>8670994</v>
      </c>
      <c r="J750" s="59">
        <v>0.97</v>
      </c>
      <c r="K750" s="60">
        <v>70.454405002373605</v>
      </c>
      <c r="L750" t="s">
        <v>156</v>
      </c>
      <c r="M750" s="42">
        <v>0.111</v>
      </c>
      <c r="N750">
        <v>1158</v>
      </c>
      <c r="O750" s="62">
        <v>43922</v>
      </c>
      <c r="P750">
        <v>23480</v>
      </c>
      <c r="Q750" s="58">
        <v>1654269.4294557299</v>
      </c>
      <c r="R750" s="58">
        <v>1837893</v>
      </c>
      <c r="S750">
        <v>17368</v>
      </c>
      <c r="T750" s="58">
        <v>23480</v>
      </c>
      <c r="U750" s="58">
        <v>6112</v>
      </c>
      <c r="V750" s="58">
        <v>1359477</v>
      </c>
      <c r="W750" s="58">
        <v>478416</v>
      </c>
      <c r="X750">
        <v>109</v>
      </c>
      <c r="Y750" s="61">
        <v>45663</v>
      </c>
      <c r="Z750" s="61" t="s">
        <v>1817</v>
      </c>
      <c r="AA750" s="58">
        <v>-486</v>
      </c>
      <c r="AB750">
        <v>5831</v>
      </c>
      <c r="AC750">
        <v>486</v>
      </c>
      <c r="AD750">
        <v>1</v>
      </c>
      <c r="AE750" s="42">
        <v>0.73969335604770003</v>
      </c>
      <c r="AF750" s="58">
        <v>485</v>
      </c>
    </row>
    <row r="751" spans="3:32">
      <c r="C751" t="s">
        <v>1042</v>
      </c>
      <c r="D751">
        <v>179</v>
      </c>
      <c r="E751">
        <v>23536335</v>
      </c>
      <c r="F751" t="s">
        <v>165</v>
      </c>
      <c r="G751" t="s">
        <v>63</v>
      </c>
      <c r="H751">
        <v>35</v>
      </c>
      <c r="I751">
        <v>1960611</v>
      </c>
      <c r="J751" s="59">
        <v>1</v>
      </c>
      <c r="K751" s="60">
        <v>64.312363145995505</v>
      </c>
      <c r="L751" t="s">
        <v>190</v>
      </c>
      <c r="M751" s="42">
        <v>0.10199999999999999</v>
      </c>
      <c r="N751">
        <v>6325</v>
      </c>
      <c r="O751" s="62">
        <v>44775</v>
      </c>
      <c r="P751">
        <v>74599</v>
      </c>
      <c r="Q751" s="58">
        <v>4797637.97832812</v>
      </c>
      <c r="R751" s="58">
        <v>5286997</v>
      </c>
      <c r="S751">
        <v>5081</v>
      </c>
      <c r="T751" s="58">
        <v>74599</v>
      </c>
      <c r="U751" s="58">
        <v>69518</v>
      </c>
      <c r="V751" s="58">
        <v>360102</v>
      </c>
      <c r="W751" s="58">
        <v>4926895</v>
      </c>
      <c r="X751">
        <v>137</v>
      </c>
      <c r="Y751" s="61">
        <v>45665</v>
      </c>
      <c r="Z751" s="61" t="s">
        <v>1817</v>
      </c>
      <c r="AA751" s="58">
        <v>-484</v>
      </c>
      <c r="AB751">
        <v>4699</v>
      </c>
      <c r="AC751">
        <v>484</v>
      </c>
      <c r="AD751">
        <v>1</v>
      </c>
      <c r="AE751" s="42">
        <v>6.8110832584887204E-2</v>
      </c>
      <c r="AF751" s="58">
        <v>483</v>
      </c>
    </row>
    <row r="752" spans="3:32">
      <c r="C752" t="s">
        <v>1043</v>
      </c>
      <c r="D752">
        <v>454</v>
      </c>
      <c r="E752">
        <v>55892493</v>
      </c>
      <c r="F752" t="s">
        <v>311</v>
      </c>
      <c r="G752" t="s">
        <v>54</v>
      </c>
      <c r="H752">
        <v>49</v>
      </c>
      <c r="I752">
        <v>7173838</v>
      </c>
      <c r="J752" s="59">
        <v>0.9</v>
      </c>
      <c r="K752" s="60">
        <v>94.516206838217599</v>
      </c>
      <c r="L752" t="s">
        <v>352</v>
      </c>
      <c r="M752" s="42">
        <v>0.124</v>
      </c>
      <c r="N752">
        <v>7245</v>
      </c>
      <c r="O752" s="62">
        <v>44907</v>
      </c>
      <c r="P752">
        <v>99201</v>
      </c>
      <c r="Q752" s="58">
        <v>9376102.2345580291</v>
      </c>
      <c r="R752" s="58">
        <v>10538739</v>
      </c>
      <c r="S752">
        <v>20595</v>
      </c>
      <c r="T752" s="58">
        <v>99201</v>
      </c>
      <c r="U752" s="58">
        <v>78606</v>
      </c>
      <c r="V752" s="58">
        <v>2187935</v>
      </c>
      <c r="W752" s="58">
        <v>8350804</v>
      </c>
      <c r="X752">
        <v>159</v>
      </c>
      <c r="Y752" s="61">
        <v>46375</v>
      </c>
      <c r="Z752" s="61" t="s">
        <v>1817</v>
      </c>
      <c r="AA752" s="58">
        <v>226</v>
      </c>
      <c r="AB752">
        <v>9208</v>
      </c>
      <c r="AC752">
        <v>0</v>
      </c>
      <c r="AD752">
        <v>0</v>
      </c>
      <c r="AE752" s="42">
        <v>0.207608794266187</v>
      </c>
      <c r="AF752" s="58">
        <v>0</v>
      </c>
    </row>
    <row r="753" spans="3:32">
      <c r="C753" t="s">
        <v>1044</v>
      </c>
      <c r="D753">
        <v>358</v>
      </c>
      <c r="E753">
        <v>86048256</v>
      </c>
      <c r="F753" t="s">
        <v>583</v>
      </c>
      <c r="G753" t="s">
        <v>125</v>
      </c>
      <c r="H753">
        <v>26</v>
      </c>
      <c r="I753">
        <v>4288319</v>
      </c>
      <c r="J753" s="59">
        <v>0.95</v>
      </c>
      <c r="K753" s="60">
        <v>97.731954604387298</v>
      </c>
      <c r="L753" t="s">
        <v>197</v>
      </c>
      <c r="M753" s="42">
        <v>0.1</v>
      </c>
      <c r="N753">
        <v>5346</v>
      </c>
      <c r="O753" s="62">
        <v>44860</v>
      </c>
      <c r="P753">
        <v>63540</v>
      </c>
      <c r="Q753" s="58">
        <v>6209888.3955627698</v>
      </c>
      <c r="R753" s="58">
        <v>6830877</v>
      </c>
      <c r="S753">
        <v>55447</v>
      </c>
      <c r="T753" s="58">
        <v>63540</v>
      </c>
      <c r="U753" s="58">
        <v>8093</v>
      </c>
      <c r="V753" s="58">
        <v>5960838</v>
      </c>
      <c r="W753" s="58">
        <v>870039</v>
      </c>
      <c r="X753">
        <v>192</v>
      </c>
      <c r="Y753" s="61">
        <v>46238</v>
      </c>
      <c r="Z753" s="61" t="s">
        <v>1817</v>
      </c>
      <c r="AA753" s="58">
        <v>89</v>
      </c>
      <c r="AB753">
        <v>8031</v>
      </c>
      <c r="AC753">
        <v>0</v>
      </c>
      <c r="AD753">
        <v>0</v>
      </c>
      <c r="AE753" s="42">
        <v>0.872631413282971</v>
      </c>
      <c r="AF753" s="58">
        <v>0</v>
      </c>
    </row>
    <row r="754" spans="3:32">
      <c r="C754" t="s">
        <v>1045</v>
      </c>
      <c r="D754">
        <v>349</v>
      </c>
      <c r="E754">
        <v>55547236</v>
      </c>
      <c r="F754" t="s">
        <v>466</v>
      </c>
      <c r="G754" t="s">
        <v>147</v>
      </c>
      <c r="H754">
        <v>7</v>
      </c>
      <c r="I754">
        <v>6346281</v>
      </c>
      <c r="J754" s="59">
        <v>0.95</v>
      </c>
      <c r="K754" s="60">
        <v>95.735564767772303</v>
      </c>
      <c r="L754" t="s">
        <v>98</v>
      </c>
      <c r="M754" s="42">
        <v>0.14799999999999999</v>
      </c>
      <c r="N754">
        <v>2936</v>
      </c>
      <c r="O754" s="62">
        <v>45247</v>
      </c>
      <c r="P754">
        <v>19384</v>
      </c>
      <c r="Q754" s="58">
        <v>1855738.1874585</v>
      </c>
      <c r="R754" s="58">
        <v>2130387</v>
      </c>
      <c r="S754">
        <v>18249</v>
      </c>
      <c r="T754" s="58">
        <v>19384</v>
      </c>
      <c r="U754" s="58">
        <v>1135</v>
      </c>
      <c r="V754" s="58">
        <v>2005646</v>
      </c>
      <c r="W754" s="58">
        <v>124741</v>
      </c>
      <c r="X754">
        <v>68</v>
      </c>
      <c r="Y754" s="61">
        <v>45698</v>
      </c>
      <c r="Z754" s="61" t="s">
        <v>1817</v>
      </c>
      <c r="AA754" s="58">
        <v>-451</v>
      </c>
      <c r="AB754">
        <v>4165</v>
      </c>
      <c r="AC754">
        <v>451</v>
      </c>
      <c r="AD754">
        <v>3</v>
      </c>
      <c r="AE754" s="42">
        <v>0.94144655385885301</v>
      </c>
      <c r="AF754" s="58">
        <v>448</v>
      </c>
    </row>
    <row r="755" spans="3:32">
      <c r="C755" t="s">
        <v>1046</v>
      </c>
      <c r="D755">
        <v>286</v>
      </c>
      <c r="E755">
        <v>40043936</v>
      </c>
      <c r="F755" t="s">
        <v>131</v>
      </c>
      <c r="G755" t="s">
        <v>75</v>
      </c>
      <c r="H755">
        <v>37</v>
      </c>
      <c r="I755">
        <v>4445552</v>
      </c>
      <c r="J755" s="59">
        <v>0.82</v>
      </c>
      <c r="K755" s="60">
        <v>64.0353252621357</v>
      </c>
      <c r="L755" t="s">
        <v>184</v>
      </c>
      <c r="M755" s="42">
        <v>0.10100000000000001</v>
      </c>
      <c r="N755">
        <v>3809</v>
      </c>
      <c r="O755" s="62">
        <v>45104</v>
      </c>
      <c r="P755">
        <v>15609</v>
      </c>
      <c r="Q755" s="58">
        <v>999527.39201667695</v>
      </c>
      <c r="R755" s="58">
        <v>1100480</v>
      </c>
      <c r="S755">
        <v>12857</v>
      </c>
      <c r="T755" s="58">
        <v>15609</v>
      </c>
      <c r="U755" s="58">
        <v>2752</v>
      </c>
      <c r="V755" s="58">
        <v>906456</v>
      </c>
      <c r="W755" s="58">
        <v>194024</v>
      </c>
      <c r="X755">
        <v>171</v>
      </c>
      <c r="Y755" s="61">
        <v>46063</v>
      </c>
      <c r="Z755" s="61" t="s">
        <v>1817</v>
      </c>
      <c r="AA755" s="58">
        <v>-86</v>
      </c>
      <c r="AB755">
        <v>3679</v>
      </c>
      <c r="AC755">
        <v>86</v>
      </c>
      <c r="AD755">
        <v>5</v>
      </c>
      <c r="AE755" s="42">
        <v>0.82369146005509597</v>
      </c>
      <c r="AF755" s="58">
        <v>81</v>
      </c>
    </row>
    <row r="756" spans="3:32">
      <c r="C756" t="s">
        <v>1047</v>
      </c>
      <c r="D756">
        <v>629</v>
      </c>
      <c r="E756">
        <v>92957520</v>
      </c>
      <c r="F756" t="s">
        <v>922</v>
      </c>
      <c r="G756" t="s">
        <v>79</v>
      </c>
      <c r="H756">
        <v>32</v>
      </c>
      <c r="I756">
        <v>8337548</v>
      </c>
      <c r="J756" s="59">
        <v>0.93</v>
      </c>
      <c r="K756" s="60">
        <v>81.818883985241001</v>
      </c>
      <c r="L756" t="s">
        <v>76</v>
      </c>
      <c r="M756" s="42">
        <v>0.14799999999999999</v>
      </c>
      <c r="N756">
        <v>1540</v>
      </c>
      <c r="O756" s="62">
        <v>43921</v>
      </c>
      <c r="P756">
        <v>44773</v>
      </c>
      <c r="Q756" s="58">
        <v>3663276.8926712</v>
      </c>
      <c r="R756" s="58">
        <v>4205442</v>
      </c>
      <c r="S756">
        <v>15240</v>
      </c>
      <c r="T756" s="58">
        <v>44773</v>
      </c>
      <c r="U756" s="58">
        <v>29533</v>
      </c>
      <c r="V756" s="58">
        <v>1431464</v>
      </c>
      <c r="W756" s="58">
        <v>2773978</v>
      </c>
      <c r="X756">
        <v>148</v>
      </c>
      <c r="Y756" s="61">
        <v>46382</v>
      </c>
      <c r="Z756" s="61" t="s">
        <v>1817</v>
      </c>
      <c r="AA756" s="58">
        <v>233</v>
      </c>
      <c r="AB756">
        <v>2119</v>
      </c>
      <c r="AC756">
        <v>0</v>
      </c>
      <c r="AD756">
        <v>0</v>
      </c>
      <c r="AE756" s="42">
        <v>0.34038371339869999</v>
      </c>
      <c r="AF756" s="58">
        <v>0</v>
      </c>
    </row>
    <row r="757" spans="3:32">
      <c r="C757" t="s">
        <v>1048</v>
      </c>
      <c r="D757">
        <v>240</v>
      </c>
      <c r="E757">
        <v>67920463</v>
      </c>
      <c r="F757" t="s">
        <v>269</v>
      </c>
      <c r="G757" t="s">
        <v>97</v>
      </c>
      <c r="H757">
        <v>36</v>
      </c>
      <c r="I757">
        <v>5282791</v>
      </c>
      <c r="J757" s="59">
        <v>0.99</v>
      </c>
      <c r="K757" s="60">
        <v>98.095197702446598</v>
      </c>
      <c r="L757" t="s">
        <v>101</v>
      </c>
      <c r="M757" s="42">
        <v>0.13400000000000001</v>
      </c>
      <c r="N757">
        <v>5685</v>
      </c>
      <c r="O757" s="62">
        <v>45356</v>
      </c>
      <c r="P757">
        <v>74095</v>
      </c>
      <c r="Q757" s="58">
        <v>7268363.6737627797</v>
      </c>
      <c r="R757" s="58">
        <v>8242324</v>
      </c>
      <c r="S757">
        <v>74095</v>
      </c>
      <c r="T757" s="58">
        <v>74095</v>
      </c>
      <c r="U757" s="58">
        <v>0</v>
      </c>
      <c r="V757" s="58">
        <v>8242324</v>
      </c>
      <c r="W757" s="58">
        <v>0</v>
      </c>
      <c r="X757">
        <v>116</v>
      </c>
      <c r="Y757" s="61">
        <v>46376</v>
      </c>
      <c r="Z757" s="61" t="s">
        <v>1818</v>
      </c>
      <c r="AA757" s="58">
        <v>227</v>
      </c>
      <c r="AB757">
        <v>2412</v>
      </c>
      <c r="AC757">
        <v>0</v>
      </c>
      <c r="AD757">
        <v>0</v>
      </c>
      <c r="AE757" s="42">
        <v>1</v>
      </c>
      <c r="AF757" s="58">
        <v>0</v>
      </c>
    </row>
    <row r="758" spans="3:32">
      <c r="C758" t="s">
        <v>1049</v>
      </c>
      <c r="D758">
        <v>932</v>
      </c>
      <c r="E758">
        <v>93047979</v>
      </c>
      <c r="F758" t="s">
        <v>345</v>
      </c>
      <c r="G758" t="s">
        <v>207</v>
      </c>
      <c r="H758">
        <v>7</v>
      </c>
      <c r="I758">
        <v>6315401</v>
      </c>
      <c r="J758" s="59">
        <v>0.77</v>
      </c>
      <c r="K758" s="60">
        <v>75.953530319391504</v>
      </c>
      <c r="L758" t="s">
        <v>94</v>
      </c>
      <c r="M758" s="42">
        <v>0.13500000000000001</v>
      </c>
      <c r="N758">
        <v>2165</v>
      </c>
      <c r="O758" s="62">
        <v>45797</v>
      </c>
      <c r="P758">
        <v>35330</v>
      </c>
      <c r="Q758" s="58">
        <v>2683438.2261840999</v>
      </c>
      <c r="R758" s="58">
        <v>3045702</v>
      </c>
      <c r="S758">
        <v>24211</v>
      </c>
      <c r="T758" s="58">
        <v>35330</v>
      </c>
      <c r="U758" s="58">
        <v>11119</v>
      </c>
      <c r="V758" s="58">
        <v>2087164</v>
      </c>
      <c r="W758" s="58">
        <v>958538</v>
      </c>
      <c r="X758">
        <v>178</v>
      </c>
      <c r="Y758" s="61">
        <v>45971</v>
      </c>
      <c r="Z758" s="61" t="s">
        <v>1817</v>
      </c>
      <c r="AA758" s="58">
        <v>-178</v>
      </c>
      <c r="AB758">
        <v>8414</v>
      </c>
      <c r="AC758">
        <v>178</v>
      </c>
      <c r="AD758">
        <v>6</v>
      </c>
      <c r="AE758" s="42">
        <v>0.68528163034248502</v>
      </c>
      <c r="AF758" s="58">
        <v>172</v>
      </c>
    </row>
    <row r="759" spans="3:32">
      <c r="C759" t="s">
        <v>1050</v>
      </c>
      <c r="D759">
        <v>559</v>
      </c>
      <c r="E759">
        <v>68256057</v>
      </c>
      <c r="F759" t="s">
        <v>487</v>
      </c>
      <c r="G759" t="s">
        <v>71</v>
      </c>
      <c r="H759">
        <v>11</v>
      </c>
      <c r="I759">
        <v>7464740</v>
      </c>
      <c r="J759" s="59">
        <v>0.98</v>
      </c>
      <c r="K759" s="60">
        <v>99.036885851298806</v>
      </c>
      <c r="L759" t="s">
        <v>197</v>
      </c>
      <c r="M759" s="42">
        <v>0.123</v>
      </c>
      <c r="N759">
        <v>8959</v>
      </c>
      <c r="O759" s="62">
        <v>44523</v>
      </c>
      <c r="P759">
        <v>65147</v>
      </c>
      <c r="Q759" s="58">
        <v>6451956.0025545601</v>
      </c>
      <c r="R759" s="58">
        <v>7245547</v>
      </c>
      <c r="S759">
        <v>49364</v>
      </c>
      <c r="T759" s="58">
        <v>65147</v>
      </c>
      <c r="U759" s="58">
        <v>15783</v>
      </c>
      <c r="V759" s="58">
        <v>5490186</v>
      </c>
      <c r="W759" s="58">
        <v>1755361</v>
      </c>
      <c r="X759">
        <v>80</v>
      </c>
      <c r="Y759" s="61">
        <v>46130</v>
      </c>
      <c r="Z759" s="61" t="s">
        <v>1817</v>
      </c>
      <c r="AA759" s="58">
        <v>-19</v>
      </c>
      <c r="AB759">
        <v>2627</v>
      </c>
      <c r="AC759">
        <v>19</v>
      </c>
      <c r="AD759">
        <v>6</v>
      </c>
      <c r="AE759" s="42">
        <v>0.75773251262529395</v>
      </c>
      <c r="AF759" s="58">
        <v>13</v>
      </c>
    </row>
    <row r="760" spans="3:32">
      <c r="C760" t="s">
        <v>1051</v>
      </c>
      <c r="D760">
        <v>401</v>
      </c>
      <c r="E760">
        <v>72038198</v>
      </c>
      <c r="F760" t="s">
        <v>365</v>
      </c>
      <c r="G760" t="s">
        <v>211</v>
      </c>
      <c r="H760">
        <v>6</v>
      </c>
      <c r="I760">
        <v>3989471</v>
      </c>
      <c r="J760" s="59">
        <v>0.95</v>
      </c>
      <c r="K760" s="60">
        <v>55.771918084122603</v>
      </c>
      <c r="L760" t="s">
        <v>144</v>
      </c>
      <c r="M760" s="42">
        <v>0.13700000000000001</v>
      </c>
      <c r="N760">
        <v>4383</v>
      </c>
      <c r="O760" s="62">
        <v>45159</v>
      </c>
      <c r="P760">
        <v>97164</v>
      </c>
      <c r="Q760" s="58">
        <v>5419022.6487256903</v>
      </c>
      <c r="R760" s="58">
        <v>6161429</v>
      </c>
      <c r="S760">
        <v>69925</v>
      </c>
      <c r="T760" s="58">
        <v>97164</v>
      </c>
      <c r="U760" s="58">
        <v>27239</v>
      </c>
      <c r="V760" s="58">
        <v>4434131</v>
      </c>
      <c r="W760" s="58">
        <v>1727298</v>
      </c>
      <c r="X760">
        <v>50</v>
      </c>
      <c r="Y760" s="61">
        <v>46304</v>
      </c>
      <c r="Z760" s="61" t="s">
        <v>1817</v>
      </c>
      <c r="AA760" s="58">
        <v>155</v>
      </c>
      <c r="AB760">
        <v>4687</v>
      </c>
      <c r="AC760">
        <v>0</v>
      </c>
      <c r="AD760">
        <v>0</v>
      </c>
      <c r="AE760" s="42">
        <v>0.71965954468733295</v>
      </c>
      <c r="AF760" s="58">
        <v>0</v>
      </c>
    </row>
    <row r="761" spans="3:32">
      <c r="C761" t="s">
        <v>1052</v>
      </c>
      <c r="D761">
        <v>217</v>
      </c>
      <c r="E761">
        <v>67124429</v>
      </c>
      <c r="F761" t="s">
        <v>124</v>
      </c>
      <c r="G761" t="s">
        <v>125</v>
      </c>
      <c r="H761">
        <v>21</v>
      </c>
      <c r="I761">
        <v>9450151</v>
      </c>
      <c r="J761" s="59">
        <v>0.93</v>
      </c>
      <c r="K761" s="60">
        <v>88.956266855220605</v>
      </c>
      <c r="L761" t="s">
        <v>104</v>
      </c>
      <c r="M761" s="42">
        <v>0.127</v>
      </c>
      <c r="N761">
        <v>1595</v>
      </c>
      <c r="O761" s="62">
        <v>44500</v>
      </c>
      <c r="P761">
        <v>72608</v>
      </c>
      <c r="Q761" s="58">
        <v>6458936.6238238597</v>
      </c>
      <c r="R761" s="58">
        <v>7279222</v>
      </c>
      <c r="S761">
        <v>45507</v>
      </c>
      <c r="T761" s="58">
        <v>72608</v>
      </c>
      <c r="U761" s="58">
        <v>27101</v>
      </c>
      <c r="V761" s="58">
        <v>4562246</v>
      </c>
      <c r="W761" s="58">
        <v>2716976</v>
      </c>
      <c r="X761">
        <v>67</v>
      </c>
      <c r="Y761" s="61">
        <v>46130</v>
      </c>
      <c r="Z761" s="61" t="s">
        <v>1817</v>
      </c>
      <c r="AA761" s="58">
        <v>-19</v>
      </c>
      <c r="AB761">
        <v>1076</v>
      </c>
      <c r="AC761">
        <v>19</v>
      </c>
      <c r="AD761">
        <v>1</v>
      </c>
      <c r="AE761" s="42">
        <v>0.62674911855442905</v>
      </c>
      <c r="AF761" s="58">
        <v>18</v>
      </c>
    </row>
    <row r="762" spans="3:32">
      <c r="C762" t="s">
        <v>1053</v>
      </c>
      <c r="D762">
        <v>353</v>
      </c>
      <c r="E762">
        <v>53549432</v>
      </c>
      <c r="F762" t="s">
        <v>334</v>
      </c>
      <c r="G762" t="s">
        <v>107</v>
      </c>
      <c r="H762">
        <v>50</v>
      </c>
      <c r="I762">
        <v>9325724</v>
      </c>
      <c r="J762" s="59">
        <v>0.96</v>
      </c>
      <c r="K762" s="60">
        <v>82.053869692108606</v>
      </c>
      <c r="L762" t="s">
        <v>72</v>
      </c>
      <c r="M762" s="42">
        <v>0.126</v>
      </c>
      <c r="N762">
        <v>9632</v>
      </c>
      <c r="O762" s="62">
        <v>44685</v>
      </c>
      <c r="P762">
        <v>23055</v>
      </c>
      <c r="Q762" s="58">
        <v>1891751.9657515599</v>
      </c>
      <c r="R762" s="58">
        <v>2130113</v>
      </c>
      <c r="S762">
        <v>16517</v>
      </c>
      <c r="T762" s="58">
        <v>23055</v>
      </c>
      <c r="U762" s="58">
        <v>6538</v>
      </c>
      <c r="V762" s="58">
        <v>1526050</v>
      </c>
      <c r="W762" s="58">
        <v>604063</v>
      </c>
      <c r="X762">
        <v>78</v>
      </c>
      <c r="Y762" s="61">
        <v>46035</v>
      </c>
      <c r="Z762" s="61" t="s">
        <v>1817</v>
      </c>
      <c r="AA762" s="58">
        <v>-114</v>
      </c>
      <c r="AB762">
        <v>3870</v>
      </c>
      <c r="AC762">
        <v>114</v>
      </c>
      <c r="AD762">
        <v>7</v>
      </c>
      <c r="AE762" s="42">
        <v>0.71641726306658005</v>
      </c>
      <c r="AF762" s="58">
        <v>107</v>
      </c>
    </row>
    <row r="763" spans="3:32">
      <c r="C763" t="s">
        <v>1054</v>
      </c>
      <c r="D763">
        <v>772</v>
      </c>
      <c r="E763">
        <v>83641333</v>
      </c>
      <c r="F763" t="s">
        <v>326</v>
      </c>
      <c r="G763" t="s">
        <v>79</v>
      </c>
      <c r="H763">
        <v>11</v>
      </c>
      <c r="I763">
        <v>2145694</v>
      </c>
      <c r="J763" s="59">
        <v>0.82</v>
      </c>
      <c r="K763" s="60">
        <v>77.555056906672405</v>
      </c>
      <c r="L763" t="s">
        <v>184</v>
      </c>
      <c r="M763" s="42">
        <v>0.15</v>
      </c>
      <c r="N763">
        <v>8673</v>
      </c>
      <c r="O763" s="62">
        <v>45568</v>
      </c>
      <c r="P763">
        <v>82669</v>
      </c>
      <c r="Q763" s="58">
        <v>6411398.9994176999</v>
      </c>
      <c r="R763" s="58">
        <v>7373109</v>
      </c>
      <c r="S763">
        <v>18143</v>
      </c>
      <c r="T763" s="58">
        <v>82669</v>
      </c>
      <c r="U763" s="58">
        <v>64526</v>
      </c>
      <c r="V763" s="58">
        <v>1618144</v>
      </c>
      <c r="W763" s="58">
        <v>5754965</v>
      </c>
      <c r="X763">
        <v>163</v>
      </c>
      <c r="Y763" s="61">
        <v>45854</v>
      </c>
      <c r="Z763" s="61" t="s">
        <v>1817</v>
      </c>
      <c r="AA763" s="58">
        <v>-295</v>
      </c>
      <c r="AB763">
        <v>4182</v>
      </c>
      <c r="AC763">
        <v>295</v>
      </c>
      <c r="AD763">
        <v>3</v>
      </c>
      <c r="AE763" s="42">
        <v>0.219465579600576</v>
      </c>
      <c r="AF763" s="58">
        <v>292</v>
      </c>
    </row>
    <row r="764" spans="3:32">
      <c r="C764" t="s">
        <v>1055</v>
      </c>
      <c r="D764">
        <v>207</v>
      </c>
      <c r="E764">
        <v>24638214</v>
      </c>
      <c r="F764" t="s">
        <v>287</v>
      </c>
      <c r="G764" t="s">
        <v>207</v>
      </c>
      <c r="H764">
        <v>15</v>
      </c>
      <c r="I764">
        <v>3392102</v>
      </c>
      <c r="J764" s="59">
        <v>0.79</v>
      </c>
      <c r="K764" s="60">
        <v>81.102351348903696</v>
      </c>
      <c r="L764" t="s">
        <v>87</v>
      </c>
      <c r="M764" s="42">
        <v>0.13900000000000001</v>
      </c>
      <c r="N764">
        <v>2971</v>
      </c>
      <c r="O764" s="62">
        <v>45616</v>
      </c>
      <c r="P764">
        <v>83899</v>
      </c>
      <c r="Q764" s="58">
        <v>6804406.1758216703</v>
      </c>
      <c r="R764" s="58">
        <v>7750219</v>
      </c>
      <c r="S764">
        <v>2926</v>
      </c>
      <c r="T764" s="58">
        <v>83899</v>
      </c>
      <c r="U764" s="58">
        <v>80973</v>
      </c>
      <c r="V764" s="58">
        <v>270291</v>
      </c>
      <c r="W764" s="58">
        <v>7479928</v>
      </c>
      <c r="X764">
        <v>193</v>
      </c>
      <c r="Y764" s="61">
        <v>46260</v>
      </c>
      <c r="Z764" s="61" t="s">
        <v>1817</v>
      </c>
      <c r="AA764" s="58">
        <v>111</v>
      </c>
      <c r="AB764">
        <v>1816</v>
      </c>
      <c r="AC764">
        <v>0</v>
      </c>
      <c r="AD764">
        <v>0</v>
      </c>
      <c r="AE764" s="42">
        <v>3.4875266689710201E-2</v>
      </c>
      <c r="AF764" s="58">
        <v>0</v>
      </c>
    </row>
    <row r="765" spans="3:32">
      <c r="C765" t="s">
        <v>1056</v>
      </c>
      <c r="D765">
        <v>944</v>
      </c>
      <c r="E765">
        <v>17178830</v>
      </c>
      <c r="F765" t="s">
        <v>193</v>
      </c>
      <c r="G765" t="s">
        <v>54</v>
      </c>
      <c r="H765">
        <v>39</v>
      </c>
      <c r="I765">
        <v>8574317</v>
      </c>
      <c r="J765" s="59">
        <v>0.89</v>
      </c>
      <c r="K765" s="60">
        <v>68.196440426445903</v>
      </c>
      <c r="L765" t="s">
        <v>64</v>
      </c>
      <c r="M765" s="42">
        <v>0.14399999999999999</v>
      </c>
      <c r="N765">
        <v>4046</v>
      </c>
      <c r="O765" s="62">
        <v>45088</v>
      </c>
      <c r="P765">
        <v>39208</v>
      </c>
      <c r="Q765" s="58">
        <v>2673846.0362400902</v>
      </c>
      <c r="R765" s="58">
        <v>3058880</v>
      </c>
      <c r="S765">
        <v>32226</v>
      </c>
      <c r="T765" s="58">
        <v>39208</v>
      </c>
      <c r="U765" s="58">
        <v>6982</v>
      </c>
      <c r="V765" s="58">
        <v>2514167</v>
      </c>
      <c r="W765" s="58">
        <v>544713</v>
      </c>
      <c r="X765">
        <v>173</v>
      </c>
      <c r="Y765" s="61">
        <v>46210</v>
      </c>
      <c r="Z765" s="61" t="s">
        <v>1817</v>
      </c>
      <c r="AA765" s="58">
        <v>61</v>
      </c>
      <c r="AB765">
        <v>9611</v>
      </c>
      <c r="AC765">
        <v>0</v>
      </c>
      <c r="AD765">
        <v>0</v>
      </c>
      <c r="AE765" s="42">
        <v>0.82192409712303605</v>
      </c>
      <c r="AF765" s="58">
        <v>0</v>
      </c>
    </row>
    <row r="766" spans="3:32">
      <c r="C766" t="s">
        <v>1057</v>
      </c>
      <c r="D766">
        <v>635</v>
      </c>
      <c r="E766">
        <v>18586840</v>
      </c>
      <c r="F766" t="s">
        <v>1058</v>
      </c>
      <c r="G766" t="s">
        <v>125</v>
      </c>
      <c r="H766">
        <v>41</v>
      </c>
      <c r="I766">
        <v>5488007</v>
      </c>
      <c r="J766" s="59">
        <v>1</v>
      </c>
      <c r="K766" s="60">
        <v>70.441323109409396</v>
      </c>
      <c r="L766" t="s">
        <v>104</v>
      </c>
      <c r="M766" s="42">
        <v>0.113</v>
      </c>
      <c r="N766">
        <v>8347</v>
      </c>
      <c r="O766" s="62">
        <v>44068</v>
      </c>
      <c r="P766">
        <v>60083</v>
      </c>
      <c r="Q766" s="58">
        <v>4232326.0163826402</v>
      </c>
      <c r="R766" s="58">
        <v>4710579</v>
      </c>
      <c r="S766">
        <v>38610</v>
      </c>
      <c r="T766" s="58">
        <v>60083</v>
      </c>
      <c r="U766" s="58">
        <v>21473</v>
      </c>
      <c r="V766" s="58">
        <v>3027070</v>
      </c>
      <c r="W766" s="58">
        <v>1683509</v>
      </c>
      <c r="X766">
        <v>62</v>
      </c>
      <c r="Y766" s="61">
        <v>46309</v>
      </c>
      <c r="Z766" s="61" t="s">
        <v>1817</v>
      </c>
      <c r="AA766" s="58">
        <v>160</v>
      </c>
      <c r="AB766">
        <v>3240</v>
      </c>
      <c r="AC766">
        <v>0</v>
      </c>
      <c r="AD766">
        <v>0</v>
      </c>
      <c r="AE766" s="42">
        <v>0.64261105470765401</v>
      </c>
      <c r="AF766" s="58">
        <v>0</v>
      </c>
    </row>
    <row r="767" spans="3:32">
      <c r="C767" t="s">
        <v>1059</v>
      </c>
      <c r="D767">
        <v>855</v>
      </c>
      <c r="E767">
        <v>36228190</v>
      </c>
      <c r="F767" t="s">
        <v>74</v>
      </c>
      <c r="G767" t="s">
        <v>75</v>
      </c>
      <c r="H767">
        <v>17</v>
      </c>
      <c r="I767">
        <v>9377111</v>
      </c>
      <c r="J767" s="59">
        <v>0.87</v>
      </c>
      <c r="K767" s="60">
        <v>95.355311042688896</v>
      </c>
      <c r="L767" t="s">
        <v>112</v>
      </c>
      <c r="M767" s="42">
        <v>0.129</v>
      </c>
      <c r="N767">
        <v>9124</v>
      </c>
      <c r="O767" s="62">
        <v>44032</v>
      </c>
      <c r="P767">
        <v>28754</v>
      </c>
      <c r="Q767" s="58">
        <v>2741846.6137214801</v>
      </c>
      <c r="R767" s="58">
        <v>3095545</v>
      </c>
      <c r="S767">
        <v>19862</v>
      </c>
      <c r="T767" s="58">
        <v>28754</v>
      </c>
      <c r="U767" s="58">
        <v>8892</v>
      </c>
      <c r="V767" s="58">
        <v>2138266</v>
      </c>
      <c r="W767" s="58">
        <v>957279</v>
      </c>
      <c r="X767">
        <v>84</v>
      </c>
      <c r="Y767" s="61">
        <v>46228</v>
      </c>
      <c r="Z767" s="61" t="s">
        <v>1817</v>
      </c>
      <c r="AA767" s="58">
        <v>79</v>
      </c>
      <c r="AB767">
        <v>9456</v>
      </c>
      <c r="AC767">
        <v>0</v>
      </c>
      <c r="AD767">
        <v>0</v>
      </c>
      <c r="AE767" s="42">
        <v>0.69075606872087403</v>
      </c>
      <c r="AF767" s="58">
        <v>0</v>
      </c>
    </row>
    <row r="768" spans="3:32">
      <c r="C768" t="s">
        <v>1060</v>
      </c>
      <c r="D768">
        <v>803</v>
      </c>
      <c r="E768">
        <v>49700282</v>
      </c>
      <c r="F768" t="s">
        <v>469</v>
      </c>
      <c r="G768" t="s">
        <v>58</v>
      </c>
      <c r="H768">
        <v>50</v>
      </c>
      <c r="I768">
        <v>8336184</v>
      </c>
      <c r="J768" s="59">
        <v>0.79</v>
      </c>
      <c r="K768" s="60">
        <v>98.561789008320702</v>
      </c>
      <c r="L768" t="s">
        <v>184</v>
      </c>
      <c r="M768" s="42">
        <v>0.13300000000000001</v>
      </c>
      <c r="N768">
        <v>3611</v>
      </c>
      <c r="O768" s="62">
        <v>44173</v>
      </c>
      <c r="P768">
        <v>23592</v>
      </c>
      <c r="Q768" s="58">
        <v>2325269.7262843</v>
      </c>
      <c r="R768" s="58">
        <v>2634531</v>
      </c>
      <c r="S768">
        <v>16393</v>
      </c>
      <c r="T768" s="58">
        <v>23592</v>
      </c>
      <c r="U768" s="58">
        <v>7199</v>
      </c>
      <c r="V768" s="58">
        <v>1830615</v>
      </c>
      <c r="W768" s="58">
        <v>803916</v>
      </c>
      <c r="X768">
        <v>58</v>
      </c>
      <c r="Y768" s="61">
        <v>46313</v>
      </c>
      <c r="Z768" s="61" t="s">
        <v>1817</v>
      </c>
      <c r="AA768" s="58">
        <v>164</v>
      </c>
      <c r="AB768">
        <v>4401</v>
      </c>
      <c r="AC768">
        <v>0</v>
      </c>
      <c r="AD768">
        <v>0</v>
      </c>
      <c r="AE768" s="42">
        <v>0.69485418786029196</v>
      </c>
      <c r="AF768" s="58">
        <v>0</v>
      </c>
    </row>
    <row r="769" spans="3:32">
      <c r="C769" t="s">
        <v>1061</v>
      </c>
      <c r="D769">
        <v>816</v>
      </c>
      <c r="E769">
        <v>98467453</v>
      </c>
      <c r="F769" t="s">
        <v>172</v>
      </c>
      <c r="G769" t="s">
        <v>93</v>
      </c>
      <c r="H769">
        <v>20</v>
      </c>
      <c r="I769">
        <v>7121814</v>
      </c>
      <c r="J769" s="59">
        <v>0.94</v>
      </c>
      <c r="K769" s="60">
        <v>89.814348583115105</v>
      </c>
      <c r="L769" t="s">
        <v>272</v>
      </c>
      <c r="M769" s="42">
        <v>0.10299999999999999</v>
      </c>
      <c r="N769">
        <v>4586</v>
      </c>
      <c r="O769" s="62">
        <v>45744</v>
      </c>
      <c r="P769">
        <v>94978</v>
      </c>
      <c r="Q769" s="58">
        <v>8530387.1997270994</v>
      </c>
      <c r="R769" s="58">
        <v>9409017</v>
      </c>
      <c r="S769">
        <v>94978</v>
      </c>
      <c r="T769" s="58">
        <v>94978</v>
      </c>
      <c r="U769" s="58">
        <v>0</v>
      </c>
      <c r="V769" s="58">
        <v>9409017</v>
      </c>
      <c r="W769" s="58">
        <v>0</v>
      </c>
      <c r="X769">
        <v>152</v>
      </c>
      <c r="Y769" s="61">
        <v>46248</v>
      </c>
      <c r="Z769" s="61" t="s">
        <v>1818</v>
      </c>
      <c r="AA769" s="58">
        <v>99</v>
      </c>
      <c r="AB769">
        <v>2277</v>
      </c>
      <c r="AC769">
        <v>0</v>
      </c>
      <c r="AD769">
        <v>0</v>
      </c>
      <c r="AE769" s="42">
        <v>1</v>
      </c>
      <c r="AF769" s="58">
        <v>0</v>
      </c>
    </row>
    <row r="770" spans="3:32">
      <c r="C770" t="s">
        <v>1062</v>
      </c>
      <c r="D770">
        <v>563</v>
      </c>
      <c r="E770">
        <v>53075354</v>
      </c>
      <c r="F770" t="s">
        <v>434</v>
      </c>
      <c r="G770" t="s">
        <v>107</v>
      </c>
      <c r="H770">
        <v>9</v>
      </c>
      <c r="I770">
        <v>8508171</v>
      </c>
      <c r="J770" s="59">
        <v>0.85</v>
      </c>
      <c r="K770" s="60">
        <v>53.2009359483175</v>
      </c>
      <c r="L770" t="s">
        <v>115</v>
      </c>
      <c r="M770" s="42">
        <v>0.123</v>
      </c>
      <c r="N770">
        <v>8039</v>
      </c>
      <c r="O770" s="62">
        <v>45720</v>
      </c>
      <c r="P770">
        <v>88141</v>
      </c>
      <c r="Q770" s="58">
        <v>4689183.6954206498</v>
      </c>
      <c r="R770" s="58">
        <v>5265953</v>
      </c>
      <c r="S770">
        <v>32848</v>
      </c>
      <c r="T770" s="58">
        <v>88141</v>
      </c>
      <c r="U770" s="58">
        <v>55293</v>
      </c>
      <c r="V770" s="58">
        <v>1962492</v>
      </c>
      <c r="W770" s="58">
        <v>3303461</v>
      </c>
      <c r="X770">
        <v>93</v>
      </c>
      <c r="Y770" s="61">
        <v>45692</v>
      </c>
      <c r="Z770" s="61" t="s">
        <v>1817</v>
      </c>
      <c r="AA770" s="58">
        <v>-457</v>
      </c>
      <c r="AB770">
        <v>8380</v>
      </c>
      <c r="AC770">
        <v>457</v>
      </c>
      <c r="AD770">
        <v>5</v>
      </c>
      <c r="AE770" s="42">
        <v>0.372675599323811</v>
      </c>
      <c r="AF770" s="58">
        <v>452</v>
      </c>
    </row>
    <row r="771" spans="3:32">
      <c r="C771" t="s">
        <v>1063</v>
      </c>
      <c r="D771">
        <v>142</v>
      </c>
      <c r="E771">
        <v>46177852</v>
      </c>
      <c r="F771" t="s">
        <v>170</v>
      </c>
      <c r="G771" t="s">
        <v>147</v>
      </c>
      <c r="H771">
        <v>34</v>
      </c>
      <c r="I771">
        <v>6546078</v>
      </c>
      <c r="J771" s="59">
        <v>0.98</v>
      </c>
      <c r="K771" s="60">
        <v>98.2998141400126</v>
      </c>
      <c r="L771" t="s">
        <v>122</v>
      </c>
      <c r="M771" s="42">
        <v>0.122</v>
      </c>
      <c r="N771">
        <v>4207</v>
      </c>
      <c r="O771" s="62">
        <v>45928</v>
      </c>
      <c r="P771">
        <v>10572</v>
      </c>
      <c r="Q771" s="58">
        <v>1039225.63508821</v>
      </c>
      <c r="R771" s="58">
        <v>1166011</v>
      </c>
      <c r="S771">
        <v>7227</v>
      </c>
      <c r="T771" s="58">
        <v>10572</v>
      </c>
      <c r="U771" s="58">
        <v>3345</v>
      </c>
      <c r="V771" s="58">
        <v>797083</v>
      </c>
      <c r="W771" s="58">
        <v>368928</v>
      </c>
      <c r="X771">
        <v>159</v>
      </c>
      <c r="Y771" s="61">
        <v>45853</v>
      </c>
      <c r="Z771" s="61" t="s">
        <v>1817</v>
      </c>
      <c r="AA771" s="58">
        <v>-296</v>
      </c>
      <c r="AB771">
        <v>3048</v>
      </c>
      <c r="AC771">
        <v>296</v>
      </c>
      <c r="AD771">
        <v>3</v>
      </c>
      <c r="AE771" s="42">
        <v>0.68359818388195204</v>
      </c>
      <c r="AF771" s="58">
        <v>293</v>
      </c>
    </row>
    <row r="772" spans="3:32">
      <c r="C772" t="s">
        <v>1064</v>
      </c>
      <c r="D772">
        <v>917</v>
      </c>
      <c r="E772">
        <v>79897476</v>
      </c>
      <c r="F772" t="s">
        <v>141</v>
      </c>
      <c r="G772" t="s">
        <v>93</v>
      </c>
      <c r="H772">
        <v>47</v>
      </c>
      <c r="I772">
        <v>6218015</v>
      </c>
      <c r="J772" s="59">
        <v>0.97</v>
      </c>
      <c r="K772" s="60">
        <v>71.742942336103695</v>
      </c>
      <c r="L772" t="s">
        <v>94</v>
      </c>
      <c r="M772" s="42">
        <v>0.123</v>
      </c>
      <c r="N772">
        <v>6841</v>
      </c>
      <c r="O772" s="62">
        <v>45112</v>
      </c>
      <c r="P772">
        <v>98015</v>
      </c>
      <c r="Q772" s="58">
        <v>7031884.4930732101</v>
      </c>
      <c r="R772" s="58">
        <v>7896806</v>
      </c>
      <c r="S772">
        <v>51871</v>
      </c>
      <c r="T772" s="58">
        <v>98015</v>
      </c>
      <c r="U772" s="58">
        <v>46144</v>
      </c>
      <c r="V772" s="58">
        <v>4179108</v>
      </c>
      <c r="W772" s="58">
        <v>3717698</v>
      </c>
      <c r="X772">
        <v>134</v>
      </c>
      <c r="Y772" s="61">
        <v>46075</v>
      </c>
      <c r="Z772" s="61" t="s">
        <v>1817</v>
      </c>
      <c r="AA772" s="58">
        <v>-74</v>
      </c>
      <c r="AB772">
        <v>9422</v>
      </c>
      <c r="AC772">
        <v>74</v>
      </c>
      <c r="AD772">
        <v>3</v>
      </c>
      <c r="AE772" s="42">
        <v>0.52921491608427296</v>
      </c>
      <c r="AF772" s="58">
        <v>71</v>
      </c>
    </row>
    <row r="773" spans="3:32">
      <c r="C773" t="s">
        <v>1065</v>
      </c>
      <c r="D773">
        <v>765</v>
      </c>
      <c r="E773">
        <v>74029133</v>
      </c>
      <c r="F773" t="s">
        <v>196</v>
      </c>
      <c r="G773" t="s">
        <v>83</v>
      </c>
      <c r="H773">
        <v>27</v>
      </c>
      <c r="I773">
        <v>8199349</v>
      </c>
      <c r="J773" s="59">
        <v>0.77</v>
      </c>
      <c r="K773" s="60">
        <v>87.118191196018898</v>
      </c>
      <c r="L773" t="s">
        <v>122</v>
      </c>
      <c r="M773" s="42">
        <v>0.127</v>
      </c>
      <c r="N773">
        <v>7755</v>
      </c>
      <c r="O773" s="62">
        <v>45414</v>
      </c>
      <c r="P773">
        <v>69265</v>
      </c>
      <c r="Q773" s="58">
        <v>6034241.5131922504</v>
      </c>
      <c r="R773" s="58">
        <v>6800590</v>
      </c>
      <c r="S773">
        <v>39087</v>
      </c>
      <c r="T773" s="58">
        <v>69265</v>
      </c>
      <c r="U773" s="58">
        <v>30178</v>
      </c>
      <c r="V773" s="58">
        <v>3837648</v>
      </c>
      <c r="W773" s="58">
        <v>2962942</v>
      </c>
      <c r="X773">
        <v>169</v>
      </c>
      <c r="Y773" s="61">
        <v>46007</v>
      </c>
      <c r="Z773" s="61" t="s">
        <v>1817</v>
      </c>
      <c r="AA773" s="58">
        <v>-142</v>
      </c>
      <c r="AB773">
        <v>3791</v>
      </c>
      <c r="AC773">
        <v>142</v>
      </c>
      <c r="AD773">
        <v>8</v>
      </c>
      <c r="AE773" s="42">
        <v>0.56431097957121201</v>
      </c>
      <c r="AF773" s="58">
        <v>134</v>
      </c>
    </row>
    <row r="774" spans="3:32">
      <c r="C774" t="s">
        <v>1066</v>
      </c>
      <c r="D774">
        <v>865</v>
      </c>
      <c r="E774">
        <v>66391313</v>
      </c>
      <c r="F774" t="s">
        <v>905</v>
      </c>
      <c r="G774" t="s">
        <v>67</v>
      </c>
      <c r="H774">
        <v>6</v>
      </c>
      <c r="I774">
        <v>4011246</v>
      </c>
      <c r="J774" s="59">
        <v>0.77</v>
      </c>
      <c r="K774" s="60">
        <v>81.205749061290106</v>
      </c>
      <c r="L774" t="s">
        <v>197</v>
      </c>
      <c r="M774" s="42">
        <v>0.111</v>
      </c>
      <c r="N774">
        <v>2898</v>
      </c>
      <c r="O774" s="62">
        <v>44050</v>
      </c>
      <c r="P774">
        <v>45330</v>
      </c>
      <c r="Q774" s="58">
        <v>3681056.6049482799</v>
      </c>
      <c r="R774" s="58">
        <v>4089654</v>
      </c>
      <c r="S774">
        <v>34861</v>
      </c>
      <c r="T774" s="58">
        <v>45330</v>
      </c>
      <c r="U774" s="58">
        <v>10469</v>
      </c>
      <c r="V774" s="58">
        <v>3145145</v>
      </c>
      <c r="W774" s="58">
        <v>944509</v>
      </c>
      <c r="X774">
        <v>129</v>
      </c>
      <c r="Y774" s="61">
        <v>45881</v>
      </c>
      <c r="Z774" s="61" t="s">
        <v>1817</v>
      </c>
      <c r="AA774" s="58">
        <v>-268</v>
      </c>
      <c r="AB774">
        <v>8761</v>
      </c>
      <c r="AC774">
        <v>268</v>
      </c>
      <c r="AD774">
        <v>9</v>
      </c>
      <c r="AE774" s="42">
        <v>0.76904919479373501</v>
      </c>
      <c r="AF774" s="58">
        <v>259</v>
      </c>
    </row>
    <row r="775" spans="3:32">
      <c r="C775" t="s">
        <v>1067</v>
      </c>
      <c r="D775">
        <v>802</v>
      </c>
      <c r="E775">
        <v>23492300</v>
      </c>
      <c r="F775" t="s">
        <v>365</v>
      </c>
      <c r="G775" t="s">
        <v>211</v>
      </c>
      <c r="H775">
        <v>20</v>
      </c>
      <c r="I775">
        <v>7771398</v>
      </c>
      <c r="J775" s="59">
        <v>0.97</v>
      </c>
      <c r="K775" s="60">
        <v>53.4555351756701</v>
      </c>
      <c r="L775" t="s">
        <v>137</v>
      </c>
      <c r="M775" s="42">
        <v>0.115</v>
      </c>
      <c r="N775">
        <v>8831</v>
      </c>
      <c r="O775" s="62">
        <v>44845</v>
      </c>
      <c r="P775">
        <v>71481</v>
      </c>
      <c r="Q775" s="58">
        <v>3821055.1098920801</v>
      </c>
      <c r="R775" s="58">
        <v>4260476</v>
      </c>
      <c r="S775">
        <v>25104</v>
      </c>
      <c r="T775" s="58">
        <v>71481</v>
      </c>
      <c r="U775" s="58">
        <v>46377</v>
      </c>
      <c r="V775" s="58">
        <v>1496272</v>
      </c>
      <c r="W775" s="58">
        <v>2764204</v>
      </c>
      <c r="X775">
        <v>124</v>
      </c>
      <c r="Y775" s="61">
        <v>46301</v>
      </c>
      <c r="Z775" s="61" t="s">
        <v>1817</v>
      </c>
      <c r="AA775" s="58">
        <v>152</v>
      </c>
      <c r="AB775">
        <v>5843</v>
      </c>
      <c r="AC775">
        <v>0</v>
      </c>
      <c r="AD775">
        <v>0</v>
      </c>
      <c r="AE775" s="42">
        <v>0.35119822050614802</v>
      </c>
      <c r="AF775" s="58">
        <v>0</v>
      </c>
    </row>
    <row r="776" spans="3:32">
      <c r="C776" t="s">
        <v>1068</v>
      </c>
      <c r="D776">
        <v>174</v>
      </c>
      <c r="E776">
        <v>88454539</v>
      </c>
      <c r="F776" t="s">
        <v>619</v>
      </c>
      <c r="G776" t="s">
        <v>125</v>
      </c>
      <c r="H776">
        <v>46</v>
      </c>
      <c r="I776">
        <v>5940211</v>
      </c>
      <c r="J776" s="59">
        <v>0.89</v>
      </c>
      <c r="K776" s="60">
        <v>72.052029019550901</v>
      </c>
      <c r="L776" t="s">
        <v>104</v>
      </c>
      <c r="M776" s="42">
        <v>0.11</v>
      </c>
      <c r="N776">
        <v>3866</v>
      </c>
      <c r="O776" s="62">
        <v>45153</v>
      </c>
      <c r="P776">
        <v>81343</v>
      </c>
      <c r="Q776" s="58">
        <v>5860928.1965373298</v>
      </c>
      <c r="R776" s="58">
        <v>6505630</v>
      </c>
      <c r="S776">
        <v>24401</v>
      </c>
      <c r="T776" s="58">
        <v>81343</v>
      </c>
      <c r="U776" s="58">
        <v>56942</v>
      </c>
      <c r="V776" s="58">
        <v>1951537</v>
      </c>
      <c r="W776" s="58">
        <v>4554093</v>
      </c>
      <c r="X776">
        <v>122</v>
      </c>
      <c r="Y776" s="61">
        <v>46384</v>
      </c>
      <c r="Z776" s="61" t="s">
        <v>1817</v>
      </c>
      <c r="AA776" s="58">
        <v>235</v>
      </c>
      <c r="AB776">
        <v>1636</v>
      </c>
      <c r="AC776">
        <v>0</v>
      </c>
      <c r="AD776">
        <v>0</v>
      </c>
      <c r="AE776" s="42">
        <v>0.29997664212040398</v>
      </c>
      <c r="AF776" s="58">
        <v>0</v>
      </c>
    </row>
    <row r="777" spans="3:32">
      <c r="C777" t="s">
        <v>1069</v>
      </c>
      <c r="D777">
        <v>562</v>
      </c>
      <c r="E777">
        <v>69120928</v>
      </c>
      <c r="F777" t="s">
        <v>408</v>
      </c>
      <c r="G777" t="s">
        <v>147</v>
      </c>
      <c r="H777">
        <v>48</v>
      </c>
      <c r="I777">
        <v>9059604</v>
      </c>
      <c r="J777" s="59">
        <v>0.88</v>
      </c>
      <c r="K777" s="60">
        <v>60.909885388714002</v>
      </c>
      <c r="L777" t="s">
        <v>51</v>
      </c>
      <c r="M777" s="42">
        <v>0.112</v>
      </c>
      <c r="N777">
        <v>8822</v>
      </c>
      <c r="O777" s="62">
        <v>43915</v>
      </c>
      <c r="P777">
        <v>23847</v>
      </c>
      <c r="Q777" s="58">
        <v>1452518.03686466</v>
      </c>
      <c r="R777" s="58">
        <v>1615200</v>
      </c>
      <c r="S777">
        <v>8372</v>
      </c>
      <c r="T777" s="58">
        <v>23847</v>
      </c>
      <c r="U777" s="58">
        <v>15475</v>
      </c>
      <c r="V777" s="58">
        <v>567051</v>
      </c>
      <c r="W777" s="58">
        <v>1048149</v>
      </c>
      <c r="X777">
        <v>64</v>
      </c>
      <c r="Y777" s="61">
        <v>46321</v>
      </c>
      <c r="Z777" s="61" t="s">
        <v>1817</v>
      </c>
      <c r="AA777" s="58">
        <v>172</v>
      </c>
      <c r="AB777">
        <v>1930</v>
      </c>
      <c r="AC777">
        <v>0</v>
      </c>
      <c r="AD777">
        <v>0</v>
      </c>
      <c r="AE777" s="42">
        <v>0.35107141359500099</v>
      </c>
      <c r="AF777" s="58">
        <v>0</v>
      </c>
    </row>
    <row r="778" spans="3:32">
      <c r="C778" t="s">
        <v>1070</v>
      </c>
      <c r="D778">
        <v>355</v>
      </c>
      <c r="E778">
        <v>68438664</v>
      </c>
      <c r="F778" t="s">
        <v>269</v>
      </c>
      <c r="G778" t="s">
        <v>97</v>
      </c>
      <c r="H778">
        <v>37</v>
      </c>
      <c r="I778">
        <v>6436296</v>
      </c>
      <c r="J778" s="59">
        <v>0.96</v>
      </c>
      <c r="K778" s="60">
        <v>52.375036325134502</v>
      </c>
      <c r="L778" t="s">
        <v>377</v>
      </c>
      <c r="M778" s="42">
        <v>0.115</v>
      </c>
      <c r="N778">
        <v>2993</v>
      </c>
      <c r="O778" s="62">
        <v>44580</v>
      </c>
      <c r="P778">
        <v>70626</v>
      </c>
      <c r="Q778" s="58">
        <v>3699039.31549895</v>
      </c>
      <c r="R778" s="58">
        <v>4124429</v>
      </c>
      <c r="S778">
        <v>27282</v>
      </c>
      <c r="T778" s="58">
        <v>70626</v>
      </c>
      <c r="U778" s="58">
        <v>43344</v>
      </c>
      <c r="V778" s="58">
        <v>1593219</v>
      </c>
      <c r="W778" s="58">
        <v>2531210</v>
      </c>
      <c r="X778">
        <v>73</v>
      </c>
      <c r="Y778" s="61">
        <v>45863</v>
      </c>
      <c r="Z778" s="61" t="s">
        <v>1817</v>
      </c>
      <c r="AA778" s="58">
        <v>-286</v>
      </c>
      <c r="AB778">
        <v>1080</v>
      </c>
      <c r="AC778">
        <v>286</v>
      </c>
      <c r="AD778">
        <v>2</v>
      </c>
      <c r="AE778" s="42">
        <v>0.38628833574037902</v>
      </c>
      <c r="AF778" s="58">
        <v>284</v>
      </c>
    </row>
    <row r="779" spans="3:32">
      <c r="C779" t="s">
        <v>1071</v>
      </c>
      <c r="D779">
        <v>816</v>
      </c>
      <c r="E779">
        <v>53265253</v>
      </c>
      <c r="F779" t="s">
        <v>361</v>
      </c>
      <c r="G779" t="s">
        <v>107</v>
      </c>
      <c r="H779">
        <v>11</v>
      </c>
      <c r="I779">
        <v>5802929</v>
      </c>
      <c r="J779" s="59">
        <v>0.82</v>
      </c>
      <c r="K779" s="60">
        <v>94.365026601539</v>
      </c>
      <c r="L779" t="s">
        <v>315</v>
      </c>
      <c r="M779" s="42">
        <v>0.129</v>
      </c>
      <c r="N779">
        <v>4868</v>
      </c>
      <c r="O779" s="62">
        <v>45366</v>
      </c>
      <c r="P779">
        <v>12128</v>
      </c>
      <c r="Q779" s="58">
        <v>1144459.0426234601</v>
      </c>
      <c r="R779" s="58">
        <v>1292094</v>
      </c>
      <c r="S779">
        <v>7442</v>
      </c>
      <c r="T779" s="58">
        <v>12128</v>
      </c>
      <c r="U779" s="58">
        <v>4686</v>
      </c>
      <c r="V779" s="58">
        <v>792857</v>
      </c>
      <c r="W779" s="58">
        <v>499237</v>
      </c>
      <c r="X779">
        <v>111</v>
      </c>
      <c r="Y779" s="61">
        <v>45950</v>
      </c>
      <c r="Z779" s="61" t="s">
        <v>1817</v>
      </c>
      <c r="AA779" s="58">
        <v>-199</v>
      </c>
      <c r="AB779">
        <v>5984</v>
      </c>
      <c r="AC779">
        <v>199</v>
      </c>
      <c r="AD779">
        <v>7</v>
      </c>
      <c r="AE779" s="42">
        <v>0.613621372031662</v>
      </c>
      <c r="AF779" s="58">
        <v>192</v>
      </c>
    </row>
    <row r="780" spans="3:32">
      <c r="C780" t="s">
        <v>1072</v>
      </c>
      <c r="D780">
        <v>817</v>
      </c>
      <c r="E780">
        <v>50770595</v>
      </c>
      <c r="F780" t="s">
        <v>432</v>
      </c>
      <c r="G780" t="s">
        <v>207</v>
      </c>
      <c r="H780">
        <v>13</v>
      </c>
      <c r="I780">
        <v>5048338</v>
      </c>
      <c r="J780" s="59">
        <v>0.97</v>
      </c>
      <c r="K780" s="60">
        <v>50.159496157133098</v>
      </c>
      <c r="L780" t="s">
        <v>64</v>
      </c>
      <c r="M780" s="42">
        <v>0.14099999999999999</v>
      </c>
      <c r="N780">
        <v>9310</v>
      </c>
      <c r="O780" s="62">
        <v>45448</v>
      </c>
      <c r="P780">
        <v>67249</v>
      </c>
      <c r="Q780" s="58">
        <v>3373175.9570710398</v>
      </c>
      <c r="R780" s="58">
        <v>3848794</v>
      </c>
      <c r="S780">
        <v>49942</v>
      </c>
      <c r="T780" s="58">
        <v>67249</v>
      </c>
      <c r="U780" s="58">
        <v>17307</v>
      </c>
      <c r="V780" s="58">
        <v>2858280</v>
      </c>
      <c r="W780" s="58">
        <v>990514</v>
      </c>
      <c r="X780">
        <v>197</v>
      </c>
      <c r="Y780" s="61">
        <v>45986</v>
      </c>
      <c r="Z780" s="61" t="s">
        <v>1817</v>
      </c>
      <c r="AA780" s="58">
        <v>-163</v>
      </c>
      <c r="AB780">
        <v>2669</v>
      </c>
      <c r="AC780">
        <v>163</v>
      </c>
      <c r="AD780">
        <v>9</v>
      </c>
      <c r="AE780" s="42">
        <v>0.74264301327900795</v>
      </c>
      <c r="AF780" s="58">
        <v>154</v>
      </c>
    </row>
    <row r="781" spans="3:32">
      <c r="C781" t="s">
        <v>1073</v>
      </c>
      <c r="D781">
        <v>786</v>
      </c>
      <c r="E781">
        <v>50309222</v>
      </c>
      <c r="F781" t="s">
        <v>402</v>
      </c>
      <c r="G781" t="s">
        <v>75</v>
      </c>
      <c r="H781">
        <v>18</v>
      </c>
      <c r="I781">
        <v>7539286</v>
      </c>
      <c r="J781" s="59">
        <v>0.93</v>
      </c>
      <c r="K781" s="60">
        <v>95.197030779099705</v>
      </c>
      <c r="L781" t="s">
        <v>202</v>
      </c>
      <c r="M781" s="42">
        <v>0.14499999999999999</v>
      </c>
      <c r="N781">
        <v>5497</v>
      </c>
      <c r="O781" s="62">
        <v>44409</v>
      </c>
      <c r="P781">
        <v>58753</v>
      </c>
      <c r="Q781" s="58">
        <v>5593111.14936445</v>
      </c>
      <c r="R781" s="58">
        <v>6404112</v>
      </c>
      <c r="S781">
        <v>37184</v>
      </c>
      <c r="T781" s="58">
        <v>58753</v>
      </c>
      <c r="U781" s="58">
        <v>21569</v>
      </c>
      <c r="V781" s="58">
        <v>4053078</v>
      </c>
      <c r="W781" s="58">
        <v>2351034</v>
      </c>
      <c r="X781">
        <v>181</v>
      </c>
      <c r="Y781" s="61">
        <v>45851</v>
      </c>
      <c r="Z781" s="61" t="s">
        <v>1817</v>
      </c>
      <c r="AA781" s="58">
        <v>-298</v>
      </c>
      <c r="AB781">
        <v>7326</v>
      </c>
      <c r="AC781">
        <v>298</v>
      </c>
      <c r="AD781">
        <v>8</v>
      </c>
      <c r="AE781" s="42">
        <v>0.63288683131074197</v>
      </c>
      <c r="AF781" s="58">
        <v>290</v>
      </c>
    </row>
    <row r="782" spans="3:32">
      <c r="C782" t="s">
        <v>1074</v>
      </c>
      <c r="D782">
        <v>438</v>
      </c>
      <c r="E782">
        <v>97957447</v>
      </c>
      <c r="F782" t="s">
        <v>476</v>
      </c>
      <c r="G782" t="s">
        <v>207</v>
      </c>
      <c r="H782">
        <v>36</v>
      </c>
      <c r="I782">
        <v>9476656</v>
      </c>
      <c r="J782" s="59">
        <v>0.97</v>
      </c>
      <c r="K782" s="60">
        <v>50.922415368565503</v>
      </c>
      <c r="L782" t="s">
        <v>265</v>
      </c>
      <c r="M782" s="42">
        <v>0.11899999999999999</v>
      </c>
      <c r="N782">
        <v>4306</v>
      </c>
      <c r="O782" s="62">
        <v>45503</v>
      </c>
      <c r="P782">
        <v>10409</v>
      </c>
      <c r="Q782" s="58">
        <v>530051.42157139804</v>
      </c>
      <c r="R782" s="58">
        <v>593128</v>
      </c>
      <c r="S782">
        <v>10016</v>
      </c>
      <c r="T782" s="58">
        <v>10409</v>
      </c>
      <c r="U782" s="58">
        <v>393</v>
      </c>
      <c r="V782" s="58">
        <v>570734</v>
      </c>
      <c r="W782" s="58">
        <v>22394</v>
      </c>
      <c r="X782">
        <v>190</v>
      </c>
      <c r="Y782" s="61">
        <v>46064</v>
      </c>
      <c r="Z782" s="61" t="s">
        <v>1817</v>
      </c>
      <c r="AA782" s="58">
        <v>-85</v>
      </c>
      <c r="AB782">
        <v>6057</v>
      </c>
      <c r="AC782">
        <v>85</v>
      </c>
      <c r="AD782">
        <v>2</v>
      </c>
      <c r="AE782" s="42">
        <v>0.96224421173984098</v>
      </c>
      <c r="AF782" s="58">
        <v>83</v>
      </c>
    </row>
    <row r="783" spans="3:32">
      <c r="C783" t="s">
        <v>1075</v>
      </c>
      <c r="D783">
        <v>670</v>
      </c>
      <c r="E783">
        <v>30797958</v>
      </c>
      <c r="F783" t="s">
        <v>754</v>
      </c>
      <c r="G783" t="s">
        <v>147</v>
      </c>
      <c r="H783">
        <v>11</v>
      </c>
      <c r="I783">
        <v>6525762</v>
      </c>
      <c r="J783" s="59">
        <v>0.89</v>
      </c>
      <c r="K783" s="60">
        <v>99.745387517839603</v>
      </c>
      <c r="L783" t="s">
        <v>230</v>
      </c>
      <c r="M783" s="42">
        <v>0.13200000000000001</v>
      </c>
      <c r="N783">
        <v>5678</v>
      </c>
      <c r="O783" s="62">
        <v>44593</v>
      </c>
      <c r="P783">
        <v>73498</v>
      </c>
      <c r="Q783" s="58">
        <v>7331086.4917861801</v>
      </c>
      <c r="R783" s="58">
        <v>8298790</v>
      </c>
      <c r="S783">
        <v>73498</v>
      </c>
      <c r="T783" s="58">
        <v>73498</v>
      </c>
      <c r="U783" s="58">
        <v>0</v>
      </c>
      <c r="V783" s="58">
        <v>8298790</v>
      </c>
      <c r="W783" s="58">
        <v>0</v>
      </c>
      <c r="X783">
        <v>66</v>
      </c>
      <c r="Y783" s="61">
        <v>45879</v>
      </c>
      <c r="Z783" s="61" t="s">
        <v>1816</v>
      </c>
      <c r="AA783" s="58">
        <v>-270</v>
      </c>
      <c r="AB783">
        <v>4357</v>
      </c>
      <c r="AC783">
        <v>270</v>
      </c>
      <c r="AD783">
        <v>2</v>
      </c>
      <c r="AE783" s="42">
        <v>1</v>
      </c>
      <c r="AF783" s="58">
        <v>268</v>
      </c>
    </row>
    <row r="784" spans="3:32">
      <c r="C784" t="s">
        <v>1076</v>
      </c>
      <c r="D784">
        <v>324</v>
      </c>
      <c r="E784">
        <v>99914775</v>
      </c>
      <c r="F784" t="s">
        <v>469</v>
      </c>
      <c r="G784" t="s">
        <v>58</v>
      </c>
      <c r="H784">
        <v>24</v>
      </c>
      <c r="I784">
        <v>1605596</v>
      </c>
      <c r="J784" s="59">
        <v>0.94</v>
      </c>
      <c r="K784" s="60">
        <v>60.368104543079298</v>
      </c>
      <c r="L784" t="s">
        <v>115</v>
      </c>
      <c r="M784" s="42">
        <v>0.10100000000000001</v>
      </c>
      <c r="N784">
        <v>3126</v>
      </c>
      <c r="O784" s="62">
        <v>43877</v>
      </c>
      <c r="P784">
        <v>82381</v>
      </c>
      <c r="Q784" s="58">
        <v>4973184.8203634201</v>
      </c>
      <c r="R784" s="58">
        <v>5475476</v>
      </c>
      <c r="S784">
        <v>43786</v>
      </c>
      <c r="T784" s="58">
        <v>82381</v>
      </c>
      <c r="U784" s="58">
        <v>38595</v>
      </c>
      <c r="V784" s="58">
        <v>2910249</v>
      </c>
      <c r="W784" s="58">
        <v>2565227</v>
      </c>
      <c r="X784">
        <v>66</v>
      </c>
      <c r="Y784" s="61">
        <v>46340</v>
      </c>
      <c r="Z784" s="61" t="s">
        <v>1817</v>
      </c>
      <c r="AA784" s="58">
        <v>191</v>
      </c>
      <c r="AB784">
        <v>1261</v>
      </c>
      <c r="AC784">
        <v>0</v>
      </c>
      <c r="AD784">
        <v>0</v>
      </c>
      <c r="AE784" s="42">
        <v>0.53150605115257199</v>
      </c>
      <c r="AF784" s="58">
        <v>0</v>
      </c>
    </row>
    <row r="785" spans="3:32">
      <c r="C785" t="s">
        <v>1077</v>
      </c>
      <c r="D785">
        <v>187</v>
      </c>
      <c r="E785">
        <v>13462004</v>
      </c>
      <c r="F785" t="s">
        <v>765</v>
      </c>
      <c r="G785" t="s">
        <v>207</v>
      </c>
      <c r="H785">
        <v>20</v>
      </c>
      <c r="I785">
        <v>2924970</v>
      </c>
      <c r="J785" s="59">
        <v>0.97</v>
      </c>
      <c r="K785" s="60">
        <v>53.564807541884399</v>
      </c>
      <c r="L785" t="s">
        <v>190</v>
      </c>
      <c r="M785" s="42">
        <v>0.12</v>
      </c>
      <c r="N785">
        <v>8866</v>
      </c>
      <c r="O785" s="62">
        <v>44763</v>
      </c>
      <c r="P785">
        <v>77625</v>
      </c>
      <c r="Q785" s="58">
        <v>4157968.1854387801</v>
      </c>
      <c r="R785" s="58">
        <v>4656924</v>
      </c>
      <c r="S785">
        <v>48626</v>
      </c>
      <c r="T785" s="58">
        <v>77625</v>
      </c>
      <c r="U785" s="58">
        <v>28999</v>
      </c>
      <c r="V785" s="58">
        <v>2917199</v>
      </c>
      <c r="W785" s="58">
        <v>1739725</v>
      </c>
      <c r="X785">
        <v>162</v>
      </c>
      <c r="Y785" s="61">
        <v>45998</v>
      </c>
      <c r="Z785" s="61" t="s">
        <v>1817</v>
      </c>
      <c r="AA785" s="58">
        <v>-151</v>
      </c>
      <c r="AB785">
        <v>5434</v>
      </c>
      <c r="AC785">
        <v>151</v>
      </c>
      <c r="AD785">
        <v>9</v>
      </c>
      <c r="AE785" s="42">
        <v>0.62642190016103105</v>
      </c>
      <c r="AF785" s="58">
        <v>142</v>
      </c>
    </row>
    <row r="786" spans="3:32">
      <c r="C786" t="s">
        <v>1078</v>
      </c>
      <c r="D786">
        <v>877</v>
      </c>
      <c r="E786">
        <v>22670212</v>
      </c>
      <c r="F786" t="s">
        <v>297</v>
      </c>
      <c r="G786" t="s">
        <v>79</v>
      </c>
      <c r="H786">
        <v>26</v>
      </c>
      <c r="I786">
        <v>2313926</v>
      </c>
      <c r="J786" s="59">
        <v>0.83</v>
      </c>
      <c r="K786" s="60">
        <v>87.930558020089407</v>
      </c>
      <c r="L786" t="s">
        <v>101</v>
      </c>
      <c r="M786" s="42">
        <v>0.13</v>
      </c>
      <c r="N786">
        <v>4571</v>
      </c>
      <c r="O786" s="62">
        <v>45493</v>
      </c>
      <c r="P786">
        <v>95058</v>
      </c>
      <c r="Q786" s="58">
        <v>8358502.9842736498</v>
      </c>
      <c r="R786" s="58">
        <v>9445108</v>
      </c>
      <c r="S786">
        <v>8794</v>
      </c>
      <c r="T786" s="58">
        <v>95058</v>
      </c>
      <c r="U786" s="58">
        <v>86264</v>
      </c>
      <c r="V786" s="58">
        <v>873785</v>
      </c>
      <c r="W786" s="58">
        <v>8571323</v>
      </c>
      <c r="X786">
        <v>162</v>
      </c>
      <c r="Y786" s="61">
        <v>46001</v>
      </c>
      <c r="Z786" s="61" t="s">
        <v>1817</v>
      </c>
      <c r="AA786" s="58">
        <v>-148</v>
      </c>
      <c r="AB786">
        <v>3125</v>
      </c>
      <c r="AC786">
        <v>148</v>
      </c>
      <c r="AD786">
        <v>1</v>
      </c>
      <c r="AE786" s="42">
        <v>9.2511940078688806E-2</v>
      </c>
      <c r="AF786" s="58">
        <v>147</v>
      </c>
    </row>
    <row r="787" spans="3:32">
      <c r="C787" t="s">
        <v>1079</v>
      </c>
      <c r="D787">
        <v>371</v>
      </c>
      <c r="E787">
        <v>89018369</v>
      </c>
      <c r="F787" t="s">
        <v>201</v>
      </c>
      <c r="G787" t="s">
        <v>83</v>
      </c>
      <c r="H787">
        <v>15</v>
      </c>
      <c r="I787">
        <v>8238718</v>
      </c>
      <c r="J787" s="59">
        <v>0.9</v>
      </c>
      <c r="K787" s="60">
        <v>83.716388174217897</v>
      </c>
      <c r="L787" t="s">
        <v>98</v>
      </c>
      <c r="M787" s="42">
        <v>0.11</v>
      </c>
      <c r="N787">
        <v>3076</v>
      </c>
      <c r="O787" s="62">
        <v>44808</v>
      </c>
      <c r="P787">
        <v>79937</v>
      </c>
      <c r="Q787" s="58">
        <v>6692036.9214824596</v>
      </c>
      <c r="R787" s="58">
        <v>7428161</v>
      </c>
      <c r="S787">
        <v>31584</v>
      </c>
      <c r="T787" s="58">
        <v>79937</v>
      </c>
      <c r="U787" s="58">
        <v>48353</v>
      </c>
      <c r="V787" s="58">
        <v>2934949</v>
      </c>
      <c r="W787" s="58">
        <v>4493212</v>
      </c>
      <c r="X787">
        <v>159</v>
      </c>
      <c r="Y787" s="61">
        <v>46364</v>
      </c>
      <c r="Z787" s="61" t="s">
        <v>1817</v>
      </c>
      <c r="AA787" s="58">
        <v>215</v>
      </c>
      <c r="AB787">
        <v>5944</v>
      </c>
      <c r="AC787">
        <v>0</v>
      </c>
      <c r="AD787">
        <v>0</v>
      </c>
      <c r="AE787" s="42">
        <v>0.39511115003064901</v>
      </c>
      <c r="AF787" s="58">
        <v>0</v>
      </c>
    </row>
    <row r="788" spans="3:32">
      <c r="C788" t="s">
        <v>1080</v>
      </c>
      <c r="D788">
        <v>822</v>
      </c>
      <c r="E788">
        <v>69216096</v>
      </c>
      <c r="F788" t="s">
        <v>248</v>
      </c>
      <c r="G788" t="s">
        <v>147</v>
      </c>
      <c r="H788">
        <v>12</v>
      </c>
      <c r="I788">
        <v>3686933</v>
      </c>
      <c r="J788" s="59">
        <v>0.9</v>
      </c>
      <c r="K788" s="60">
        <v>82.046447432963305</v>
      </c>
      <c r="L788" t="s">
        <v>232</v>
      </c>
      <c r="M788" s="42">
        <v>0.14799999999999999</v>
      </c>
      <c r="N788">
        <v>6006</v>
      </c>
      <c r="O788" s="62">
        <v>45633</v>
      </c>
      <c r="P788">
        <v>27663</v>
      </c>
      <c r="Q788" s="58">
        <v>2269650.8753380599</v>
      </c>
      <c r="R788" s="58">
        <v>2605559</v>
      </c>
      <c r="S788">
        <v>4899</v>
      </c>
      <c r="T788" s="58">
        <v>27663</v>
      </c>
      <c r="U788" s="58">
        <v>22764</v>
      </c>
      <c r="V788" s="58">
        <v>461433</v>
      </c>
      <c r="W788" s="58">
        <v>2144126</v>
      </c>
      <c r="X788">
        <v>79</v>
      </c>
      <c r="Y788" s="61">
        <v>45758</v>
      </c>
      <c r="Z788" s="61" t="s">
        <v>1817</v>
      </c>
      <c r="AA788" s="58">
        <v>-391</v>
      </c>
      <c r="AB788">
        <v>2335</v>
      </c>
      <c r="AC788">
        <v>391</v>
      </c>
      <c r="AD788">
        <v>4</v>
      </c>
      <c r="AE788" s="42">
        <v>0.17709575967899399</v>
      </c>
      <c r="AF788" s="58">
        <v>387</v>
      </c>
    </row>
    <row r="789" spans="3:32">
      <c r="C789" t="s">
        <v>1081</v>
      </c>
      <c r="D789">
        <v>726</v>
      </c>
      <c r="E789">
        <v>48860925</v>
      </c>
      <c r="F789" t="s">
        <v>172</v>
      </c>
      <c r="G789" t="s">
        <v>93</v>
      </c>
      <c r="H789">
        <v>39</v>
      </c>
      <c r="I789">
        <v>5686326</v>
      </c>
      <c r="J789" s="59">
        <v>0.97</v>
      </c>
      <c r="K789" s="60">
        <v>92.049076630400094</v>
      </c>
      <c r="L789" t="s">
        <v>64</v>
      </c>
      <c r="M789" s="42">
        <v>0.114</v>
      </c>
      <c r="N789">
        <v>6344</v>
      </c>
      <c r="O789" s="62">
        <v>44075</v>
      </c>
      <c r="P789">
        <v>64616</v>
      </c>
      <c r="Q789" s="58">
        <v>5947843.1355499299</v>
      </c>
      <c r="R789" s="58">
        <v>6625897</v>
      </c>
      <c r="S789">
        <v>48547</v>
      </c>
      <c r="T789" s="58">
        <v>64616</v>
      </c>
      <c r="U789" s="58">
        <v>16069</v>
      </c>
      <c r="V789" s="58">
        <v>4978139</v>
      </c>
      <c r="W789" s="58">
        <v>1647758</v>
      </c>
      <c r="X789">
        <v>78</v>
      </c>
      <c r="Y789" s="61">
        <v>45975</v>
      </c>
      <c r="Z789" s="61" t="s">
        <v>1817</v>
      </c>
      <c r="AA789" s="58">
        <v>-174</v>
      </c>
      <c r="AB789">
        <v>5924</v>
      </c>
      <c r="AC789">
        <v>174</v>
      </c>
      <c r="AD789">
        <v>9</v>
      </c>
      <c r="AE789" s="42">
        <v>0.75131546366225099</v>
      </c>
      <c r="AF789" s="58">
        <v>165</v>
      </c>
    </row>
    <row r="790" spans="3:32">
      <c r="C790" t="s">
        <v>1082</v>
      </c>
      <c r="D790">
        <v>141</v>
      </c>
      <c r="E790">
        <v>46772307</v>
      </c>
      <c r="F790" t="s">
        <v>155</v>
      </c>
      <c r="G790" t="s">
        <v>50</v>
      </c>
      <c r="H790">
        <v>49</v>
      </c>
      <c r="I790">
        <v>4432460</v>
      </c>
      <c r="J790" s="59">
        <v>0.87</v>
      </c>
      <c r="K790" s="60">
        <v>59.047738247458298</v>
      </c>
      <c r="L790" t="s">
        <v>204</v>
      </c>
      <c r="M790" s="42">
        <v>0.14099999999999999</v>
      </c>
      <c r="N790">
        <v>1352</v>
      </c>
      <c r="O790" s="62">
        <v>45046</v>
      </c>
      <c r="P790">
        <v>88720</v>
      </c>
      <c r="Q790" s="58">
        <v>5238715.3373144995</v>
      </c>
      <c r="R790" s="58">
        <v>5977374</v>
      </c>
      <c r="S790">
        <v>38923</v>
      </c>
      <c r="T790" s="58">
        <v>88720</v>
      </c>
      <c r="U790" s="58">
        <v>49797</v>
      </c>
      <c r="V790" s="58">
        <v>2622378</v>
      </c>
      <c r="W790" s="58">
        <v>3354996</v>
      </c>
      <c r="X790">
        <v>76</v>
      </c>
      <c r="Y790" s="61">
        <v>46243</v>
      </c>
      <c r="Z790" s="61" t="s">
        <v>1817</v>
      </c>
      <c r="AA790" s="58">
        <v>94</v>
      </c>
      <c r="AB790">
        <v>3213</v>
      </c>
      <c r="AC790">
        <v>0</v>
      </c>
      <c r="AD790">
        <v>0</v>
      </c>
      <c r="AE790" s="42">
        <v>0.4387173128945</v>
      </c>
      <c r="AF790" s="58">
        <v>0</v>
      </c>
    </row>
    <row r="791" spans="3:32">
      <c r="C791" t="s">
        <v>1083</v>
      </c>
      <c r="D791">
        <v>765</v>
      </c>
      <c r="E791">
        <v>81029685</v>
      </c>
      <c r="F791" t="s">
        <v>141</v>
      </c>
      <c r="G791" t="s">
        <v>93</v>
      </c>
      <c r="H791">
        <v>12</v>
      </c>
      <c r="I791">
        <v>6466810</v>
      </c>
      <c r="J791" s="59">
        <v>0.84</v>
      </c>
      <c r="K791" s="60">
        <v>86.290038528990607</v>
      </c>
      <c r="L791" t="s">
        <v>104</v>
      </c>
      <c r="M791" s="42">
        <v>0.12</v>
      </c>
      <c r="N791">
        <v>7011</v>
      </c>
      <c r="O791" s="62">
        <v>44177</v>
      </c>
      <c r="P791">
        <v>47572</v>
      </c>
      <c r="Q791" s="58">
        <v>4104989.7129011401</v>
      </c>
      <c r="R791" s="58">
        <v>4597588</v>
      </c>
      <c r="S791">
        <v>17163</v>
      </c>
      <c r="T791" s="58">
        <v>47572</v>
      </c>
      <c r="U791" s="58">
        <v>30409</v>
      </c>
      <c r="V791" s="58">
        <v>1658715</v>
      </c>
      <c r="W791" s="58">
        <v>2938873</v>
      </c>
      <c r="X791">
        <v>75</v>
      </c>
      <c r="Y791" s="61">
        <v>46209</v>
      </c>
      <c r="Z791" s="61" t="s">
        <v>1817</v>
      </c>
      <c r="AA791" s="58">
        <v>60</v>
      </c>
      <c r="AB791">
        <v>8228</v>
      </c>
      <c r="AC791">
        <v>0</v>
      </c>
      <c r="AD791">
        <v>0</v>
      </c>
      <c r="AE791" s="42">
        <v>0.36077945009669599</v>
      </c>
      <c r="AF791" s="58">
        <v>0</v>
      </c>
    </row>
    <row r="792" spans="3:32">
      <c r="C792" t="s">
        <v>1084</v>
      </c>
      <c r="D792">
        <v>712</v>
      </c>
      <c r="E792">
        <v>43388775</v>
      </c>
      <c r="F792" t="s">
        <v>673</v>
      </c>
      <c r="G792" t="s">
        <v>97</v>
      </c>
      <c r="H792">
        <v>25</v>
      </c>
      <c r="I792">
        <v>2268487</v>
      </c>
      <c r="J792" s="59">
        <v>0.83</v>
      </c>
      <c r="K792" s="60">
        <v>68.457935957054104</v>
      </c>
      <c r="L792" t="s">
        <v>122</v>
      </c>
      <c r="M792" s="42">
        <v>0.14299999999999999</v>
      </c>
      <c r="N792">
        <v>8874</v>
      </c>
      <c r="O792" s="62">
        <v>45369</v>
      </c>
      <c r="P792">
        <v>19261</v>
      </c>
      <c r="Q792" s="58">
        <v>1318568.3044688201</v>
      </c>
      <c r="R792" s="58">
        <v>1507124</v>
      </c>
      <c r="S792">
        <v>19257</v>
      </c>
      <c r="T792" s="58">
        <v>19261</v>
      </c>
      <c r="U792" s="58">
        <v>4</v>
      </c>
      <c r="V792" s="58">
        <v>1506811</v>
      </c>
      <c r="W792" s="58">
        <v>313</v>
      </c>
      <c r="X792">
        <v>68</v>
      </c>
      <c r="Y792" s="61">
        <v>46120</v>
      </c>
      <c r="Z792" s="61" t="s">
        <v>1817</v>
      </c>
      <c r="AA792" s="58">
        <v>-29</v>
      </c>
      <c r="AB792">
        <v>3500</v>
      </c>
      <c r="AC792">
        <v>29</v>
      </c>
      <c r="AD792">
        <v>3</v>
      </c>
      <c r="AE792" s="42">
        <v>0.99979232646280003</v>
      </c>
      <c r="AF792" s="58">
        <v>26</v>
      </c>
    </row>
    <row r="793" spans="3:32">
      <c r="C793" t="s">
        <v>1085</v>
      </c>
      <c r="D793">
        <v>640</v>
      </c>
      <c r="E793">
        <v>16276320</v>
      </c>
      <c r="F793" t="s">
        <v>285</v>
      </c>
      <c r="G793" t="s">
        <v>147</v>
      </c>
      <c r="H793">
        <v>21</v>
      </c>
      <c r="I793">
        <v>8420805</v>
      </c>
      <c r="J793" s="59">
        <v>0.95</v>
      </c>
      <c r="K793" s="60">
        <v>94.864187759174797</v>
      </c>
      <c r="L793" t="s">
        <v>173</v>
      </c>
      <c r="M793" s="42">
        <v>0.13200000000000001</v>
      </c>
      <c r="N793">
        <v>1635</v>
      </c>
      <c r="O793" s="62">
        <v>43944</v>
      </c>
      <c r="P793">
        <v>16215</v>
      </c>
      <c r="Q793" s="58">
        <v>1538222.80451502</v>
      </c>
      <c r="R793" s="58">
        <v>1741268</v>
      </c>
      <c r="S793">
        <v>5780</v>
      </c>
      <c r="T793" s="58">
        <v>16215</v>
      </c>
      <c r="U793" s="58">
        <v>10435</v>
      </c>
      <c r="V793" s="58">
        <v>620693</v>
      </c>
      <c r="W793" s="58">
        <v>1120575</v>
      </c>
      <c r="X793">
        <v>103</v>
      </c>
      <c r="Y793" s="61">
        <v>45948</v>
      </c>
      <c r="Z793" s="61" t="s">
        <v>1817</v>
      </c>
      <c r="AA793" s="58">
        <v>-201</v>
      </c>
      <c r="AB793">
        <v>8357</v>
      </c>
      <c r="AC793">
        <v>201</v>
      </c>
      <c r="AD793">
        <v>2</v>
      </c>
      <c r="AE793" s="42">
        <v>0.35646006783842099</v>
      </c>
      <c r="AF793" s="58">
        <v>199</v>
      </c>
    </row>
    <row r="794" spans="3:32">
      <c r="C794" t="s">
        <v>1086</v>
      </c>
      <c r="D794">
        <v>317</v>
      </c>
      <c r="E794">
        <v>39733508</v>
      </c>
      <c r="F794" t="s">
        <v>259</v>
      </c>
      <c r="G794" t="s">
        <v>63</v>
      </c>
      <c r="H794">
        <v>39</v>
      </c>
      <c r="I794">
        <v>280951</v>
      </c>
      <c r="J794" s="59">
        <v>0.77</v>
      </c>
      <c r="K794" s="60">
        <v>99.738320995263294</v>
      </c>
      <c r="L794" t="s">
        <v>236</v>
      </c>
      <c r="M794" s="42">
        <v>0.13200000000000001</v>
      </c>
      <c r="N794">
        <v>7642</v>
      </c>
      <c r="O794" s="62">
        <v>45071</v>
      </c>
      <c r="P794">
        <v>64131</v>
      </c>
      <c r="Q794" s="58">
        <v>6396318.2637472302</v>
      </c>
      <c r="R794" s="58">
        <v>7240632</v>
      </c>
      <c r="S794">
        <v>64131</v>
      </c>
      <c r="T794" s="58">
        <v>64131</v>
      </c>
      <c r="U794" s="58">
        <v>0</v>
      </c>
      <c r="V794" s="58">
        <v>7240632</v>
      </c>
      <c r="W794" s="58">
        <v>0</v>
      </c>
      <c r="X794">
        <v>175</v>
      </c>
      <c r="Y794" s="61">
        <v>45886</v>
      </c>
      <c r="Z794" s="61" t="s">
        <v>1816</v>
      </c>
      <c r="AA794" s="58">
        <v>-263</v>
      </c>
      <c r="AB794">
        <v>9959</v>
      </c>
      <c r="AC794">
        <v>263</v>
      </c>
      <c r="AD794">
        <v>6</v>
      </c>
      <c r="AE794" s="42">
        <v>1</v>
      </c>
      <c r="AF794" s="58">
        <v>257</v>
      </c>
    </row>
    <row r="795" spans="3:32">
      <c r="C795" t="s">
        <v>1087</v>
      </c>
      <c r="D795">
        <v>208</v>
      </c>
      <c r="E795">
        <v>97452670</v>
      </c>
      <c r="F795" t="s">
        <v>216</v>
      </c>
      <c r="G795" t="s">
        <v>107</v>
      </c>
      <c r="H795">
        <v>38</v>
      </c>
      <c r="I795">
        <v>9358724</v>
      </c>
      <c r="J795" s="59">
        <v>0.8</v>
      </c>
      <c r="K795" s="60">
        <v>72.182576409686703</v>
      </c>
      <c r="L795" t="s">
        <v>122</v>
      </c>
      <c r="M795" s="42">
        <v>0.13100000000000001</v>
      </c>
      <c r="N795">
        <v>2028</v>
      </c>
      <c r="O795" s="62">
        <v>45103</v>
      </c>
      <c r="P795">
        <v>86083</v>
      </c>
      <c r="Q795" s="58">
        <v>6213692.7250750596</v>
      </c>
      <c r="R795" s="58">
        <v>7027686</v>
      </c>
      <c r="S795">
        <v>38688</v>
      </c>
      <c r="T795" s="58">
        <v>86083</v>
      </c>
      <c r="U795" s="58">
        <v>47395</v>
      </c>
      <c r="V795" s="58">
        <v>3158430</v>
      </c>
      <c r="W795" s="58">
        <v>3869256</v>
      </c>
      <c r="X795">
        <v>119</v>
      </c>
      <c r="Y795" s="61">
        <v>46117</v>
      </c>
      <c r="Z795" s="61" t="s">
        <v>1817</v>
      </c>
      <c r="AA795" s="58">
        <v>-32</v>
      </c>
      <c r="AB795">
        <v>2395</v>
      </c>
      <c r="AC795">
        <v>32</v>
      </c>
      <c r="AD795">
        <v>2</v>
      </c>
      <c r="AE795" s="42">
        <v>0.44942671607634499</v>
      </c>
      <c r="AF795" s="58">
        <v>30</v>
      </c>
    </row>
    <row r="796" spans="3:32">
      <c r="C796" t="s">
        <v>1088</v>
      </c>
      <c r="D796">
        <v>840</v>
      </c>
      <c r="E796">
        <v>17346406</v>
      </c>
      <c r="F796" t="s">
        <v>216</v>
      </c>
      <c r="G796" t="s">
        <v>107</v>
      </c>
      <c r="H796">
        <v>45</v>
      </c>
      <c r="I796">
        <v>5285340</v>
      </c>
      <c r="J796" s="59">
        <v>0.97</v>
      </c>
      <c r="K796" s="60">
        <v>89.111325198433505</v>
      </c>
      <c r="L796" t="s">
        <v>181</v>
      </c>
      <c r="M796" s="42">
        <v>0.13300000000000001</v>
      </c>
      <c r="N796">
        <v>7864</v>
      </c>
      <c r="O796" s="62">
        <v>46007</v>
      </c>
      <c r="P796">
        <v>37648</v>
      </c>
      <c r="Q796" s="58">
        <v>3354863.1710706302</v>
      </c>
      <c r="R796" s="58">
        <v>3801060</v>
      </c>
      <c r="S796">
        <v>11642</v>
      </c>
      <c r="T796" s="58">
        <v>37648</v>
      </c>
      <c r="U796" s="58">
        <v>26006</v>
      </c>
      <c r="V796" s="58">
        <v>1175413</v>
      </c>
      <c r="W796" s="58">
        <v>2625647</v>
      </c>
      <c r="X796">
        <v>157</v>
      </c>
      <c r="Y796" s="61">
        <v>46132</v>
      </c>
      <c r="Z796" s="61" t="s">
        <v>1817</v>
      </c>
      <c r="AA796" s="58">
        <v>-17</v>
      </c>
      <c r="AB796">
        <v>1641</v>
      </c>
      <c r="AC796">
        <v>17</v>
      </c>
      <c r="AD796">
        <v>6</v>
      </c>
      <c r="AE796" s="42">
        <v>0.30923289417764599</v>
      </c>
      <c r="AF796" s="58">
        <v>11</v>
      </c>
    </row>
    <row r="797" spans="3:32">
      <c r="C797" t="s">
        <v>1089</v>
      </c>
      <c r="D797">
        <v>888</v>
      </c>
      <c r="E797">
        <v>78863443</v>
      </c>
      <c r="F797" t="s">
        <v>328</v>
      </c>
      <c r="G797" t="s">
        <v>125</v>
      </c>
      <c r="H797">
        <v>30</v>
      </c>
      <c r="I797">
        <v>1319812</v>
      </c>
      <c r="J797" s="59">
        <v>0.86</v>
      </c>
      <c r="K797" s="60">
        <v>62.402797348129603</v>
      </c>
      <c r="L797" t="s">
        <v>166</v>
      </c>
      <c r="M797" s="42">
        <v>0.11</v>
      </c>
      <c r="N797">
        <v>8780</v>
      </c>
      <c r="O797" s="62">
        <v>44173</v>
      </c>
      <c r="P797">
        <v>24016</v>
      </c>
      <c r="Q797" s="58">
        <v>1498665.58111268</v>
      </c>
      <c r="R797" s="58">
        <v>1663519</v>
      </c>
      <c r="S797">
        <v>10144</v>
      </c>
      <c r="T797" s="58">
        <v>24016</v>
      </c>
      <c r="U797" s="58">
        <v>13872</v>
      </c>
      <c r="V797" s="58">
        <v>702646</v>
      </c>
      <c r="W797" s="58">
        <v>960873</v>
      </c>
      <c r="X797">
        <v>59</v>
      </c>
      <c r="Y797" s="61">
        <v>45886</v>
      </c>
      <c r="Z797" s="61" t="s">
        <v>1817</v>
      </c>
      <c r="AA797" s="58">
        <v>-263</v>
      </c>
      <c r="AB797">
        <v>8587</v>
      </c>
      <c r="AC797">
        <v>263</v>
      </c>
      <c r="AD797">
        <v>4</v>
      </c>
      <c r="AE797" s="42">
        <v>0.42238507661558999</v>
      </c>
      <c r="AF797" s="58">
        <v>259</v>
      </c>
    </row>
    <row r="798" spans="3:32">
      <c r="C798" t="s">
        <v>1090</v>
      </c>
      <c r="D798">
        <v>761</v>
      </c>
      <c r="E798">
        <v>79797058</v>
      </c>
      <c r="F798" t="s">
        <v>922</v>
      </c>
      <c r="G798" t="s">
        <v>79</v>
      </c>
      <c r="H798">
        <v>39</v>
      </c>
      <c r="I798">
        <v>1357111</v>
      </c>
      <c r="J798" s="59">
        <v>0.87</v>
      </c>
      <c r="K798" s="60">
        <v>81.941129105645501</v>
      </c>
      <c r="L798" t="s">
        <v>76</v>
      </c>
      <c r="M798" s="42">
        <v>0.13</v>
      </c>
      <c r="N798">
        <v>9021</v>
      </c>
      <c r="O798" s="62">
        <v>45063</v>
      </c>
      <c r="P798">
        <v>37502</v>
      </c>
      <c r="Q798" s="58">
        <v>3072956.22371992</v>
      </c>
      <c r="R798" s="58">
        <v>3472441</v>
      </c>
      <c r="S798">
        <v>11438</v>
      </c>
      <c r="T798" s="58">
        <v>37502</v>
      </c>
      <c r="U798" s="58">
        <v>26064</v>
      </c>
      <c r="V798" s="58">
        <v>1059084</v>
      </c>
      <c r="W798" s="58">
        <v>2413357</v>
      </c>
      <c r="X798">
        <v>174</v>
      </c>
      <c r="Y798" s="61">
        <v>46024</v>
      </c>
      <c r="Z798" s="61" t="s">
        <v>1817</v>
      </c>
      <c r="AA798" s="58">
        <v>-125</v>
      </c>
      <c r="AB798">
        <v>3373</v>
      </c>
      <c r="AC798">
        <v>125</v>
      </c>
      <c r="AD798">
        <v>9</v>
      </c>
      <c r="AE798" s="42">
        <v>0.30499706682310301</v>
      </c>
      <c r="AF798" s="58">
        <v>116</v>
      </c>
    </row>
    <row r="799" spans="3:32">
      <c r="C799" t="s">
        <v>1091</v>
      </c>
      <c r="D799">
        <v>464</v>
      </c>
      <c r="E799">
        <v>48989232</v>
      </c>
      <c r="F799" t="s">
        <v>124</v>
      </c>
      <c r="G799" t="s">
        <v>125</v>
      </c>
      <c r="H799">
        <v>31</v>
      </c>
      <c r="I799">
        <v>7928392</v>
      </c>
      <c r="J799" s="59">
        <v>0.98</v>
      </c>
      <c r="K799" s="60">
        <v>78.352414450516903</v>
      </c>
      <c r="L799" t="s">
        <v>137</v>
      </c>
      <c r="M799" s="42">
        <v>0.11799999999999999</v>
      </c>
      <c r="N799">
        <v>2081</v>
      </c>
      <c r="O799" s="62">
        <v>44826</v>
      </c>
      <c r="P799">
        <v>47605</v>
      </c>
      <c r="Q799" s="58">
        <v>3729966.6899168598</v>
      </c>
      <c r="R799" s="58">
        <v>4170103</v>
      </c>
      <c r="S799">
        <v>10715</v>
      </c>
      <c r="T799" s="58">
        <v>47605</v>
      </c>
      <c r="U799" s="58">
        <v>36890</v>
      </c>
      <c r="V799" s="58">
        <v>938613</v>
      </c>
      <c r="W799" s="58">
        <v>3231490</v>
      </c>
      <c r="X799">
        <v>136</v>
      </c>
      <c r="Y799" s="61">
        <v>46015</v>
      </c>
      <c r="Z799" s="61" t="s">
        <v>1817</v>
      </c>
      <c r="AA799" s="58">
        <v>-134</v>
      </c>
      <c r="AB799">
        <v>1582</v>
      </c>
      <c r="AC799">
        <v>134</v>
      </c>
      <c r="AD799">
        <v>8</v>
      </c>
      <c r="AE799" s="42">
        <v>0.22508139901270899</v>
      </c>
      <c r="AF799" s="58">
        <v>126</v>
      </c>
    </row>
    <row r="800" spans="3:32">
      <c r="C800" t="s">
        <v>1092</v>
      </c>
      <c r="D800">
        <v>347</v>
      </c>
      <c r="E800">
        <v>29919321</v>
      </c>
      <c r="F800" t="s">
        <v>430</v>
      </c>
      <c r="G800" t="s">
        <v>75</v>
      </c>
      <c r="H800">
        <v>23</v>
      </c>
      <c r="I800">
        <v>3133016</v>
      </c>
      <c r="J800" s="59">
        <v>0.79</v>
      </c>
      <c r="K800" s="60">
        <v>62.833806496140497</v>
      </c>
      <c r="L800" t="s">
        <v>197</v>
      </c>
      <c r="M800" s="42">
        <v>0.105</v>
      </c>
      <c r="N800">
        <v>4561</v>
      </c>
      <c r="O800" s="62">
        <v>44646</v>
      </c>
      <c r="P800">
        <v>15114</v>
      </c>
      <c r="Q800" s="58">
        <v>949670.15138266701</v>
      </c>
      <c r="R800" s="58">
        <v>1049386</v>
      </c>
      <c r="S800">
        <v>11334</v>
      </c>
      <c r="T800" s="58">
        <v>15114</v>
      </c>
      <c r="U800" s="58">
        <v>3780</v>
      </c>
      <c r="V800" s="58">
        <v>786935</v>
      </c>
      <c r="W800" s="58">
        <v>262451</v>
      </c>
      <c r="X800">
        <v>170</v>
      </c>
      <c r="Y800" s="61">
        <v>46360</v>
      </c>
      <c r="Z800" s="61" t="s">
        <v>1817</v>
      </c>
      <c r="AA800" s="58">
        <v>211</v>
      </c>
      <c r="AB800">
        <v>3720</v>
      </c>
      <c r="AC800">
        <v>0</v>
      </c>
      <c r="AD800">
        <v>0</v>
      </c>
      <c r="AE800" s="42">
        <v>0.74990075426756697</v>
      </c>
      <c r="AF800" s="58">
        <v>0</v>
      </c>
    </row>
    <row r="801" spans="3:32">
      <c r="C801" t="s">
        <v>1093</v>
      </c>
      <c r="D801">
        <v>910</v>
      </c>
      <c r="E801">
        <v>86870150</v>
      </c>
      <c r="F801" t="s">
        <v>168</v>
      </c>
      <c r="G801" t="s">
        <v>75</v>
      </c>
      <c r="H801">
        <v>12</v>
      </c>
      <c r="I801">
        <v>5613856</v>
      </c>
      <c r="J801" s="59">
        <v>0.96</v>
      </c>
      <c r="K801" s="60">
        <v>62.630294846804503</v>
      </c>
      <c r="L801" t="s">
        <v>90</v>
      </c>
      <c r="M801" s="42">
        <v>0.13700000000000001</v>
      </c>
      <c r="N801">
        <v>9913</v>
      </c>
      <c r="O801" s="62">
        <v>43941</v>
      </c>
      <c r="P801">
        <v>75907</v>
      </c>
      <c r="Q801" s="58">
        <v>4754077.7909363899</v>
      </c>
      <c r="R801" s="58">
        <v>5405386</v>
      </c>
      <c r="S801">
        <v>39670</v>
      </c>
      <c r="T801" s="58">
        <v>75907</v>
      </c>
      <c r="U801" s="58">
        <v>36237</v>
      </c>
      <c r="V801" s="58">
        <v>2824926</v>
      </c>
      <c r="W801" s="58">
        <v>2580460</v>
      </c>
      <c r="X801">
        <v>128</v>
      </c>
      <c r="Y801" s="61">
        <v>46243</v>
      </c>
      <c r="Z801" s="61" t="s">
        <v>1817</v>
      </c>
      <c r="AA801" s="58">
        <v>94</v>
      </c>
      <c r="AB801">
        <v>2100</v>
      </c>
      <c r="AC801">
        <v>0</v>
      </c>
      <c r="AD801">
        <v>0</v>
      </c>
      <c r="AE801" s="42">
        <v>0.52261319772879999</v>
      </c>
      <c r="AF801" s="58">
        <v>0</v>
      </c>
    </row>
    <row r="802" spans="3:32">
      <c r="C802" t="s">
        <v>1094</v>
      </c>
      <c r="D802">
        <v>192</v>
      </c>
      <c r="E802">
        <v>40185735</v>
      </c>
      <c r="F802" t="s">
        <v>519</v>
      </c>
      <c r="G802" t="s">
        <v>67</v>
      </c>
      <c r="H802">
        <v>35</v>
      </c>
      <c r="I802">
        <v>506501</v>
      </c>
      <c r="J802" s="59">
        <v>0.98</v>
      </c>
      <c r="K802" s="60">
        <v>91.631207705756495</v>
      </c>
      <c r="L802" t="s">
        <v>184</v>
      </c>
      <c r="M802" s="42">
        <v>0.10299999999999999</v>
      </c>
      <c r="N802">
        <v>1954</v>
      </c>
      <c r="O802" s="62">
        <v>44581</v>
      </c>
      <c r="P802">
        <v>84266</v>
      </c>
      <c r="Q802" s="58">
        <v>7721395.3485332802</v>
      </c>
      <c r="R802" s="58">
        <v>8516699</v>
      </c>
      <c r="S802">
        <v>30405</v>
      </c>
      <c r="T802" s="58">
        <v>84266</v>
      </c>
      <c r="U802" s="58">
        <v>53861</v>
      </c>
      <c r="V802" s="58">
        <v>3073010</v>
      </c>
      <c r="W802" s="58">
        <v>5443689</v>
      </c>
      <c r="X802">
        <v>85</v>
      </c>
      <c r="Y802" s="61">
        <v>45771</v>
      </c>
      <c r="Z802" s="61" t="s">
        <v>1817</v>
      </c>
      <c r="AA802" s="58">
        <v>-378</v>
      </c>
      <c r="AB802">
        <v>9132</v>
      </c>
      <c r="AC802">
        <v>378</v>
      </c>
      <c r="AD802">
        <v>2</v>
      </c>
      <c r="AE802" s="42">
        <v>0.36082168371585199</v>
      </c>
      <c r="AF802" s="58">
        <v>376</v>
      </c>
    </row>
    <row r="803" spans="3:32">
      <c r="C803" t="s">
        <v>1095</v>
      </c>
      <c r="D803">
        <v>902</v>
      </c>
      <c r="E803">
        <v>20373170</v>
      </c>
      <c r="F803" t="s">
        <v>214</v>
      </c>
      <c r="G803" t="s">
        <v>75</v>
      </c>
      <c r="H803">
        <v>48</v>
      </c>
      <c r="I803">
        <v>5505872</v>
      </c>
      <c r="J803" s="59">
        <v>0.98</v>
      </c>
      <c r="K803" s="60">
        <v>75.182371728878806</v>
      </c>
      <c r="L803" t="s">
        <v>315</v>
      </c>
      <c r="M803" s="42">
        <v>0.107</v>
      </c>
      <c r="N803">
        <v>3205</v>
      </c>
      <c r="O803" s="62">
        <v>45248</v>
      </c>
      <c r="P803">
        <v>93566</v>
      </c>
      <c r="Q803" s="58">
        <v>7034513.7931842804</v>
      </c>
      <c r="R803" s="58">
        <v>7787207</v>
      </c>
      <c r="S803">
        <v>51716</v>
      </c>
      <c r="T803" s="58">
        <v>93566</v>
      </c>
      <c r="U803" s="58">
        <v>41850</v>
      </c>
      <c r="V803" s="58">
        <v>4304162</v>
      </c>
      <c r="W803" s="58">
        <v>3483045</v>
      </c>
      <c r="X803">
        <v>107</v>
      </c>
      <c r="Y803" s="61">
        <v>46382</v>
      </c>
      <c r="Z803" s="61" t="s">
        <v>1817</v>
      </c>
      <c r="AA803" s="58">
        <v>233</v>
      </c>
      <c r="AB803">
        <v>6188</v>
      </c>
      <c r="AC803">
        <v>0</v>
      </c>
      <c r="AD803">
        <v>0</v>
      </c>
      <c r="AE803" s="42">
        <v>0.55272214265865804</v>
      </c>
      <c r="AF803" s="58">
        <v>0</v>
      </c>
    </row>
    <row r="804" spans="3:32">
      <c r="C804" t="s">
        <v>1096</v>
      </c>
      <c r="D804">
        <v>729</v>
      </c>
      <c r="E804">
        <v>19368208</v>
      </c>
      <c r="F804" t="s">
        <v>66</v>
      </c>
      <c r="G804" t="s">
        <v>67</v>
      </c>
      <c r="H804">
        <v>23</v>
      </c>
      <c r="I804">
        <v>7896717</v>
      </c>
      <c r="J804" s="59">
        <v>0.81</v>
      </c>
      <c r="K804" s="60">
        <v>54.941098693075197</v>
      </c>
      <c r="L804" t="s">
        <v>144</v>
      </c>
      <c r="M804" s="42">
        <v>0.124</v>
      </c>
      <c r="N804">
        <v>6636</v>
      </c>
      <c r="O804" s="62">
        <v>43856</v>
      </c>
      <c r="P804">
        <v>72148</v>
      </c>
      <c r="Q804" s="58">
        <v>3963890.3885079902</v>
      </c>
      <c r="R804" s="58">
        <v>4455413</v>
      </c>
      <c r="S804">
        <v>60719</v>
      </c>
      <c r="T804" s="58">
        <v>72148</v>
      </c>
      <c r="U804" s="58">
        <v>11429</v>
      </c>
      <c r="V804" s="58">
        <v>3749629</v>
      </c>
      <c r="W804" s="58">
        <v>705784</v>
      </c>
      <c r="X804">
        <v>127</v>
      </c>
      <c r="Y804" s="61">
        <v>46050</v>
      </c>
      <c r="Z804" s="61" t="s">
        <v>1817</v>
      </c>
      <c r="AA804" s="58">
        <v>-99</v>
      </c>
      <c r="AB804">
        <v>6720</v>
      </c>
      <c r="AC804">
        <v>99</v>
      </c>
      <c r="AD804">
        <v>2</v>
      </c>
      <c r="AE804" s="42">
        <v>0.84158951045074004</v>
      </c>
      <c r="AF804" s="58">
        <v>97</v>
      </c>
    </row>
    <row r="805" spans="3:32">
      <c r="C805" t="s">
        <v>1097</v>
      </c>
      <c r="D805">
        <v>378</v>
      </c>
      <c r="E805">
        <v>20047035</v>
      </c>
      <c r="F805" t="s">
        <v>136</v>
      </c>
      <c r="G805" t="s">
        <v>54</v>
      </c>
      <c r="H805">
        <v>31</v>
      </c>
      <c r="I805">
        <v>4329426</v>
      </c>
      <c r="J805" s="59">
        <v>0.85</v>
      </c>
      <c r="K805" s="60">
        <v>99.406757790460304</v>
      </c>
      <c r="L805" t="s">
        <v>129</v>
      </c>
      <c r="M805" s="42">
        <v>0.10199999999999999</v>
      </c>
      <c r="N805">
        <v>5262</v>
      </c>
      <c r="O805" s="62">
        <v>46002</v>
      </c>
      <c r="P805">
        <v>32790</v>
      </c>
      <c r="Q805" s="58">
        <v>3259547.5879491898</v>
      </c>
      <c r="R805" s="58">
        <v>3592021</v>
      </c>
      <c r="S805">
        <v>16595</v>
      </c>
      <c r="T805" s="58">
        <v>32790</v>
      </c>
      <c r="U805" s="58">
        <v>16195</v>
      </c>
      <c r="V805" s="58">
        <v>1817920</v>
      </c>
      <c r="W805" s="58">
        <v>1774101</v>
      </c>
      <c r="X805">
        <v>171</v>
      </c>
      <c r="Y805" s="61">
        <v>46067</v>
      </c>
      <c r="Z805" s="61" t="s">
        <v>1817</v>
      </c>
      <c r="AA805" s="58">
        <v>-82</v>
      </c>
      <c r="AB805">
        <v>1811</v>
      </c>
      <c r="AC805">
        <v>82</v>
      </c>
      <c r="AD805">
        <v>7</v>
      </c>
      <c r="AE805" s="42">
        <v>0.50609942055504697</v>
      </c>
      <c r="AF805" s="58">
        <v>75</v>
      </c>
    </row>
    <row r="806" spans="3:32">
      <c r="C806" t="s">
        <v>1098</v>
      </c>
      <c r="D806">
        <v>273</v>
      </c>
      <c r="E806">
        <v>91976659</v>
      </c>
      <c r="F806" t="s">
        <v>702</v>
      </c>
      <c r="G806" t="s">
        <v>207</v>
      </c>
      <c r="H806">
        <v>24</v>
      </c>
      <c r="I806">
        <v>4943037</v>
      </c>
      <c r="J806" s="59">
        <v>0.8</v>
      </c>
      <c r="K806" s="60">
        <v>95.886924245461998</v>
      </c>
      <c r="L806" t="s">
        <v>115</v>
      </c>
      <c r="M806" s="42">
        <v>0.13800000000000001</v>
      </c>
      <c r="N806">
        <v>2446</v>
      </c>
      <c r="O806" s="62">
        <v>45322</v>
      </c>
      <c r="P806">
        <v>98546</v>
      </c>
      <c r="Q806" s="58">
        <v>9449272.8366932999</v>
      </c>
      <c r="R806" s="58">
        <v>10753272</v>
      </c>
      <c r="S806">
        <v>47782</v>
      </c>
      <c r="T806" s="58">
        <v>98546</v>
      </c>
      <c r="U806" s="58">
        <v>50764</v>
      </c>
      <c r="V806" s="58">
        <v>5213939</v>
      </c>
      <c r="W806" s="58">
        <v>5539333</v>
      </c>
      <c r="X806">
        <v>183</v>
      </c>
      <c r="Y806" s="61">
        <v>46184</v>
      </c>
      <c r="Z806" s="61" t="s">
        <v>1817</v>
      </c>
      <c r="AA806" s="58">
        <v>35</v>
      </c>
      <c r="AB806">
        <v>9421</v>
      </c>
      <c r="AC806">
        <v>0</v>
      </c>
      <c r="AD806">
        <v>0</v>
      </c>
      <c r="AE806" s="42">
        <v>0.484870009944594</v>
      </c>
      <c r="AF806" s="58">
        <v>0</v>
      </c>
    </row>
    <row r="807" spans="3:32">
      <c r="C807" t="s">
        <v>1099</v>
      </c>
      <c r="D807">
        <v>513</v>
      </c>
      <c r="E807">
        <v>70081637</v>
      </c>
      <c r="F807" t="s">
        <v>434</v>
      </c>
      <c r="G807" t="s">
        <v>107</v>
      </c>
      <c r="H807">
        <v>13</v>
      </c>
      <c r="I807">
        <v>2041816</v>
      </c>
      <c r="J807" s="59">
        <v>0.75</v>
      </c>
      <c r="K807" s="60">
        <v>99.806756163127702</v>
      </c>
      <c r="L807" t="s">
        <v>68</v>
      </c>
      <c r="M807" s="42">
        <v>0.13</v>
      </c>
      <c r="N807">
        <v>8050</v>
      </c>
      <c r="O807" s="62">
        <v>44680</v>
      </c>
      <c r="P807">
        <v>75962</v>
      </c>
      <c r="Q807" s="58">
        <v>7581520.8116635</v>
      </c>
      <c r="R807" s="58">
        <v>8567119</v>
      </c>
      <c r="S807">
        <v>1244</v>
      </c>
      <c r="T807" s="58">
        <v>75962</v>
      </c>
      <c r="U807" s="58">
        <v>74718</v>
      </c>
      <c r="V807" s="58">
        <v>140300</v>
      </c>
      <c r="W807" s="58">
        <v>8426819</v>
      </c>
      <c r="X807">
        <v>113</v>
      </c>
      <c r="Y807" s="61">
        <v>46007</v>
      </c>
      <c r="Z807" s="61" t="s">
        <v>1817</v>
      </c>
      <c r="AA807" s="58">
        <v>-142</v>
      </c>
      <c r="AB807">
        <v>9099</v>
      </c>
      <c r="AC807">
        <v>142</v>
      </c>
      <c r="AD807">
        <v>1</v>
      </c>
      <c r="AE807" s="42">
        <v>1.6376609357310199E-2</v>
      </c>
      <c r="AF807" s="58">
        <v>141</v>
      </c>
    </row>
    <row r="808" spans="3:32">
      <c r="C808" t="s">
        <v>1100</v>
      </c>
      <c r="D808">
        <v>897</v>
      </c>
      <c r="E808">
        <v>55127356</v>
      </c>
      <c r="F808" t="s">
        <v>259</v>
      </c>
      <c r="G808" t="s">
        <v>63</v>
      </c>
      <c r="H808">
        <v>33</v>
      </c>
      <c r="I808">
        <v>2045999</v>
      </c>
      <c r="J808" s="59">
        <v>0.83</v>
      </c>
      <c r="K808" s="60">
        <v>97.3612080448504</v>
      </c>
      <c r="L808" t="s">
        <v>159</v>
      </c>
      <c r="M808" s="42">
        <v>0.14399999999999999</v>
      </c>
      <c r="N808">
        <v>1730</v>
      </c>
      <c r="O808" s="62">
        <v>45087</v>
      </c>
      <c r="P808">
        <v>68461</v>
      </c>
      <c r="Q808" s="58">
        <v>6665445.6639585001</v>
      </c>
      <c r="R808" s="58">
        <v>7625270</v>
      </c>
      <c r="S808">
        <v>27027</v>
      </c>
      <c r="T808" s="58">
        <v>68461</v>
      </c>
      <c r="U808" s="58">
        <v>41434</v>
      </c>
      <c r="V808" s="58">
        <v>3010300</v>
      </c>
      <c r="W808" s="58">
        <v>4614970</v>
      </c>
      <c r="X808">
        <v>153</v>
      </c>
      <c r="Y808" s="61">
        <v>45715</v>
      </c>
      <c r="Z808" s="61" t="s">
        <v>1817</v>
      </c>
      <c r="AA808" s="58">
        <v>-434</v>
      </c>
      <c r="AB808">
        <v>4299</v>
      </c>
      <c r="AC808">
        <v>434</v>
      </c>
      <c r="AD808">
        <v>4</v>
      </c>
      <c r="AE808" s="42">
        <v>0.39477950950176</v>
      </c>
      <c r="AF808" s="58">
        <v>430</v>
      </c>
    </row>
    <row r="809" spans="3:32">
      <c r="C809" t="s">
        <v>1101</v>
      </c>
      <c r="D809">
        <v>350</v>
      </c>
      <c r="E809">
        <v>49015370</v>
      </c>
      <c r="F809" t="s">
        <v>74</v>
      </c>
      <c r="G809" t="s">
        <v>75</v>
      </c>
      <c r="H809">
        <v>17</v>
      </c>
      <c r="I809">
        <v>4999483</v>
      </c>
      <c r="J809" s="59">
        <v>0.89</v>
      </c>
      <c r="K809" s="60">
        <v>95.184008818862594</v>
      </c>
      <c r="L809" t="s">
        <v>232</v>
      </c>
      <c r="M809" s="42">
        <v>0.126</v>
      </c>
      <c r="N809">
        <v>6436</v>
      </c>
      <c r="O809" s="62">
        <v>43841</v>
      </c>
      <c r="P809">
        <v>83456</v>
      </c>
      <c r="Q809" s="58">
        <v>7943676.6399870003</v>
      </c>
      <c r="R809" s="58">
        <v>8944580</v>
      </c>
      <c r="S809">
        <v>24004</v>
      </c>
      <c r="T809" s="58">
        <v>83456</v>
      </c>
      <c r="U809" s="58">
        <v>59452</v>
      </c>
      <c r="V809" s="58">
        <v>2572681</v>
      </c>
      <c r="W809" s="58">
        <v>6371899</v>
      </c>
      <c r="X809">
        <v>114</v>
      </c>
      <c r="Y809" s="61">
        <v>45855</v>
      </c>
      <c r="Z809" s="61" t="s">
        <v>1817</v>
      </c>
      <c r="AA809" s="58">
        <v>-294</v>
      </c>
      <c r="AB809">
        <v>4349</v>
      </c>
      <c r="AC809">
        <v>294</v>
      </c>
      <c r="AD809">
        <v>6</v>
      </c>
      <c r="AE809" s="42">
        <v>0.28762461656441701</v>
      </c>
      <c r="AF809" s="58">
        <v>288</v>
      </c>
    </row>
    <row r="810" spans="3:32">
      <c r="C810" t="s">
        <v>1102</v>
      </c>
      <c r="D810">
        <v>672</v>
      </c>
      <c r="E810">
        <v>12552438</v>
      </c>
      <c r="F810" t="s">
        <v>583</v>
      </c>
      <c r="G810" t="s">
        <v>125</v>
      </c>
      <c r="H810">
        <v>8</v>
      </c>
      <c r="I810">
        <v>6027384</v>
      </c>
      <c r="J810" s="59">
        <v>1</v>
      </c>
      <c r="K810" s="60">
        <v>59.593075935892301</v>
      </c>
      <c r="L810" t="s">
        <v>265</v>
      </c>
      <c r="M810" s="42">
        <v>0.11600000000000001</v>
      </c>
      <c r="N810">
        <v>3955</v>
      </c>
      <c r="O810" s="62">
        <v>44929</v>
      </c>
      <c r="P810">
        <v>62760</v>
      </c>
      <c r="Q810" s="58">
        <v>3740061.4457366001</v>
      </c>
      <c r="R810" s="58">
        <v>4173909</v>
      </c>
      <c r="S810">
        <v>51411</v>
      </c>
      <c r="T810" s="58">
        <v>62760</v>
      </c>
      <c r="U810" s="58">
        <v>11349</v>
      </c>
      <c r="V810" s="58">
        <v>3419133</v>
      </c>
      <c r="W810" s="58">
        <v>754776</v>
      </c>
      <c r="X810">
        <v>161</v>
      </c>
      <c r="Y810" s="61">
        <v>45976</v>
      </c>
      <c r="Z810" s="61" t="s">
        <v>1817</v>
      </c>
      <c r="AA810" s="58">
        <v>-173</v>
      </c>
      <c r="AB810">
        <v>8966</v>
      </c>
      <c r="AC810">
        <v>173</v>
      </c>
      <c r="AD810">
        <v>5</v>
      </c>
      <c r="AE810" s="42">
        <v>0.81916826003824095</v>
      </c>
      <c r="AF810" s="58">
        <v>168</v>
      </c>
    </row>
    <row r="811" spans="3:32">
      <c r="C811" t="s">
        <v>1103</v>
      </c>
      <c r="D811">
        <v>422</v>
      </c>
      <c r="E811">
        <v>28026980</v>
      </c>
      <c r="F811" t="s">
        <v>536</v>
      </c>
      <c r="G811" t="s">
        <v>93</v>
      </c>
      <c r="H811">
        <v>44</v>
      </c>
      <c r="I811">
        <v>7698572</v>
      </c>
      <c r="J811" s="59">
        <v>0.79</v>
      </c>
      <c r="K811" s="60">
        <v>97.821309706371196</v>
      </c>
      <c r="L811" t="s">
        <v>166</v>
      </c>
      <c r="M811" s="42">
        <v>0.13500000000000001</v>
      </c>
      <c r="N811">
        <v>1818</v>
      </c>
      <c r="O811" s="62">
        <v>44628</v>
      </c>
      <c r="P811">
        <v>89270</v>
      </c>
      <c r="Q811" s="58">
        <v>8732508.3174877595</v>
      </c>
      <c r="R811" s="58">
        <v>9911397</v>
      </c>
      <c r="S811">
        <v>42955</v>
      </c>
      <c r="T811" s="58">
        <v>89270</v>
      </c>
      <c r="U811" s="58">
        <v>46315</v>
      </c>
      <c r="V811" s="58">
        <v>4769173</v>
      </c>
      <c r="W811" s="58">
        <v>5142224</v>
      </c>
      <c r="X811">
        <v>54</v>
      </c>
      <c r="Y811" s="61">
        <v>46062</v>
      </c>
      <c r="Z811" s="61" t="s">
        <v>1817</v>
      </c>
      <c r="AA811" s="58">
        <v>-87</v>
      </c>
      <c r="AB811">
        <v>4037</v>
      </c>
      <c r="AC811">
        <v>87</v>
      </c>
      <c r="AD811">
        <v>2</v>
      </c>
      <c r="AE811" s="42">
        <v>0.481180687801053</v>
      </c>
      <c r="AF811" s="58">
        <v>85</v>
      </c>
    </row>
    <row r="812" spans="3:32">
      <c r="C812" t="s">
        <v>1104</v>
      </c>
      <c r="D812">
        <v>916</v>
      </c>
      <c r="E812">
        <v>84329521</v>
      </c>
      <c r="F812" t="s">
        <v>287</v>
      </c>
      <c r="G812" t="s">
        <v>207</v>
      </c>
      <c r="H812">
        <v>11</v>
      </c>
      <c r="I812">
        <v>5791498</v>
      </c>
      <c r="J812" s="59">
        <v>0.89</v>
      </c>
      <c r="K812" s="60">
        <v>97.527044570347599</v>
      </c>
      <c r="L812" t="s">
        <v>59</v>
      </c>
      <c r="M812" s="42">
        <v>0.13700000000000001</v>
      </c>
      <c r="N812">
        <v>9012</v>
      </c>
      <c r="O812" s="62">
        <v>44670</v>
      </c>
      <c r="P812">
        <v>55531</v>
      </c>
      <c r="Q812" s="58">
        <v>5415774.3120359704</v>
      </c>
      <c r="R812" s="58">
        <v>6157735</v>
      </c>
      <c r="S812">
        <v>55531</v>
      </c>
      <c r="T812" s="58">
        <v>55531</v>
      </c>
      <c r="U812" s="58">
        <v>0</v>
      </c>
      <c r="V812" s="58">
        <v>6157735</v>
      </c>
      <c r="W812" s="58">
        <v>0</v>
      </c>
      <c r="X812">
        <v>114</v>
      </c>
      <c r="Y812" s="61">
        <v>46063</v>
      </c>
      <c r="Z812" s="61" t="s">
        <v>1820</v>
      </c>
      <c r="AA812" s="58">
        <v>-86</v>
      </c>
      <c r="AB812">
        <v>5634</v>
      </c>
      <c r="AC812">
        <v>86</v>
      </c>
      <c r="AD812">
        <v>7</v>
      </c>
      <c r="AE812" s="42">
        <v>1</v>
      </c>
      <c r="AF812" s="58">
        <v>79</v>
      </c>
    </row>
    <row r="813" spans="3:32">
      <c r="C813" t="s">
        <v>1105</v>
      </c>
      <c r="D813">
        <v>947</v>
      </c>
      <c r="E813">
        <v>36640194</v>
      </c>
      <c r="F813" t="s">
        <v>489</v>
      </c>
      <c r="G813" t="s">
        <v>63</v>
      </c>
      <c r="H813">
        <v>7</v>
      </c>
      <c r="I813">
        <v>427355</v>
      </c>
      <c r="J813" s="59">
        <v>0.8</v>
      </c>
      <c r="K813" s="60">
        <v>93.101935282114894</v>
      </c>
      <c r="L813" t="s">
        <v>173</v>
      </c>
      <c r="M813" s="42">
        <v>0.14899999999999999</v>
      </c>
      <c r="N813">
        <v>1195</v>
      </c>
      <c r="O813" s="62">
        <v>44499</v>
      </c>
      <c r="P813">
        <v>95807</v>
      </c>
      <c r="Q813" s="58">
        <v>8919817.1135735791</v>
      </c>
      <c r="R813" s="58">
        <v>10248870</v>
      </c>
      <c r="S813">
        <v>7042</v>
      </c>
      <c r="T813" s="58">
        <v>95807</v>
      </c>
      <c r="U813" s="58">
        <v>88765</v>
      </c>
      <c r="V813" s="58">
        <v>753312</v>
      </c>
      <c r="W813" s="58">
        <v>9495558</v>
      </c>
      <c r="X813">
        <v>119</v>
      </c>
      <c r="Y813" s="61">
        <v>45692</v>
      </c>
      <c r="Z813" s="61" t="s">
        <v>1817</v>
      </c>
      <c r="AA813" s="58">
        <v>-457</v>
      </c>
      <c r="AB813">
        <v>5973</v>
      </c>
      <c r="AC813">
        <v>457</v>
      </c>
      <c r="AD813">
        <v>7</v>
      </c>
      <c r="AE813" s="42">
        <v>7.3501936184203698E-2</v>
      </c>
      <c r="AF813" s="58">
        <v>450</v>
      </c>
    </row>
    <row r="814" spans="3:32">
      <c r="C814" t="s">
        <v>1106</v>
      </c>
      <c r="D814">
        <v>189</v>
      </c>
      <c r="E814">
        <v>62976960</v>
      </c>
      <c r="F814" t="s">
        <v>297</v>
      </c>
      <c r="G814" t="s">
        <v>79</v>
      </c>
      <c r="H814">
        <v>47</v>
      </c>
      <c r="I814">
        <v>6872227</v>
      </c>
      <c r="J814" s="59">
        <v>0.85</v>
      </c>
      <c r="K814" s="60">
        <v>66.507221473883106</v>
      </c>
      <c r="L814" t="s">
        <v>80</v>
      </c>
      <c r="M814" s="42">
        <v>0.14299999999999999</v>
      </c>
      <c r="N814">
        <v>1951</v>
      </c>
      <c r="O814" s="62">
        <v>45044</v>
      </c>
      <c r="P814">
        <v>98275</v>
      </c>
      <c r="Q814" s="58">
        <v>6535997.1903458601</v>
      </c>
      <c r="R814" s="58">
        <v>7470645</v>
      </c>
      <c r="S814">
        <v>13219</v>
      </c>
      <c r="T814" s="58">
        <v>98275</v>
      </c>
      <c r="U814" s="58">
        <v>85056</v>
      </c>
      <c r="V814" s="58">
        <v>1004879</v>
      </c>
      <c r="W814" s="58">
        <v>6465766</v>
      </c>
      <c r="X814">
        <v>61</v>
      </c>
      <c r="Y814" s="61">
        <v>46243</v>
      </c>
      <c r="Z814" s="61" t="s">
        <v>1817</v>
      </c>
      <c r="AA814" s="58">
        <v>94</v>
      </c>
      <c r="AB814">
        <v>7798</v>
      </c>
      <c r="AC814">
        <v>0</v>
      </c>
      <c r="AD814">
        <v>0</v>
      </c>
      <c r="AE814" s="42">
        <v>0.13451030272195399</v>
      </c>
      <c r="AF814" s="58">
        <v>0</v>
      </c>
    </row>
    <row r="815" spans="3:32">
      <c r="C815" t="s">
        <v>1107</v>
      </c>
      <c r="D815">
        <v>189</v>
      </c>
      <c r="E815">
        <v>81908890</v>
      </c>
      <c r="F815" t="s">
        <v>251</v>
      </c>
      <c r="G815" t="s">
        <v>50</v>
      </c>
      <c r="H815">
        <v>41</v>
      </c>
      <c r="I815">
        <v>6733643</v>
      </c>
      <c r="J815" s="59">
        <v>0.86</v>
      </c>
      <c r="K815" s="60">
        <v>78.982405229841007</v>
      </c>
      <c r="L815" t="s">
        <v>197</v>
      </c>
      <c r="M815" s="42">
        <v>0.126</v>
      </c>
      <c r="N815">
        <v>6934</v>
      </c>
      <c r="O815" s="62">
        <v>43969</v>
      </c>
      <c r="P815">
        <v>20824</v>
      </c>
      <c r="Q815" s="58">
        <v>1644729.6065062101</v>
      </c>
      <c r="R815" s="58">
        <v>1851966</v>
      </c>
      <c r="S815">
        <v>8708</v>
      </c>
      <c r="T815" s="58">
        <v>20824</v>
      </c>
      <c r="U815" s="58">
        <v>12116</v>
      </c>
      <c r="V815" s="58">
        <v>774439</v>
      </c>
      <c r="W815" s="58">
        <v>1077527</v>
      </c>
      <c r="X815">
        <v>173</v>
      </c>
      <c r="Y815" s="61">
        <v>46250</v>
      </c>
      <c r="Z815" s="61" t="s">
        <v>1817</v>
      </c>
      <c r="AA815" s="58">
        <v>101</v>
      </c>
      <c r="AB815">
        <v>9035</v>
      </c>
      <c r="AC815">
        <v>0</v>
      </c>
      <c r="AD815">
        <v>0</v>
      </c>
      <c r="AE815" s="42">
        <v>0.41817134076066098</v>
      </c>
      <c r="AF815" s="58">
        <v>0</v>
      </c>
    </row>
    <row r="816" spans="3:32">
      <c r="C816" t="s">
        <v>1108</v>
      </c>
      <c r="D816">
        <v>551</v>
      </c>
      <c r="E816">
        <v>21367925</v>
      </c>
      <c r="F816" t="s">
        <v>628</v>
      </c>
      <c r="G816" t="s">
        <v>107</v>
      </c>
      <c r="H816">
        <v>48</v>
      </c>
      <c r="I816">
        <v>6106890</v>
      </c>
      <c r="J816" s="59">
        <v>0.89</v>
      </c>
      <c r="K816" s="60">
        <v>82.609231168810098</v>
      </c>
      <c r="L816" t="s">
        <v>159</v>
      </c>
      <c r="M816" s="42">
        <v>0.11799999999999999</v>
      </c>
      <c r="N816">
        <v>2619</v>
      </c>
      <c r="O816" s="62">
        <v>44923</v>
      </c>
      <c r="P816">
        <v>60612</v>
      </c>
      <c r="Q816" s="58">
        <v>5007110.7196039204</v>
      </c>
      <c r="R816" s="58">
        <v>5597950</v>
      </c>
      <c r="S816">
        <v>10084</v>
      </c>
      <c r="T816" s="58">
        <v>60612</v>
      </c>
      <c r="U816" s="58">
        <v>50528</v>
      </c>
      <c r="V816" s="58">
        <v>931329</v>
      </c>
      <c r="W816" s="58">
        <v>4666621</v>
      </c>
      <c r="X816">
        <v>178</v>
      </c>
      <c r="Y816" s="61">
        <v>45755</v>
      </c>
      <c r="Z816" s="61" t="s">
        <v>1817</v>
      </c>
      <c r="AA816" s="58">
        <v>-394</v>
      </c>
      <c r="AB816">
        <v>1075</v>
      </c>
      <c r="AC816">
        <v>394</v>
      </c>
      <c r="AD816">
        <v>2</v>
      </c>
      <c r="AE816" s="42">
        <v>0.166369695769815</v>
      </c>
      <c r="AF816" s="58">
        <v>392</v>
      </c>
    </row>
    <row r="817" spans="3:32">
      <c r="C817" t="s">
        <v>1109</v>
      </c>
      <c r="D817">
        <v>897</v>
      </c>
      <c r="E817">
        <v>99613659</v>
      </c>
      <c r="F817" t="s">
        <v>196</v>
      </c>
      <c r="G817" t="s">
        <v>83</v>
      </c>
      <c r="H817">
        <v>42</v>
      </c>
      <c r="I817">
        <v>818540</v>
      </c>
      <c r="J817" s="59">
        <v>0.77</v>
      </c>
      <c r="K817" s="60">
        <v>82.932230092960694</v>
      </c>
      <c r="L817" t="s">
        <v>159</v>
      </c>
      <c r="M817" s="42">
        <v>0.11799999999999999</v>
      </c>
      <c r="N817">
        <v>2082</v>
      </c>
      <c r="O817" s="62">
        <v>45677</v>
      </c>
      <c r="P817">
        <v>45852</v>
      </c>
      <c r="Q817" s="58">
        <v>3802608.6142224399</v>
      </c>
      <c r="R817" s="58">
        <v>4251316</v>
      </c>
      <c r="S817">
        <v>2460</v>
      </c>
      <c r="T817" s="58">
        <v>45852</v>
      </c>
      <c r="U817" s="58">
        <v>43392</v>
      </c>
      <c r="V817" s="58">
        <v>228087</v>
      </c>
      <c r="W817" s="58">
        <v>4023229</v>
      </c>
      <c r="X817">
        <v>140</v>
      </c>
      <c r="Y817" s="61">
        <v>46034</v>
      </c>
      <c r="Z817" s="61" t="s">
        <v>1817</v>
      </c>
      <c r="AA817" s="58">
        <v>-115</v>
      </c>
      <c r="AB817">
        <v>7479</v>
      </c>
      <c r="AC817">
        <v>115</v>
      </c>
      <c r="AD817">
        <v>4</v>
      </c>
      <c r="AE817" s="42">
        <v>5.3650876733839302E-2</v>
      </c>
      <c r="AF817" s="58">
        <v>111</v>
      </c>
    </row>
    <row r="818" spans="3:32">
      <c r="C818" t="s">
        <v>1110</v>
      </c>
      <c r="D818">
        <v>657</v>
      </c>
      <c r="E818">
        <v>59822302</v>
      </c>
      <c r="F818" t="s">
        <v>386</v>
      </c>
      <c r="G818" t="s">
        <v>93</v>
      </c>
      <c r="H818">
        <v>15</v>
      </c>
      <c r="I818">
        <v>6047924</v>
      </c>
      <c r="J818" s="59">
        <v>0.93</v>
      </c>
      <c r="K818" s="60">
        <v>53.372906225945599</v>
      </c>
      <c r="L818" t="s">
        <v>112</v>
      </c>
      <c r="M818" s="42">
        <v>0.125</v>
      </c>
      <c r="N818">
        <v>6743</v>
      </c>
      <c r="O818" s="62">
        <v>43984</v>
      </c>
      <c r="P818">
        <v>96475</v>
      </c>
      <c r="Q818" s="58">
        <v>5149151.1281481003</v>
      </c>
      <c r="R818" s="58">
        <v>5792795</v>
      </c>
      <c r="S818">
        <v>75099</v>
      </c>
      <c r="T818" s="58">
        <v>96475</v>
      </c>
      <c r="U818" s="58">
        <v>21376</v>
      </c>
      <c r="V818" s="58">
        <v>4509283</v>
      </c>
      <c r="W818" s="58">
        <v>1283512</v>
      </c>
      <c r="X818">
        <v>183</v>
      </c>
      <c r="Y818" s="61">
        <v>45855</v>
      </c>
      <c r="Z818" s="61" t="s">
        <v>1817</v>
      </c>
      <c r="AA818" s="58">
        <v>-294</v>
      </c>
      <c r="AB818">
        <v>6683</v>
      </c>
      <c r="AC818">
        <v>294</v>
      </c>
      <c r="AD818">
        <v>5</v>
      </c>
      <c r="AE818" s="42">
        <v>0.77842964498574796</v>
      </c>
      <c r="AF818" s="58">
        <v>289</v>
      </c>
    </row>
    <row r="819" spans="3:32">
      <c r="C819" t="s">
        <v>1111</v>
      </c>
      <c r="D819">
        <v>876</v>
      </c>
      <c r="E819">
        <v>77737983</v>
      </c>
      <c r="F819" t="s">
        <v>652</v>
      </c>
      <c r="G819" t="s">
        <v>93</v>
      </c>
      <c r="H819">
        <v>12</v>
      </c>
      <c r="I819">
        <v>3454153</v>
      </c>
      <c r="J819" s="59">
        <v>0.92</v>
      </c>
      <c r="K819" s="60">
        <v>66.751799585481194</v>
      </c>
      <c r="L819" t="s">
        <v>115</v>
      </c>
      <c r="M819" s="42">
        <v>0.122</v>
      </c>
      <c r="N819">
        <v>3408</v>
      </c>
      <c r="O819" s="62">
        <v>45625</v>
      </c>
      <c r="P819">
        <v>33820</v>
      </c>
      <c r="Q819" s="58">
        <v>2257545.86198097</v>
      </c>
      <c r="R819" s="58">
        <v>2532966</v>
      </c>
      <c r="S819">
        <v>10971</v>
      </c>
      <c r="T819" s="58">
        <v>33820</v>
      </c>
      <c r="U819" s="58">
        <v>22849</v>
      </c>
      <c r="V819" s="58">
        <v>821679</v>
      </c>
      <c r="W819" s="58">
        <v>1711287</v>
      </c>
      <c r="X819">
        <v>132</v>
      </c>
      <c r="Y819" s="61">
        <v>46376</v>
      </c>
      <c r="Z819" s="61" t="s">
        <v>1817</v>
      </c>
      <c r="AA819" s="58">
        <v>227</v>
      </c>
      <c r="AB819">
        <v>9284</v>
      </c>
      <c r="AC819">
        <v>0</v>
      </c>
      <c r="AD819">
        <v>0</v>
      </c>
      <c r="AE819" s="42">
        <v>0.32439384979302199</v>
      </c>
      <c r="AF819" s="58">
        <v>0</v>
      </c>
    </row>
    <row r="820" spans="3:32">
      <c r="C820" t="s">
        <v>1112</v>
      </c>
      <c r="D820">
        <v>979</v>
      </c>
      <c r="E820">
        <v>99503143</v>
      </c>
      <c r="F820" t="s">
        <v>381</v>
      </c>
      <c r="G820" t="s">
        <v>211</v>
      </c>
      <c r="H820">
        <v>49</v>
      </c>
      <c r="I820">
        <v>9981142</v>
      </c>
      <c r="J820" s="59">
        <v>0.93</v>
      </c>
      <c r="K820" s="60">
        <v>53.6748405606887</v>
      </c>
      <c r="L820" t="s">
        <v>166</v>
      </c>
      <c r="M820" s="42">
        <v>0.11700000000000001</v>
      </c>
      <c r="N820">
        <v>3797</v>
      </c>
      <c r="O820" s="62">
        <v>44636</v>
      </c>
      <c r="P820">
        <v>62100</v>
      </c>
      <c r="Q820" s="58">
        <v>3333207.5988187701</v>
      </c>
      <c r="R820" s="58">
        <v>3723193</v>
      </c>
      <c r="S820">
        <v>14539</v>
      </c>
      <c r="T820" s="58">
        <v>62100</v>
      </c>
      <c r="U820" s="58">
        <v>47561</v>
      </c>
      <c r="V820" s="58">
        <v>871683</v>
      </c>
      <c r="W820" s="58">
        <v>2851510</v>
      </c>
      <c r="X820">
        <v>79</v>
      </c>
      <c r="Y820" s="61">
        <v>45973</v>
      </c>
      <c r="Z820" s="61" t="s">
        <v>1817</v>
      </c>
      <c r="AA820" s="58">
        <v>-176</v>
      </c>
      <c r="AB820">
        <v>2827</v>
      </c>
      <c r="AC820">
        <v>176</v>
      </c>
      <c r="AD820">
        <v>6</v>
      </c>
      <c r="AE820" s="42">
        <v>0.23412238325281801</v>
      </c>
      <c r="AF820" s="58">
        <v>170</v>
      </c>
    </row>
    <row r="821" spans="3:32">
      <c r="C821" t="s">
        <v>1113</v>
      </c>
      <c r="D821">
        <v>976</v>
      </c>
      <c r="E821">
        <v>27414134</v>
      </c>
      <c r="F821" t="s">
        <v>476</v>
      </c>
      <c r="G821" t="s">
        <v>207</v>
      </c>
      <c r="H821">
        <v>12</v>
      </c>
      <c r="I821">
        <v>4713149</v>
      </c>
      <c r="J821" s="59">
        <v>0.94</v>
      </c>
      <c r="K821" s="60">
        <v>86.076149584272898</v>
      </c>
      <c r="L821" t="s">
        <v>242</v>
      </c>
      <c r="M821" s="42">
        <v>0.13700000000000001</v>
      </c>
      <c r="N821">
        <v>5259</v>
      </c>
      <c r="O821" s="62">
        <v>44145</v>
      </c>
      <c r="P821">
        <v>67086</v>
      </c>
      <c r="Q821" s="58">
        <v>5774504.57101053</v>
      </c>
      <c r="R821" s="58">
        <v>6565612</v>
      </c>
      <c r="S821">
        <v>51440</v>
      </c>
      <c r="T821" s="58">
        <v>67086</v>
      </c>
      <c r="U821" s="58">
        <v>15646</v>
      </c>
      <c r="V821" s="58">
        <v>5034360</v>
      </c>
      <c r="W821" s="58">
        <v>1531252</v>
      </c>
      <c r="X821">
        <v>153</v>
      </c>
      <c r="Y821" s="61">
        <v>46365</v>
      </c>
      <c r="Z821" s="61" t="s">
        <v>1817</v>
      </c>
      <c r="AA821" s="58">
        <v>216</v>
      </c>
      <c r="AB821">
        <v>3950</v>
      </c>
      <c r="AC821">
        <v>0</v>
      </c>
      <c r="AD821">
        <v>0</v>
      </c>
      <c r="AE821" s="42">
        <v>0.76677697284083102</v>
      </c>
      <c r="AF821" s="58">
        <v>0</v>
      </c>
    </row>
    <row r="822" spans="3:32">
      <c r="C822" t="s">
        <v>1114</v>
      </c>
      <c r="D822">
        <v>791</v>
      </c>
      <c r="E822">
        <v>19428560</v>
      </c>
      <c r="F822" t="s">
        <v>604</v>
      </c>
      <c r="G822" t="s">
        <v>125</v>
      </c>
      <c r="H822">
        <v>49</v>
      </c>
      <c r="I822">
        <v>7988424</v>
      </c>
      <c r="J822" s="59">
        <v>0.93</v>
      </c>
      <c r="K822" s="60">
        <v>89.232434184838596</v>
      </c>
      <c r="L822" t="s">
        <v>98</v>
      </c>
      <c r="M822" s="42">
        <v>0.122</v>
      </c>
      <c r="N822">
        <v>8455</v>
      </c>
      <c r="O822" s="62">
        <v>44428</v>
      </c>
      <c r="P822">
        <v>38388</v>
      </c>
      <c r="Q822" s="58">
        <v>3425454.6834875802</v>
      </c>
      <c r="R822" s="58">
        <v>3843360</v>
      </c>
      <c r="S822">
        <v>38186</v>
      </c>
      <c r="T822" s="58">
        <v>38388</v>
      </c>
      <c r="U822" s="58">
        <v>202</v>
      </c>
      <c r="V822" s="58">
        <v>3823136</v>
      </c>
      <c r="W822" s="58">
        <v>20224</v>
      </c>
      <c r="X822">
        <v>87</v>
      </c>
      <c r="Y822" s="61">
        <v>45895</v>
      </c>
      <c r="Z822" s="61" t="s">
        <v>1817</v>
      </c>
      <c r="AA822" s="58">
        <v>-254</v>
      </c>
      <c r="AB822">
        <v>6792</v>
      </c>
      <c r="AC822">
        <v>254</v>
      </c>
      <c r="AD822">
        <v>1</v>
      </c>
      <c r="AE822" s="42">
        <v>0.994737938939252</v>
      </c>
      <c r="AF822" s="58">
        <v>253</v>
      </c>
    </row>
    <row r="823" spans="3:32">
      <c r="C823" t="s">
        <v>1115</v>
      </c>
      <c r="D823">
        <v>909</v>
      </c>
      <c r="E823">
        <v>93796265</v>
      </c>
      <c r="F823" t="s">
        <v>536</v>
      </c>
      <c r="G823" t="s">
        <v>93</v>
      </c>
      <c r="H823">
        <v>25</v>
      </c>
      <c r="I823">
        <v>5751414</v>
      </c>
      <c r="J823" s="59">
        <v>0.82</v>
      </c>
      <c r="K823" s="60">
        <v>61.831141016804303</v>
      </c>
      <c r="L823" t="s">
        <v>204</v>
      </c>
      <c r="M823" s="42">
        <v>0.11799999999999999</v>
      </c>
      <c r="N823">
        <v>9419</v>
      </c>
      <c r="O823" s="62">
        <v>45646</v>
      </c>
      <c r="P823">
        <v>91726</v>
      </c>
      <c r="Q823" s="58">
        <v>5671523.2409073897</v>
      </c>
      <c r="R823" s="58">
        <v>6340763</v>
      </c>
      <c r="S823">
        <v>87244</v>
      </c>
      <c r="T823" s="58">
        <v>91726</v>
      </c>
      <c r="U823" s="58">
        <v>4482</v>
      </c>
      <c r="V823" s="58">
        <v>6030935</v>
      </c>
      <c r="W823" s="58">
        <v>309828</v>
      </c>
      <c r="X823">
        <v>88</v>
      </c>
      <c r="Y823" s="61">
        <v>46301</v>
      </c>
      <c r="Z823" s="61" t="s">
        <v>1817</v>
      </c>
      <c r="AA823" s="58">
        <v>152</v>
      </c>
      <c r="AB823">
        <v>4580</v>
      </c>
      <c r="AC823">
        <v>0</v>
      </c>
      <c r="AD823">
        <v>0</v>
      </c>
      <c r="AE823" s="42">
        <v>0.95113708217953497</v>
      </c>
      <c r="AF823" s="58">
        <v>0</v>
      </c>
    </row>
    <row r="824" spans="3:32">
      <c r="C824" t="s">
        <v>1116</v>
      </c>
      <c r="D824">
        <v>105</v>
      </c>
      <c r="E824">
        <v>26791454</v>
      </c>
      <c r="F824" t="s">
        <v>592</v>
      </c>
      <c r="G824" t="s">
        <v>79</v>
      </c>
      <c r="H824">
        <v>38</v>
      </c>
      <c r="I824">
        <v>3016389</v>
      </c>
      <c r="J824" s="59">
        <v>0.87</v>
      </c>
      <c r="K824" s="60">
        <v>59.749388717774998</v>
      </c>
      <c r="L824" t="s">
        <v>129</v>
      </c>
      <c r="M824" s="42">
        <v>0.124</v>
      </c>
      <c r="N824">
        <v>4639</v>
      </c>
      <c r="O824" s="62">
        <v>44988</v>
      </c>
      <c r="P824">
        <v>85199</v>
      </c>
      <c r="Q824" s="58">
        <v>5090588.1693657096</v>
      </c>
      <c r="R824" s="58">
        <v>5721821</v>
      </c>
      <c r="S824">
        <v>40653</v>
      </c>
      <c r="T824" s="58">
        <v>85199</v>
      </c>
      <c r="U824" s="58">
        <v>44546</v>
      </c>
      <c r="V824" s="58">
        <v>2730187</v>
      </c>
      <c r="W824" s="58">
        <v>2991634</v>
      </c>
      <c r="X824">
        <v>88</v>
      </c>
      <c r="Y824" s="61">
        <v>46366</v>
      </c>
      <c r="Z824" s="61" t="s">
        <v>1817</v>
      </c>
      <c r="AA824" s="58">
        <v>217</v>
      </c>
      <c r="AB824">
        <v>4603</v>
      </c>
      <c r="AC824">
        <v>0</v>
      </c>
      <c r="AD824">
        <v>0</v>
      </c>
      <c r="AE824" s="42">
        <v>0.47715348771699201</v>
      </c>
      <c r="AF824" s="58">
        <v>0</v>
      </c>
    </row>
    <row r="825" spans="3:32">
      <c r="C825" t="s">
        <v>1117</v>
      </c>
      <c r="D825">
        <v>233</v>
      </c>
      <c r="E825">
        <v>19207028</v>
      </c>
      <c r="F825" t="s">
        <v>489</v>
      </c>
      <c r="G825" t="s">
        <v>63</v>
      </c>
      <c r="H825">
        <v>46</v>
      </c>
      <c r="I825">
        <v>7029126</v>
      </c>
      <c r="J825" s="59">
        <v>0.89</v>
      </c>
      <c r="K825" s="60">
        <v>73.342084378155803</v>
      </c>
      <c r="L825" t="s">
        <v>521</v>
      </c>
      <c r="M825" s="42">
        <v>0.13900000000000001</v>
      </c>
      <c r="N825">
        <v>6831</v>
      </c>
      <c r="O825" s="62">
        <v>43958</v>
      </c>
      <c r="P825">
        <v>34808</v>
      </c>
      <c r="Q825" s="58">
        <v>2552891.2730348501</v>
      </c>
      <c r="R825" s="58">
        <v>2907743</v>
      </c>
      <c r="S825">
        <v>18453</v>
      </c>
      <c r="T825" s="58">
        <v>34808</v>
      </c>
      <c r="U825" s="58">
        <v>16355</v>
      </c>
      <c r="V825" s="58">
        <v>1541502</v>
      </c>
      <c r="W825" s="58">
        <v>1366241</v>
      </c>
      <c r="X825">
        <v>157</v>
      </c>
      <c r="Y825" s="61">
        <v>46301</v>
      </c>
      <c r="Z825" s="61" t="s">
        <v>1817</v>
      </c>
      <c r="AA825" s="58">
        <v>152</v>
      </c>
      <c r="AB825">
        <v>3603</v>
      </c>
      <c r="AC825">
        <v>0</v>
      </c>
      <c r="AD825">
        <v>0</v>
      </c>
      <c r="AE825" s="42">
        <v>0.53013675017237405</v>
      </c>
      <c r="AF825" s="58">
        <v>0</v>
      </c>
    </row>
    <row r="826" spans="3:32">
      <c r="C826" t="s">
        <v>1118</v>
      </c>
      <c r="D826">
        <v>125</v>
      </c>
      <c r="E826">
        <v>12128899</v>
      </c>
      <c r="F826" t="s">
        <v>119</v>
      </c>
      <c r="G826" t="s">
        <v>54</v>
      </c>
      <c r="H826">
        <v>29</v>
      </c>
      <c r="I826">
        <v>8622344</v>
      </c>
      <c r="J826" s="59">
        <v>0.75</v>
      </c>
      <c r="K826" s="60">
        <v>56.125036651231497</v>
      </c>
      <c r="L826" t="s">
        <v>122</v>
      </c>
      <c r="M826" s="42">
        <v>0.11799999999999999</v>
      </c>
      <c r="N826">
        <v>5763</v>
      </c>
      <c r="O826" s="62">
        <v>44861</v>
      </c>
      <c r="P826">
        <v>67693</v>
      </c>
      <c r="Q826" s="58">
        <v>3799272.1060318202</v>
      </c>
      <c r="R826" s="58">
        <v>4247586</v>
      </c>
      <c r="S826">
        <v>4958</v>
      </c>
      <c r="T826" s="58">
        <v>67693</v>
      </c>
      <c r="U826" s="58">
        <v>62735</v>
      </c>
      <c r="V826" s="58">
        <v>311104</v>
      </c>
      <c r="W826" s="58">
        <v>3936482</v>
      </c>
      <c r="X826">
        <v>92</v>
      </c>
      <c r="Y826" s="61">
        <v>45970</v>
      </c>
      <c r="Z826" s="61" t="s">
        <v>1817</v>
      </c>
      <c r="AA826" s="58">
        <v>-179</v>
      </c>
      <c r="AB826">
        <v>7696</v>
      </c>
      <c r="AC826">
        <v>179</v>
      </c>
      <c r="AD826">
        <v>6</v>
      </c>
      <c r="AE826" s="42">
        <v>7.3242432747846906E-2</v>
      </c>
      <c r="AF826" s="58">
        <v>173</v>
      </c>
    </row>
    <row r="827" spans="3:32">
      <c r="C827" t="s">
        <v>1119</v>
      </c>
      <c r="D827">
        <v>417</v>
      </c>
      <c r="E827">
        <v>15128734</v>
      </c>
      <c r="F827" t="s">
        <v>165</v>
      </c>
      <c r="G827" t="s">
        <v>63</v>
      </c>
      <c r="H827">
        <v>6</v>
      </c>
      <c r="I827">
        <v>753022</v>
      </c>
      <c r="J827" s="59">
        <v>0.76</v>
      </c>
      <c r="K827" s="60">
        <v>80.078117877695803</v>
      </c>
      <c r="L827" t="s">
        <v>104</v>
      </c>
      <c r="M827" s="42">
        <v>0.14699999999999999</v>
      </c>
      <c r="N827">
        <v>1408</v>
      </c>
      <c r="O827" s="62">
        <v>45197</v>
      </c>
      <c r="P827">
        <v>83019</v>
      </c>
      <c r="Q827" s="58">
        <v>6648005.2680884302</v>
      </c>
      <c r="R827" s="58">
        <v>7625262</v>
      </c>
      <c r="S827">
        <v>58866</v>
      </c>
      <c r="T827" s="58">
        <v>83019</v>
      </c>
      <c r="U827" s="58">
        <v>24153</v>
      </c>
      <c r="V827" s="58">
        <v>5406819</v>
      </c>
      <c r="W827" s="58">
        <v>2218443</v>
      </c>
      <c r="X827">
        <v>176</v>
      </c>
      <c r="Y827" s="61">
        <v>45983</v>
      </c>
      <c r="Z827" s="61" t="s">
        <v>1817</v>
      </c>
      <c r="AA827" s="58">
        <v>-166</v>
      </c>
      <c r="AB827">
        <v>9777</v>
      </c>
      <c r="AC827">
        <v>166</v>
      </c>
      <c r="AD827">
        <v>8</v>
      </c>
      <c r="AE827" s="42">
        <v>0.70906659921222803</v>
      </c>
      <c r="AF827" s="58">
        <v>158</v>
      </c>
    </row>
    <row r="828" spans="3:32">
      <c r="C828" t="s">
        <v>1120</v>
      </c>
      <c r="D828">
        <v>570</v>
      </c>
      <c r="E828">
        <v>35616592</v>
      </c>
      <c r="F828" t="s">
        <v>922</v>
      </c>
      <c r="G828" t="s">
        <v>79</v>
      </c>
      <c r="H828">
        <v>47</v>
      </c>
      <c r="I828">
        <v>8995802</v>
      </c>
      <c r="J828" s="59">
        <v>0.89</v>
      </c>
      <c r="K828" s="60">
        <v>71.055235855851095</v>
      </c>
      <c r="L828" t="s">
        <v>521</v>
      </c>
      <c r="M828" s="42">
        <v>0.14299999999999999</v>
      </c>
      <c r="N828">
        <v>3089</v>
      </c>
      <c r="O828" s="62">
        <v>45958</v>
      </c>
      <c r="P828">
        <v>71668</v>
      </c>
      <c r="Q828" s="58">
        <v>5092386.6433171304</v>
      </c>
      <c r="R828" s="58">
        <v>5820598</v>
      </c>
      <c r="S828">
        <v>46325</v>
      </c>
      <c r="T828" s="58">
        <v>71668</v>
      </c>
      <c r="U828" s="58">
        <v>25343</v>
      </c>
      <c r="V828" s="58">
        <v>3762337</v>
      </c>
      <c r="W828" s="58">
        <v>2058261</v>
      </c>
      <c r="X828">
        <v>96</v>
      </c>
      <c r="Y828" s="61">
        <v>46240</v>
      </c>
      <c r="Z828" s="61" t="s">
        <v>1817</v>
      </c>
      <c r="AA828" s="58">
        <v>91</v>
      </c>
      <c r="AB828">
        <v>8727</v>
      </c>
      <c r="AC828">
        <v>0</v>
      </c>
      <c r="AD828">
        <v>0</v>
      </c>
      <c r="AE828" s="42">
        <v>0.64638332310096602</v>
      </c>
      <c r="AF828" s="58">
        <v>0</v>
      </c>
    </row>
    <row r="829" spans="3:32">
      <c r="C829" t="s">
        <v>1121</v>
      </c>
      <c r="D829">
        <v>379</v>
      </c>
      <c r="E829">
        <v>55090230</v>
      </c>
      <c r="F829" t="s">
        <v>368</v>
      </c>
      <c r="G829" t="s">
        <v>125</v>
      </c>
      <c r="H829">
        <v>8</v>
      </c>
      <c r="I829">
        <v>573997</v>
      </c>
      <c r="J829" s="59">
        <v>0.8</v>
      </c>
      <c r="K829" s="60">
        <v>89.300442835169903</v>
      </c>
      <c r="L829" t="s">
        <v>90</v>
      </c>
      <c r="M829" s="42">
        <v>0.13300000000000001</v>
      </c>
      <c r="N829">
        <v>2483</v>
      </c>
      <c r="O829" s="62">
        <v>45917</v>
      </c>
      <c r="P829">
        <v>34175</v>
      </c>
      <c r="Q829" s="58">
        <v>3051842.6338919299</v>
      </c>
      <c r="R829" s="58">
        <v>3457738</v>
      </c>
      <c r="S829">
        <v>34175</v>
      </c>
      <c r="T829" s="58">
        <v>34175</v>
      </c>
      <c r="U829" s="58">
        <v>0</v>
      </c>
      <c r="V829" s="58">
        <v>3457738</v>
      </c>
      <c r="W829" s="58">
        <v>0</v>
      </c>
      <c r="X829">
        <v>193</v>
      </c>
      <c r="Y829" s="61">
        <v>45673</v>
      </c>
      <c r="Z829" s="61" t="s">
        <v>1816</v>
      </c>
      <c r="AA829" s="58">
        <v>-476</v>
      </c>
      <c r="AB829">
        <v>2673</v>
      </c>
      <c r="AC829">
        <v>476</v>
      </c>
      <c r="AD829">
        <v>5</v>
      </c>
      <c r="AE829" s="42">
        <v>1</v>
      </c>
      <c r="AF829" s="58">
        <v>471</v>
      </c>
    </row>
    <row r="830" spans="3:32">
      <c r="C830" t="s">
        <v>1122</v>
      </c>
      <c r="D830">
        <v>997</v>
      </c>
      <c r="E830">
        <v>74368133</v>
      </c>
      <c r="F830" t="s">
        <v>70</v>
      </c>
      <c r="G830" t="s">
        <v>71</v>
      </c>
      <c r="H830">
        <v>13</v>
      </c>
      <c r="I830">
        <v>8334898</v>
      </c>
      <c r="J830" s="59">
        <v>0.92</v>
      </c>
      <c r="K830" s="60">
        <v>54.398260034947597</v>
      </c>
      <c r="L830" t="s">
        <v>64</v>
      </c>
      <c r="M830" s="42">
        <v>0.13700000000000001</v>
      </c>
      <c r="N830">
        <v>4332</v>
      </c>
      <c r="O830" s="62">
        <v>45110</v>
      </c>
      <c r="P830">
        <v>12379</v>
      </c>
      <c r="Q830" s="58">
        <v>673396.06097261596</v>
      </c>
      <c r="R830" s="58">
        <v>765651</v>
      </c>
      <c r="S830">
        <v>1380</v>
      </c>
      <c r="T830" s="58">
        <v>12379</v>
      </c>
      <c r="U830" s="58">
        <v>10999</v>
      </c>
      <c r="V830" s="58">
        <v>85354</v>
      </c>
      <c r="W830" s="58">
        <v>680297</v>
      </c>
      <c r="X830">
        <v>161</v>
      </c>
      <c r="Y830" s="61">
        <v>46216</v>
      </c>
      <c r="Z830" s="61" t="s">
        <v>1817</v>
      </c>
      <c r="AA830" s="58">
        <v>67</v>
      </c>
      <c r="AB830">
        <v>3673</v>
      </c>
      <c r="AC830">
        <v>0</v>
      </c>
      <c r="AD830">
        <v>0</v>
      </c>
      <c r="AE830" s="42">
        <v>0.111479117860893</v>
      </c>
      <c r="AF830" s="58">
        <v>0</v>
      </c>
    </row>
    <row r="831" spans="3:32">
      <c r="C831" t="s">
        <v>1123</v>
      </c>
      <c r="D831">
        <v>121</v>
      </c>
      <c r="E831">
        <v>74874012</v>
      </c>
      <c r="F831" t="s">
        <v>408</v>
      </c>
      <c r="G831" t="s">
        <v>147</v>
      </c>
      <c r="H831">
        <v>41</v>
      </c>
      <c r="I831">
        <v>8278175</v>
      </c>
      <c r="J831" s="59">
        <v>0.81</v>
      </c>
      <c r="K831" s="60">
        <v>73.524570911745201</v>
      </c>
      <c r="L831" t="s">
        <v>90</v>
      </c>
      <c r="M831" s="42">
        <v>0.10299999999999999</v>
      </c>
      <c r="N831">
        <v>7225</v>
      </c>
      <c r="O831" s="62">
        <v>45398</v>
      </c>
      <c r="P831">
        <v>54166</v>
      </c>
      <c r="Q831" s="58">
        <v>3982531.9080055901</v>
      </c>
      <c r="R831" s="58">
        <v>4392733</v>
      </c>
      <c r="S831">
        <v>51402</v>
      </c>
      <c r="T831" s="58">
        <v>54166</v>
      </c>
      <c r="U831" s="58">
        <v>2764</v>
      </c>
      <c r="V831" s="58">
        <v>4168579</v>
      </c>
      <c r="W831" s="58">
        <v>224154</v>
      </c>
      <c r="X831">
        <v>161</v>
      </c>
      <c r="Y831" s="61">
        <v>45816</v>
      </c>
      <c r="Z831" s="61" t="s">
        <v>1817</v>
      </c>
      <c r="AA831" s="58">
        <v>-333</v>
      </c>
      <c r="AB831">
        <v>3823</v>
      </c>
      <c r="AC831">
        <v>333</v>
      </c>
      <c r="AD831">
        <v>9</v>
      </c>
      <c r="AE831" s="42">
        <v>0.94897167965144202</v>
      </c>
      <c r="AF831" s="58">
        <v>324</v>
      </c>
    </row>
    <row r="832" spans="3:32">
      <c r="C832" t="s">
        <v>1124</v>
      </c>
      <c r="D832">
        <v>574</v>
      </c>
      <c r="E832">
        <v>51260320</v>
      </c>
      <c r="F832" t="s">
        <v>163</v>
      </c>
      <c r="G832" t="s">
        <v>83</v>
      </c>
      <c r="H832">
        <v>36</v>
      </c>
      <c r="I832">
        <v>6351704</v>
      </c>
      <c r="J832" s="59">
        <v>0.77</v>
      </c>
      <c r="K832" s="60">
        <v>78.413321485115006</v>
      </c>
      <c r="L832" t="s">
        <v>84</v>
      </c>
      <c r="M832" s="42">
        <v>0.105</v>
      </c>
      <c r="N832">
        <v>5791</v>
      </c>
      <c r="O832" s="62">
        <v>43891</v>
      </c>
      <c r="P832">
        <v>87590</v>
      </c>
      <c r="Q832" s="58">
        <v>6868222.82888122</v>
      </c>
      <c r="R832" s="58">
        <v>7589386</v>
      </c>
      <c r="S832">
        <v>27212</v>
      </c>
      <c r="T832" s="58">
        <v>87590</v>
      </c>
      <c r="U832" s="58">
        <v>60378</v>
      </c>
      <c r="V832" s="58">
        <v>2357831</v>
      </c>
      <c r="W832" s="58">
        <v>5231555</v>
      </c>
      <c r="X832">
        <v>120</v>
      </c>
      <c r="Y832" s="61">
        <v>45783</v>
      </c>
      <c r="Z832" s="61" t="s">
        <v>1817</v>
      </c>
      <c r="AA832" s="58">
        <v>-366</v>
      </c>
      <c r="AB832">
        <v>4244</v>
      </c>
      <c r="AC832">
        <v>366</v>
      </c>
      <c r="AD832">
        <v>3</v>
      </c>
      <c r="AE832" s="42">
        <v>0.31067473455874001</v>
      </c>
      <c r="AF832" s="58">
        <v>363</v>
      </c>
    </row>
    <row r="833" spans="3:32">
      <c r="C833" t="s">
        <v>1125</v>
      </c>
      <c r="D833">
        <v>521</v>
      </c>
      <c r="E833">
        <v>73203829</v>
      </c>
      <c r="F833" t="s">
        <v>201</v>
      </c>
      <c r="G833" t="s">
        <v>83</v>
      </c>
      <c r="H833">
        <v>15</v>
      </c>
      <c r="I833">
        <v>6300682</v>
      </c>
      <c r="J833" s="59">
        <v>0.78</v>
      </c>
      <c r="K833" s="60">
        <v>74.794868476180099</v>
      </c>
      <c r="L833" t="s">
        <v>173</v>
      </c>
      <c r="M833" s="42">
        <v>0.14399999999999999</v>
      </c>
      <c r="N833">
        <v>5288</v>
      </c>
      <c r="O833" s="62">
        <v>45848</v>
      </c>
      <c r="P833">
        <v>98368</v>
      </c>
      <c r="Q833" s="58">
        <v>7357421.62226489</v>
      </c>
      <c r="R833" s="58">
        <v>8416890</v>
      </c>
      <c r="S833">
        <v>82705</v>
      </c>
      <c r="T833" s="58">
        <v>98368</v>
      </c>
      <c r="U833" s="58">
        <v>15663</v>
      </c>
      <c r="V833" s="58">
        <v>7076681</v>
      </c>
      <c r="W833" s="58">
        <v>1340209</v>
      </c>
      <c r="X833">
        <v>187</v>
      </c>
      <c r="Y833" s="61">
        <v>45988</v>
      </c>
      <c r="Z833" s="61" t="s">
        <v>1817</v>
      </c>
      <c r="AA833" s="58">
        <v>-161</v>
      </c>
      <c r="AB833">
        <v>4560</v>
      </c>
      <c r="AC833">
        <v>161</v>
      </c>
      <c r="AD833">
        <v>2</v>
      </c>
      <c r="AE833" s="42">
        <v>0.84077138906961602</v>
      </c>
      <c r="AF833" s="58">
        <v>159</v>
      </c>
    </row>
    <row r="834" spans="3:32">
      <c r="C834" t="s">
        <v>1126</v>
      </c>
      <c r="D834">
        <v>172</v>
      </c>
      <c r="E834">
        <v>90724019</v>
      </c>
      <c r="F834" t="s">
        <v>1127</v>
      </c>
      <c r="G834" t="s">
        <v>125</v>
      </c>
      <c r="H834">
        <v>32</v>
      </c>
      <c r="I834">
        <v>3640416</v>
      </c>
      <c r="J834" s="59">
        <v>0.81</v>
      </c>
      <c r="K834" s="60">
        <v>89.049618841611306</v>
      </c>
      <c r="L834" t="s">
        <v>122</v>
      </c>
      <c r="M834" s="42">
        <v>0.122</v>
      </c>
      <c r="N834">
        <v>8106</v>
      </c>
      <c r="O834" s="62">
        <v>44413</v>
      </c>
      <c r="P834">
        <v>42689</v>
      </c>
      <c r="Q834" s="58">
        <v>3801439.17872955</v>
      </c>
      <c r="R834" s="58">
        <v>4265215</v>
      </c>
      <c r="S834">
        <v>37581</v>
      </c>
      <c r="T834" s="58">
        <v>42689</v>
      </c>
      <c r="U834" s="58">
        <v>5108</v>
      </c>
      <c r="V834" s="58">
        <v>3754856</v>
      </c>
      <c r="W834" s="58">
        <v>510359</v>
      </c>
      <c r="X834">
        <v>171</v>
      </c>
      <c r="Y834" s="61">
        <v>45939</v>
      </c>
      <c r="Z834" s="61" t="s">
        <v>1817</v>
      </c>
      <c r="AA834" s="58">
        <v>-210</v>
      </c>
      <c r="AB834">
        <v>6214</v>
      </c>
      <c r="AC834">
        <v>210</v>
      </c>
      <c r="AD834">
        <v>8</v>
      </c>
      <c r="AE834" s="42">
        <v>0.88034388249900397</v>
      </c>
      <c r="AF834" s="58">
        <v>202</v>
      </c>
    </row>
    <row r="835" spans="3:32">
      <c r="C835" t="s">
        <v>1128</v>
      </c>
      <c r="D835">
        <v>214</v>
      </c>
      <c r="E835">
        <v>41884924</v>
      </c>
      <c r="F835" t="s">
        <v>824</v>
      </c>
      <c r="G835" t="s">
        <v>147</v>
      </c>
      <c r="H835">
        <v>43</v>
      </c>
      <c r="I835">
        <v>4546680</v>
      </c>
      <c r="J835" s="59">
        <v>1</v>
      </c>
      <c r="K835" s="60">
        <v>92.646167445680206</v>
      </c>
      <c r="L835" t="s">
        <v>208</v>
      </c>
      <c r="M835" s="42">
        <v>0.125</v>
      </c>
      <c r="N835">
        <v>2215</v>
      </c>
      <c r="O835" s="62">
        <v>44992</v>
      </c>
      <c r="P835">
        <v>12146</v>
      </c>
      <c r="Q835" s="58">
        <v>1125280.34979523</v>
      </c>
      <c r="R835" s="58">
        <v>1265940</v>
      </c>
      <c r="S835">
        <v>1112</v>
      </c>
      <c r="T835" s="58">
        <v>12146</v>
      </c>
      <c r="U835" s="58">
        <v>11034</v>
      </c>
      <c r="V835" s="58">
        <v>115900</v>
      </c>
      <c r="W835" s="58">
        <v>1150040</v>
      </c>
      <c r="X835">
        <v>103</v>
      </c>
      <c r="Y835" s="61">
        <v>45844</v>
      </c>
      <c r="Z835" s="61" t="s">
        <v>1817</v>
      </c>
      <c r="AA835" s="58">
        <v>-305</v>
      </c>
      <c r="AB835">
        <v>9863</v>
      </c>
      <c r="AC835">
        <v>305</v>
      </c>
      <c r="AD835">
        <v>3</v>
      </c>
      <c r="AE835" s="42">
        <v>9.1552774575992105E-2</v>
      </c>
      <c r="AF835" s="58">
        <v>302</v>
      </c>
    </row>
    <row r="836" spans="3:32">
      <c r="C836" t="s">
        <v>1129</v>
      </c>
      <c r="D836">
        <v>318</v>
      </c>
      <c r="E836">
        <v>54745515</v>
      </c>
      <c r="F836" t="s">
        <v>765</v>
      </c>
      <c r="G836" t="s">
        <v>207</v>
      </c>
      <c r="H836">
        <v>40</v>
      </c>
      <c r="I836">
        <v>3995775</v>
      </c>
      <c r="J836" s="59">
        <v>0.77</v>
      </c>
      <c r="K836" s="60">
        <v>80.938103816050003</v>
      </c>
      <c r="L836" t="s">
        <v>236</v>
      </c>
      <c r="M836" s="42">
        <v>0.14099999999999999</v>
      </c>
      <c r="N836">
        <v>2190</v>
      </c>
      <c r="O836" s="62">
        <v>44157</v>
      </c>
      <c r="P836">
        <v>22250</v>
      </c>
      <c r="Q836" s="58">
        <v>1800872.8099071099</v>
      </c>
      <c r="R836" s="58">
        <v>2054796</v>
      </c>
      <c r="S836">
        <v>19961</v>
      </c>
      <c r="T836" s="58">
        <v>22250</v>
      </c>
      <c r="U836" s="58">
        <v>2289</v>
      </c>
      <c r="V836" s="58">
        <v>1843406</v>
      </c>
      <c r="W836" s="58">
        <v>211390</v>
      </c>
      <c r="X836">
        <v>186</v>
      </c>
      <c r="Y836" s="61">
        <v>45840</v>
      </c>
      <c r="Z836" s="61" t="s">
        <v>1817</v>
      </c>
      <c r="AA836" s="58">
        <v>-309</v>
      </c>
      <c r="AB836">
        <v>1816</v>
      </c>
      <c r="AC836">
        <v>309</v>
      </c>
      <c r="AD836">
        <v>4</v>
      </c>
      <c r="AE836" s="42">
        <v>0.89712359550561804</v>
      </c>
      <c r="AF836" s="58">
        <v>305</v>
      </c>
    </row>
    <row r="837" spans="3:32">
      <c r="C837" t="s">
        <v>1130</v>
      </c>
      <c r="D837">
        <v>258</v>
      </c>
      <c r="E837">
        <v>57479875</v>
      </c>
      <c r="F837" t="s">
        <v>275</v>
      </c>
      <c r="G837" t="s">
        <v>147</v>
      </c>
      <c r="H837">
        <v>33</v>
      </c>
      <c r="I837">
        <v>137495</v>
      </c>
      <c r="J837" s="59">
        <v>0.92</v>
      </c>
      <c r="K837" s="60">
        <v>50.504133729552898</v>
      </c>
      <c r="L837" t="s">
        <v>208</v>
      </c>
      <c r="M837" s="42">
        <v>0.108</v>
      </c>
      <c r="N837">
        <v>4895</v>
      </c>
      <c r="O837" s="62">
        <v>45780</v>
      </c>
      <c r="P837">
        <v>60060</v>
      </c>
      <c r="Q837" s="58">
        <v>3033278.2717969501</v>
      </c>
      <c r="R837" s="58">
        <v>3360872</v>
      </c>
      <c r="S837">
        <v>52666</v>
      </c>
      <c r="T837" s="58">
        <v>60060</v>
      </c>
      <c r="U837" s="58">
        <v>7394</v>
      </c>
      <c r="V837" s="58">
        <v>2947115</v>
      </c>
      <c r="W837" s="58">
        <v>413757</v>
      </c>
      <c r="X837">
        <v>67</v>
      </c>
      <c r="Y837" s="61">
        <v>45756</v>
      </c>
      <c r="Z837" s="61" t="s">
        <v>1817</v>
      </c>
      <c r="AA837" s="58">
        <v>-393</v>
      </c>
      <c r="AB837">
        <v>2025</v>
      </c>
      <c r="AC837">
        <v>393</v>
      </c>
      <c r="AD837">
        <v>3</v>
      </c>
      <c r="AE837" s="42">
        <v>0.87688977688977698</v>
      </c>
      <c r="AF837" s="58">
        <v>390</v>
      </c>
    </row>
    <row r="838" spans="3:32">
      <c r="C838" t="s">
        <v>1131</v>
      </c>
      <c r="D838">
        <v>259</v>
      </c>
      <c r="E838">
        <v>15770482</v>
      </c>
      <c r="F838" t="s">
        <v>92</v>
      </c>
      <c r="G838" t="s">
        <v>93</v>
      </c>
      <c r="H838">
        <v>33</v>
      </c>
      <c r="I838">
        <v>485817</v>
      </c>
      <c r="J838" s="59">
        <v>0.8</v>
      </c>
      <c r="K838" s="60">
        <v>82.907429491386196</v>
      </c>
      <c r="L838" t="s">
        <v>239</v>
      </c>
      <c r="M838" s="42">
        <v>0.14000000000000001</v>
      </c>
      <c r="N838">
        <v>6412</v>
      </c>
      <c r="O838" s="62">
        <v>44585</v>
      </c>
      <c r="P838">
        <v>29895</v>
      </c>
      <c r="Q838" s="58">
        <v>2478517.6046449901</v>
      </c>
      <c r="R838" s="58">
        <v>2825510</v>
      </c>
      <c r="S838">
        <v>547</v>
      </c>
      <c r="T838" s="58">
        <v>29895</v>
      </c>
      <c r="U838" s="58">
        <v>29348</v>
      </c>
      <c r="V838" s="58">
        <v>51699</v>
      </c>
      <c r="W838" s="58">
        <v>2773811</v>
      </c>
      <c r="X838">
        <v>102</v>
      </c>
      <c r="Y838" s="61">
        <v>45890</v>
      </c>
      <c r="Z838" s="61" t="s">
        <v>1817</v>
      </c>
      <c r="AA838" s="58">
        <v>-259</v>
      </c>
      <c r="AB838">
        <v>4667</v>
      </c>
      <c r="AC838">
        <v>259</v>
      </c>
      <c r="AD838">
        <v>7</v>
      </c>
      <c r="AE838" s="42">
        <v>1.8297374142833299E-2</v>
      </c>
      <c r="AF838" s="58">
        <v>252</v>
      </c>
    </row>
    <row r="839" spans="3:32">
      <c r="C839" t="s">
        <v>1132</v>
      </c>
      <c r="D839">
        <v>449</v>
      </c>
      <c r="E839">
        <v>51836349</v>
      </c>
      <c r="F839" t="s">
        <v>141</v>
      </c>
      <c r="G839" t="s">
        <v>93</v>
      </c>
      <c r="H839">
        <v>7</v>
      </c>
      <c r="I839">
        <v>9413078</v>
      </c>
      <c r="J839" s="59">
        <v>0.95</v>
      </c>
      <c r="K839" s="60">
        <v>84.334388538867103</v>
      </c>
      <c r="L839" t="s">
        <v>76</v>
      </c>
      <c r="M839" s="42">
        <v>0.128</v>
      </c>
      <c r="N839">
        <v>5754</v>
      </c>
      <c r="O839" s="62">
        <v>44817</v>
      </c>
      <c r="P839">
        <v>59641</v>
      </c>
      <c r="Q839" s="58">
        <v>5029787.2668465804</v>
      </c>
      <c r="R839" s="58">
        <v>5673600</v>
      </c>
      <c r="S839">
        <v>57066</v>
      </c>
      <c r="T839" s="58">
        <v>59641</v>
      </c>
      <c r="U839" s="58">
        <v>2575</v>
      </c>
      <c r="V839" s="58">
        <v>5428642</v>
      </c>
      <c r="W839" s="58">
        <v>244958</v>
      </c>
      <c r="X839">
        <v>189</v>
      </c>
      <c r="Y839" s="61">
        <v>46132</v>
      </c>
      <c r="Z839" s="61" t="s">
        <v>1817</v>
      </c>
      <c r="AA839" s="58">
        <v>-17</v>
      </c>
      <c r="AB839">
        <v>9686</v>
      </c>
      <c r="AC839">
        <v>17</v>
      </c>
      <c r="AD839">
        <v>4</v>
      </c>
      <c r="AE839" s="42">
        <v>0.95682500293422301</v>
      </c>
      <c r="AF839" s="58">
        <v>13</v>
      </c>
    </row>
    <row r="840" spans="3:32">
      <c r="C840" t="s">
        <v>1133</v>
      </c>
      <c r="D840">
        <v>872</v>
      </c>
      <c r="E840">
        <v>14466598</v>
      </c>
      <c r="F840" t="s">
        <v>193</v>
      </c>
      <c r="G840" t="s">
        <v>54</v>
      </c>
      <c r="H840">
        <v>21</v>
      </c>
      <c r="I840">
        <v>7305257</v>
      </c>
      <c r="J840" s="59">
        <v>0.86</v>
      </c>
      <c r="K840" s="60">
        <v>75.759871283547895</v>
      </c>
      <c r="L840" t="s">
        <v>159</v>
      </c>
      <c r="M840" s="42">
        <v>0.11899999999999999</v>
      </c>
      <c r="N840">
        <v>2257</v>
      </c>
      <c r="O840" s="62">
        <v>45309</v>
      </c>
      <c r="P840">
        <v>61417</v>
      </c>
      <c r="Q840" s="58">
        <v>4652944.0146216601</v>
      </c>
      <c r="R840" s="58">
        <v>5206644</v>
      </c>
      <c r="S840">
        <v>6153</v>
      </c>
      <c r="T840" s="58">
        <v>61417</v>
      </c>
      <c r="U840" s="58">
        <v>55264</v>
      </c>
      <c r="V840" s="58">
        <v>521622</v>
      </c>
      <c r="W840" s="58">
        <v>4685022</v>
      </c>
      <c r="X840">
        <v>184</v>
      </c>
      <c r="Y840" s="61">
        <v>46213</v>
      </c>
      <c r="Z840" s="61" t="s">
        <v>1817</v>
      </c>
      <c r="AA840" s="58">
        <v>64</v>
      </c>
      <c r="AB840">
        <v>3415</v>
      </c>
      <c r="AC840">
        <v>0</v>
      </c>
      <c r="AD840">
        <v>0</v>
      </c>
      <c r="AE840" s="42">
        <v>0.10018398814660399</v>
      </c>
      <c r="AF840" s="58">
        <v>0</v>
      </c>
    </row>
    <row r="841" spans="3:32">
      <c r="C841" t="s">
        <v>1134</v>
      </c>
      <c r="D841">
        <v>718</v>
      </c>
      <c r="E841">
        <v>85267058</v>
      </c>
      <c r="F841" t="s">
        <v>361</v>
      </c>
      <c r="G841" t="s">
        <v>107</v>
      </c>
      <c r="H841">
        <v>14</v>
      </c>
      <c r="I841">
        <v>6426629</v>
      </c>
      <c r="J841" s="59">
        <v>0.75</v>
      </c>
      <c r="K841" s="60">
        <v>64.222161967343794</v>
      </c>
      <c r="L841" t="s">
        <v>184</v>
      </c>
      <c r="M841" s="42">
        <v>0.123</v>
      </c>
      <c r="N841">
        <v>8592</v>
      </c>
      <c r="O841" s="62">
        <v>44020</v>
      </c>
      <c r="P841">
        <v>36279</v>
      </c>
      <c r="Q841" s="58">
        <v>2329915.8140132702</v>
      </c>
      <c r="R841" s="58">
        <v>2616495</v>
      </c>
      <c r="S841">
        <v>16953</v>
      </c>
      <c r="T841" s="58">
        <v>36279</v>
      </c>
      <c r="U841" s="58">
        <v>19326</v>
      </c>
      <c r="V841" s="58">
        <v>1222676</v>
      </c>
      <c r="W841" s="58">
        <v>1393819</v>
      </c>
      <c r="X841">
        <v>162</v>
      </c>
      <c r="Y841" s="61">
        <v>45979</v>
      </c>
      <c r="Z841" s="61" t="s">
        <v>1817</v>
      </c>
      <c r="AA841" s="58">
        <v>-170</v>
      </c>
      <c r="AB841">
        <v>4927</v>
      </c>
      <c r="AC841">
        <v>170</v>
      </c>
      <c r="AD841">
        <v>2</v>
      </c>
      <c r="AE841" s="42">
        <v>0.46729512941370999</v>
      </c>
      <c r="AF841" s="58">
        <v>168</v>
      </c>
    </row>
    <row r="842" spans="3:32">
      <c r="C842" t="s">
        <v>1135</v>
      </c>
      <c r="D842">
        <v>602</v>
      </c>
      <c r="E842">
        <v>36354190</v>
      </c>
      <c r="F842" t="s">
        <v>189</v>
      </c>
      <c r="G842" t="s">
        <v>93</v>
      </c>
      <c r="H842">
        <v>34</v>
      </c>
      <c r="I842">
        <v>5167483</v>
      </c>
      <c r="J842" s="59">
        <v>0.76</v>
      </c>
      <c r="K842" s="60">
        <v>70.168998408743903</v>
      </c>
      <c r="L842" t="s">
        <v>112</v>
      </c>
      <c r="M842" s="42">
        <v>0.123</v>
      </c>
      <c r="N842">
        <v>2622</v>
      </c>
      <c r="O842" s="62">
        <v>45224</v>
      </c>
      <c r="P842">
        <v>77723</v>
      </c>
      <c r="Q842" s="58">
        <v>5453745.0633228002</v>
      </c>
      <c r="R842" s="58">
        <v>6124556</v>
      </c>
      <c r="S842">
        <v>13443</v>
      </c>
      <c r="T842" s="58">
        <v>77723</v>
      </c>
      <c r="U842" s="58">
        <v>64280</v>
      </c>
      <c r="V842" s="58">
        <v>1059306</v>
      </c>
      <c r="W842" s="58">
        <v>5065250</v>
      </c>
      <c r="X842">
        <v>79</v>
      </c>
      <c r="Y842" s="61">
        <v>46245</v>
      </c>
      <c r="Z842" s="61" t="s">
        <v>1817</v>
      </c>
      <c r="AA842" s="58">
        <v>96</v>
      </c>
      <c r="AB842">
        <v>5087</v>
      </c>
      <c r="AC842">
        <v>0</v>
      </c>
      <c r="AD842">
        <v>0</v>
      </c>
      <c r="AE842" s="42">
        <v>0.172960384956834</v>
      </c>
      <c r="AF842" s="58">
        <v>0</v>
      </c>
    </row>
    <row r="843" spans="3:32">
      <c r="C843" t="s">
        <v>1136</v>
      </c>
      <c r="D843">
        <v>459</v>
      </c>
      <c r="E843">
        <v>52886878</v>
      </c>
      <c r="F843" t="s">
        <v>612</v>
      </c>
      <c r="G843" t="s">
        <v>71</v>
      </c>
      <c r="H843">
        <v>44</v>
      </c>
      <c r="I843">
        <v>8474822</v>
      </c>
      <c r="J843" s="59">
        <v>0.82</v>
      </c>
      <c r="K843" s="60">
        <v>95.182751554008803</v>
      </c>
      <c r="L843" t="s">
        <v>101</v>
      </c>
      <c r="M843" s="42">
        <v>0.129</v>
      </c>
      <c r="N843">
        <v>1976</v>
      </c>
      <c r="O843" s="62">
        <v>45953</v>
      </c>
      <c r="P843">
        <v>33457</v>
      </c>
      <c r="Q843" s="58">
        <v>3184529.3187424699</v>
      </c>
      <c r="R843" s="58">
        <v>3595334</v>
      </c>
      <c r="S843">
        <v>30094</v>
      </c>
      <c r="T843" s="58">
        <v>33457</v>
      </c>
      <c r="U843" s="58">
        <v>3363</v>
      </c>
      <c r="V843" s="58">
        <v>3233941</v>
      </c>
      <c r="W843" s="58">
        <v>361393</v>
      </c>
      <c r="X843">
        <v>104</v>
      </c>
      <c r="Y843" s="61">
        <v>46335</v>
      </c>
      <c r="Z843" s="61" t="s">
        <v>1817</v>
      </c>
      <c r="AA843" s="58">
        <v>186</v>
      </c>
      <c r="AB843">
        <v>1400</v>
      </c>
      <c r="AC843">
        <v>0</v>
      </c>
      <c r="AD843">
        <v>0</v>
      </c>
      <c r="AE843" s="42">
        <v>0.899482918372837</v>
      </c>
      <c r="AF843" s="58">
        <v>0</v>
      </c>
    </row>
    <row r="844" spans="3:32">
      <c r="C844" t="s">
        <v>1137</v>
      </c>
      <c r="D844">
        <v>425</v>
      </c>
      <c r="E844">
        <v>42109883</v>
      </c>
      <c r="F844" t="s">
        <v>525</v>
      </c>
      <c r="G844" t="s">
        <v>211</v>
      </c>
      <c r="H844">
        <v>29</v>
      </c>
      <c r="I844">
        <v>6818644</v>
      </c>
      <c r="J844" s="59">
        <v>0.99</v>
      </c>
      <c r="K844" s="60">
        <v>89.2386629943299</v>
      </c>
      <c r="L844" t="s">
        <v>521</v>
      </c>
      <c r="M844" s="42">
        <v>0.11799999999999999</v>
      </c>
      <c r="N844">
        <v>6984</v>
      </c>
      <c r="O844" s="62">
        <v>44268</v>
      </c>
      <c r="P844">
        <v>20012</v>
      </c>
      <c r="Q844" s="58">
        <v>1785844.12384253</v>
      </c>
      <c r="R844" s="58">
        <v>1996574</v>
      </c>
      <c r="S844">
        <v>3301</v>
      </c>
      <c r="T844" s="58">
        <v>20012</v>
      </c>
      <c r="U844" s="58">
        <v>16711</v>
      </c>
      <c r="V844" s="58">
        <v>329337</v>
      </c>
      <c r="W844" s="58">
        <v>1667237</v>
      </c>
      <c r="X844">
        <v>155</v>
      </c>
      <c r="Y844" s="61">
        <v>45753</v>
      </c>
      <c r="Z844" s="61" t="s">
        <v>1817</v>
      </c>
      <c r="AA844" s="58">
        <v>-396</v>
      </c>
      <c r="AB844">
        <v>7840</v>
      </c>
      <c r="AC844">
        <v>396</v>
      </c>
      <c r="AD844">
        <v>6</v>
      </c>
      <c r="AE844" s="42">
        <v>0.16495102938237099</v>
      </c>
      <c r="AF844" s="58">
        <v>390</v>
      </c>
    </row>
    <row r="845" spans="3:32">
      <c r="C845" t="s">
        <v>1138</v>
      </c>
      <c r="D845">
        <v>577</v>
      </c>
      <c r="E845">
        <v>62929587</v>
      </c>
      <c r="F845" t="s">
        <v>489</v>
      </c>
      <c r="G845" t="s">
        <v>63</v>
      </c>
      <c r="H845">
        <v>27</v>
      </c>
      <c r="I845">
        <v>255193</v>
      </c>
      <c r="J845" s="59">
        <v>0.79</v>
      </c>
      <c r="K845" s="60">
        <v>57.764930479733302</v>
      </c>
      <c r="L845" t="s">
        <v>104</v>
      </c>
      <c r="M845" s="42">
        <v>0.121</v>
      </c>
      <c r="N845">
        <v>8361</v>
      </c>
      <c r="O845" s="62">
        <v>45685</v>
      </c>
      <c r="P845">
        <v>83889</v>
      </c>
      <c r="Q845" s="58">
        <v>4845842.2530143401</v>
      </c>
      <c r="R845" s="58">
        <v>5432189</v>
      </c>
      <c r="S845">
        <v>2764</v>
      </c>
      <c r="T845" s="58">
        <v>83889</v>
      </c>
      <c r="U845" s="58">
        <v>81125</v>
      </c>
      <c r="V845" s="58">
        <v>178981</v>
      </c>
      <c r="W845" s="58">
        <v>5253208</v>
      </c>
      <c r="X845">
        <v>58</v>
      </c>
      <c r="Y845" s="61">
        <v>45856</v>
      </c>
      <c r="Z845" s="61" t="s">
        <v>1817</v>
      </c>
      <c r="AA845" s="58">
        <v>-293</v>
      </c>
      <c r="AB845">
        <v>9224</v>
      </c>
      <c r="AC845">
        <v>293</v>
      </c>
      <c r="AD845">
        <v>8</v>
      </c>
      <c r="AE845" s="42">
        <v>3.2948300730727499E-2</v>
      </c>
      <c r="AF845" s="58">
        <v>285</v>
      </c>
    </row>
    <row r="846" spans="3:32">
      <c r="C846" t="s">
        <v>1139</v>
      </c>
      <c r="D846">
        <v>691</v>
      </c>
      <c r="E846">
        <v>90581994</v>
      </c>
      <c r="F846" t="s">
        <v>269</v>
      </c>
      <c r="G846" t="s">
        <v>97</v>
      </c>
      <c r="H846">
        <v>36</v>
      </c>
      <c r="I846">
        <v>2047742</v>
      </c>
      <c r="J846" s="59">
        <v>0.99</v>
      </c>
      <c r="K846" s="60">
        <v>94.975919859702501</v>
      </c>
      <c r="L846" t="s">
        <v>265</v>
      </c>
      <c r="M846" s="42">
        <v>0.11899999999999999</v>
      </c>
      <c r="N846">
        <v>7242</v>
      </c>
      <c r="O846" s="62">
        <v>44986</v>
      </c>
      <c r="P846">
        <v>58650</v>
      </c>
      <c r="Q846" s="58">
        <v>5570337.6997715496</v>
      </c>
      <c r="R846" s="58">
        <v>6233208</v>
      </c>
      <c r="S846">
        <v>43174</v>
      </c>
      <c r="T846" s="58">
        <v>58650</v>
      </c>
      <c r="U846" s="58">
        <v>15476</v>
      </c>
      <c r="V846" s="58">
        <v>4588449</v>
      </c>
      <c r="W846" s="58">
        <v>1644759</v>
      </c>
      <c r="X846">
        <v>161</v>
      </c>
      <c r="Y846" s="61">
        <v>45677</v>
      </c>
      <c r="Z846" s="61" t="s">
        <v>1817</v>
      </c>
      <c r="AA846" s="58">
        <v>-472</v>
      </c>
      <c r="AB846">
        <v>5204</v>
      </c>
      <c r="AC846">
        <v>472</v>
      </c>
      <c r="AD846">
        <v>3</v>
      </c>
      <c r="AE846" s="42">
        <v>0.73612958226768999</v>
      </c>
      <c r="AF846" s="58">
        <v>469</v>
      </c>
    </row>
    <row r="847" spans="3:32">
      <c r="C847" t="s">
        <v>1140</v>
      </c>
      <c r="D847">
        <v>608</v>
      </c>
      <c r="E847">
        <v>58319102</v>
      </c>
      <c r="F847" t="s">
        <v>394</v>
      </c>
      <c r="G847" t="s">
        <v>93</v>
      </c>
      <c r="H847">
        <v>39</v>
      </c>
      <c r="I847">
        <v>8856395</v>
      </c>
      <c r="J847" s="59">
        <v>0.94</v>
      </c>
      <c r="K847" s="60">
        <v>78.003615547496096</v>
      </c>
      <c r="L847" t="s">
        <v>122</v>
      </c>
      <c r="M847" s="42">
        <v>0.14399999999999999</v>
      </c>
      <c r="N847">
        <v>6776</v>
      </c>
      <c r="O847" s="62">
        <v>45340</v>
      </c>
      <c r="P847">
        <v>46473</v>
      </c>
      <c r="Q847" s="58">
        <v>3625062.0253387899</v>
      </c>
      <c r="R847" s="58">
        <v>4147071</v>
      </c>
      <c r="S847">
        <v>46473</v>
      </c>
      <c r="T847" s="58">
        <v>46473</v>
      </c>
      <c r="U847" s="58">
        <v>0</v>
      </c>
      <c r="V847" s="58">
        <v>4147071</v>
      </c>
      <c r="W847" s="58">
        <v>0</v>
      </c>
      <c r="X847">
        <v>176</v>
      </c>
      <c r="Y847" s="61">
        <v>46331</v>
      </c>
      <c r="Z847" s="61" t="s">
        <v>1818</v>
      </c>
      <c r="AA847" s="58">
        <v>182</v>
      </c>
      <c r="AB847">
        <v>8857</v>
      </c>
      <c r="AC847">
        <v>0</v>
      </c>
      <c r="AD847">
        <v>0</v>
      </c>
      <c r="AE847" s="42">
        <v>1</v>
      </c>
      <c r="AF847" s="58">
        <v>0</v>
      </c>
    </row>
    <row r="848" spans="3:32">
      <c r="C848" t="s">
        <v>1141</v>
      </c>
      <c r="D848">
        <v>166</v>
      </c>
      <c r="E848">
        <v>36107879</v>
      </c>
      <c r="F848" t="s">
        <v>538</v>
      </c>
      <c r="G848" t="s">
        <v>211</v>
      </c>
      <c r="H848">
        <v>22</v>
      </c>
      <c r="I848">
        <v>9139256</v>
      </c>
      <c r="J848" s="59">
        <v>0.92</v>
      </c>
      <c r="K848" s="60">
        <v>96.463260856849004</v>
      </c>
      <c r="L848" t="s">
        <v>197</v>
      </c>
      <c r="M848" s="42">
        <v>0.13200000000000001</v>
      </c>
      <c r="N848">
        <v>1810</v>
      </c>
      <c r="O848" s="62">
        <v>45844</v>
      </c>
      <c r="P848">
        <v>61454</v>
      </c>
      <c r="Q848" s="58">
        <v>5928053.2326967996</v>
      </c>
      <c r="R848" s="58">
        <v>6710556</v>
      </c>
      <c r="S848">
        <v>37690</v>
      </c>
      <c r="T848" s="58">
        <v>61454</v>
      </c>
      <c r="U848" s="58">
        <v>23764</v>
      </c>
      <c r="V848" s="58">
        <v>4115613</v>
      </c>
      <c r="W848" s="58">
        <v>2594943</v>
      </c>
      <c r="X848">
        <v>119</v>
      </c>
      <c r="Y848" s="61">
        <v>46381</v>
      </c>
      <c r="Z848" s="61" t="s">
        <v>1817</v>
      </c>
      <c r="AA848" s="58">
        <v>232</v>
      </c>
      <c r="AB848">
        <v>8490</v>
      </c>
      <c r="AC848">
        <v>0</v>
      </c>
      <c r="AD848">
        <v>0</v>
      </c>
      <c r="AE848" s="42">
        <v>0.61330426009698302</v>
      </c>
      <c r="AF848" s="58">
        <v>0</v>
      </c>
    </row>
    <row r="849" spans="3:32">
      <c r="C849" t="s">
        <v>1142</v>
      </c>
      <c r="D849">
        <v>493</v>
      </c>
      <c r="E849">
        <v>97540080</v>
      </c>
      <c r="F849" t="s">
        <v>941</v>
      </c>
      <c r="G849" t="s">
        <v>67</v>
      </c>
      <c r="H849">
        <v>25</v>
      </c>
      <c r="I849">
        <v>6508149</v>
      </c>
      <c r="J849" s="59">
        <v>0.81</v>
      </c>
      <c r="K849" s="60">
        <v>94.340407807538796</v>
      </c>
      <c r="L849" t="s">
        <v>84</v>
      </c>
      <c r="M849" s="42">
        <v>0.114</v>
      </c>
      <c r="N849">
        <v>1490</v>
      </c>
      <c r="O849" s="62">
        <v>44853</v>
      </c>
      <c r="P849">
        <v>93944</v>
      </c>
      <c r="Q849" s="58">
        <v>8862715.2710714303</v>
      </c>
      <c r="R849" s="58">
        <v>9873065</v>
      </c>
      <c r="S849">
        <v>77908</v>
      </c>
      <c r="T849" s="58">
        <v>93944</v>
      </c>
      <c r="U849" s="58">
        <v>16036</v>
      </c>
      <c r="V849" s="58">
        <v>8187758</v>
      </c>
      <c r="W849" s="58">
        <v>1685307</v>
      </c>
      <c r="X849">
        <v>153</v>
      </c>
      <c r="Y849" s="61">
        <v>46006</v>
      </c>
      <c r="Z849" s="61" t="s">
        <v>1817</v>
      </c>
      <c r="AA849" s="58">
        <v>-143</v>
      </c>
      <c r="AB849">
        <v>3045</v>
      </c>
      <c r="AC849">
        <v>143</v>
      </c>
      <c r="AD849">
        <v>7</v>
      </c>
      <c r="AE849" s="42">
        <v>0.82930256322915796</v>
      </c>
      <c r="AF849" s="58">
        <v>136</v>
      </c>
    </row>
    <row r="850" spans="3:32">
      <c r="C850" t="s">
        <v>1143</v>
      </c>
      <c r="D850">
        <v>777</v>
      </c>
      <c r="E850">
        <v>76557674</v>
      </c>
      <c r="F850" t="s">
        <v>278</v>
      </c>
      <c r="G850" t="s">
        <v>75</v>
      </c>
      <c r="H850">
        <v>25</v>
      </c>
      <c r="I850">
        <v>7774451</v>
      </c>
      <c r="J850" s="59">
        <v>0.82</v>
      </c>
      <c r="K850" s="60">
        <v>87.807458228879597</v>
      </c>
      <c r="L850" t="s">
        <v>101</v>
      </c>
      <c r="M850" s="42">
        <v>0.13500000000000001</v>
      </c>
      <c r="N850">
        <v>9910</v>
      </c>
      <c r="O850" s="62">
        <v>45780</v>
      </c>
      <c r="P850">
        <v>84308</v>
      </c>
      <c r="Q850" s="58">
        <v>7402871.18836038</v>
      </c>
      <c r="R850" s="58">
        <v>8402259</v>
      </c>
      <c r="S850">
        <v>27737</v>
      </c>
      <c r="T850" s="58">
        <v>84308</v>
      </c>
      <c r="U850" s="58">
        <v>56571</v>
      </c>
      <c r="V850" s="58">
        <v>2764310</v>
      </c>
      <c r="W850" s="58">
        <v>5637949</v>
      </c>
      <c r="X850">
        <v>65</v>
      </c>
      <c r="Y850" s="61">
        <v>46119</v>
      </c>
      <c r="Z850" s="61" t="s">
        <v>1817</v>
      </c>
      <c r="AA850" s="58">
        <v>-30</v>
      </c>
      <c r="AB850">
        <v>5822</v>
      </c>
      <c r="AC850">
        <v>30</v>
      </c>
      <c r="AD850">
        <v>7</v>
      </c>
      <c r="AE850" s="42">
        <v>0.328996062058168</v>
      </c>
      <c r="AF850" s="58">
        <v>23</v>
      </c>
    </row>
    <row r="851" spans="3:32">
      <c r="C851" t="s">
        <v>1144</v>
      </c>
      <c r="D851">
        <v>996</v>
      </c>
      <c r="E851">
        <v>35400454</v>
      </c>
      <c r="F851" t="s">
        <v>49</v>
      </c>
      <c r="G851" t="s">
        <v>50</v>
      </c>
      <c r="H851">
        <v>7</v>
      </c>
      <c r="I851">
        <v>6606321</v>
      </c>
      <c r="J851" s="59">
        <v>0.79</v>
      </c>
      <c r="K851" s="60">
        <v>69.181322383668203</v>
      </c>
      <c r="L851" t="s">
        <v>72</v>
      </c>
      <c r="M851" s="42">
        <v>0.104</v>
      </c>
      <c r="N851">
        <v>9033</v>
      </c>
      <c r="O851" s="62">
        <v>44014</v>
      </c>
      <c r="P851">
        <v>50364</v>
      </c>
      <c r="Q851" s="58">
        <v>3484248.1205310598</v>
      </c>
      <c r="R851" s="58">
        <v>3846610</v>
      </c>
      <c r="S851">
        <v>32985</v>
      </c>
      <c r="T851" s="58">
        <v>50364</v>
      </c>
      <c r="U851" s="58">
        <v>17379</v>
      </c>
      <c r="V851" s="58">
        <v>2519268</v>
      </c>
      <c r="W851" s="58">
        <v>1327342</v>
      </c>
      <c r="X851">
        <v>87</v>
      </c>
      <c r="Y851" s="61">
        <v>45880</v>
      </c>
      <c r="Z851" s="61" t="s">
        <v>1817</v>
      </c>
      <c r="AA851" s="58">
        <v>-269</v>
      </c>
      <c r="AB851">
        <v>1875</v>
      </c>
      <c r="AC851">
        <v>269</v>
      </c>
      <c r="AD851">
        <v>9</v>
      </c>
      <c r="AE851" s="42">
        <v>0.65493209435310895</v>
      </c>
      <c r="AF851" s="58">
        <v>260</v>
      </c>
    </row>
    <row r="852" spans="3:32">
      <c r="C852" t="s">
        <v>1145</v>
      </c>
      <c r="D852">
        <v>325</v>
      </c>
      <c r="E852">
        <v>69011568</v>
      </c>
      <c r="F852" t="s">
        <v>1146</v>
      </c>
      <c r="G852" t="s">
        <v>67</v>
      </c>
      <c r="H852">
        <v>41</v>
      </c>
      <c r="I852">
        <v>8326585</v>
      </c>
      <c r="J852" s="59">
        <v>0.94</v>
      </c>
      <c r="K852" s="60">
        <v>71.706709623552399</v>
      </c>
      <c r="L852" t="s">
        <v>104</v>
      </c>
      <c r="M852" s="42">
        <v>0.11</v>
      </c>
      <c r="N852">
        <v>1489</v>
      </c>
      <c r="O852" s="62">
        <v>45530</v>
      </c>
      <c r="P852">
        <v>50552</v>
      </c>
      <c r="Q852" s="58">
        <v>3624917.5848898198</v>
      </c>
      <c r="R852" s="58">
        <v>4023659</v>
      </c>
      <c r="S852">
        <v>31268</v>
      </c>
      <c r="T852" s="58">
        <v>50552</v>
      </c>
      <c r="U852" s="58">
        <v>19284</v>
      </c>
      <c r="V852" s="58">
        <v>2488759</v>
      </c>
      <c r="W852" s="58">
        <v>1534900</v>
      </c>
      <c r="X852">
        <v>172</v>
      </c>
      <c r="Y852" s="61">
        <v>45952</v>
      </c>
      <c r="Z852" s="61" t="s">
        <v>1817</v>
      </c>
      <c r="AA852" s="58">
        <v>-197</v>
      </c>
      <c r="AB852">
        <v>7960</v>
      </c>
      <c r="AC852">
        <v>197</v>
      </c>
      <c r="AD852">
        <v>9</v>
      </c>
      <c r="AE852" s="42">
        <v>0.61853141319829097</v>
      </c>
      <c r="AF852" s="58">
        <v>188</v>
      </c>
    </row>
    <row r="853" spans="3:32">
      <c r="C853" t="s">
        <v>1147</v>
      </c>
      <c r="D853">
        <v>949</v>
      </c>
      <c r="E853">
        <v>34562318</v>
      </c>
      <c r="F853" t="s">
        <v>180</v>
      </c>
      <c r="G853" t="s">
        <v>93</v>
      </c>
      <c r="H853">
        <v>9</v>
      </c>
      <c r="I853">
        <v>8140442</v>
      </c>
      <c r="J853" s="59">
        <v>0.83</v>
      </c>
      <c r="K853" s="60">
        <v>74.964115409321707</v>
      </c>
      <c r="L853" t="s">
        <v>115</v>
      </c>
      <c r="M853" s="42">
        <v>0.14899999999999999</v>
      </c>
      <c r="N853">
        <v>9893</v>
      </c>
      <c r="O853" s="62">
        <v>43857</v>
      </c>
      <c r="P853">
        <v>54802</v>
      </c>
      <c r="Q853" s="58">
        <v>4108183.4526616498</v>
      </c>
      <c r="R853" s="58">
        <v>4720303</v>
      </c>
      <c r="S853">
        <v>38408</v>
      </c>
      <c r="T853" s="58">
        <v>54802</v>
      </c>
      <c r="U853" s="58">
        <v>16394</v>
      </c>
      <c r="V853" s="58">
        <v>3308226</v>
      </c>
      <c r="W853" s="58">
        <v>1412077</v>
      </c>
      <c r="X853">
        <v>82</v>
      </c>
      <c r="Y853" s="61">
        <v>45665</v>
      </c>
      <c r="Z853" s="61" t="s">
        <v>1817</v>
      </c>
      <c r="AA853" s="58">
        <v>-484</v>
      </c>
      <c r="AB853">
        <v>2392</v>
      </c>
      <c r="AC853">
        <v>484</v>
      </c>
      <c r="AD853">
        <v>2</v>
      </c>
      <c r="AE853" s="42">
        <v>0.70085033392941898</v>
      </c>
      <c r="AF853" s="58">
        <v>482</v>
      </c>
    </row>
    <row r="854" spans="3:32">
      <c r="C854" t="s">
        <v>1148</v>
      </c>
      <c r="D854">
        <v>951</v>
      </c>
      <c r="E854">
        <v>90759360</v>
      </c>
      <c r="F854" t="s">
        <v>82</v>
      </c>
      <c r="G854" t="s">
        <v>83</v>
      </c>
      <c r="H854">
        <v>10</v>
      </c>
      <c r="I854">
        <v>379657</v>
      </c>
      <c r="J854" s="59">
        <v>0.91</v>
      </c>
      <c r="K854" s="60">
        <v>92.901614091357899</v>
      </c>
      <c r="L854" t="s">
        <v>90</v>
      </c>
      <c r="M854" s="42">
        <v>0.13300000000000001</v>
      </c>
      <c r="N854">
        <v>9640</v>
      </c>
      <c r="O854" s="62">
        <v>45882</v>
      </c>
      <c r="P854">
        <v>86832</v>
      </c>
      <c r="Q854" s="58">
        <v>8066832.95478079</v>
      </c>
      <c r="R854" s="58">
        <v>9139722</v>
      </c>
      <c r="S854">
        <v>19120</v>
      </c>
      <c r="T854" s="58">
        <v>86832</v>
      </c>
      <c r="U854" s="58">
        <v>67712</v>
      </c>
      <c r="V854" s="58">
        <v>2012524</v>
      </c>
      <c r="W854" s="58">
        <v>7127198</v>
      </c>
      <c r="X854">
        <v>87</v>
      </c>
      <c r="Y854" s="61">
        <v>46312</v>
      </c>
      <c r="Z854" s="61" t="s">
        <v>1817</v>
      </c>
      <c r="AA854" s="58">
        <v>163</v>
      </c>
      <c r="AB854">
        <v>8544</v>
      </c>
      <c r="AC854">
        <v>0</v>
      </c>
      <c r="AD854">
        <v>0</v>
      </c>
      <c r="AE854" s="42">
        <v>0.22019531969780701</v>
      </c>
      <c r="AF854" s="58">
        <v>0</v>
      </c>
    </row>
    <row r="855" spans="3:32">
      <c r="C855" t="s">
        <v>1149</v>
      </c>
      <c r="D855">
        <v>121</v>
      </c>
      <c r="E855">
        <v>99772277</v>
      </c>
      <c r="F855" t="s">
        <v>89</v>
      </c>
      <c r="G855" t="s">
        <v>71</v>
      </c>
      <c r="H855">
        <v>32</v>
      </c>
      <c r="I855">
        <v>9945062</v>
      </c>
      <c r="J855" s="59">
        <v>0.81</v>
      </c>
      <c r="K855" s="60">
        <v>62.4828191133969</v>
      </c>
      <c r="L855" t="s">
        <v>129</v>
      </c>
      <c r="M855" s="42">
        <v>0.10199999999999999</v>
      </c>
      <c r="N855">
        <v>8195</v>
      </c>
      <c r="O855" s="62">
        <v>44525</v>
      </c>
      <c r="P855">
        <v>30310</v>
      </c>
      <c r="Q855" s="58">
        <v>1893854.24732706</v>
      </c>
      <c r="R855" s="58">
        <v>2087027</v>
      </c>
      <c r="S855">
        <v>556</v>
      </c>
      <c r="T855" s="58">
        <v>30310</v>
      </c>
      <c r="U855" s="58">
        <v>29754</v>
      </c>
      <c r="V855" s="58">
        <v>38284</v>
      </c>
      <c r="W855" s="58">
        <v>2048743</v>
      </c>
      <c r="X855">
        <v>121</v>
      </c>
      <c r="Y855" s="61">
        <v>45849</v>
      </c>
      <c r="Z855" s="61" t="s">
        <v>1817</v>
      </c>
      <c r="AA855" s="58">
        <v>-300</v>
      </c>
      <c r="AB855">
        <v>9848</v>
      </c>
      <c r="AC855">
        <v>300</v>
      </c>
      <c r="AD855">
        <v>3</v>
      </c>
      <c r="AE855" s="42">
        <v>1.8343780930386001E-2</v>
      </c>
      <c r="AF855" s="58">
        <v>297</v>
      </c>
    </row>
    <row r="856" spans="3:32">
      <c r="C856" t="s">
        <v>1150</v>
      </c>
      <c r="D856">
        <v>428</v>
      </c>
      <c r="E856">
        <v>97801615</v>
      </c>
      <c r="F856" t="s">
        <v>466</v>
      </c>
      <c r="G856" t="s">
        <v>147</v>
      </c>
      <c r="H856">
        <v>45</v>
      </c>
      <c r="I856">
        <v>7895081</v>
      </c>
      <c r="J856" s="59">
        <v>0.82</v>
      </c>
      <c r="K856" s="60">
        <v>86.689777797555095</v>
      </c>
      <c r="L856" t="s">
        <v>221</v>
      </c>
      <c r="M856" s="42">
        <v>0.11899999999999999</v>
      </c>
      <c r="N856">
        <v>3445</v>
      </c>
      <c r="O856" s="62">
        <v>45049</v>
      </c>
      <c r="P856">
        <v>99200</v>
      </c>
      <c r="Q856" s="58">
        <v>8599625.95751746</v>
      </c>
      <c r="R856" s="58">
        <v>9622981</v>
      </c>
      <c r="S856">
        <v>46122</v>
      </c>
      <c r="T856" s="58">
        <v>99200</v>
      </c>
      <c r="U856" s="58">
        <v>53078</v>
      </c>
      <c r="V856" s="58">
        <v>4474104</v>
      </c>
      <c r="W856" s="58">
        <v>5148877</v>
      </c>
      <c r="X856">
        <v>105</v>
      </c>
      <c r="Y856" s="61">
        <v>46006</v>
      </c>
      <c r="Z856" s="61" t="s">
        <v>1817</v>
      </c>
      <c r="AA856" s="58">
        <v>-143</v>
      </c>
      <c r="AB856">
        <v>7255</v>
      </c>
      <c r="AC856">
        <v>143</v>
      </c>
      <c r="AD856">
        <v>1</v>
      </c>
      <c r="AE856" s="42">
        <v>0.464939516129032</v>
      </c>
      <c r="AF856" s="58">
        <v>142</v>
      </c>
    </row>
    <row r="857" spans="3:32">
      <c r="C857" t="s">
        <v>1151</v>
      </c>
      <c r="D857">
        <v>857</v>
      </c>
      <c r="E857">
        <v>47905378</v>
      </c>
      <c r="F857" t="s">
        <v>151</v>
      </c>
      <c r="G857" t="s">
        <v>97</v>
      </c>
      <c r="H857">
        <v>31</v>
      </c>
      <c r="I857">
        <v>451998</v>
      </c>
      <c r="J857" s="59">
        <v>1</v>
      </c>
      <c r="K857" s="60">
        <v>59.628440074409397</v>
      </c>
      <c r="L857" t="s">
        <v>126</v>
      </c>
      <c r="M857" s="42">
        <v>0.128</v>
      </c>
      <c r="N857">
        <v>5459</v>
      </c>
      <c r="O857" s="62">
        <v>45516</v>
      </c>
      <c r="P857">
        <v>63418</v>
      </c>
      <c r="Q857" s="58">
        <v>3781516.4126388901</v>
      </c>
      <c r="R857" s="58">
        <v>4265551</v>
      </c>
      <c r="S857">
        <v>15602</v>
      </c>
      <c r="T857" s="58">
        <v>63418</v>
      </c>
      <c r="U857" s="58">
        <v>47816</v>
      </c>
      <c r="V857" s="58">
        <v>1049404</v>
      </c>
      <c r="W857" s="58">
        <v>3216147</v>
      </c>
      <c r="X857">
        <v>105</v>
      </c>
      <c r="Y857" s="61">
        <v>45998</v>
      </c>
      <c r="Z857" s="61" t="s">
        <v>1817</v>
      </c>
      <c r="AA857" s="58">
        <v>-151</v>
      </c>
      <c r="AB857">
        <v>1335</v>
      </c>
      <c r="AC857">
        <v>151</v>
      </c>
      <c r="AD857">
        <v>5</v>
      </c>
      <c r="AE857" s="42">
        <v>0.24601848055757</v>
      </c>
      <c r="AF857" s="58">
        <v>146</v>
      </c>
    </row>
    <row r="858" spans="3:32">
      <c r="C858" t="s">
        <v>1152</v>
      </c>
      <c r="D858">
        <v>584</v>
      </c>
      <c r="E858">
        <v>69200298</v>
      </c>
      <c r="F858" t="s">
        <v>408</v>
      </c>
      <c r="G858" t="s">
        <v>147</v>
      </c>
      <c r="H858">
        <v>20</v>
      </c>
      <c r="I858">
        <v>6907701</v>
      </c>
      <c r="J858" s="59">
        <v>0.86</v>
      </c>
      <c r="K858" s="60">
        <v>65.755497997049005</v>
      </c>
      <c r="L858" t="s">
        <v>76</v>
      </c>
      <c r="M858" s="42">
        <v>0.128</v>
      </c>
      <c r="N858">
        <v>7477</v>
      </c>
      <c r="O858" s="62">
        <v>44630</v>
      </c>
      <c r="P858">
        <v>38121</v>
      </c>
      <c r="Q858" s="58">
        <v>2506665.33914551</v>
      </c>
      <c r="R858" s="58">
        <v>2827519</v>
      </c>
      <c r="S858">
        <v>38121</v>
      </c>
      <c r="T858" s="58">
        <v>38121</v>
      </c>
      <c r="U858" s="58">
        <v>0</v>
      </c>
      <c r="V858" s="58">
        <v>2827519</v>
      </c>
      <c r="W858" s="58">
        <v>0</v>
      </c>
      <c r="X858">
        <v>163</v>
      </c>
      <c r="Y858" s="61">
        <v>45966</v>
      </c>
      <c r="Z858" s="61" t="s">
        <v>1816</v>
      </c>
      <c r="AA858" s="58">
        <v>-183</v>
      </c>
      <c r="AB858">
        <v>1216</v>
      </c>
      <c r="AC858">
        <v>183</v>
      </c>
      <c r="AD858">
        <v>8</v>
      </c>
      <c r="AE858" s="42">
        <v>1</v>
      </c>
      <c r="AF858" s="58">
        <v>175</v>
      </c>
    </row>
    <row r="859" spans="3:32">
      <c r="C859" t="s">
        <v>1153</v>
      </c>
      <c r="D859">
        <v>765</v>
      </c>
      <c r="E859">
        <v>69902773</v>
      </c>
      <c r="F859" t="s">
        <v>269</v>
      </c>
      <c r="G859" t="s">
        <v>97</v>
      </c>
      <c r="H859">
        <v>11</v>
      </c>
      <c r="I859">
        <v>4665499</v>
      </c>
      <c r="J859" s="59">
        <v>0.91</v>
      </c>
      <c r="K859" s="60">
        <v>54.577660656631899</v>
      </c>
      <c r="L859" t="s">
        <v>521</v>
      </c>
      <c r="M859" s="42">
        <v>0.124</v>
      </c>
      <c r="N859">
        <v>6122</v>
      </c>
      <c r="O859" s="62">
        <v>45235</v>
      </c>
      <c r="P859">
        <v>41139</v>
      </c>
      <c r="Q859" s="58">
        <v>2245270.3817531802</v>
      </c>
      <c r="R859" s="58">
        <v>2523684</v>
      </c>
      <c r="S859">
        <v>16294</v>
      </c>
      <c r="T859" s="58">
        <v>41139</v>
      </c>
      <c r="U859" s="58">
        <v>24845</v>
      </c>
      <c r="V859" s="58">
        <v>999560</v>
      </c>
      <c r="W859" s="58">
        <v>1524124</v>
      </c>
      <c r="X859">
        <v>72</v>
      </c>
      <c r="Y859" s="61">
        <v>45933</v>
      </c>
      <c r="Z859" s="61" t="s">
        <v>1817</v>
      </c>
      <c r="AA859" s="58">
        <v>-216</v>
      </c>
      <c r="AB859">
        <v>2844</v>
      </c>
      <c r="AC859">
        <v>216</v>
      </c>
      <c r="AD859">
        <v>9</v>
      </c>
      <c r="AE859" s="42">
        <v>0.39607185395853101</v>
      </c>
      <c r="AF859" s="58">
        <v>207</v>
      </c>
    </row>
    <row r="860" spans="3:32">
      <c r="C860" t="s">
        <v>1154</v>
      </c>
      <c r="D860">
        <v>368</v>
      </c>
      <c r="E860">
        <v>19114024</v>
      </c>
      <c r="F860" t="s">
        <v>92</v>
      </c>
      <c r="G860" t="s">
        <v>93</v>
      </c>
      <c r="H860">
        <v>34</v>
      </c>
      <c r="I860">
        <v>6133575</v>
      </c>
      <c r="J860" s="59">
        <v>0.77</v>
      </c>
      <c r="K860" s="60">
        <v>80.047790382935403</v>
      </c>
      <c r="L860" t="s">
        <v>276</v>
      </c>
      <c r="M860" s="42">
        <v>0.124</v>
      </c>
      <c r="N860">
        <v>3077</v>
      </c>
      <c r="O860" s="62">
        <v>44099</v>
      </c>
      <c r="P860">
        <v>43600</v>
      </c>
      <c r="Q860" s="58">
        <v>3490083.6606959798</v>
      </c>
      <c r="R860" s="58">
        <v>3922854</v>
      </c>
      <c r="S860">
        <v>433</v>
      </c>
      <c r="T860" s="58">
        <v>43600</v>
      </c>
      <c r="U860" s="58">
        <v>43167</v>
      </c>
      <c r="V860" s="58">
        <v>38959</v>
      </c>
      <c r="W860" s="58">
        <v>3883895</v>
      </c>
      <c r="X860">
        <v>77</v>
      </c>
      <c r="Y860" s="61">
        <v>46342</v>
      </c>
      <c r="Z860" s="61" t="s">
        <v>1817</v>
      </c>
      <c r="AA860" s="58">
        <v>193</v>
      </c>
      <c r="AB860">
        <v>2822</v>
      </c>
      <c r="AC860">
        <v>0</v>
      </c>
      <c r="AD860">
        <v>0</v>
      </c>
      <c r="AE860" s="42">
        <v>9.93119266055046E-3</v>
      </c>
      <c r="AF860" s="58">
        <v>0</v>
      </c>
    </row>
    <row r="861" spans="3:32">
      <c r="C861" t="s">
        <v>1155</v>
      </c>
      <c r="D861">
        <v>884</v>
      </c>
      <c r="E861">
        <v>62923436</v>
      </c>
      <c r="F861" t="s">
        <v>615</v>
      </c>
      <c r="G861" t="s">
        <v>79</v>
      </c>
      <c r="H861">
        <v>37</v>
      </c>
      <c r="I861">
        <v>1994157</v>
      </c>
      <c r="J861" s="59">
        <v>0.87</v>
      </c>
      <c r="K861" s="60">
        <v>92.372385827298203</v>
      </c>
      <c r="L861" t="s">
        <v>204</v>
      </c>
      <c r="M861" s="42">
        <v>0.107</v>
      </c>
      <c r="N861">
        <v>7925</v>
      </c>
      <c r="O861" s="62">
        <v>44732</v>
      </c>
      <c r="P861">
        <v>76388</v>
      </c>
      <c r="Q861" s="58">
        <v>7056141.80857566</v>
      </c>
      <c r="R861" s="58">
        <v>7811149</v>
      </c>
      <c r="S861">
        <v>51756</v>
      </c>
      <c r="T861" s="58">
        <v>76388</v>
      </c>
      <c r="U861" s="58">
        <v>24632</v>
      </c>
      <c r="V861" s="58">
        <v>5292373</v>
      </c>
      <c r="W861" s="58">
        <v>2518776</v>
      </c>
      <c r="X861">
        <v>159</v>
      </c>
      <c r="Y861" s="61">
        <v>46369</v>
      </c>
      <c r="Z861" s="61" t="s">
        <v>1817</v>
      </c>
      <c r="AA861" s="58">
        <v>220</v>
      </c>
      <c r="AB861">
        <v>7911</v>
      </c>
      <c r="AC861">
        <v>0</v>
      </c>
      <c r="AD861">
        <v>0</v>
      </c>
      <c r="AE861" s="42">
        <v>0.67754097502225497</v>
      </c>
      <c r="AF861" s="58">
        <v>0</v>
      </c>
    </row>
    <row r="862" spans="3:32">
      <c r="C862" t="s">
        <v>1156</v>
      </c>
      <c r="D862">
        <v>905</v>
      </c>
      <c r="E862">
        <v>66526237</v>
      </c>
      <c r="F862" t="s">
        <v>271</v>
      </c>
      <c r="G862" t="s">
        <v>54</v>
      </c>
      <c r="H862">
        <v>15</v>
      </c>
      <c r="I862">
        <v>4097261</v>
      </c>
      <c r="J862" s="59">
        <v>0.83</v>
      </c>
      <c r="K862" s="60">
        <v>54.606436353231501</v>
      </c>
      <c r="L862" t="s">
        <v>173</v>
      </c>
      <c r="M862" s="42">
        <v>0.11799999999999999</v>
      </c>
      <c r="N862">
        <v>7507</v>
      </c>
      <c r="O862" s="62">
        <v>45417</v>
      </c>
      <c r="P862">
        <v>45668</v>
      </c>
      <c r="Q862" s="58">
        <v>2493766.7353793802</v>
      </c>
      <c r="R862" s="58">
        <v>2788031</v>
      </c>
      <c r="S862">
        <v>42277</v>
      </c>
      <c r="T862" s="58">
        <v>45668</v>
      </c>
      <c r="U862" s="58">
        <v>3391</v>
      </c>
      <c r="V862" s="58">
        <v>2581011</v>
      </c>
      <c r="W862" s="58">
        <v>207020</v>
      </c>
      <c r="X862">
        <v>191</v>
      </c>
      <c r="Y862" s="61">
        <v>46243</v>
      </c>
      <c r="Z862" s="61" t="s">
        <v>1817</v>
      </c>
      <c r="AA862" s="58">
        <v>94</v>
      </c>
      <c r="AB862">
        <v>2195</v>
      </c>
      <c r="AC862">
        <v>0</v>
      </c>
      <c r="AD862">
        <v>0</v>
      </c>
      <c r="AE862" s="42">
        <v>0.92574669352719596</v>
      </c>
      <c r="AF862" s="58">
        <v>0</v>
      </c>
    </row>
    <row r="863" spans="3:32">
      <c r="C863" t="s">
        <v>1157</v>
      </c>
      <c r="D863">
        <v>334</v>
      </c>
      <c r="E863">
        <v>54635773</v>
      </c>
      <c r="F863" t="s">
        <v>351</v>
      </c>
      <c r="G863" t="s">
        <v>79</v>
      </c>
      <c r="H863">
        <v>31</v>
      </c>
      <c r="I863">
        <v>9659069</v>
      </c>
      <c r="J863" s="59">
        <v>0.82</v>
      </c>
      <c r="K863" s="60">
        <v>69.1027546317965</v>
      </c>
      <c r="L863" t="s">
        <v>76</v>
      </c>
      <c r="M863" s="42">
        <v>0.10100000000000001</v>
      </c>
      <c r="N863">
        <v>6981</v>
      </c>
      <c r="O863" s="62">
        <v>45602</v>
      </c>
      <c r="P863">
        <v>56144</v>
      </c>
      <c r="Q863" s="58">
        <v>3879705.0560475802</v>
      </c>
      <c r="R863" s="58">
        <v>4271555</v>
      </c>
      <c r="S863">
        <v>7847</v>
      </c>
      <c r="T863" s="58">
        <v>56144</v>
      </c>
      <c r="U863" s="58">
        <v>48297</v>
      </c>
      <c r="V863" s="58">
        <v>597016</v>
      </c>
      <c r="W863" s="58">
        <v>3674539</v>
      </c>
      <c r="X863">
        <v>195</v>
      </c>
      <c r="Y863" s="61">
        <v>46340</v>
      </c>
      <c r="Z863" s="61" t="s">
        <v>1817</v>
      </c>
      <c r="AA863" s="58">
        <v>191</v>
      </c>
      <c r="AB863">
        <v>5619</v>
      </c>
      <c r="AC863">
        <v>0</v>
      </c>
      <c r="AD863">
        <v>0</v>
      </c>
      <c r="AE863" s="42">
        <v>0.139765602735822</v>
      </c>
      <c r="AF863" s="58">
        <v>0</v>
      </c>
    </row>
    <row r="864" spans="3:32">
      <c r="C864" t="s">
        <v>1158</v>
      </c>
      <c r="D864">
        <v>513</v>
      </c>
      <c r="E864">
        <v>59503994</v>
      </c>
      <c r="F864" t="s">
        <v>206</v>
      </c>
      <c r="G864" t="s">
        <v>207</v>
      </c>
      <c r="H864">
        <v>48</v>
      </c>
      <c r="I864">
        <v>7808596</v>
      </c>
      <c r="J864" s="59">
        <v>0.77</v>
      </c>
      <c r="K864" s="60">
        <v>80.035422286380097</v>
      </c>
      <c r="L864" t="s">
        <v>242</v>
      </c>
      <c r="M864" s="42">
        <v>0.121</v>
      </c>
      <c r="N864">
        <v>2824</v>
      </c>
      <c r="O864" s="62">
        <v>45524</v>
      </c>
      <c r="P864">
        <v>71360</v>
      </c>
      <c r="Q864" s="58">
        <v>5711327.7343560802</v>
      </c>
      <c r="R864" s="58">
        <v>6402398</v>
      </c>
      <c r="S864">
        <v>56367</v>
      </c>
      <c r="T864" s="58">
        <v>71360</v>
      </c>
      <c r="U864" s="58">
        <v>14993</v>
      </c>
      <c r="V864" s="58">
        <v>5057231</v>
      </c>
      <c r="W864" s="58">
        <v>1345167</v>
      </c>
      <c r="X864">
        <v>105</v>
      </c>
      <c r="Y864" s="61">
        <v>46374</v>
      </c>
      <c r="Z864" s="61" t="s">
        <v>1817</v>
      </c>
      <c r="AA864" s="58">
        <v>225</v>
      </c>
      <c r="AB864">
        <v>9317</v>
      </c>
      <c r="AC864">
        <v>0</v>
      </c>
      <c r="AD864">
        <v>0</v>
      </c>
      <c r="AE864" s="42">
        <v>0.78989630044843095</v>
      </c>
      <c r="AF864" s="58">
        <v>0</v>
      </c>
    </row>
    <row r="865" spans="3:32">
      <c r="C865" t="s">
        <v>1159</v>
      </c>
      <c r="D865">
        <v>930</v>
      </c>
      <c r="E865">
        <v>54492077</v>
      </c>
      <c r="F865" t="s">
        <v>183</v>
      </c>
      <c r="G865" t="s">
        <v>93</v>
      </c>
      <c r="H865">
        <v>6</v>
      </c>
      <c r="I865">
        <v>5261209</v>
      </c>
      <c r="J865" s="59">
        <v>0.8</v>
      </c>
      <c r="K865" s="60">
        <v>78.059600196764706</v>
      </c>
      <c r="L865" t="s">
        <v>352</v>
      </c>
      <c r="M865" s="42">
        <v>0.13300000000000001</v>
      </c>
      <c r="N865">
        <v>2374</v>
      </c>
      <c r="O865" s="62">
        <v>45578</v>
      </c>
      <c r="P865">
        <v>68633</v>
      </c>
      <c r="Q865" s="58">
        <v>5357464.54030455</v>
      </c>
      <c r="R865" s="58">
        <v>6070007</v>
      </c>
      <c r="S865">
        <v>52657</v>
      </c>
      <c r="T865" s="58">
        <v>68633</v>
      </c>
      <c r="U865" s="58">
        <v>15976</v>
      </c>
      <c r="V865" s="58">
        <v>4657065</v>
      </c>
      <c r="W865" s="58">
        <v>1412942</v>
      </c>
      <c r="X865">
        <v>66</v>
      </c>
      <c r="Y865" s="61">
        <v>45762</v>
      </c>
      <c r="Z865" s="61" t="s">
        <v>1817</v>
      </c>
      <c r="AA865" s="58">
        <v>-387</v>
      </c>
      <c r="AB865">
        <v>1453</v>
      </c>
      <c r="AC865">
        <v>387</v>
      </c>
      <c r="AD865">
        <v>3</v>
      </c>
      <c r="AE865" s="42">
        <v>0.76722567860941504</v>
      </c>
      <c r="AF865" s="58">
        <v>384</v>
      </c>
    </row>
    <row r="866" spans="3:32">
      <c r="C866" t="s">
        <v>1160</v>
      </c>
      <c r="D866">
        <v>536</v>
      </c>
      <c r="E866">
        <v>12691199</v>
      </c>
      <c r="F866" t="s">
        <v>153</v>
      </c>
      <c r="G866" t="s">
        <v>107</v>
      </c>
      <c r="H866">
        <v>43</v>
      </c>
      <c r="I866">
        <v>4387485</v>
      </c>
      <c r="J866" s="59">
        <v>0.99</v>
      </c>
      <c r="K866" s="60">
        <v>69.517211628956204</v>
      </c>
      <c r="L866" t="s">
        <v>101</v>
      </c>
      <c r="M866" s="42">
        <v>0.13900000000000001</v>
      </c>
      <c r="N866">
        <v>9785</v>
      </c>
      <c r="O866" s="62">
        <v>44534</v>
      </c>
      <c r="P866">
        <v>85142</v>
      </c>
      <c r="Q866" s="58">
        <v>5918834.4325125897</v>
      </c>
      <c r="R866" s="58">
        <v>6741552</v>
      </c>
      <c r="S866">
        <v>35272</v>
      </c>
      <c r="T866" s="58">
        <v>85142</v>
      </c>
      <c r="U866" s="58">
        <v>49870</v>
      </c>
      <c r="V866" s="58">
        <v>2792841</v>
      </c>
      <c r="W866" s="58">
        <v>3948711</v>
      </c>
      <c r="X866">
        <v>188</v>
      </c>
      <c r="Y866" s="61">
        <v>46384</v>
      </c>
      <c r="Z866" s="61" t="s">
        <v>1817</v>
      </c>
      <c r="AA866" s="58">
        <v>235</v>
      </c>
      <c r="AB866">
        <v>2829</v>
      </c>
      <c r="AC866">
        <v>0</v>
      </c>
      <c r="AD866">
        <v>0</v>
      </c>
      <c r="AE866" s="42">
        <v>0.41427262690563998</v>
      </c>
      <c r="AF866" s="58">
        <v>0</v>
      </c>
    </row>
    <row r="867" spans="3:32">
      <c r="C867" t="s">
        <v>1161</v>
      </c>
      <c r="D867">
        <v>195</v>
      </c>
      <c r="E867">
        <v>96312194</v>
      </c>
      <c r="F867" t="s">
        <v>536</v>
      </c>
      <c r="G867" t="s">
        <v>93</v>
      </c>
      <c r="H867">
        <v>30</v>
      </c>
      <c r="I867">
        <v>2039771</v>
      </c>
      <c r="J867" s="59">
        <v>0.88</v>
      </c>
      <c r="K867" s="60">
        <v>71.966837406482099</v>
      </c>
      <c r="L867" t="s">
        <v>236</v>
      </c>
      <c r="M867" s="42">
        <v>0.13400000000000001</v>
      </c>
      <c r="N867">
        <v>3048</v>
      </c>
      <c r="O867" s="62">
        <v>45105</v>
      </c>
      <c r="P867">
        <v>77120</v>
      </c>
      <c r="Q867" s="58">
        <v>5550082.5007878998</v>
      </c>
      <c r="R867" s="58">
        <v>6293794</v>
      </c>
      <c r="S867">
        <v>13826</v>
      </c>
      <c r="T867" s="58">
        <v>77120</v>
      </c>
      <c r="U867" s="58">
        <v>63294</v>
      </c>
      <c r="V867" s="58">
        <v>1128345</v>
      </c>
      <c r="W867" s="58">
        <v>5165449</v>
      </c>
      <c r="X867">
        <v>98</v>
      </c>
      <c r="Y867" s="61">
        <v>46211</v>
      </c>
      <c r="Z867" s="61" t="s">
        <v>1817</v>
      </c>
      <c r="AA867" s="58">
        <v>62</v>
      </c>
      <c r="AB867">
        <v>9564</v>
      </c>
      <c r="AC867">
        <v>0</v>
      </c>
      <c r="AD867">
        <v>0</v>
      </c>
      <c r="AE867" s="42">
        <v>0.179279045643154</v>
      </c>
      <c r="AF867" s="58">
        <v>0</v>
      </c>
    </row>
    <row r="868" spans="3:32">
      <c r="C868" t="s">
        <v>1162</v>
      </c>
      <c r="D868">
        <v>985</v>
      </c>
      <c r="E868">
        <v>12119927</v>
      </c>
      <c r="F868" t="s">
        <v>501</v>
      </c>
      <c r="G868" t="s">
        <v>79</v>
      </c>
      <c r="H868">
        <v>16</v>
      </c>
      <c r="I868">
        <v>1626364</v>
      </c>
      <c r="J868" s="59">
        <v>1</v>
      </c>
      <c r="K868" s="60">
        <v>98.273340444207804</v>
      </c>
      <c r="L868" t="s">
        <v>51</v>
      </c>
      <c r="M868" s="42">
        <v>0.13800000000000001</v>
      </c>
      <c r="N868">
        <v>6376</v>
      </c>
      <c r="O868" s="62">
        <v>43924</v>
      </c>
      <c r="P868">
        <v>57930</v>
      </c>
      <c r="Q868" s="58">
        <v>5692974.6119329603</v>
      </c>
      <c r="R868" s="58">
        <v>6478605</v>
      </c>
      <c r="S868">
        <v>53719</v>
      </c>
      <c r="T868" s="58">
        <v>57930</v>
      </c>
      <c r="U868" s="58">
        <v>4211</v>
      </c>
      <c r="V868" s="58">
        <v>6007668</v>
      </c>
      <c r="W868" s="58">
        <v>470937</v>
      </c>
      <c r="X868">
        <v>109</v>
      </c>
      <c r="Y868" s="61">
        <v>45765</v>
      </c>
      <c r="Z868" s="61" t="s">
        <v>1817</v>
      </c>
      <c r="AA868" s="58">
        <v>-384</v>
      </c>
      <c r="AB868">
        <v>7205</v>
      </c>
      <c r="AC868">
        <v>384</v>
      </c>
      <c r="AD868">
        <v>1</v>
      </c>
      <c r="AE868" s="42">
        <v>0.92730882099085099</v>
      </c>
      <c r="AF868" s="58">
        <v>383</v>
      </c>
    </row>
    <row r="869" spans="3:32">
      <c r="C869" t="s">
        <v>1163</v>
      </c>
      <c r="D869">
        <v>264</v>
      </c>
      <c r="E869">
        <v>34876475</v>
      </c>
      <c r="F869" t="s">
        <v>372</v>
      </c>
      <c r="G869" t="s">
        <v>54</v>
      </c>
      <c r="H869">
        <v>43</v>
      </c>
      <c r="I869">
        <v>6093075</v>
      </c>
      <c r="J869" s="59">
        <v>0.76</v>
      </c>
      <c r="K869" s="60">
        <v>53.9190294579602</v>
      </c>
      <c r="L869" t="s">
        <v>72</v>
      </c>
      <c r="M869" s="42">
        <v>0.11899999999999999</v>
      </c>
      <c r="N869">
        <v>6526</v>
      </c>
      <c r="O869" s="62">
        <v>45525</v>
      </c>
      <c r="P869">
        <v>47193</v>
      </c>
      <c r="Q869" s="58">
        <v>2544600.7572095101</v>
      </c>
      <c r="R869" s="58">
        <v>2847408</v>
      </c>
      <c r="S869">
        <v>39618</v>
      </c>
      <c r="T869" s="58">
        <v>47193</v>
      </c>
      <c r="U869" s="58">
        <v>7575</v>
      </c>
      <c r="V869" s="58">
        <v>2390368</v>
      </c>
      <c r="W869" s="58">
        <v>457040</v>
      </c>
      <c r="X869">
        <v>52</v>
      </c>
      <c r="Y869" s="61">
        <v>46256</v>
      </c>
      <c r="Z869" s="61" t="s">
        <v>1817</v>
      </c>
      <c r="AA869" s="58">
        <v>107</v>
      </c>
      <c r="AB869">
        <v>3445</v>
      </c>
      <c r="AC869">
        <v>0</v>
      </c>
      <c r="AD869">
        <v>0</v>
      </c>
      <c r="AE869" s="42">
        <v>0.83948890725319403</v>
      </c>
      <c r="AF869" s="58">
        <v>0</v>
      </c>
    </row>
    <row r="870" spans="3:32">
      <c r="C870" t="s">
        <v>1164</v>
      </c>
      <c r="D870">
        <v>301</v>
      </c>
      <c r="E870">
        <v>91825155</v>
      </c>
      <c r="F870" t="s">
        <v>615</v>
      </c>
      <c r="G870" t="s">
        <v>79</v>
      </c>
      <c r="H870">
        <v>41</v>
      </c>
      <c r="I870">
        <v>1182733</v>
      </c>
      <c r="J870" s="59">
        <v>0.79</v>
      </c>
      <c r="K870" s="60">
        <v>73.2213466781036</v>
      </c>
      <c r="L870" t="s">
        <v>80</v>
      </c>
      <c r="M870" s="42">
        <v>0.11600000000000001</v>
      </c>
      <c r="N870">
        <v>3507</v>
      </c>
      <c r="O870" s="62">
        <v>44810</v>
      </c>
      <c r="P870">
        <v>12594</v>
      </c>
      <c r="Q870" s="58">
        <v>922149.64006403601</v>
      </c>
      <c r="R870" s="58">
        <v>1029119</v>
      </c>
      <c r="S870">
        <v>1639</v>
      </c>
      <c r="T870" s="58">
        <v>12594</v>
      </c>
      <c r="U870" s="58">
        <v>10955</v>
      </c>
      <c r="V870" s="58">
        <v>133931</v>
      </c>
      <c r="W870" s="58">
        <v>895188</v>
      </c>
      <c r="X870">
        <v>83</v>
      </c>
      <c r="Y870" s="61">
        <v>46213</v>
      </c>
      <c r="Z870" s="61" t="s">
        <v>1817</v>
      </c>
      <c r="AA870" s="58">
        <v>64</v>
      </c>
      <c r="AB870">
        <v>4972</v>
      </c>
      <c r="AC870">
        <v>0</v>
      </c>
      <c r="AD870">
        <v>0</v>
      </c>
      <c r="AE870" s="42">
        <v>0.13014133714467199</v>
      </c>
      <c r="AF870" s="58">
        <v>0</v>
      </c>
    </row>
    <row r="871" spans="3:32">
      <c r="C871" t="s">
        <v>1165</v>
      </c>
      <c r="D871">
        <v>274</v>
      </c>
      <c r="E871">
        <v>34937828</v>
      </c>
      <c r="F871" t="s">
        <v>121</v>
      </c>
      <c r="G871" t="s">
        <v>93</v>
      </c>
      <c r="H871">
        <v>50</v>
      </c>
      <c r="I871">
        <v>8066978</v>
      </c>
      <c r="J871" s="59">
        <v>0.88</v>
      </c>
      <c r="K871" s="60">
        <v>97.5371380677785</v>
      </c>
      <c r="L871" t="s">
        <v>126</v>
      </c>
      <c r="M871" s="42">
        <v>0.14499999999999999</v>
      </c>
      <c r="N871">
        <v>6314</v>
      </c>
      <c r="O871" s="62">
        <v>45827</v>
      </c>
      <c r="P871">
        <v>63112</v>
      </c>
      <c r="Q871" s="58">
        <v>6155763.8577336399</v>
      </c>
      <c r="R871" s="58">
        <v>7048350</v>
      </c>
      <c r="S871">
        <v>63112</v>
      </c>
      <c r="T871" s="58">
        <v>63112</v>
      </c>
      <c r="U871" s="58">
        <v>0</v>
      </c>
      <c r="V871" s="58">
        <v>7048350</v>
      </c>
      <c r="W871" s="58">
        <v>0</v>
      </c>
      <c r="X871">
        <v>140</v>
      </c>
      <c r="Y871" s="61">
        <v>46008</v>
      </c>
      <c r="Z871" s="61" t="s">
        <v>1816</v>
      </c>
      <c r="AA871" s="58">
        <v>-141</v>
      </c>
      <c r="AB871">
        <v>2784</v>
      </c>
      <c r="AC871">
        <v>141</v>
      </c>
      <c r="AD871">
        <v>6</v>
      </c>
      <c r="AE871" s="42">
        <v>1</v>
      </c>
      <c r="AF871" s="58">
        <v>135</v>
      </c>
    </row>
    <row r="872" spans="3:32">
      <c r="C872" t="s">
        <v>1166</v>
      </c>
      <c r="D872">
        <v>532</v>
      </c>
      <c r="E872">
        <v>23922321</v>
      </c>
      <c r="F872" t="s">
        <v>405</v>
      </c>
      <c r="G872" t="s">
        <v>107</v>
      </c>
      <c r="H872">
        <v>10</v>
      </c>
      <c r="I872">
        <v>3282249</v>
      </c>
      <c r="J872" s="59">
        <v>0.76</v>
      </c>
      <c r="K872" s="60">
        <v>60.6671493980854</v>
      </c>
      <c r="L872" t="s">
        <v>202</v>
      </c>
      <c r="M872" s="42">
        <v>0.14599999999999999</v>
      </c>
      <c r="N872">
        <v>8814</v>
      </c>
      <c r="O872" s="62">
        <v>44736</v>
      </c>
      <c r="P872">
        <v>36158</v>
      </c>
      <c r="Q872" s="58">
        <v>2193602.7879359699</v>
      </c>
      <c r="R872" s="58">
        <v>2513869</v>
      </c>
      <c r="S872">
        <v>27190</v>
      </c>
      <c r="T872" s="58">
        <v>36158</v>
      </c>
      <c r="U872" s="58">
        <v>8968</v>
      </c>
      <c r="V872" s="58">
        <v>1890373</v>
      </c>
      <c r="W872" s="58">
        <v>623496</v>
      </c>
      <c r="X872">
        <v>60</v>
      </c>
      <c r="Y872" s="61">
        <v>46361</v>
      </c>
      <c r="Z872" s="61" t="s">
        <v>1817</v>
      </c>
      <c r="AA872" s="58">
        <v>212</v>
      </c>
      <c r="AB872">
        <v>9475</v>
      </c>
      <c r="AC872">
        <v>0</v>
      </c>
      <c r="AD872">
        <v>0</v>
      </c>
      <c r="AE872" s="42">
        <v>0.75197743238010994</v>
      </c>
      <c r="AF872" s="58">
        <v>0</v>
      </c>
    </row>
    <row r="873" spans="3:32">
      <c r="C873" t="s">
        <v>1167</v>
      </c>
      <c r="D873">
        <v>573</v>
      </c>
      <c r="E873">
        <v>35082430</v>
      </c>
      <c r="F873" t="s">
        <v>501</v>
      </c>
      <c r="G873" t="s">
        <v>79</v>
      </c>
      <c r="H873">
        <v>38</v>
      </c>
      <c r="I873">
        <v>9928782</v>
      </c>
      <c r="J873" s="59">
        <v>0.76</v>
      </c>
      <c r="K873" s="60">
        <v>64.279502379438199</v>
      </c>
      <c r="L873" t="s">
        <v>184</v>
      </c>
      <c r="M873" s="42">
        <v>0.105</v>
      </c>
      <c r="N873">
        <v>5941</v>
      </c>
      <c r="O873" s="62">
        <v>45813</v>
      </c>
      <c r="P873">
        <v>66864</v>
      </c>
      <c r="Q873" s="58">
        <v>4297984.6470987601</v>
      </c>
      <c r="R873" s="58">
        <v>4749273</v>
      </c>
      <c r="S873">
        <v>39463</v>
      </c>
      <c r="T873" s="58">
        <v>66864</v>
      </c>
      <c r="U873" s="58">
        <v>27401</v>
      </c>
      <c r="V873" s="58">
        <v>2803012</v>
      </c>
      <c r="W873" s="58">
        <v>1946261</v>
      </c>
      <c r="X873">
        <v>190</v>
      </c>
      <c r="Y873" s="61">
        <v>45847</v>
      </c>
      <c r="Z873" s="61" t="s">
        <v>1817</v>
      </c>
      <c r="AA873" s="58">
        <v>-302</v>
      </c>
      <c r="AB873">
        <v>9815</v>
      </c>
      <c r="AC873">
        <v>302</v>
      </c>
      <c r="AD873">
        <v>5</v>
      </c>
      <c r="AE873" s="42">
        <v>0.59019801387891802</v>
      </c>
      <c r="AF873" s="58">
        <v>297</v>
      </c>
    </row>
    <row r="874" spans="3:32">
      <c r="C874" t="s">
        <v>1168</v>
      </c>
      <c r="D874">
        <v>979</v>
      </c>
      <c r="E874">
        <v>42924680</v>
      </c>
      <c r="F874" t="s">
        <v>201</v>
      </c>
      <c r="G874" t="s">
        <v>83</v>
      </c>
      <c r="H874">
        <v>33</v>
      </c>
      <c r="I874">
        <v>5705773</v>
      </c>
      <c r="J874" s="59">
        <v>0.76</v>
      </c>
      <c r="K874" s="60">
        <v>57.005128019617501</v>
      </c>
      <c r="L874" t="s">
        <v>90</v>
      </c>
      <c r="M874" s="42">
        <v>0.12</v>
      </c>
      <c r="N874">
        <v>8360</v>
      </c>
      <c r="O874" s="62">
        <v>44131</v>
      </c>
      <c r="P874">
        <v>42946</v>
      </c>
      <c r="Q874" s="58">
        <v>2448142.2279304899</v>
      </c>
      <c r="R874" s="58">
        <v>2741919</v>
      </c>
      <c r="S874">
        <v>30533</v>
      </c>
      <c r="T874" s="58">
        <v>42946</v>
      </c>
      <c r="U874" s="58">
        <v>12413</v>
      </c>
      <c r="V874" s="58">
        <v>1949402</v>
      </c>
      <c r="W874" s="58">
        <v>792517</v>
      </c>
      <c r="X874">
        <v>73</v>
      </c>
      <c r="Y874" s="61">
        <v>45708</v>
      </c>
      <c r="Z874" s="61" t="s">
        <v>1817</v>
      </c>
      <c r="AA874" s="58">
        <v>-441</v>
      </c>
      <c r="AB874">
        <v>9984</v>
      </c>
      <c r="AC874">
        <v>441</v>
      </c>
      <c r="AD874">
        <v>6</v>
      </c>
      <c r="AE874" s="42">
        <v>0.71096260420062396</v>
      </c>
      <c r="AF874" s="58">
        <v>435</v>
      </c>
    </row>
    <row r="875" spans="3:32">
      <c r="C875" t="s">
        <v>1169</v>
      </c>
      <c r="D875">
        <v>128</v>
      </c>
      <c r="E875">
        <v>43134553</v>
      </c>
      <c r="F875" t="s">
        <v>70</v>
      </c>
      <c r="G875" t="s">
        <v>71</v>
      </c>
      <c r="H875">
        <v>37</v>
      </c>
      <c r="I875">
        <v>3788985</v>
      </c>
      <c r="J875" s="59">
        <v>0.81</v>
      </c>
      <c r="K875" s="60">
        <v>73.469450651623106</v>
      </c>
      <c r="L875" t="s">
        <v>137</v>
      </c>
      <c r="M875" s="42">
        <v>0.13300000000000001</v>
      </c>
      <c r="N875">
        <v>4220</v>
      </c>
      <c r="O875" s="62">
        <v>43873</v>
      </c>
      <c r="P875">
        <v>97411</v>
      </c>
      <c r="Q875" s="58">
        <v>7156732.6574252602</v>
      </c>
      <c r="R875" s="58">
        <v>8108578</v>
      </c>
      <c r="S875">
        <v>1916</v>
      </c>
      <c r="T875" s="58">
        <v>97411</v>
      </c>
      <c r="U875" s="58">
        <v>95495</v>
      </c>
      <c r="V875" s="58">
        <v>159490</v>
      </c>
      <c r="W875" s="58">
        <v>7949088</v>
      </c>
      <c r="X875">
        <v>64</v>
      </c>
      <c r="Y875" s="61">
        <v>45677</v>
      </c>
      <c r="Z875" s="61" t="s">
        <v>1817</v>
      </c>
      <c r="AA875" s="58">
        <v>-472</v>
      </c>
      <c r="AB875">
        <v>1328</v>
      </c>
      <c r="AC875">
        <v>472</v>
      </c>
      <c r="AD875">
        <v>1</v>
      </c>
      <c r="AE875" s="42">
        <v>1.9669236533861701E-2</v>
      </c>
      <c r="AF875" s="58">
        <v>471</v>
      </c>
    </row>
    <row r="876" spans="3:32">
      <c r="C876" t="s">
        <v>1170</v>
      </c>
      <c r="D876">
        <v>998</v>
      </c>
      <c r="E876">
        <v>99462765</v>
      </c>
      <c r="F876" t="s">
        <v>146</v>
      </c>
      <c r="G876" t="s">
        <v>147</v>
      </c>
      <c r="H876">
        <v>33</v>
      </c>
      <c r="I876">
        <v>183699</v>
      </c>
      <c r="J876" s="59">
        <v>0.96</v>
      </c>
      <c r="K876" s="60">
        <v>74.821486542170803</v>
      </c>
      <c r="L876" t="s">
        <v>94</v>
      </c>
      <c r="M876" s="42">
        <v>0.10100000000000001</v>
      </c>
      <c r="N876">
        <v>4814</v>
      </c>
      <c r="O876" s="62">
        <v>45991</v>
      </c>
      <c r="P876">
        <v>96485</v>
      </c>
      <c r="Q876" s="58">
        <v>7219151.1290213503</v>
      </c>
      <c r="R876" s="58">
        <v>7948285</v>
      </c>
      <c r="S876">
        <v>47302</v>
      </c>
      <c r="T876" s="58">
        <v>96485</v>
      </c>
      <c r="U876" s="58">
        <v>49183</v>
      </c>
      <c r="V876" s="58">
        <v>3896666</v>
      </c>
      <c r="W876" s="58">
        <v>4051619</v>
      </c>
      <c r="X876">
        <v>50</v>
      </c>
      <c r="Y876" s="61">
        <v>45995</v>
      </c>
      <c r="Z876" s="61" t="s">
        <v>1817</v>
      </c>
      <c r="AA876" s="58">
        <v>-154</v>
      </c>
      <c r="AB876">
        <v>5053</v>
      </c>
      <c r="AC876">
        <v>154</v>
      </c>
      <c r="AD876">
        <v>9</v>
      </c>
      <c r="AE876" s="42">
        <v>0.49025237083484502</v>
      </c>
      <c r="AF876" s="58">
        <v>145</v>
      </c>
    </row>
    <row r="877" spans="3:32">
      <c r="C877" t="s">
        <v>1171</v>
      </c>
      <c r="D877">
        <v>765</v>
      </c>
      <c r="E877">
        <v>48843363</v>
      </c>
      <c r="F877" t="s">
        <v>264</v>
      </c>
      <c r="G877" t="s">
        <v>97</v>
      </c>
      <c r="H877">
        <v>45</v>
      </c>
      <c r="I877">
        <v>6071671</v>
      </c>
      <c r="J877" s="59">
        <v>0.81</v>
      </c>
      <c r="K877" s="60">
        <v>73.1445160525912</v>
      </c>
      <c r="L877" t="s">
        <v>98</v>
      </c>
      <c r="M877" s="42">
        <v>0.128</v>
      </c>
      <c r="N877">
        <v>6052</v>
      </c>
      <c r="O877" s="62">
        <v>45120</v>
      </c>
      <c r="P877">
        <v>32979</v>
      </c>
      <c r="Q877" s="58">
        <v>2412232.99489841</v>
      </c>
      <c r="R877" s="58">
        <v>2720999</v>
      </c>
      <c r="S877">
        <v>13599</v>
      </c>
      <c r="T877" s="58">
        <v>32979</v>
      </c>
      <c r="U877" s="58">
        <v>19380</v>
      </c>
      <c r="V877" s="58">
        <v>1122013</v>
      </c>
      <c r="W877" s="58">
        <v>1598986</v>
      </c>
      <c r="X877">
        <v>112</v>
      </c>
      <c r="Y877" s="61">
        <v>46365</v>
      </c>
      <c r="Z877" s="61" t="s">
        <v>1817</v>
      </c>
      <c r="AA877" s="58">
        <v>216</v>
      </c>
      <c r="AB877">
        <v>5608</v>
      </c>
      <c r="AC877">
        <v>0</v>
      </c>
      <c r="AD877">
        <v>0</v>
      </c>
      <c r="AE877" s="42">
        <v>0.41235331574638401</v>
      </c>
      <c r="AF877" s="58">
        <v>0</v>
      </c>
    </row>
    <row r="878" spans="3:32">
      <c r="C878" t="s">
        <v>1172</v>
      </c>
      <c r="D878">
        <v>173</v>
      </c>
      <c r="E878">
        <v>27738391</v>
      </c>
      <c r="F878" t="s">
        <v>82</v>
      </c>
      <c r="G878" t="s">
        <v>83</v>
      </c>
      <c r="H878">
        <v>43</v>
      </c>
      <c r="I878">
        <v>2302778</v>
      </c>
      <c r="J878" s="59">
        <v>0.8</v>
      </c>
      <c r="K878" s="60">
        <v>68.019134178845903</v>
      </c>
      <c r="L878" t="s">
        <v>352</v>
      </c>
      <c r="M878" s="42">
        <v>0.13100000000000001</v>
      </c>
      <c r="N878">
        <v>9650</v>
      </c>
      <c r="O878" s="62">
        <v>44231</v>
      </c>
      <c r="P878">
        <v>36894</v>
      </c>
      <c r="Q878" s="58">
        <v>2509497.9363943399</v>
      </c>
      <c r="R878" s="58">
        <v>2838242</v>
      </c>
      <c r="S878">
        <v>13926</v>
      </c>
      <c r="T878" s="58">
        <v>36894</v>
      </c>
      <c r="U878" s="58">
        <v>22968</v>
      </c>
      <c r="V878" s="58">
        <v>1071322</v>
      </c>
      <c r="W878" s="58">
        <v>1766920</v>
      </c>
      <c r="X878">
        <v>129</v>
      </c>
      <c r="Y878" s="61">
        <v>45696</v>
      </c>
      <c r="Z878" s="61" t="s">
        <v>1817</v>
      </c>
      <c r="AA878" s="58">
        <v>-453</v>
      </c>
      <c r="AB878">
        <v>7828</v>
      </c>
      <c r="AC878">
        <v>453</v>
      </c>
      <c r="AD878">
        <v>7</v>
      </c>
      <c r="AE878" s="42">
        <v>0.37745974955277301</v>
      </c>
      <c r="AF878" s="58">
        <v>446</v>
      </c>
    </row>
    <row r="879" spans="3:32">
      <c r="C879" t="s">
        <v>1173</v>
      </c>
      <c r="D879">
        <v>866</v>
      </c>
      <c r="E879">
        <v>51969136</v>
      </c>
      <c r="F879" t="s">
        <v>501</v>
      </c>
      <c r="G879" t="s">
        <v>79</v>
      </c>
      <c r="H879">
        <v>18</v>
      </c>
      <c r="I879">
        <v>2082275</v>
      </c>
      <c r="J879" s="59">
        <v>0.99</v>
      </c>
      <c r="K879" s="60">
        <v>54.866214654555399</v>
      </c>
      <c r="L879" t="s">
        <v>176</v>
      </c>
      <c r="M879" s="42">
        <v>0.125</v>
      </c>
      <c r="N879">
        <v>5963</v>
      </c>
      <c r="O879" s="62">
        <v>44079</v>
      </c>
      <c r="P879">
        <v>64580</v>
      </c>
      <c r="Q879" s="58">
        <v>3543260.1423911899</v>
      </c>
      <c r="R879" s="58">
        <v>3986168</v>
      </c>
      <c r="S879">
        <v>12753</v>
      </c>
      <c r="T879" s="58">
        <v>64580</v>
      </c>
      <c r="U879" s="58">
        <v>51827</v>
      </c>
      <c r="V879" s="58">
        <v>787172</v>
      </c>
      <c r="W879" s="58">
        <v>3198996</v>
      </c>
      <c r="X879">
        <v>115</v>
      </c>
      <c r="Y879" s="61">
        <v>45708</v>
      </c>
      <c r="Z879" s="61" t="s">
        <v>1817</v>
      </c>
      <c r="AA879" s="58">
        <v>-441</v>
      </c>
      <c r="AB879">
        <v>6102</v>
      </c>
      <c r="AC879">
        <v>441</v>
      </c>
      <c r="AD879">
        <v>8</v>
      </c>
      <c r="AE879" s="42">
        <v>0.19747599876122601</v>
      </c>
      <c r="AF879" s="58">
        <v>433</v>
      </c>
    </row>
    <row r="880" spans="3:32">
      <c r="C880" t="s">
        <v>1174</v>
      </c>
      <c r="D880">
        <v>574</v>
      </c>
      <c r="E880">
        <v>49652568</v>
      </c>
      <c r="F880" t="s">
        <v>82</v>
      </c>
      <c r="G880" t="s">
        <v>83</v>
      </c>
      <c r="H880">
        <v>37</v>
      </c>
      <c r="I880">
        <v>8238947</v>
      </c>
      <c r="J880" s="59">
        <v>0.85</v>
      </c>
      <c r="K880" s="60">
        <v>60.8157023182765</v>
      </c>
      <c r="L880" t="s">
        <v>272</v>
      </c>
      <c r="M880" s="42">
        <v>0.13300000000000001</v>
      </c>
      <c r="N880">
        <v>1110</v>
      </c>
      <c r="O880" s="62">
        <v>45213</v>
      </c>
      <c r="P880">
        <v>96993</v>
      </c>
      <c r="Q880" s="58">
        <v>5898697.4149565902</v>
      </c>
      <c r="R880" s="58">
        <v>6683224</v>
      </c>
      <c r="S880">
        <v>96993</v>
      </c>
      <c r="T880" s="58">
        <v>96993</v>
      </c>
      <c r="U880" s="58">
        <v>0</v>
      </c>
      <c r="V880" s="58">
        <v>6683224</v>
      </c>
      <c r="W880" s="58">
        <v>0</v>
      </c>
      <c r="X880">
        <v>81</v>
      </c>
      <c r="Y880" s="61">
        <v>45884</v>
      </c>
      <c r="Z880" s="61" t="s">
        <v>1816</v>
      </c>
      <c r="AA880" s="58">
        <v>-265</v>
      </c>
      <c r="AB880">
        <v>6121</v>
      </c>
      <c r="AC880">
        <v>265</v>
      </c>
      <c r="AD880">
        <v>9</v>
      </c>
      <c r="AE880" s="42">
        <v>1</v>
      </c>
      <c r="AF880" s="58">
        <v>256</v>
      </c>
    </row>
    <row r="881" spans="3:32">
      <c r="C881" t="s">
        <v>1175</v>
      </c>
      <c r="D881">
        <v>881</v>
      </c>
      <c r="E881">
        <v>96717615</v>
      </c>
      <c r="F881" t="s">
        <v>280</v>
      </c>
      <c r="G881" t="s">
        <v>147</v>
      </c>
      <c r="H881">
        <v>37</v>
      </c>
      <c r="I881">
        <v>3763250</v>
      </c>
      <c r="J881" s="59">
        <v>0.81</v>
      </c>
      <c r="K881" s="60">
        <v>94.137182243543194</v>
      </c>
      <c r="L881" t="s">
        <v>208</v>
      </c>
      <c r="M881" s="42">
        <v>0.11</v>
      </c>
      <c r="N881">
        <v>2565</v>
      </c>
      <c r="O881" s="62">
        <v>45396</v>
      </c>
      <c r="P881">
        <v>36111</v>
      </c>
      <c r="Q881" s="58">
        <v>3399387.7879965901</v>
      </c>
      <c r="R881" s="58">
        <v>3773320</v>
      </c>
      <c r="S881">
        <v>13957</v>
      </c>
      <c r="T881" s="58">
        <v>36111</v>
      </c>
      <c r="U881" s="58">
        <v>22154</v>
      </c>
      <c r="V881" s="58">
        <v>1458399</v>
      </c>
      <c r="W881" s="58">
        <v>2314921</v>
      </c>
      <c r="X881">
        <v>167</v>
      </c>
      <c r="Y881" s="61">
        <v>46319</v>
      </c>
      <c r="Z881" s="61" t="s">
        <v>1817</v>
      </c>
      <c r="AA881" s="58">
        <v>170</v>
      </c>
      <c r="AB881">
        <v>3004</v>
      </c>
      <c r="AC881">
        <v>0</v>
      </c>
      <c r="AD881">
        <v>0</v>
      </c>
      <c r="AE881" s="42">
        <v>0.38650272770070099</v>
      </c>
      <c r="AF881" s="58">
        <v>0</v>
      </c>
    </row>
    <row r="882" spans="3:32">
      <c r="C882" t="s">
        <v>1176</v>
      </c>
      <c r="D882">
        <v>711</v>
      </c>
      <c r="E882">
        <v>89138609</v>
      </c>
      <c r="F882" t="s">
        <v>66</v>
      </c>
      <c r="G882" t="s">
        <v>67</v>
      </c>
      <c r="H882">
        <v>47</v>
      </c>
      <c r="I882">
        <v>5978986</v>
      </c>
      <c r="J882" s="59">
        <v>0.77</v>
      </c>
      <c r="K882" s="60">
        <v>57.134899921400802</v>
      </c>
      <c r="L882" t="s">
        <v>112</v>
      </c>
      <c r="M882" s="42">
        <v>0.115</v>
      </c>
      <c r="N882">
        <v>1107</v>
      </c>
      <c r="O882" s="62">
        <v>43887</v>
      </c>
      <c r="P882">
        <v>87104</v>
      </c>
      <c r="Q882" s="58">
        <v>4976678.3227537004</v>
      </c>
      <c r="R882" s="58">
        <v>5548996</v>
      </c>
      <c r="S882">
        <v>30379</v>
      </c>
      <c r="T882" s="58">
        <v>87104</v>
      </c>
      <c r="U882" s="58">
        <v>56725</v>
      </c>
      <c r="V882" s="58">
        <v>1935307</v>
      </c>
      <c r="W882" s="58">
        <v>3613689</v>
      </c>
      <c r="X882">
        <v>117</v>
      </c>
      <c r="Y882" s="61">
        <v>46115</v>
      </c>
      <c r="Z882" s="61" t="s">
        <v>1817</v>
      </c>
      <c r="AA882" s="58">
        <v>-34</v>
      </c>
      <c r="AB882">
        <v>3282</v>
      </c>
      <c r="AC882">
        <v>34</v>
      </c>
      <c r="AD882">
        <v>5</v>
      </c>
      <c r="AE882" s="42">
        <v>0.34876699118295401</v>
      </c>
      <c r="AF882" s="58">
        <v>29</v>
      </c>
    </row>
    <row r="883" spans="3:32">
      <c r="C883" t="s">
        <v>1177</v>
      </c>
      <c r="D883">
        <v>365</v>
      </c>
      <c r="E883">
        <v>43731204</v>
      </c>
      <c r="F883" t="s">
        <v>259</v>
      </c>
      <c r="G883" t="s">
        <v>63</v>
      </c>
      <c r="H883">
        <v>48</v>
      </c>
      <c r="I883">
        <v>5536511</v>
      </c>
      <c r="J883" s="59">
        <v>0.84</v>
      </c>
      <c r="K883" s="60">
        <v>86.076379426484607</v>
      </c>
      <c r="L883" t="s">
        <v>126</v>
      </c>
      <c r="M883" s="42">
        <v>0.108</v>
      </c>
      <c r="N883">
        <v>4203</v>
      </c>
      <c r="O883" s="62">
        <v>45532</v>
      </c>
      <c r="P883">
        <v>44528</v>
      </c>
      <c r="Q883" s="58">
        <v>3832809.0231025098</v>
      </c>
      <c r="R883" s="58">
        <v>4246752</v>
      </c>
      <c r="S883">
        <v>4852</v>
      </c>
      <c r="T883" s="58">
        <v>44528</v>
      </c>
      <c r="U883" s="58">
        <v>39676</v>
      </c>
      <c r="V883" s="58">
        <v>462748</v>
      </c>
      <c r="W883" s="58">
        <v>3784004</v>
      </c>
      <c r="X883">
        <v>58</v>
      </c>
      <c r="Y883" s="61">
        <v>45672</v>
      </c>
      <c r="Z883" s="61" t="s">
        <v>1817</v>
      </c>
      <c r="AA883" s="58">
        <v>-477</v>
      </c>
      <c r="AB883">
        <v>1667</v>
      </c>
      <c r="AC883">
        <v>477</v>
      </c>
      <c r="AD883">
        <v>4</v>
      </c>
      <c r="AE883" s="42">
        <v>0.10896514552641</v>
      </c>
      <c r="AF883" s="58">
        <v>473</v>
      </c>
    </row>
    <row r="884" spans="3:32">
      <c r="C884" t="s">
        <v>1178</v>
      </c>
      <c r="D884">
        <v>763</v>
      </c>
      <c r="E884">
        <v>88841000</v>
      </c>
      <c r="F884" t="s">
        <v>165</v>
      </c>
      <c r="G884" t="s">
        <v>63</v>
      </c>
      <c r="H884">
        <v>33</v>
      </c>
      <c r="I884">
        <v>4097724</v>
      </c>
      <c r="J884" s="59">
        <v>0.86</v>
      </c>
      <c r="K884" s="60">
        <v>88.811648837270795</v>
      </c>
      <c r="L884" t="s">
        <v>272</v>
      </c>
      <c r="M884" s="42">
        <v>0.112</v>
      </c>
      <c r="N884">
        <v>2411</v>
      </c>
      <c r="O884" s="62">
        <v>44897</v>
      </c>
      <c r="P884">
        <v>74781</v>
      </c>
      <c r="Q884" s="58">
        <v>6641423.9116999498</v>
      </c>
      <c r="R884" s="58">
        <v>7385263</v>
      </c>
      <c r="S884">
        <v>51460</v>
      </c>
      <c r="T884" s="58">
        <v>74781</v>
      </c>
      <c r="U884" s="58">
        <v>23321</v>
      </c>
      <c r="V884" s="58">
        <v>5082115</v>
      </c>
      <c r="W884" s="58">
        <v>2303148</v>
      </c>
      <c r="X884">
        <v>82</v>
      </c>
      <c r="Y884" s="61">
        <v>46213</v>
      </c>
      <c r="Z884" s="61" t="s">
        <v>1817</v>
      </c>
      <c r="AA884" s="58">
        <v>64</v>
      </c>
      <c r="AB884">
        <v>3246</v>
      </c>
      <c r="AC884">
        <v>0</v>
      </c>
      <c r="AD884">
        <v>0</v>
      </c>
      <c r="AE884" s="42">
        <v>0.68814271004667005</v>
      </c>
      <c r="AF884" s="58">
        <v>0</v>
      </c>
    </row>
    <row r="885" spans="3:32">
      <c r="C885" t="s">
        <v>1179</v>
      </c>
      <c r="D885">
        <v>827</v>
      </c>
      <c r="E885">
        <v>22533569</v>
      </c>
      <c r="F885" t="s">
        <v>519</v>
      </c>
      <c r="G885" t="s">
        <v>67</v>
      </c>
      <c r="H885">
        <v>10</v>
      </c>
      <c r="I885">
        <v>6011893</v>
      </c>
      <c r="J885" s="59">
        <v>0.96</v>
      </c>
      <c r="K885" s="60">
        <v>76.694755885871999</v>
      </c>
      <c r="L885" t="s">
        <v>104</v>
      </c>
      <c r="M885" s="42">
        <v>0.11600000000000001</v>
      </c>
      <c r="N885">
        <v>6327</v>
      </c>
      <c r="O885" s="62">
        <v>45327</v>
      </c>
      <c r="P885">
        <v>26040</v>
      </c>
      <c r="Q885" s="58">
        <v>1997131.44326811</v>
      </c>
      <c r="R885" s="58">
        <v>2228799</v>
      </c>
      <c r="S885">
        <v>11720</v>
      </c>
      <c r="T885" s="58">
        <v>26040</v>
      </c>
      <c r="U885" s="58">
        <v>14320</v>
      </c>
      <c r="V885" s="58">
        <v>1003131</v>
      </c>
      <c r="W885" s="58">
        <v>1225668</v>
      </c>
      <c r="X885">
        <v>189</v>
      </c>
      <c r="Y885" s="61">
        <v>45762</v>
      </c>
      <c r="Z885" s="61" t="s">
        <v>1817</v>
      </c>
      <c r="AA885" s="58">
        <v>-387</v>
      </c>
      <c r="AB885">
        <v>4117</v>
      </c>
      <c r="AC885">
        <v>387</v>
      </c>
      <c r="AD885">
        <v>8</v>
      </c>
      <c r="AE885" s="42">
        <v>0.45007680491551499</v>
      </c>
      <c r="AF885" s="58">
        <v>379</v>
      </c>
    </row>
    <row r="886" spans="3:32">
      <c r="C886" t="s">
        <v>1180</v>
      </c>
      <c r="D886">
        <v>268</v>
      </c>
      <c r="E886">
        <v>27066256</v>
      </c>
      <c r="F886" t="s">
        <v>391</v>
      </c>
      <c r="G886" t="s">
        <v>75</v>
      </c>
      <c r="H886">
        <v>31</v>
      </c>
      <c r="I886">
        <v>9692913</v>
      </c>
      <c r="J886" s="59">
        <v>0.78</v>
      </c>
      <c r="K886" s="60">
        <v>99.882972135491599</v>
      </c>
      <c r="L886" t="s">
        <v>306</v>
      </c>
      <c r="M886" s="42">
        <v>0.13300000000000001</v>
      </c>
      <c r="N886">
        <v>5883</v>
      </c>
      <c r="O886" s="62">
        <v>45324</v>
      </c>
      <c r="P886">
        <v>96260</v>
      </c>
      <c r="Q886" s="58">
        <v>9614734.8977624197</v>
      </c>
      <c r="R886" s="58">
        <v>10893495</v>
      </c>
      <c r="S886">
        <v>91683</v>
      </c>
      <c r="T886" s="58">
        <v>96260</v>
      </c>
      <c r="U886" s="58">
        <v>4577</v>
      </c>
      <c r="V886" s="58">
        <v>10375527</v>
      </c>
      <c r="W886" s="58">
        <v>517968</v>
      </c>
      <c r="X886">
        <v>71</v>
      </c>
      <c r="Y886" s="61">
        <v>45995</v>
      </c>
      <c r="Z886" s="61" t="s">
        <v>1817</v>
      </c>
      <c r="AA886" s="58">
        <v>-154</v>
      </c>
      <c r="AB886">
        <v>5094</v>
      </c>
      <c r="AC886">
        <v>154</v>
      </c>
      <c r="AD886">
        <v>3</v>
      </c>
      <c r="AE886" s="42">
        <v>0.95245169333056301</v>
      </c>
      <c r="AF886" s="58">
        <v>151</v>
      </c>
    </row>
    <row r="887" spans="3:32">
      <c r="C887" t="s">
        <v>1181</v>
      </c>
      <c r="D887">
        <v>322</v>
      </c>
      <c r="E887">
        <v>91375247</v>
      </c>
      <c r="F887" t="s">
        <v>336</v>
      </c>
      <c r="G887" t="s">
        <v>58</v>
      </c>
      <c r="H887">
        <v>24</v>
      </c>
      <c r="I887">
        <v>9168121</v>
      </c>
      <c r="J887" s="59">
        <v>0.88</v>
      </c>
      <c r="K887" s="60">
        <v>99.271358911963205</v>
      </c>
      <c r="L887" t="s">
        <v>265</v>
      </c>
      <c r="M887" s="42">
        <v>0.13200000000000001</v>
      </c>
      <c r="N887">
        <v>7419</v>
      </c>
      <c r="O887" s="62">
        <v>45455</v>
      </c>
      <c r="P887">
        <v>67795</v>
      </c>
      <c r="Q887" s="58">
        <v>6730101.7774365498</v>
      </c>
      <c r="R887" s="58">
        <v>7618475</v>
      </c>
      <c r="S887">
        <v>47602</v>
      </c>
      <c r="T887" s="58">
        <v>67795</v>
      </c>
      <c r="U887" s="58">
        <v>20193</v>
      </c>
      <c r="V887" s="58">
        <v>5349283</v>
      </c>
      <c r="W887" s="58">
        <v>2269192</v>
      </c>
      <c r="X887">
        <v>105</v>
      </c>
      <c r="Y887" s="61">
        <v>45846</v>
      </c>
      <c r="Z887" s="61" t="s">
        <v>1817</v>
      </c>
      <c r="AA887" s="58">
        <v>-303</v>
      </c>
      <c r="AB887">
        <v>6926</v>
      </c>
      <c r="AC887">
        <v>303</v>
      </c>
      <c r="AD887">
        <v>7</v>
      </c>
      <c r="AE887" s="42">
        <v>0.70214617597167905</v>
      </c>
      <c r="AF887" s="58">
        <v>296</v>
      </c>
    </row>
    <row r="888" spans="3:32">
      <c r="C888" t="s">
        <v>1182</v>
      </c>
      <c r="D888">
        <v>114</v>
      </c>
      <c r="E888">
        <v>72930854</v>
      </c>
      <c r="F888" t="s">
        <v>131</v>
      </c>
      <c r="G888" t="s">
        <v>75</v>
      </c>
      <c r="H888">
        <v>19</v>
      </c>
      <c r="I888">
        <v>5825543</v>
      </c>
      <c r="J888" s="59">
        <v>0.77</v>
      </c>
      <c r="K888" s="60">
        <v>86.924612523387793</v>
      </c>
      <c r="L888" t="s">
        <v>306</v>
      </c>
      <c r="M888" s="42">
        <v>0.115</v>
      </c>
      <c r="N888">
        <v>1681</v>
      </c>
      <c r="O888" s="62">
        <v>43981</v>
      </c>
      <c r="P888">
        <v>67479</v>
      </c>
      <c r="Q888" s="58">
        <v>5865585.9284656905</v>
      </c>
      <c r="R888" s="58">
        <v>6540128</v>
      </c>
      <c r="S888">
        <v>34817</v>
      </c>
      <c r="T888" s="58">
        <v>67479</v>
      </c>
      <c r="U888" s="58">
        <v>32662</v>
      </c>
      <c r="V888" s="58">
        <v>3374496</v>
      </c>
      <c r="W888" s="58">
        <v>3165632</v>
      </c>
      <c r="X888">
        <v>159</v>
      </c>
      <c r="Y888" s="61">
        <v>45765</v>
      </c>
      <c r="Z888" s="61" t="s">
        <v>1817</v>
      </c>
      <c r="AA888" s="58">
        <v>-384</v>
      </c>
      <c r="AB888">
        <v>4642</v>
      </c>
      <c r="AC888">
        <v>384</v>
      </c>
      <c r="AD888">
        <v>5</v>
      </c>
      <c r="AE888" s="42">
        <v>0.515967930763645</v>
      </c>
      <c r="AF888" s="58">
        <v>379</v>
      </c>
    </row>
    <row r="889" spans="3:32">
      <c r="C889" t="s">
        <v>1183</v>
      </c>
      <c r="D889">
        <v>587</v>
      </c>
      <c r="E889">
        <v>37226209</v>
      </c>
      <c r="F889" t="s">
        <v>652</v>
      </c>
      <c r="G889" t="s">
        <v>93</v>
      </c>
      <c r="H889">
        <v>20</v>
      </c>
      <c r="I889">
        <v>9470224</v>
      </c>
      <c r="J889" s="59">
        <v>0.84</v>
      </c>
      <c r="K889" s="60">
        <v>64.016375229138703</v>
      </c>
      <c r="L889" t="s">
        <v>115</v>
      </c>
      <c r="M889" s="42">
        <v>0.126</v>
      </c>
      <c r="N889">
        <v>2751</v>
      </c>
      <c r="O889" s="62">
        <v>44689</v>
      </c>
      <c r="P889">
        <v>45302</v>
      </c>
      <c r="Q889" s="58">
        <v>2900069.8306304398</v>
      </c>
      <c r="R889" s="58">
        <v>3265479</v>
      </c>
      <c r="S889">
        <v>29986</v>
      </c>
      <c r="T889" s="58">
        <v>45302</v>
      </c>
      <c r="U889" s="58">
        <v>15316</v>
      </c>
      <c r="V889" s="58">
        <v>2161464</v>
      </c>
      <c r="W889" s="58">
        <v>1104015</v>
      </c>
      <c r="X889">
        <v>64</v>
      </c>
      <c r="Y889" s="61">
        <v>46211</v>
      </c>
      <c r="Z889" s="61" t="s">
        <v>1817</v>
      </c>
      <c r="AA889" s="58">
        <v>62</v>
      </c>
      <c r="AB889">
        <v>9835</v>
      </c>
      <c r="AC889">
        <v>0</v>
      </c>
      <c r="AD889">
        <v>0</v>
      </c>
      <c r="AE889" s="42">
        <v>0.66191338130766897</v>
      </c>
      <c r="AF889" s="58">
        <v>0</v>
      </c>
    </row>
    <row r="890" spans="3:32">
      <c r="C890" t="s">
        <v>1184</v>
      </c>
      <c r="D890">
        <v>531</v>
      </c>
      <c r="E890">
        <v>82589832</v>
      </c>
      <c r="F890" t="s">
        <v>172</v>
      </c>
      <c r="G890" t="s">
        <v>93</v>
      </c>
      <c r="H890">
        <v>28</v>
      </c>
      <c r="I890">
        <v>2786579</v>
      </c>
      <c r="J890" s="59">
        <v>0.81</v>
      </c>
      <c r="K890" s="60">
        <v>80.176574978167395</v>
      </c>
      <c r="L890" t="s">
        <v>76</v>
      </c>
      <c r="M890" s="42">
        <v>0.14299999999999999</v>
      </c>
      <c r="N890">
        <v>2546</v>
      </c>
      <c r="O890" s="62">
        <v>44487</v>
      </c>
      <c r="P890">
        <v>20560</v>
      </c>
      <c r="Q890" s="58">
        <v>1648430.38155112</v>
      </c>
      <c r="R890" s="58">
        <v>1884156</v>
      </c>
      <c r="S890">
        <v>19351</v>
      </c>
      <c r="T890" s="58">
        <v>20560</v>
      </c>
      <c r="U890" s="58">
        <v>1209</v>
      </c>
      <c r="V890" s="58">
        <v>1773361</v>
      </c>
      <c r="W890" s="58">
        <v>110795</v>
      </c>
      <c r="X890">
        <v>100</v>
      </c>
      <c r="Y890" s="61">
        <v>46225</v>
      </c>
      <c r="Z890" s="61" t="s">
        <v>1817</v>
      </c>
      <c r="AA890" s="58">
        <v>76</v>
      </c>
      <c r="AB890">
        <v>3799</v>
      </c>
      <c r="AC890">
        <v>0</v>
      </c>
      <c r="AD890">
        <v>0</v>
      </c>
      <c r="AE890" s="42">
        <v>0.94119649805447503</v>
      </c>
      <c r="AF890" s="58">
        <v>0</v>
      </c>
    </row>
    <row r="891" spans="3:32">
      <c r="C891" t="s">
        <v>1185</v>
      </c>
      <c r="D891">
        <v>618</v>
      </c>
      <c r="E891">
        <v>14789001</v>
      </c>
      <c r="F891" t="s">
        <v>905</v>
      </c>
      <c r="G891" t="s">
        <v>67</v>
      </c>
      <c r="H891">
        <v>20</v>
      </c>
      <c r="I891">
        <v>1251906</v>
      </c>
      <c r="J891" s="59">
        <v>0.98</v>
      </c>
      <c r="K891" s="60">
        <v>52.834958830601202</v>
      </c>
      <c r="L891" t="s">
        <v>94</v>
      </c>
      <c r="M891" s="42">
        <v>0.11700000000000001</v>
      </c>
      <c r="N891">
        <v>7911</v>
      </c>
      <c r="O891" s="62">
        <v>44703</v>
      </c>
      <c r="P891">
        <v>97764</v>
      </c>
      <c r="Q891" s="58">
        <v>5165356.9151149001</v>
      </c>
      <c r="R891" s="58">
        <v>5769704</v>
      </c>
      <c r="S891">
        <v>70595</v>
      </c>
      <c r="T891" s="58">
        <v>97764</v>
      </c>
      <c r="U891" s="58">
        <v>27169</v>
      </c>
      <c r="V891" s="58">
        <v>4166280</v>
      </c>
      <c r="W891" s="58">
        <v>1603424</v>
      </c>
      <c r="X891">
        <v>181</v>
      </c>
      <c r="Y891" s="61">
        <v>46248</v>
      </c>
      <c r="Z891" s="61" t="s">
        <v>1817</v>
      </c>
      <c r="AA891" s="58">
        <v>99</v>
      </c>
      <c r="AB891">
        <v>3288</v>
      </c>
      <c r="AC891">
        <v>0</v>
      </c>
      <c r="AD891">
        <v>0</v>
      </c>
      <c r="AE891" s="42">
        <v>0.72209606808232096</v>
      </c>
      <c r="AF891" s="58">
        <v>0</v>
      </c>
    </row>
    <row r="892" spans="3:32">
      <c r="C892" t="s">
        <v>1186</v>
      </c>
      <c r="D892">
        <v>823</v>
      </c>
      <c r="E892">
        <v>24808632</v>
      </c>
      <c r="F892" t="s">
        <v>434</v>
      </c>
      <c r="G892" t="s">
        <v>107</v>
      </c>
      <c r="H892">
        <v>6</v>
      </c>
      <c r="I892">
        <v>6239637</v>
      </c>
      <c r="J892" s="59">
        <v>0.87</v>
      </c>
      <c r="K892" s="60">
        <v>96.063334963804294</v>
      </c>
      <c r="L892" t="s">
        <v>208</v>
      </c>
      <c r="M892" s="42">
        <v>0.14399999999999999</v>
      </c>
      <c r="N892">
        <v>9119</v>
      </c>
      <c r="O892" s="62">
        <v>45567</v>
      </c>
      <c r="P892">
        <v>64117</v>
      </c>
      <c r="Q892" s="58">
        <v>6159292.84787424</v>
      </c>
      <c r="R892" s="58">
        <v>7046231</v>
      </c>
      <c r="S892">
        <v>24974</v>
      </c>
      <c r="T892" s="58">
        <v>64117</v>
      </c>
      <c r="U892" s="58">
        <v>39143</v>
      </c>
      <c r="V892" s="58">
        <v>2744554</v>
      </c>
      <c r="W892" s="58">
        <v>4301677</v>
      </c>
      <c r="X892">
        <v>184</v>
      </c>
      <c r="Y892" s="61">
        <v>46362</v>
      </c>
      <c r="Z892" s="61" t="s">
        <v>1817</v>
      </c>
      <c r="AA892" s="58">
        <v>213</v>
      </c>
      <c r="AB892">
        <v>2534</v>
      </c>
      <c r="AC892">
        <v>0</v>
      </c>
      <c r="AD892">
        <v>0</v>
      </c>
      <c r="AE892" s="42">
        <v>0.389506683094967</v>
      </c>
      <c r="AF892" s="58">
        <v>0</v>
      </c>
    </row>
    <row r="893" spans="3:32">
      <c r="C893" t="s">
        <v>1187</v>
      </c>
      <c r="D893">
        <v>937</v>
      </c>
      <c r="E893">
        <v>39742001</v>
      </c>
      <c r="F893" t="s">
        <v>623</v>
      </c>
      <c r="G893" t="s">
        <v>211</v>
      </c>
      <c r="H893">
        <v>26</v>
      </c>
      <c r="I893">
        <v>4460316</v>
      </c>
      <c r="J893" s="59">
        <v>0.95</v>
      </c>
      <c r="K893" s="60">
        <v>53.522874194402299</v>
      </c>
      <c r="L893" t="s">
        <v>87</v>
      </c>
      <c r="M893" s="42">
        <v>0.128</v>
      </c>
      <c r="N893">
        <v>9577</v>
      </c>
      <c r="O893" s="62">
        <v>44699</v>
      </c>
      <c r="P893">
        <v>98540</v>
      </c>
      <c r="Q893" s="58">
        <v>5274144.0231164005</v>
      </c>
      <c r="R893" s="58">
        <v>5949234</v>
      </c>
      <c r="S893">
        <v>36120</v>
      </c>
      <c r="T893" s="58">
        <v>98540</v>
      </c>
      <c r="U893" s="58">
        <v>62420</v>
      </c>
      <c r="V893" s="58">
        <v>2180702</v>
      </c>
      <c r="W893" s="58">
        <v>3768532</v>
      </c>
      <c r="X893">
        <v>150</v>
      </c>
      <c r="Y893" s="61">
        <v>46256</v>
      </c>
      <c r="Z893" s="61" t="s">
        <v>1817</v>
      </c>
      <c r="AA893" s="58">
        <v>107</v>
      </c>
      <c r="AB893">
        <v>7076</v>
      </c>
      <c r="AC893">
        <v>0</v>
      </c>
      <c r="AD893">
        <v>0</v>
      </c>
      <c r="AE893" s="42">
        <v>0.36655165415059898</v>
      </c>
      <c r="AF893" s="58">
        <v>0</v>
      </c>
    </row>
    <row r="894" spans="3:32">
      <c r="C894" t="s">
        <v>1188</v>
      </c>
      <c r="D894">
        <v>784</v>
      </c>
      <c r="E894">
        <v>28577216</v>
      </c>
      <c r="F894" t="s">
        <v>476</v>
      </c>
      <c r="G894" t="s">
        <v>207</v>
      </c>
      <c r="H894">
        <v>40</v>
      </c>
      <c r="I894">
        <v>7428099</v>
      </c>
      <c r="J894" s="59">
        <v>0.84</v>
      </c>
      <c r="K894" s="60">
        <v>78.608421597437399</v>
      </c>
      <c r="L894" t="s">
        <v>144</v>
      </c>
      <c r="M894" s="42">
        <v>0.124</v>
      </c>
      <c r="N894">
        <v>2678</v>
      </c>
      <c r="O894" s="62">
        <v>45631</v>
      </c>
      <c r="P894">
        <v>63193</v>
      </c>
      <c r="Q894" s="58">
        <v>4967501.9860068597</v>
      </c>
      <c r="R894" s="58">
        <v>5583472</v>
      </c>
      <c r="S894">
        <v>31135</v>
      </c>
      <c r="T894" s="58">
        <v>63193</v>
      </c>
      <c r="U894" s="58">
        <v>32058</v>
      </c>
      <c r="V894" s="58">
        <v>2750960</v>
      </c>
      <c r="W894" s="58">
        <v>2832512</v>
      </c>
      <c r="X894">
        <v>57</v>
      </c>
      <c r="Y894" s="61">
        <v>46116</v>
      </c>
      <c r="Z894" s="61" t="s">
        <v>1817</v>
      </c>
      <c r="AA894" s="58">
        <v>-33</v>
      </c>
      <c r="AB894">
        <v>8098</v>
      </c>
      <c r="AC894">
        <v>33</v>
      </c>
      <c r="AD894">
        <v>4</v>
      </c>
      <c r="AE894" s="42">
        <v>0.49269697593087802</v>
      </c>
      <c r="AF894" s="58">
        <v>29</v>
      </c>
    </row>
    <row r="895" spans="3:32">
      <c r="C895" t="s">
        <v>1189</v>
      </c>
      <c r="D895">
        <v>669</v>
      </c>
      <c r="E895">
        <v>29882446</v>
      </c>
      <c r="F895" t="s">
        <v>501</v>
      </c>
      <c r="G895" t="s">
        <v>79</v>
      </c>
      <c r="H895">
        <v>30</v>
      </c>
      <c r="I895">
        <v>388562</v>
      </c>
      <c r="J895" s="59">
        <v>0.84</v>
      </c>
      <c r="K895" s="60">
        <v>65.390950647161901</v>
      </c>
      <c r="L895" t="s">
        <v>104</v>
      </c>
      <c r="M895" s="42">
        <v>0.14499999999999999</v>
      </c>
      <c r="N895">
        <v>6128</v>
      </c>
      <c r="O895" s="62">
        <v>44869</v>
      </c>
      <c r="P895">
        <v>31373</v>
      </c>
      <c r="Q895" s="58">
        <v>2051510.2946534101</v>
      </c>
      <c r="R895" s="58">
        <v>2348979</v>
      </c>
      <c r="S895">
        <v>27659</v>
      </c>
      <c r="T895" s="58">
        <v>31373</v>
      </c>
      <c r="U895" s="58">
        <v>3714</v>
      </c>
      <c r="V895" s="58">
        <v>2070902</v>
      </c>
      <c r="W895" s="58">
        <v>278077</v>
      </c>
      <c r="X895">
        <v>70</v>
      </c>
      <c r="Y895" s="61">
        <v>46019</v>
      </c>
      <c r="Z895" s="61" t="s">
        <v>1817</v>
      </c>
      <c r="AA895" s="58">
        <v>-130</v>
      </c>
      <c r="AB895">
        <v>9425</v>
      </c>
      <c r="AC895">
        <v>130</v>
      </c>
      <c r="AD895">
        <v>7</v>
      </c>
      <c r="AE895" s="42">
        <v>0.88161795174194402</v>
      </c>
      <c r="AF895" s="58">
        <v>123</v>
      </c>
    </row>
    <row r="896" spans="3:32">
      <c r="C896" t="s">
        <v>1190</v>
      </c>
      <c r="D896">
        <v>924</v>
      </c>
      <c r="E896">
        <v>58910247</v>
      </c>
      <c r="F896" t="s">
        <v>396</v>
      </c>
      <c r="G896" t="s">
        <v>50</v>
      </c>
      <c r="H896">
        <v>39</v>
      </c>
      <c r="I896">
        <v>2196715</v>
      </c>
      <c r="J896" s="59">
        <v>1</v>
      </c>
      <c r="K896" s="60">
        <v>93.642007387037594</v>
      </c>
      <c r="L896" t="s">
        <v>176</v>
      </c>
      <c r="M896" s="42">
        <v>0.14000000000000001</v>
      </c>
      <c r="N896">
        <v>1987</v>
      </c>
      <c r="O896" s="62">
        <v>44031</v>
      </c>
      <c r="P896">
        <v>95773</v>
      </c>
      <c r="Q896" s="58">
        <v>8968375.9734787494</v>
      </c>
      <c r="R896" s="58">
        <v>10223949</v>
      </c>
      <c r="S896">
        <v>37024</v>
      </c>
      <c r="T896" s="58">
        <v>95773</v>
      </c>
      <c r="U896" s="58">
        <v>58749</v>
      </c>
      <c r="V896" s="58">
        <v>3952382</v>
      </c>
      <c r="W896" s="58">
        <v>6271567</v>
      </c>
      <c r="X896">
        <v>110</v>
      </c>
      <c r="Y896" s="61">
        <v>46363</v>
      </c>
      <c r="Z896" s="61" t="s">
        <v>1817</v>
      </c>
      <c r="AA896" s="58">
        <v>214</v>
      </c>
      <c r="AB896">
        <v>3572</v>
      </c>
      <c r="AC896">
        <v>0</v>
      </c>
      <c r="AD896">
        <v>0</v>
      </c>
      <c r="AE896" s="42">
        <v>0.38658076911029199</v>
      </c>
      <c r="AF896" s="58">
        <v>0</v>
      </c>
    </row>
    <row r="897" spans="3:32">
      <c r="C897" t="s">
        <v>1191</v>
      </c>
      <c r="D897">
        <v>653</v>
      </c>
      <c r="E897">
        <v>17885201</v>
      </c>
      <c r="F897" t="s">
        <v>264</v>
      </c>
      <c r="G897" t="s">
        <v>97</v>
      </c>
      <c r="H897">
        <v>23</v>
      </c>
      <c r="I897">
        <v>8929653</v>
      </c>
      <c r="J897" s="59">
        <v>0.86</v>
      </c>
      <c r="K897" s="60">
        <v>63.828122147057599</v>
      </c>
      <c r="L897" t="s">
        <v>59</v>
      </c>
      <c r="M897" s="42">
        <v>0.111</v>
      </c>
      <c r="N897">
        <v>8792</v>
      </c>
      <c r="O897" s="62">
        <v>45893</v>
      </c>
      <c r="P897">
        <v>54264</v>
      </c>
      <c r="Q897" s="58">
        <v>3463569.2201879402</v>
      </c>
      <c r="R897" s="58">
        <v>3848025</v>
      </c>
      <c r="S897">
        <v>54264</v>
      </c>
      <c r="T897" s="58">
        <v>54264</v>
      </c>
      <c r="U897" s="58">
        <v>0</v>
      </c>
      <c r="V897" s="58">
        <v>3848025</v>
      </c>
      <c r="W897" s="58">
        <v>0</v>
      </c>
      <c r="X897">
        <v>184</v>
      </c>
      <c r="Y897" s="61">
        <v>45948</v>
      </c>
      <c r="Z897" s="61" t="s">
        <v>1816</v>
      </c>
      <c r="AA897" s="58">
        <v>-201</v>
      </c>
      <c r="AB897">
        <v>9635</v>
      </c>
      <c r="AC897">
        <v>201</v>
      </c>
      <c r="AD897">
        <v>4</v>
      </c>
      <c r="AE897" s="42">
        <v>1</v>
      </c>
      <c r="AF897" s="58">
        <v>197</v>
      </c>
    </row>
    <row r="898" spans="3:32">
      <c r="C898" t="s">
        <v>1192</v>
      </c>
      <c r="D898">
        <v>287</v>
      </c>
      <c r="E898">
        <v>50724195</v>
      </c>
      <c r="F898" t="s">
        <v>462</v>
      </c>
      <c r="G898" t="s">
        <v>58</v>
      </c>
      <c r="H898">
        <v>41</v>
      </c>
      <c r="I898">
        <v>4357633</v>
      </c>
      <c r="J898" s="59">
        <v>0.91</v>
      </c>
      <c r="K898" s="60">
        <v>61.991309947007402</v>
      </c>
      <c r="L898" t="s">
        <v>204</v>
      </c>
      <c r="M898" s="42">
        <v>0.10299999999999999</v>
      </c>
      <c r="N898">
        <v>3968</v>
      </c>
      <c r="O898" s="62">
        <v>44037</v>
      </c>
      <c r="P898">
        <v>96070</v>
      </c>
      <c r="Q898" s="58">
        <v>5955505.1466089999</v>
      </c>
      <c r="R898" s="58">
        <v>6568922</v>
      </c>
      <c r="S898">
        <v>84969</v>
      </c>
      <c r="T898" s="58">
        <v>96070</v>
      </c>
      <c r="U898" s="58">
        <v>11101</v>
      </c>
      <c r="V898" s="58">
        <v>5809876</v>
      </c>
      <c r="W898" s="58">
        <v>759046</v>
      </c>
      <c r="X898">
        <v>155</v>
      </c>
      <c r="Y898" s="61">
        <v>45934</v>
      </c>
      <c r="Z898" s="61" t="s">
        <v>1817</v>
      </c>
      <c r="AA898" s="58">
        <v>-215</v>
      </c>
      <c r="AB898">
        <v>4169</v>
      </c>
      <c r="AC898">
        <v>215</v>
      </c>
      <c r="AD898">
        <v>3</v>
      </c>
      <c r="AE898" s="42">
        <v>0.88444883938794605</v>
      </c>
      <c r="AF898" s="58">
        <v>212</v>
      </c>
    </row>
    <row r="899" spans="3:32">
      <c r="C899" t="s">
        <v>1193</v>
      </c>
      <c r="D899">
        <v>581</v>
      </c>
      <c r="E899">
        <v>69139220</v>
      </c>
      <c r="F899" t="s">
        <v>302</v>
      </c>
      <c r="G899" t="s">
        <v>58</v>
      </c>
      <c r="H899">
        <v>45</v>
      </c>
      <c r="I899">
        <v>7633195</v>
      </c>
      <c r="J899" s="59">
        <v>0.77</v>
      </c>
      <c r="K899" s="60">
        <v>54.762075052254602</v>
      </c>
      <c r="L899" t="s">
        <v>156</v>
      </c>
      <c r="M899" s="42">
        <v>0.105</v>
      </c>
      <c r="N899">
        <v>1924</v>
      </c>
      <c r="O899" s="62">
        <v>45760</v>
      </c>
      <c r="P899">
        <v>50756</v>
      </c>
      <c r="Q899" s="58">
        <v>2779503.88135223</v>
      </c>
      <c r="R899" s="58">
        <v>3071352</v>
      </c>
      <c r="S899">
        <v>4114</v>
      </c>
      <c r="T899" s="58">
        <v>50756</v>
      </c>
      <c r="U899" s="58">
        <v>46642</v>
      </c>
      <c r="V899" s="58">
        <v>248947</v>
      </c>
      <c r="W899" s="58">
        <v>2822405</v>
      </c>
      <c r="X899">
        <v>137</v>
      </c>
      <c r="Y899" s="61">
        <v>46033</v>
      </c>
      <c r="Z899" s="61" t="s">
        <v>1817</v>
      </c>
      <c r="AA899" s="58">
        <v>-116</v>
      </c>
      <c r="AB899">
        <v>2733</v>
      </c>
      <c r="AC899">
        <v>116</v>
      </c>
      <c r="AD899">
        <v>4</v>
      </c>
      <c r="AE899" s="42">
        <v>8.1054456615966594E-2</v>
      </c>
      <c r="AF899" s="58">
        <v>112</v>
      </c>
    </row>
    <row r="900" spans="3:32">
      <c r="C900" t="s">
        <v>1194</v>
      </c>
      <c r="D900">
        <v>218</v>
      </c>
      <c r="E900">
        <v>35056764</v>
      </c>
      <c r="F900" t="s">
        <v>425</v>
      </c>
      <c r="G900" t="s">
        <v>71</v>
      </c>
      <c r="H900">
        <v>34</v>
      </c>
      <c r="I900">
        <v>1007930</v>
      </c>
      <c r="J900" s="59">
        <v>0.9</v>
      </c>
      <c r="K900" s="60">
        <v>70.677690029091593</v>
      </c>
      <c r="L900" t="s">
        <v>87</v>
      </c>
      <c r="M900" s="42">
        <v>0.125</v>
      </c>
      <c r="N900">
        <v>7155</v>
      </c>
      <c r="O900" s="62">
        <v>44330</v>
      </c>
      <c r="P900">
        <v>92936</v>
      </c>
      <c r="Q900" s="58">
        <v>6568501.8005436603</v>
      </c>
      <c r="R900" s="58">
        <v>7389565</v>
      </c>
      <c r="S900">
        <v>7155</v>
      </c>
      <c r="T900" s="58">
        <v>92936</v>
      </c>
      <c r="U900" s="58">
        <v>85781</v>
      </c>
      <c r="V900" s="58">
        <v>568911</v>
      </c>
      <c r="W900" s="58">
        <v>6820654</v>
      </c>
      <c r="X900">
        <v>124</v>
      </c>
      <c r="Y900" s="61">
        <v>45699</v>
      </c>
      <c r="Z900" s="61" t="s">
        <v>1817</v>
      </c>
      <c r="AA900" s="58">
        <v>-450</v>
      </c>
      <c r="AB900">
        <v>4297</v>
      </c>
      <c r="AC900">
        <v>450</v>
      </c>
      <c r="AD900">
        <v>7</v>
      </c>
      <c r="AE900" s="42">
        <v>7.6988465180339194E-2</v>
      </c>
      <c r="AF900" s="58">
        <v>443</v>
      </c>
    </row>
    <row r="901" spans="3:32">
      <c r="C901" t="s">
        <v>1195</v>
      </c>
      <c r="D901">
        <v>357</v>
      </c>
      <c r="E901">
        <v>95680653</v>
      </c>
      <c r="F901" t="s">
        <v>189</v>
      </c>
      <c r="G901" t="s">
        <v>93</v>
      </c>
      <c r="H901">
        <v>34</v>
      </c>
      <c r="I901">
        <v>5978061</v>
      </c>
      <c r="J901" s="59">
        <v>0.92</v>
      </c>
      <c r="K901" s="60">
        <v>82.318287632123102</v>
      </c>
      <c r="L901" t="s">
        <v>80</v>
      </c>
      <c r="M901" s="42">
        <v>0.13400000000000001</v>
      </c>
      <c r="N901">
        <v>5728</v>
      </c>
      <c r="O901" s="62">
        <v>44473</v>
      </c>
      <c r="P901">
        <v>21716</v>
      </c>
      <c r="Q901" s="58">
        <v>1787623.9342191799</v>
      </c>
      <c r="R901" s="58">
        <v>2027166</v>
      </c>
      <c r="S901">
        <v>15929</v>
      </c>
      <c r="T901" s="58">
        <v>21716</v>
      </c>
      <c r="U901" s="58">
        <v>5787</v>
      </c>
      <c r="V901" s="58">
        <v>1486955</v>
      </c>
      <c r="W901" s="58">
        <v>540211</v>
      </c>
      <c r="X901">
        <v>138</v>
      </c>
      <c r="Y901" s="61">
        <v>46302</v>
      </c>
      <c r="Z901" s="61" t="s">
        <v>1817</v>
      </c>
      <c r="AA901" s="58">
        <v>153</v>
      </c>
      <c r="AB901">
        <v>1706</v>
      </c>
      <c r="AC901">
        <v>0</v>
      </c>
      <c r="AD901">
        <v>0</v>
      </c>
      <c r="AE901" s="42">
        <v>0.73351445938478499</v>
      </c>
      <c r="AF901" s="58">
        <v>0</v>
      </c>
    </row>
    <row r="902" spans="3:32">
      <c r="C902" t="s">
        <v>1196</v>
      </c>
      <c r="D902">
        <v>822</v>
      </c>
      <c r="E902">
        <v>39266812</v>
      </c>
      <c r="F902" t="s">
        <v>299</v>
      </c>
      <c r="G902" t="s">
        <v>83</v>
      </c>
      <c r="H902">
        <v>38</v>
      </c>
      <c r="I902">
        <v>9310267</v>
      </c>
      <c r="J902" s="59">
        <v>0.99</v>
      </c>
      <c r="K902" s="60">
        <v>96.113051150457196</v>
      </c>
      <c r="L902" t="s">
        <v>68</v>
      </c>
      <c r="M902" s="42">
        <v>0.14399999999999999</v>
      </c>
      <c r="N902">
        <v>7561</v>
      </c>
      <c r="O902" s="62">
        <v>45321</v>
      </c>
      <c r="P902">
        <v>25468</v>
      </c>
      <c r="Q902" s="58">
        <v>2447807.1866998398</v>
      </c>
      <c r="R902" s="58">
        <v>2800291</v>
      </c>
      <c r="S902">
        <v>9296</v>
      </c>
      <c r="T902" s="58">
        <v>25468</v>
      </c>
      <c r="U902" s="58">
        <v>16172</v>
      </c>
      <c r="V902" s="58">
        <v>1022126</v>
      </c>
      <c r="W902" s="58">
        <v>1778165</v>
      </c>
      <c r="X902">
        <v>122</v>
      </c>
      <c r="Y902" s="61">
        <v>45859</v>
      </c>
      <c r="Z902" s="61" t="s">
        <v>1817</v>
      </c>
      <c r="AA902" s="58">
        <v>-290</v>
      </c>
      <c r="AB902">
        <v>9668</v>
      </c>
      <c r="AC902">
        <v>290</v>
      </c>
      <c r="AD902">
        <v>3</v>
      </c>
      <c r="AE902" s="42">
        <v>0.36500706769279101</v>
      </c>
      <c r="AF902" s="58">
        <v>287</v>
      </c>
    </row>
    <row r="903" spans="3:32">
      <c r="C903" t="s">
        <v>1197</v>
      </c>
      <c r="D903">
        <v>713</v>
      </c>
      <c r="E903">
        <v>14860337</v>
      </c>
      <c r="F903" t="s">
        <v>180</v>
      </c>
      <c r="G903" t="s">
        <v>93</v>
      </c>
      <c r="H903">
        <v>10</v>
      </c>
      <c r="I903">
        <v>9591030</v>
      </c>
      <c r="J903" s="59">
        <v>0.98</v>
      </c>
      <c r="K903" s="60">
        <v>99.825657576530503</v>
      </c>
      <c r="L903" t="s">
        <v>104</v>
      </c>
      <c r="M903" s="42">
        <v>0.121</v>
      </c>
      <c r="N903">
        <v>7667</v>
      </c>
      <c r="O903" s="62">
        <v>44367</v>
      </c>
      <c r="P903">
        <v>25968</v>
      </c>
      <c r="Q903" s="58">
        <v>2592272.6759473402</v>
      </c>
      <c r="R903" s="58">
        <v>2905938</v>
      </c>
      <c r="S903">
        <v>2189</v>
      </c>
      <c r="T903" s="58">
        <v>25968</v>
      </c>
      <c r="U903" s="58">
        <v>23779</v>
      </c>
      <c r="V903" s="58">
        <v>244959</v>
      </c>
      <c r="W903" s="58">
        <v>2660979</v>
      </c>
      <c r="X903">
        <v>188</v>
      </c>
      <c r="Y903" s="61">
        <v>46365</v>
      </c>
      <c r="Z903" s="61" t="s">
        <v>1817</v>
      </c>
      <c r="AA903" s="58">
        <v>216</v>
      </c>
      <c r="AB903">
        <v>8211</v>
      </c>
      <c r="AC903">
        <v>0</v>
      </c>
      <c r="AD903">
        <v>0</v>
      </c>
      <c r="AE903" s="42">
        <v>8.4296056685151E-2</v>
      </c>
      <c r="AF903" s="58">
        <v>0</v>
      </c>
    </row>
    <row r="904" spans="3:32">
      <c r="C904" t="s">
        <v>1198</v>
      </c>
      <c r="D904">
        <v>442</v>
      </c>
      <c r="E904">
        <v>54794477</v>
      </c>
      <c r="F904" t="s">
        <v>111</v>
      </c>
      <c r="G904" t="s">
        <v>79</v>
      </c>
      <c r="H904">
        <v>40</v>
      </c>
      <c r="I904">
        <v>8966040</v>
      </c>
      <c r="J904" s="59">
        <v>0.92</v>
      </c>
      <c r="K904" s="60">
        <v>87.151892232392697</v>
      </c>
      <c r="L904" t="s">
        <v>59</v>
      </c>
      <c r="M904" s="42">
        <v>0.14599999999999999</v>
      </c>
      <c r="N904">
        <v>1558</v>
      </c>
      <c r="O904" s="62">
        <v>44808</v>
      </c>
      <c r="P904">
        <v>64525</v>
      </c>
      <c r="Q904" s="58">
        <v>5623475.8462951398</v>
      </c>
      <c r="R904" s="58">
        <v>6444503</v>
      </c>
      <c r="S904">
        <v>44421</v>
      </c>
      <c r="T904" s="58">
        <v>64525</v>
      </c>
      <c r="U904" s="58">
        <v>20104</v>
      </c>
      <c r="V904" s="58">
        <v>4436595</v>
      </c>
      <c r="W904" s="58">
        <v>2007908</v>
      </c>
      <c r="X904">
        <v>109</v>
      </c>
      <c r="Y904" s="61">
        <v>45845</v>
      </c>
      <c r="Z904" s="61" t="s">
        <v>1817</v>
      </c>
      <c r="AA904" s="58">
        <v>-304</v>
      </c>
      <c r="AB904">
        <v>6092</v>
      </c>
      <c r="AC904">
        <v>304</v>
      </c>
      <c r="AD904">
        <v>1</v>
      </c>
      <c r="AE904" s="42">
        <v>0.68843084075939598</v>
      </c>
      <c r="AF904" s="58">
        <v>303</v>
      </c>
    </row>
    <row r="905" spans="3:32">
      <c r="C905" t="s">
        <v>1199</v>
      </c>
      <c r="D905">
        <v>742</v>
      </c>
      <c r="E905">
        <v>90316411</v>
      </c>
      <c r="F905" t="s">
        <v>602</v>
      </c>
      <c r="G905" t="s">
        <v>125</v>
      </c>
      <c r="H905">
        <v>49</v>
      </c>
      <c r="I905">
        <v>2589720</v>
      </c>
      <c r="J905" s="59">
        <v>0.89</v>
      </c>
      <c r="K905" s="60">
        <v>50.068817695040103</v>
      </c>
      <c r="L905" t="s">
        <v>137</v>
      </c>
      <c r="M905" s="42">
        <v>0.10199999999999999</v>
      </c>
      <c r="N905">
        <v>3740</v>
      </c>
      <c r="O905" s="62">
        <v>45551</v>
      </c>
      <c r="P905">
        <v>98253</v>
      </c>
      <c r="Q905" s="58">
        <v>4919411.5449907798</v>
      </c>
      <c r="R905" s="58">
        <v>5421192</v>
      </c>
      <c r="S905">
        <v>96243</v>
      </c>
      <c r="T905" s="58">
        <v>98253</v>
      </c>
      <c r="U905" s="58">
        <v>2010</v>
      </c>
      <c r="V905" s="58">
        <v>5310288</v>
      </c>
      <c r="W905" s="58">
        <v>110904</v>
      </c>
      <c r="X905">
        <v>107</v>
      </c>
      <c r="Y905" s="61">
        <v>45949</v>
      </c>
      <c r="Z905" s="61" t="s">
        <v>1817</v>
      </c>
      <c r="AA905" s="58">
        <v>-200</v>
      </c>
      <c r="AB905">
        <v>1201</v>
      </c>
      <c r="AC905">
        <v>200</v>
      </c>
      <c r="AD905">
        <v>7</v>
      </c>
      <c r="AE905" s="42">
        <v>0.97954260938597304</v>
      </c>
      <c r="AF905" s="58">
        <v>193</v>
      </c>
    </row>
    <row r="906" spans="3:32">
      <c r="C906" t="s">
        <v>1200</v>
      </c>
      <c r="D906">
        <v>901</v>
      </c>
      <c r="E906">
        <v>34837099</v>
      </c>
      <c r="F906" t="s">
        <v>432</v>
      </c>
      <c r="G906" t="s">
        <v>207</v>
      </c>
      <c r="H906">
        <v>50</v>
      </c>
      <c r="I906">
        <v>4653823</v>
      </c>
      <c r="J906" s="59">
        <v>0.78</v>
      </c>
      <c r="K906" s="60">
        <v>86.5037708350239</v>
      </c>
      <c r="L906" t="s">
        <v>232</v>
      </c>
      <c r="M906" s="42">
        <v>0.10299999999999999</v>
      </c>
      <c r="N906">
        <v>3145</v>
      </c>
      <c r="O906" s="62">
        <v>44733</v>
      </c>
      <c r="P906">
        <v>98666</v>
      </c>
      <c r="Q906" s="58">
        <v>8534981.0532084703</v>
      </c>
      <c r="R906" s="58">
        <v>9414084</v>
      </c>
      <c r="S906">
        <v>93785</v>
      </c>
      <c r="T906" s="58">
        <v>98666</v>
      </c>
      <c r="U906" s="58">
        <v>4881</v>
      </c>
      <c r="V906" s="58">
        <v>8948370</v>
      </c>
      <c r="W906" s="58">
        <v>465714</v>
      </c>
      <c r="X906">
        <v>118</v>
      </c>
      <c r="Y906" s="61">
        <v>45681</v>
      </c>
      <c r="Z906" s="61" t="s">
        <v>1817</v>
      </c>
      <c r="AA906" s="58">
        <v>-468</v>
      </c>
      <c r="AB906">
        <v>2786</v>
      </c>
      <c r="AC906">
        <v>468</v>
      </c>
      <c r="AD906">
        <v>1</v>
      </c>
      <c r="AE906" s="42">
        <v>0.95053007114912902</v>
      </c>
      <c r="AF906" s="58">
        <v>467</v>
      </c>
    </row>
    <row r="907" spans="3:32">
      <c r="C907" t="s">
        <v>1201</v>
      </c>
      <c r="D907">
        <v>601</v>
      </c>
      <c r="E907">
        <v>49952910</v>
      </c>
      <c r="F907" t="s">
        <v>216</v>
      </c>
      <c r="G907" t="s">
        <v>107</v>
      </c>
      <c r="H907">
        <v>29</v>
      </c>
      <c r="I907">
        <v>5227291</v>
      </c>
      <c r="J907" s="59">
        <v>0.81</v>
      </c>
      <c r="K907" s="60">
        <v>52.879723667729301</v>
      </c>
      <c r="L907" t="s">
        <v>239</v>
      </c>
      <c r="M907" s="42">
        <v>0.14199999999999999</v>
      </c>
      <c r="N907">
        <v>4345</v>
      </c>
      <c r="O907" s="62">
        <v>45409</v>
      </c>
      <c r="P907">
        <v>67362</v>
      </c>
      <c r="Q907" s="58">
        <v>3562083.9457055801</v>
      </c>
      <c r="R907" s="58">
        <v>4067900</v>
      </c>
      <c r="S907">
        <v>45931</v>
      </c>
      <c r="T907" s="58">
        <v>67362</v>
      </c>
      <c r="U907" s="58">
        <v>21431</v>
      </c>
      <c r="V907" s="58">
        <v>2773711</v>
      </c>
      <c r="W907" s="58">
        <v>1294189</v>
      </c>
      <c r="X907">
        <v>73</v>
      </c>
      <c r="Y907" s="61">
        <v>45876</v>
      </c>
      <c r="Z907" s="61" t="s">
        <v>1817</v>
      </c>
      <c r="AA907" s="58">
        <v>-273</v>
      </c>
      <c r="AB907">
        <v>4314</v>
      </c>
      <c r="AC907">
        <v>273</v>
      </c>
      <c r="AD907">
        <v>4</v>
      </c>
      <c r="AE907" s="42">
        <v>0.68185327038983401</v>
      </c>
      <c r="AF907" s="58">
        <v>269</v>
      </c>
    </row>
    <row r="908" spans="3:32">
      <c r="C908" t="s">
        <v>1202</v>
      </c>
      <c r="D908">
        <v>763</v>
      </c>
      <c r="E908">
        <v>33064756</v>
      </c>
      <c r="F908" t="s">
        <v>139</v>
      </c>
      <c r="G908" t="s">
        <v>67</v>
      </c>
      <c r="H908">
        <v>31</v>
      </c>
      <c r="I908">
        <v>711365</v>
      </c>
      <c r="J908" s="59">
        <v>0.81</v>
      </c>
      <c r="K908" s="60">
        <v>85.346865559172201</v>
      </c>
      <c r="L908" t="s">
        <v>242</v>
      </c>
      <c r="M908" s="42">
        <v>0.126</v>
      </c>
      <c r="N908">
        <v>7036</v>
      </c>
      <c r="O908" s="62">
        <v>44694</v>
      </c>
      <c r="P908">
        <v>99134</v>
      </c>
      <c r="Q908" s="58">
        <v>8460776.17034298</v>
      </c>
      <c r="R908" s="58">
        <v>9526834</v>
      </c>
      <c r="S908">
        <v>41820</v>
      </c>
      <c r="T908" s="58">
        <v>99134</v>
      </c>
      <c r="U908" s="58">
        <v>57314</v>
      </c>
      <c r="V908" s="58">
        <v>4018926</v>
      </c>
      <c r="W908" s="58">
        <v>5507908</v>
      </c>
      <c r="X908">
        <v>146</v>
      </c>
      <c r="Y908" s="61">
        <v>46351</v>
      </c>
      <c r="Z908" s="61" t="s">
        <v>1817</v>
      </c>
      <c r="AA908" s="58">
        <v>202</v>
      </c>
      <c r="AB908">
        <v>6594</v>
      </c>
      <c r="AC908">
        <v>0</v>
      </c>
      <c r="AD908">
        <v>0</v>
      </c>
      <c r="AE908" s="42">
        <v>0.42185324913753097</v>
      </c>
      <c r="AF908" s="58">
        <v>0</v>
      </c>
    </row>
    <row r="909" spans="3:32">
      <c r="C909" t="s">
        <v>1203</v>
      </c>
      <c r="D909">
        <v>368</v>
      </c>
      <c r="E909">
        <v>21791278</v>
      </c>
      <c r="F909" t="s">
        <v>302</v>
      </c>
      <c r="G909" t="s">
        <v>58</v>
      </c>
      <c r="H909">
        <v>26</v>
      </c>
      <c r="I909">
        <v>2023030</v>
      </c>
      <c r="J909" s="59">
        <v>0.78</v>
      </c>
      <c r="K909" s="60">
        <v>77.0272835719136</v>
      </c>
      <c r="L909" t="s">
        <v>187</v>
      </c>
      <c r="M909" s="42">
        <v>0.14099999999999999</v>
      </c>
      <c r="N909">
        <v>5613</v>
      </c>
      <c r="O909" s="62">
        <v>44353</v>
      </c>
      <c r="P909">
        <v>69684</v>
      </c>
      <c r="Q909" s="58">
        <v>5367569.2284252299</v>
      </c>
      <c r="R909" s="58">
        <v>6124396</v>
      </c>
      <c r="S909">
        <v>69031</v>
      </c>
      <c r="T909" s="58">
        <v>69684</v>
      </c>
      <c r="U909" s="58">
        <v>653</v>
      </c>
      <c r="V909" s="58">
        <v>6067006</v>
      </c>
      <c r="W909" s="58">
        <v>57390</v>
      </c>
      <c r="X909">
        <v>193</v>
      </c>
      <c r="Y909" s="61">
        <v>45971</v>
      </c>
      <c r="Z909" s="61" t="s">
        <v>1817</v>
      </c>
      <c r="AA909" s="58">
        <v>-178</v>
      </c>
      <c r="AB909">
        <v>7862</v>
      </c>
      <c r="AC909">
        <v>178</v>
      </c>
      <c r="AD909">
        <v>3</v>
      </c>
      <c r="AE909" s="42">
        <v>0.99062912576775197</v>
      </c>
      <c r="AF909" s="58">
        <v>175</v>
      </c>
    </row>
    <row r="910" spans="3:32">
      <c r="C910" t="s">
        <v>1204</v>
      </c>
      <c r="D910">
        <v>279</v>
      </c>
      <c r="E910">
        <v>48702800</v>
      </c>
      <c r="F910" t="s">
        <v>163</v>
      </c>
      <c r="G910" t="s">
        <v>83</v>
      </c>
      <c r="H910">
        <v>42</v>
      </c>
      <c r="I910">
        <v>5704553</v>
      </c>
      <c r="J910" s="59">
        <v>0.92</v>
      </c>
      <c r="K910" s="60">
        <v>63.793850380182903</v>
      </c>
      <c r="L910" t="s">
        <v>194</v>
      </c>
      <c r="M910" s="42">
        <v>0.10199999999999999</v>
      </c>
      <c r="N910">
        <v>5173</v>
      </c>
      <c r="O910" s="62">
        <v>44816</v>
      </c>
      <c r="P910">
        <v>46572</v>
      </c>
      <c r="Q910" s="58">
        <v>2971007.1999058798</v>
      </c>
      <c r="R910" s="58">
        <v>3274050</v>
      </c>
      <c r="S910">
        <v>34127</v>
      </c>
      <c r="T910" s="58">
        <v>46572</v>
      </c>
      <c r="U910" s="58">
        <v>12445</v>
      </c>
      <c r="V910" s="58">
        <v>2399156</v>
      </c>
      <c r="W910" s="58">
        <v>874894</v>
      </c>
      <c r="X910">
        <v>111</v>
      </c>
      <c r="Y910" s="61">
        <v>46070</v>
      </c>
      <c r="Z910" s="61" t="s">
        <v>1817</v>
      </c>
      <c r="AA910" s="58">
        <v>-79</v>
      </c>
      <c r="AB910">
        <v>3729</v>
      </c>
      <c r="AC910">
        <v>79</v>
      </c>
      <c r="AD910">
        <v>4</v>
      </c>
      <c r="AE910" s="42">
        <v>0.73277935240058401</v>
      </c>
      <c r="AF910" s="58">
        <v>75</v>
      </c>
    </row>
    <row r="911" spans="3:32">
      <c r="C911" t="s">
        <v>1205</v>
      </c>
      <c r="D911">
        <v>357</v>
      </c>
      <c r="E911">
        <v>53656136</v>
      </c>
      <c r="F911" t="s">
        <v>259</v>
      </c>
      <c r="G911" t="s">
        <v>63</v>
      </c>
      <c r="H911">
        <v>42</v>
      </c>
      <c r="I911">
        <v>2023118</v>
      </c>
      <c r="J911" s="59">
        <v>0.8</v>
      </c>
      <c r="K911" s="60">
        <v>50.260910665943001</v>
      </c>
      <c r="L911" t="s">
        <v>204</v>
      </c>
      <c r="M911" s="42">
        <v>0.121</v>
      </c>
      <c r="N911">
        <v>3057</v>
      </c>
      <c r="O911" s="62">
        <v>45051</v>
      </c>
      <c r="P911">
        <v>63434</v>
      </c>
      <c r="Q911" s="58">
        <v>3188250.6071834299</v>
      </c>
      <c r="R911" s="58">
        <v>3574029</v>
      </c>
      <c r="S911">
        <v>23080</v>
      </c>
      <c r="T911" s="58">
        <v>63434</v>
      </c>
      <c r="U911" s="58">
        <v>40354</v>
      </c>
      <c r="V911" s="58">
        <v>1300384</v>
      </c>
      <c r="W911" s="58">
        <v>2273645</v>
      </c>
      <c r="X911">
        <v>161</v>
      </c>
      <c r="Y911" s="61">
        <v>46319</v>
      </c>
      <c r="Z911" s="61" t="s">
        <v>1817</v>
      </c>
      <c r="AA911" s="58">
        <v>170</v>
      </c>
      <c r="AB911">
        <v>8525</v>
      </c>
      <c r="AC911">
        <v>0</v>
      </c>
      <c r="AD911">
        <v>0</v>
      </c>
      <c r="AE911" s="42">
        <v>0.36384273418040802</v>
      </c>
      <c r="AF911" s="58">
        <v>0</v>
      </c>
    </row>
    <row r="912" spans="3:32">
      <c r="C912" t="s">
        <v>1206</v>
      </c>
      <c r="D912">
        <v>832</v>
      </c>
      <c r="E912">
        <v>21999610</v>
      </c>
      <c r="F912" t="s">
        <v>583</v>
      </c>
      <c r="G912" t="s">
        <v>125</v>
      </c>
      <c r="H912">
        <v>15</v>
      </c>
      <c r="I912">
        <v>6973318</v>
      </c>
      <c r="J912" s="59">
        <v>0.78</v>
      </c>
      <c r="K912" s="60">
        <v>73.684886865866005</v>
      </c>
      <c r="L912" t="s">
        <v>242</v>
      </c>
      <c r="M912" s="42">
        <v>0.10100000000000001</v>
      </c>
      <c r="N912">
        <v>1906</v>
      </c>
      <c r="O912" s="62">
        <v>44117</v>
      </c>
      <c r="P912">
        <v>86788</v>
      </c>
      <c r="Q912" s="58">
        <v>6394963.9613147797</v>
      </c>
      <c r="R912" s="58">
        <v>7040855</v>
      </c>
      <c r="S912">
        <v>38343</v>
      </c>
      <c r="T912" s="58">
        <v>86788</v>
      </c>
      <c r="U912" s="58">
        <v>48445</v>
      </c>
      <c r="V912" s="58">
        <v>3110655</v>
      </c>
      <c r="W912" s="58">
        <v>3930200</v>
      </c>
      <c r="X912">
        <v>61</v>
      </c>
      <c r="Y912" s="61">
        <v>45946</v>
      </c>
      <c r="Z912" s="61" t="s">
        <v>1817</v>
      </c>
      <c r="AA912" s="58">
        <v>-203</v>
      </c>
      <c r="AB912">
        <v>6029</v>
      </c>
      <c r="AC912">
        <v>203</v>
      </c>
      <c r="AD912">
        <v>1</v>
      </c>
      <c r="AE912" s="42">
        <v>0.44180070977554498</v>
      </c>
      <c r="AF912" s="58">
        <v>202</v>
      </c>
    </row>
    <row r="913" spans="3:32">
      <c r="C913" t="s">
        <v>1207</v>
      </c>
      <c r="D913">
        <v>135</v>
      </c>
      <c r="E913">
        <v>66360078</v>
      </c>
      <c r="F913" t="s">
        <v>365</v>
      </c>
      <c r="G913" t="s">
        <v>211</v>
      </c>
      <c r="H913">
        <v>18</v>
      </c>
      <c r="I913">
        <v>7629362</v>
      </c>
      <c r="J913" s="59">
        <v>0.78</v>
      </c>
      <c r="K913" s="60">
        <v>80.761892277471901</v>
      </c>
      <c r="L913" t="s">
        <v>68</v>
      </c>
      <c r="M913" s="42">
        <v>0.11</v>
      </c>
      <c r="N913">
        <v>3124</v>
      </c>
      <c r="O913" s="62">
        <v>44411</v>
      </c>
      <c r="P913">
        <v>61756</v>
      </c>
      <c r="Q913" s="58">
        <v>4987531.4194875602</v>
      </c>
      <c r="R913" s="58">
        <v>5536160</v>
      </c>
      <c r="S913">
        <v>34219</v>
      </c>
      <c r="T913" s="58">
        <v>61756</v>
      </c>
      <c r="U913" s="58">
        <v>27537</v>
      </c>
      <c r="V913" s="58">
        <v>3067586</v>
      </c>
      <c r="W913" s="58">
        <v>2468574</v>
      </c>
      <c r="X913">
        <v>153</v>
      </c>
      <c r="Y913" s="61">
        <v>45862</v>
      </c>
      <c r="Z913" s="61" t="s">
        <v>1817</v>
      </c>
      <c r="AA913" s="58">
        <v>-287</v>
      </c>
      <c r="AB913">
        <v>9913</v>
      </c>
      <c r="AC913">
        <v>287</v>
      </c>
      <c r="AD913">
        <v>6</v>
      </c>
      <c r="AE913" s="42">
        <v>0.554100006477103</v>
      </c>
      <c r="AF913" s="58">
        <v>281</v>
      </c>
    </row>
    <row r="914" spans="3:32">
      <c r="C914" t="s">
        <v>1208</v>
      </c>
      <c r="D914">
        <v>495</v>
      </c>
      <c r="E914">
        <v>26314524</v>
      </c>
      <c r="F914" t="s">
        <v>896</v>
      </c>
      <c r="G914" t="s">
        <v>207</v>
      </c>
      <c r="H914">
        <v>33</v>
      </c>
      <c r="I914">
        <v>3624913</v>
      </c>
      <c r="J914" s="59">
        <v>0.82</v>
      </c>
      <c r="K914" s="60">
        <v>99.398429236408404</v>
      </c>
      <c r="L914" t="s">
        <v>156</v>
      </c>
      <c r="M914" s="42">
        <v>0.123</v>
      </c>
      <c r="N914">
        <v>3511</v>
      </c>
      <c r="O914" s="62">
        <v>45642</v>
      </c>
      <c r="P914">
        <v>13558</v>
      </c>
      <c r="Q914" s="58">
        <v>1347643.90358723</v>
      </c>
      <c r="R914" s="58">
        <v>1513404</v>
      </c>
      <c r="S914">
        <v>4411</v>
      </c>
      <c r="T914" s="58">
        <v>13558</v>
      </c>
      <c r="U914" s="58">
        <v>9147</v>
      </c>
      <c r="V914" s="58">
        <v>492375</v>
      </c>
      <c r="W914" s="58">
        <v>1021029</v>
      </c>
      <c r="X914">
        <v>185</v>
      </c>
      <c r="Y914" s="61">
        <v>45958</v>
      </c>
      <c r="Z914" s="61" t="s">
        <v>1817</v>
      </c>
      <c r="AA914" s="58">
        <v>-191</v>
      </c>
      <c r="AB914">
        <v>9059</v>
      </c>
      <c r="AC914">
        <v>191</v>
      </c>
      <c r="AD914">
        <v>4</v>
      </c>
      <c r="AE914" s="42">
        <v>0.32534297093966702</v>
      </c>
      <c r="AF914" s="58">
        <v>187</v>
      </c>
    </row>
    <row r="915" spans="3:32">
      <c r="C915" t="s">
        <v>1209</v>
      </c>
      <c r="D915">
        <v>455</v>
      </c>
      <c r="E915">
        <v>26561399</v>
      </c>
      <c r="F915" t="s">
        <v>295</v>
      </c>
      <c r="G915" t="s">
        <v>63</v>
      </c>
      <c r="H915">
        <v>20</v>
      </c>
      <c r="I915">
        <v>7004878</v>
      </c>
      <c r="J915" s="59">
        <v>0.93</v>
      </c>
      <c r="K915" s="60">
        <v>81.764178856000001</v>
      </c>
      <c r="L915" t="s">
        <v>112</v>
      </c>
      <c r="M915" s="42">
        <v>0.14499999999999999</v>
      </c>
      <c r="N915">
        <v>3625</v>
      </c>
      <c r="O915" s="62">
        <v>44190</v>
      </c>
      <c r="P915">
        <v>97019</v>
      </c>
      <c r="Q915" s="58">
        <v>7932678.8684302596</v>
      </c>
      <c r="R915" s="58">
        <v>9082917</v>
      </c>
      <c r="S915">
        <v>79516</v>
      </c>
      <c r="T915" s="58">
        <v>97019</v>
      </c>
      <c r="U915" s="58">
        <v>17503</v>
      </c>
      <c r="V915" s="58">
        <v>7444287</v>
      </c>
      <c r="W915" s="58">
        <v>1638630</v>
      </c>
      <c r="X915">
        <v>184</v>
      </c>
      <c r="Y915" s="61">
        <v>46006</v>
      </c>
      <c r="Z915" s="61" t="s">
        <v>1817</v>
      </c>
      <c r="AA915" s="58">
        <v>-143</v>
      </c>
      <c r="AB915">
        <v>1729</v>
      </c>
      <c r="AC915">
        <v>143</v>
      </c>
      <c r="AD915">
        <v>7</v>
      </c>
      <c r="AE915" s="42">
        <v>0.81959203867283703</v>
      </c>
      <c r="AF915" s="58">
        <v>136</v>
      </c>
    </row>
    <row r="916" spans="3:32">
      <c r="C916" t="s">
        <v>1210</v>
      </c>
      <c r="D916">
        <v>727</v>
      </c>
      <c r="E916">
        <v>19041917</v>
      </c>
      <c r="F916" t="s">
        <v>469</v>
      </c>
      <c r="G916" t="s">
        <v>58</v>
      </c>
      <c r="H916">
        <v>16</v>
      </c>
      <c r="I916">
        <v>6981341</v>
      </c>
      <c r="J916" s="59">
        <v>0.89</v>
      </c>
      <c r="K916" s="60">
        <v>77.391242061758007</v>
      </c>
      <c r="L916" t="s">
        <v>87</v>
      </c>
      <c r="M916" s="42">
        <v>0.128</v>
      </c>
      <c r="N916">
        <v>3843</v>
      </c>
      <c r="O916" s="62">
        <v>44092</v>
      </c>
      <c r="P916">
        <v>39435</v>
      </c>
      <c r="Q916" s="58">
        <v>3051923.6307054302</v>
      </c>
      <c r="R916" s="58">
        <v>3442570</v>
      </c>
      <c r="S916">
        <v>34614</v>
      </c>
      <c r="T916" s="58">
        <v>39435</v>
      </c>
      <c r="U916" s="58">
        <v>4821</v>
      </c>
      <c r="V916" s="58">
        <v>3021709</v>
      </c>
      <c r="W916" s="58">
        <v>420861</v>
      </c>
      <c r="X916">
        <v>167</v>
      </c>
      <c r="Y916" s="61">
        <v>46038</v>
      </c>
      <c r="Z916" s="61" t="s">
        <v>1817</v>
      </c>
      <c r="AA916" s="58">
        <v>-111</v>
      </c>
      <c r="AB916">
        <v>7990</v>
      </c>
      <c r="AC916">
        <v>111</v>
      </c>
      <c r="AD916">
        <v>6</v>
      </c>
      <c r="AE916" s="42">
        <v>0.87774819322936504</v>
      </c>
      <c r="AF916" s="58">
        <v>105</v>
      </c>
    </row>
    <row r="917" spans="3:32">
      <c r="C917" t="s">
        <v>1211</v>
      </c>
      <c r="D917">
        <v>178</v>
      </c>
      <c r="E917">
        <v>20855511</v>
      </c>
      <c r="F917" t="s">
        <v>275</v>
      </c>
      <c r="G917" t="s">
        <v>147</v>
      </c>
      <c r="H917">
        <v>35</v>
      </c>
      <c r="I917">
        <v>6289893</v>
      </c>
      <c r="J917" s="59">
        <v>0.88</v>
      </c>
      <c r="K917" s="60">
        <v>53.307158426420102</v>
      </c>
      <c r="L917" t="s">
        <v>221</v>
      </c>
      <c r="M917" s="42">
        <v>0.13300000000000001</v>
      </c>
      <c r="N917">
        <v>3309</v>
      </c>
      <c r="O917" s="62">
        <v>45189</v>
      </c>
      <c r="P917">
        <v>79151</v>
      </c>
      <c r="Q917" s="58">
        <v>4219314.8966095699</v>
      </c>
      <c r="R917" s="58">
        <v>4780484</v>
      </c>
      <c r="S917">
        <v>65598</v>
      </c>
      <c r="T917" s="58">
        <v>79151</v>
      </c>
      <c r="U917" s="58">
        <v>13553</v>
      </c>
      <c r="V917" s="58">
        <v>3961923</v>
      </c>
      <c r="W917" s="58">
        <v>818561</v>
      </c>
      <c r="X917">
        <v>163</v>
      </c>
      <c r="Y917" s="61">
        <v>45752</v>
      </c>
      <c r="Z917" s="61" t="s">
        <v>1817</v>
      </c>
      <c r="AA917" s="58">
        <v>-397</v>
      </c>
      <c r="AB917">
        <v>3753</v>
      </c>
      <c r="AC917">
        <v>397</v>
      </c>
      <c r="AD917">
        <v>5</v>
      </c>
      <c r="AE917" s="42">
        <v>0.82877032507485704</v>
      </c>
      <c r="AF917" s="58">
        <v>392</v>
      </c>
    </row>
    <row r="918" spans="3:32">
      <c r="C918" t="s">
        <v>1212</v>
      </c>
      <c r="D918">
        <v>680</v>
      </c>
      <c r="E918">
        <v>70216753</v>
      </c>
      <c r="F918" t="s">
        <v>334</v>
      </c>
      <c r="G918" t="s">
        <v>107</v>
      </c>
      <c r="H918">
        <v>41</v>
      </c>
      <c r="I918">
        <v>1856555</v>
      </c>
      <c r="J918" s="59">
        <v>0.82</v>
      </c>
      <c r="K918" s="60">
        <v>83.391282235318798</v>
      </c>
      <c r="L918" t="s">
        <v>80</v>
      </c>
      <c r="M918" s="42">
        <v>0.11600000000000001</v>
      </c>
      <c r="N918">
        <v>8453</v>
      </c>
      <c r="O918" s="62">
        <v>43868</v>
      </c>
      <c r="P918">
        <v>23153</v>
      </c>
      <c r="Q918" s="58">
        <v>1930758.3575943401</v>
      </c>
      <c r="R918" s="58">
        <v>2154726</v>
      </c>
      <c r="S918">
        <v>19976</v>
      </c>
      <c r="T918" s="58">
        <v>23153</v>
      </c>
      <c r="U918" s="58">
        <v>3177</v>
      </c>
      <c r="V918" s="58">
        <v>1859060</v>
      </c>
      <c r="W918" s="58">
        <v>295666</v>
      </c>
      <c r="X918">
        <v>65</v>
      </c>
      <c r="Y918" s="61">
        <v>46251</v>
      </c>
      <c r="Z918" s="61" t="s">
        <v>1817</v>
      </c>
      <c r="AA918" s="58">
        <v>102</v>
      </c>
      <c r="AB918">
        <v>4932</v>
      </c>
      <c r="AC918">
        <v>0</v>
      </c>
      <c r="AD918">
        <v>0</v>
      </c>
      <c r="AE918" s="42">
        <v>0.86278236081717297</v>
      </c>
      <c r="AF918" s="58">
        <v>0</v>
      </c>
    </row>
    <row r="919" spans="3:32">
      <c r="C919" t="s">
        <v>1213</v>
      </c>
      <c r="D919">
        <v>527</v>
      </c>
      <c r="E919">
        <v>19165859</v>
      </c>
      <c r="F919" t="s">
        <v>49</v>
      </c>
      <c r="G919" t="s">
        <v>50</v>
      </c>
      <c r="H919">
        <v>14</v>
      </c>
      <c r="I919">
        <v>5817039</v>
      </c>
      <c r="J919" s="59">
        <v>0.86</v>
      </c>
      <c r="K919" s="60">
        <v>92.703690715659505</v>
      </c>
      <c r="L919" t="s">
        <v>232</v>
      </c>
      <c r="M919" s="42">
        <v>0.13700000000000001</v>
      </c>
      <c r="N919">
        <v>1710</v>
      </c>
      <c r="O919" s="62">
        <v>45991</v>
      </c>
      <c r="P919">
        <v>69905</v>
      </c>
      <c r="Q919" s="58">
        <v>6480451.49947818</v>
      </c>
      <c r="R919" s="58">
        <v>7368273</v>
      </c>
      <c r="S919">
        <v>54708</v>
      </c>
      <c r="T919" s="58">
        <v>69905</v>
      </c>
      <c r="U919" s="58">
        <v>15197</v>
      </c>
      <c r="V919" s="58">
        <v>5766447</v>
      </c>
      <c r="W919" s="58">
        <v>1601826</v>
      </c>
      <c r="X919">
        <v>70</v>
      </c>
      <c r="Y919" s="61">
        <v>46305</v>
      </c>
      <c r="Z919" s="61" t="s">
        <v>1817</v>
      </c>
      <c r="AA919" s="58">
        <v>156</v>
      </c>
      <c r="AB919">
        <v>1534</v>
      </c>
      <c r="AC919">
        <v>0</v>
      </c>
      <c r="AD919">
        <v>0</v>
      </c>
      <c r="AE919" s="42">
        <v>0.78260496387955103</v>
      </c>
      <c r="AF919" s="58">
        <v>0</v>
      </c>
    </row>
    <row r="920" spans="3:32">
      <c r="C920" t="s">
        <v>1214</v>
      </c>
      <c r="D920">
        <v>492</v>
      </c>
      <c r="E920">
        <v>96187732</v>
      </c>
      <c r="F920" t="s">
        <v>170</v>
      </c>
      <c r="G920" t="s">
        <v>147</v>
      </c>
      <c r="H920">
        <v>30</v>
      </c>
      <c r="I920">
        <v>3763621</v>
      </c>
      <c r="J920" s="59">
        <v>0.78</v>
      </c>
      <c r="K920" s="60">
        <v>61.464930667588199</v>
      </c>
      <c r="L920" t="s">
        <v>51</v>
      </c>
      <c r="M920" s="42">
        <v>0.14899999999999999</v>
      </c>
      <c r="N920">
        <v>6433</v>
      </c>
      <c r="O920" s="62">
        <v>44597</v>
      </c>
      <c r="P920">
        <v>75647</v>
      </c>
      <c r="Q920" s="58">
        <v>4649637.6102110501</v>
      </c>
      <c r="R920" s="58">
        <v>5342434</v>
      </c>
      <c r="S920">
        <v>21307</v>
      </c>
      <c r="T920" s="58">
        <v>75647</v>
      </c>
      <c r="U920" s="58">
        <v>54340</v>
      </c>
      <c r="V920" s="58">
        <v>1504769</v>
      </c>
      <c r="W920" s="58">
        <v>3837665</v>
      </c>
      <c r="X920">
        <v>79</v>
      </c>
      <c r="Y920" s="61">
        <v>45761</v>
      </c>
      <c r="Z920" s="61" t="s">
        <v>1817</v>
      </c>
      <c r="AA920" s="58">
        <v>-388</v>
      </c>
      <c r="AB920">
        <v>1736</v>
      </c>
      <c r="AC920">
        <v>388</v>
      </c>
      <c r="AD920">
        <v>2</v>
      </c>
      <c r="AE920" s="42">
        <v>0.28166351606805301</v>
      </c>
      <c r="AF920" s="58">
        <v>386</v>
      </c>
    </row>
    <row r="921" spans="3:32">
      <c r="C921" t="s">
        <v>1215</v>
      </c>
      <c r="D921">
        <v>210</v>
      </c>
      <c r="E921">
        <v>76693407</v>
      </c>
      <c r="F921" t="s">
        <v>180</v>
      </c>
      <c r="G921" t="s">
        <v>93</v>
      </c>
      <c r="H921">
        <v>23</v>
      </c>
      <c r="I921">
        <v>6066954</v>
      </c>
      <c r="J921" s="59">
        <v>0.97</v>
      </c>
      <c r="K921" s="60">
        <v>61.489959078387102</v>
      </c>
      <c r="L921" t="s">
        <v>80</v>
      </c>
      <c r="M921" s="42">
        <v>0.14599999999999999</v>
      </c>
      <c r="N921">
        <v>5011</v>
      </c>
      <c r="O921" s="62">
        <v>45273</v>
      </c>
      <c r="P921">
        <v>33395</v>
      </c>
      <c r="Q921" s="58">
        <v>2053457.1834227401</v>
      </c>
      <c r="R921" s="58">
        <v>2353262</v>
      </c>
      <c r="S921">
        <v>33395</v>
      </c>
      <c r="T921" s="58">
        <v>33395</v>
      </c>
      <c r="U921" s="58">
        <v>0</v>
      </c>
      <c r="V921" s="58">
        <v>2353262</v>
      </c>
      <c r="W921" s="58">
        <v>0</v>
      </c>
      <c r="X921">
        <v>71</v>
      </c>
      <c r="Y921" s="61">
        <v>46258</v>
      </c>
      <c r="Z921" s="61" t="s">
        <v>1818</v>
      </c>
      <c r="AA921" s="58">
        <v>109</v>
      </c>
      <c r="AB921">
        <v>4844</v>
      </c>
      <c r="AC921">
        <v>0</v>
      </c>
      <c r="AD921">
        <v>0</v>
      </c>
      <c r="AE921" s="42">
        <v>1</v>
      </c>
      <c r="AF921" s="58">
        <v>0</v>
      </c>
    </row>
    <row r="922" spans="3:32">
      <c r="C922" t="s">
        <v>1216</v>
      </c>
      <c r="D922">
        <v>696</v>
      </c>
      <c r="E922">
        <v>49849947</v>
      </c>
      <c r="F922" t="s">
        <v>487</v>
      </c>
      <c r="G922" t="s">
        <v>71</v>
      </c>
      <c r="H922">
        <v>18</v>
      </c>
      <c r="I922">
        <v>5948923</v>
      </c>
      <c r="J922" s="59">
        <v>0.86</v>
      </c>
      <c r="K922" s="60">
        <v>56.158530260825302</v>
      </c>
      <c r="L922" t="s">
        <v>137</v>
      </c>
      <c r="M922" s="42">
        <v>0.12</v>
      </c>
      <c r="N922">
        <v>1631</v>
      </c>
      <c r="O922" s="62">
        <v>44490</v>
      </c>
      <c r="P922">
        <v>42955</v>
      </c>
      <c r="Q922" s="58">
        <v>2412289.6673537502</v>
      </c>
      <c r="R922" s="58">
        <v>2701764</v>
      </c>
      <c r="S922">
        <v>17579</v>
      </c>
      <c r="T922" s="58">
        <v>42955</v>
      </c>
      <c r="U922" s="58">
        <v>25376</v>
      </c>
      <c r="V922" s="58">
        <v>1105676</v>
      </c>
      <c r="W922" s="58">
        <v>1596088</v>
      </c>
      <c r="X922">
        <v>133</v>
      </c>
      <c r="Y922" s="61">
        <v>46027</v>
      </c>
      <c r="Z922" s="61" t="s">
        <v>1817</v>
      </c>
      <c r="AA922" s="58">
        <v>-122</v>
      </c>
      <c r="AB922">
        <v>5851</v>
      </c>
      <c r="AC922">
        <v>122</v>
      </c>
      <c r="AD922">
        <v>6</v>
      </c>
      <c r="AE922" s="42">
        <v>0.40924223024095002</v>
      </c>
      <c r="AF922" s="58">
        <v>116</v>
      </c>
    </row>
    <row r="923" spans="3:32">
      <c r="C923" t="s">
        <v>1217</v>
      </c>
      <c r="D923">
        <v>260</v>
      </c>
      <c r="E923">
        <v>73495472</v>
      </c>
      <c r="F923" t="s">
        <v>175</v>
      </c>
      <c r="G923" t="s">
        <v>50</v>
      </c>
      <c r="H923">
        <v>10</v>
      </c>
      <c r="I923">
        <v>772643</v>
      </c>
      <c r="J923" s="59">
        <v>0.82</v>
      </c>
      <c r="K923" s="60">
        <v>71.0943997662756</v>
      </c>
      <c r="L923" t="s">
        <v>194</v>
      </c>
      <c r="M923" s="42">
        <v>0.14899999999999999</v>
      </c>
      <c r="N923">
        <v>3835</v>
      </c>
      <c r="O923" s="62">
        <v>45438</v>
      </c>
      <c r="P923">
        <v>53021</v>
      </c>
      <c r="Q923" s="58">
        <v>3769496.1700077001</v>
      </c>
      <c r="R923" s="58">
        <v>4331151</v>
      </c>
      <c r="S923">
        <v>51349</v>
      </c>
      <c r="T923" s="58">
        <v>53021</v>
      </c>
      <c r="U923" s="58">
        <v>1672</v>
      </c>
      <c r="V923" s="58">
        <v>4194570</v>
      </c>
      <c r="W923" s="58">
        <v>136581</v>
      </c>
      <c r="X923">
        <v>56</v>
      </c>
      <c r="Y923" s="61">
        <v>46299</v>
      </c>
      <c r="Z923" s="61" t="s">
        <v>1817</v>
      </c>
      <c r="AA923" s="58">
        <v>150</v>
      </c>
      <c r="AB923">
        <v>8147</v>
      </c>
      <c r="AC923">
        <v>0</v>
      </c>
      <c r="AD923">
        <v>0</v>
      </c>
      <c r="AE923" s="42">
        <v>0.96846532505988203</v>
      </c>
      <c r="AF923" s="58">
        <v>0</v>
      </c>
    </row>
    <row r="924" spans="3:32">
      <c r="C924" t="s">
        <v>1218</v>
      </c>
      <c r="D924">
        <v>400</v>
      </c>
      <c r="E924">
        <v>68895895</v>
      </c>
      <c r="F924" t="s">
        <v>251</v>
      </c>
      <c r="G924" t="s">
        <v>50</v>
      </c>
      <c r="H924">
        <v>12</v>
      </c>
      <c r="I924">
        <v>5740282</v>
      </c>
      <c r="J924" s="59">
        <v>0.78</v>
      </c>
      <c r="K924" s="60">
        <v>92.516602278243994</v>
      </c>
      <c r="L924" t="s">
        <v>184</v>
      </c>
      <c r="M924" s="42">
        <v>0.13300000000000001</v>
      </c>
      <c r="N924">
        <v>6250</v>
      </c>
      <c r="O924" s="62">
        <v>45478</v>
      </c>
      <c r="P924">
        <v>42504</v>
      </c>
      <c r="Q924" s="58">
        <v>3932325.6632344802</v>
      </c>
      <c r="R924" s="58">
        <v>4455325</v>
      </c>
      <c r="S924">
        <v>4297</v>
      </c>
      <c r="T924" s="58">
        <v>42504</v>
      </c>
      <c r="U924" s="58">
        <v>38207</v>
      </c>
      <c r="V924" s="58">
        <v>450417</v>
      </c>
      <c r="W924" s="58">
        <v>4004908</v>
      </c>
      <c r="X924">
        <v>83</v>
      </c>
      <c r="Y924" s="61">
        <v>46028</v>
      </c>
      <c r="Z924" s="61" t="s">
        <v>1817</v>
      </c>
      <c r="AA924" s="58">
        <v>-121</v>
      </c>
      <c r="AB924">
        <v>9555</v>
      </c>
      <c r="AC924">
        <v>121</v>
      </c>
      <c r="AD924">
        <v>8</v>
      </c>
      <c r="AE924" s="42">
        <v>0.101096367400715</v>
      </c>
      <c r="AF924" s="58">
        <v>113</v>
      </c>
    </row>
    <row r="925" spans="3:32">
      <c r="C925" t="s">
        <v>1219</v>
      </c>
      <c r="D925">
        <v>737</v>
      </c>
      <c r="E925">
        <v>22112294</v>
      </c>
      <c r="F925" t="s">
        <v>196</v>
      </c>
      <c r="G925" t="s">
        <v>83</v>
      </c>
      <c r="H925">
        <v>24</v>
      </c>
      <c r="I925">
        <v>6167845</v>
      </c>
      <c r="J925" s="59">
        <v>0.99</v>
      </c>
      <c r="K925" s="60">
        <v>51.264835155467999</v>
      </c>
      <c r="L925" t="s">
        <v>101</v>
      </c>
      <c r="M925" s="42">
        <v>0.13300000000000001</v>
      </c>
      <c r="N925">
        <v>3192</v>
      </c>
      <c r="O925" s="62">
        <v>45332</v>
      </c>
      <c r="P925">
        <v>18801</v>
      </c>
      <c r="Q925" s="58">
        <v>963830.165757954</v>
      </c>
      <c r="R925" s="58">
        <v>1092020</v>
      </c>
      <c r="S925">
        <v>3165</v>
      </c>
      <c r="T925" s="58">
        <v>18801</v>
      </c>
      <c r="U925" s="58">
        <v>15636</v>
      </c>
      <c r="V925" s="58">
        <v>183833</v>
      </c>
      <c r="W925" s="58">
        <v>908187</v>
      </c>
      <c r="X925">
        <v>144</v>
      </c>
      <c r="Y925" s="61">
        <v>45670</v>
      </c>
      <c r="Z925" s="61" t="s">
        <v>1817</v>
      </c>
      <c r="AA925" s="58">
        <v>-479</v>
      </c>
      <c r="AB925">
        <v>7526</v>
      </c>
      <c r="AC925">
        <v>479</v>
      </c>
      <c r="AD925">
        <v>5</v>
      </c>
      <c r="AE925" s="42">
        <v>0.168342109462263</v>
      </c>
      <c r="AF925" s="58">
        <v>474</v>
      </c>
    </row>
    <row r="926" spans="3:32">
      <c r="C926" t="s">
        <v>1220</v>
      </c>
      <c r="D926">
        <v>461</v>
      </c>
      <c r="E926">
        <v>74905149</v>
      </c>
      <c r="F926" t="s">
        <v>394</v>
      </c>
      <c r="G926" t="s">
        <v>93</v>
      </c>
      <c r="H926">
        <v>27</v>
      </c>
      <c r="I926">
        <v>1726103</v>
      </c>
      <c r="J926" s="59">
        <v>0.97</v>
      </c>
      <c r="K926" s="60">
        <v>64.730064511622203</v>
      </c>
      <c r="L926" t="s">
        <v>64</v>
      </c>
      <c r="M926" s="42">
        <v>0.13100000000000001</v>
      </c>
      <c r="N926">
        <v>6795</v>
      </c>
      <c r="O926" s="62">
        <v>45051</v>
      </c>
      <c r="P926">
        <v>51054</v>
      </c>
      <c r="Q926" s="58">
        <v>3304728.7135763601</v>
      </c>
      <c r="R926" s="58">
        <v>3737648</v>
      </c>
      <c r="S926">
        <v>10899</v>
      </c>
      <c r="T926" s="58">
        <v>51054</v>
      </c>
      <c r="U926" s="58">
        <v>40155</v>
      </c>
      <c r="V926" s="58">
        <v>797913</v>
      </c>
      <c r="W926" s="58">
        <v>2939735</v>
      </c>
      <c r="X926">
        <v>169</v>
      </c>
      <c r="Y926" s="61">
        <v>45877</v>
      </c>
      <c r="Z926" s="61" t="s">
        <v>1817</v>
      </c>
      <c r="AA926" s="58">
        <v>-272</v>
      </c>
      <c r="AB926">
        <v>7804</v>
      </c>
      <c r="AC926">
        <v>272</v>
      </c>
      <c r="AD926">
        <v>4</v>
      </c>
      <c r="AE926" s="42">
        <v>0.21347984487013699</v>
      </c>
      <c r="AF926" s="58">
        <v>268</v>
      </c>
    </row>
    <row r="927" spans="3:32">
      <c r="C927" t="s">
        <v>1221</v>
      </c>
      <c r="D927">
        <v>749</v>
      </c>
      <c r="E927">
        <v>84138323</v>
      </c>
      <c r="F927" t="s">
        <v>345</v>
      </c>
      <c r="G927" t="s">
        <v>207</v>
      </c>
      <c r="H927">
        <v>18</v>
      </c>
      <c r="I927">
        <v>1478352</v>
      </c>
      <c r="J927" s="59">
        <v>0.88</v>
      </c>
      <c r="K927" s="60">
        <v>56.081232175311897</v>
      </c>
      <c r="L927" t="s">
        <v>156</v>
      </c>
      <c r="M927" s="42">
        <v>0.13200000000000001</v>
      </c>
      <c r="N927">
        <v>7558</v>
      </c>
      <c r="O927" s="62">
        <v>44788</v>
      </c>
      <c r="P927">
        <v>83806</v>
      </c>
      <c r="Q927" s="58">
        <v>4699943.7436841903</v>
      </c>
      <c r="R927" s="58">
        <v>5320336</v>
      </c>
      <c r="S927">
        <v>74166</v>
      </c>
      <c r="T927" s="58">
        <v>83806</v>
      </c>
      <c r="U927" s="58">
        <v>9640</v>
      </c>
      <c r="V927" s="58">
        <v>4708351</v>
      </c>
      <c r="W927" s="58">
        <v>611985</v>
      </c>
      <c r="X927">
        <v>70</v>
      </c>
      <c r="Y927" s="61">
        <v>46322</v>
      </c>
      <c r="Z927" s="61" t="s">
        <v>1817</v>
      </c>
      <c r="AA927" s="58">
        <v>173</v>
      </c>
      <c r="AB927">
        <v>5157</v>
      </c>
      <c r="AC927">
        <v>0</v>
      </c>
      <c r="AD927">
        <v>0</v>
      </c>
      <c r="AE927" s="42">
        <v>0.88497243634107303</v>
      </c>
      <c r="AF927" s="58">
        <v>0</v>
      </c>
    </row>
    <row r="928" spans="3:32">
      <c r="C928" t="s">
        <v>1222</v>
      </c>
      <c r="D928">
        <v>333</v>
      </c>
      <c r="E928">
        <v>71681553</v>
      </c>
      <c r="F928" t="s">
        <v>295</v>
      </c>
      <c r="G928" t="s">
        <v>63</v>
      </c>
      <c r="H928">
        <v>14</v>
      </c>
      <c r="I928">
        <v>6497231</v>
      </c>
      <c r="J928" s="59">
        <v>0.77</v>
      </c>
      <c r="K928" s="60">
        <v>83.771901876880307</v>
      </c>
      <c r="L928" t="s">
        <v>112</v>
      </c>
      <c r="M928" s="42">
        <v>0.114</v>
      </c>
      <c r="N928">
        <v>2321</v>
      </c>
      <c r="O928" s="62">
        <v>45509</v>
      </c>
      <c r="P928">
        <v>63351</v>
      </c>
      <c r="Q928" s="58">
        <v>5307033.7558022402</v>
      </c>
      <c r="R928" s="58">
        <v>5912036</v>
      </c>
      <c r="S928">
        <v>11957</v>
      </c>
      <c r="T928" s="58">
        <v>63351</v>
      </c>
      <c r="U928" s="58">
        <v>51394</v>
      </c>
      <c r="V928" s="58">
        <v>1115850</v>
      </c>
      <c r="W928" s="58">
        <v>4796186</v>
      </c>
      <c r="X928">
        <v>190</v>
      </c>
      <c r="Y928" s="61">
        <v>46378</v>
      </c>
      <c r="Z928" s="61" t="s">
        <v>1817</v>
      </c>
      <c r="AA928" s="58">
        <v>229</v>
      </c>
      <c r="AB928">
        <v>2303</v>
      </c>
      <c r="AC928">
        <v>0</v>
      </c>
      <c r="AD928">
        <v>0</v>
      </c>
      <c r="AE928" s="42">
        <v>0.18874208773342199</v>
      </c>
      <c r="AF928" s="58">
        <v>0</v>
      </c>
    </row>
    <row r="929" spans="3:32">
      <c r="C929" t="s">
        <v>1223</v>
      </c>
      <c r="D929">
        <v>423</v>
      </c>
      <c r="E929">
        <v>60330196</v>
      </c>
      <c r="F929" t="s">
        <v>408</v>
      </c>
      <c r="G929" t="s">
        <v>147</v>
      </c>
      <c r="H929">
        <v>18</v>
      </c>
      <c r="I929">
        <v>3950419</v>
      </c>
      <c r="J929" s="59">
        <v>0.81</v>
      </c>
      <c r="K929" s="60">
        <v>68.667554840259299</v>
      </c>
      <c r="L929" t="s">
        <v>202</v>
      </c>
      <c r="M929" s="42">
        <v>0.11700000000000001</v>
      </c>
      <c r="N929">
        <v>5240</v>
      </c>
      <c r="O929" s="62">
        <v>44770</v>
      </c>
      <c r="P929">
        <v>71345</v>
      </c>
      <c r="Q929" s="58">
        <v>4899086.7000783002</v>
      </c>
      <c r="R929" s="58">
        <v>5472280</v>
      </c>
      <c r="S929">
        <v>52659</v>
      </c>
      <c r="T929" s="58">
        <v>71345</v>
      </c>
      <c r="U929" s="58">
        <v>18686</v>
      </c>
      <c r="V929" s="58">
        <v>4039033</v>
      </c>
      <c r="W929" s="58">
        <v>1433247</v>
      </c>
      <c r="X929">
        <v>122</v>
      </c>
      <c r="Y929" s="61">
        <v>45692</v>
      </c>
      <c r="Z929" s="61" t="s">
        <v>1817</v>
      </c>
      <c r="AA929" s="58">
        <v>-457</v>
      </c>
      <c r="AB929">
        <v>2607</v>
      </c>
      <c r="AC929">
        <v>457</v>
      </c>
      <c r="AD929">
        <v>5</v>
      </c>
      <c r="AE929" s="42">
        <v>0.73808956479080501</v>
      </c>
      <c r="AF929" s="58">
        <v>452</v>
      </c>
    </row>
    <row r="930" spans="3:32">
      <c r="C930" t="s">
        <v>1224</v>
      </c>
      <c r="D930">
        <v>674</v>
      </c>
      <c r="E930">
        <v>74129795</v>
      </c>
      <c r="F930" t="s">
        <v>206</v>
      </c>
      <c r="G930" t="s">
        <v>207</v>
      </c>
      <c r="H930">
        <v>15</v>
      </c>
      <c r="I930">
        <v>6397564</v>
      </c>
      <c r="J930" s="59">
        <v>0.82</v>
      </c>
      <c r="K930" s="60">
        <v>98.175348777671999</v>
      </c>
      <c r="L930" t="s">
        <v>187</v>
      </c>
      <c r="M930" s="42">
        <v>0.115</v>
      </c>
      <c r="N930">
        <v>7428</v>
      </c>
      <c r="O930" s="62">
        <v>44984</v>
      </c>
      <c r="P930">
        <v>64496</v>
      </c>
      <c r="Q930" s="58">
        <v>6331917.2947647301</v>
      </c>
      <c r="R930" s="58">
        <v>7060088</v>
      </c>
      <c r="S930">
        <v>46759</v>
      </c>
      <c r="T930" s="58">
        <v>64496</v>
      </c>
      <c r="U930" s="58">
        <v>17737</v>
      </c>
      <c r="V930" s="58">
        <v>5118498</v>
      </c>
      <c r="W930" s="58">
        <v>1941590</v>
      </c>
      <c r="X930">
        <v>143</v>
      </c>
      <c r="Y930" s="61">
        <v>46331</v>
      </c>
      <c r="Z930" s="61" t="s">
        <v>1817</v>
      </c>
      <c r="AA930" s="58">
        <v>182</v>
      </c>
      <c r="AB930">
        <v>5284</v>
      </c>
      <c r="AC930">
        <v>0</v>
      </c>
      <c r="AD930">
        <v>0</v>
      </c>
      <c r="AE930" s="42">
        <v>0.72499069709749397</v>
      </c>
      <c r="AF930" s="58">
        <v>0</v>
      </c>
    </row>
    <row r="931" spans="3:32">
      <c r="C931" t="s">
        <v>1225</v>
      </c>
      <c r="D931">
        <v>593</v>
      </c>
      <c r="E931">
        <v>19283403</v>
      </c>
      <c r="F931" t="s">
        <v>287</v>
      </c>
      <c r="G931" t="s">
        <v>207</v>
      </c>
      <c r="H931">
        <v>45</v>
      </c>
      <c r="I931">
        <v>451163</v>
      </c>
      <c r="J931" s="59">
        <v>0.86</v>
      </c>
      <c r="K931" s="60">
        <v>75.511273195536802</v>
      </c>
      <c r="L931" t="s">
        <v>115</v>
      </c>
      <c r="M931" s="42">
        <v>0.13600000000000001</v>
      </c>
      <c r="N931">
        <v>8796</v>
      </c>
      <c r="O931" s="62">
        <v>44608</v>
      </c>
      <c r="P931">
        <v>32085</v>
      </c>
      <c r="Q931" s="58">
        <v>2422779.2004788001</v>
      </c>
      <c r="R931" s="58">
        <v>2752277</v>
      </c>
      <c r="S931">
        <v>5169</v>
      </c>
      <c r="T931" s="58">
        <v>32085</v>
      </c>
      <c r="U931" s="58">
        <v>26916</v>
      </c>
      <c r="V931" s="58">
        <v>443401</v>
      </c>
      <c r="W931" s="58">
        <v>2308876</v>
      </c>
      <c r="X931">
        <v>139</v>
      </c>
      <c r="Y931" s="61">
        <v>45846</v>
      </c>
      <c r="Z931" s="61" t="s">
        <v>1817</v>
      </c>
      <c r="AA931" s="58">
        <v>-303</v>
      </c>
      <c r="AB931">
        <v>6350</v>
      </c>
      <c r="AC931">
        <v>303</v>
      </c>
      <c r="AD931">
        <v>1</v>
      </c>
      <c r="AE931" s="42">
        <v>0.16110331930808799</v>
      </c>
      <c r="AF931" s="58">
        <v>302</v>
      </c>
    </row>
    <row r="932" spans="3:32">
      <c r="C932" t="s">
        <v>1226</v>
      </c>
      <c r="D932">
        <v>182</v>
      </c>
      <c r="E932">
        <v>32590796</v>
      </c>
      <c r="F932" t="s">
        <v>950</v>
      </c>
      <c r="G932" t="s">
        <v>63</v>
      </c>
      <c r="H932">
        <v>26</v>
      </c>
      <c r="I932">
        <v>5616051</v>
      </c>
      <c r="J932" s="59">
        <v>0.89</v>
      </c>
      <c r="K932" s="60">
        <v>51.916082389766203</v>
      </c>
      <c r="L932" t="s">
        <v>315</v>
      </c>
      <c r="M932" s="42">
        <v>0.112</v>
      </c>
      <c r="N932">
        <v>5400</v>
      </c>
      <c r="O932" s="62">
        <v>45599</v>
      </c>
      <c r="P932">
        <v>36353</v>
      </c>
      <c r="Q932" s="58">
        <v>1887305.34311517</v>
      </c>
      <c r="R932" s="58">
        <v>2098684</v>
      </c>
      <c r="S932">
        <v>30724</v>
      </c>
      <c r="T932" s="58">
        <v>36353</v>
      </c>
      <c r="U932" s="58">
        <v>5629</v>
      </c>
      <c r="V932" s="58">
        <v>1773718</v>
      </c>
      <c r="W932" s="58">
        <v>324966</v>
      </c>
      <c r="X932">
        <v>182</v>
      </c>
      <c r="Y932" s="61">
        <v>46361</v>
      </c>
      <c r="Z932" s="61" t="s">
        <v>1817</v>
      </c>
      <c r="AA932" s="58">
        <v>212</v>
      </c>
      <c r="AB932">
        <v>7599</v>
      </c>
      <c r="AC932">
        <v>0</v>
      </c>
      <c r="AD932">
        <v>0</v>
      </c>
      <c r="AE932" s="42">
        <v>0.84515720848348097</v>
      </c>
      <c r="AF932" s="58">
        <v>0</v>
      </c>
    </row>
    <row r="933" spans="3:32">
      <c r="C933" t="s">
        <v>1227</v>
      </c>
      <c r="D933">
        <v>111</v>
      </c>
      <c r="E933">
        <v>89592486</v>
      </c>
      <c r="F933" t="s">
        <v>149</v>
      </c>
      <c r="G933" t="s">
        <v>75</v>
      </c>
      <c r="H933">
        <v>26</v>
      </c>
      <c r="I933">
        <v>8706419</v>
      </c>
      <c r="J933" s="59">
        <v>0.82</v>
      </c>
      <c r="K933" s="60">
        <v>84.190549095489501</v>
      </c>
      <c r="L933" t="s">
        <v>87</v>
      </c>
      <c r="M933" s="42">
        <v>0.129</v>
      </c>
      <c r="N933">
        <v>6466</v>
      </c>
      <c r="O933" s="62">
        <v>45877</v>
      </c>
      <c r="P933">
        <v>43569</v>
      </c>
      <c r="Q933" s="58">
        <v>3668098.03354138</v>
      </c>
      <c r="R933" s="58">
        <v>4141283</v>
      </c>
      <c r="S933">
        <v>29731</v>
      </c>
      <c r="T933" s="58">
        <v>43569</v>
      </c>
      <c r="U933" s="58">
        <v>13838</v>
      </c>
      <c r="V933" s="58">
        <v>2825965</v>
      </c>
      <c r="W933" s="58">
        <v>1315318</v>
      </c>
      <c r="X933">
        <v>165</v>
      </c>
      <c r="Y933" s="61">
        <v>45667</v>
      </c>
      <c r="Z933" s="61" t="s">
        <v>1817</v>
      </c>
      <c r="AA933" s="58">
        <v>-482</v>
      </c>
      <c r="AB933">
        <v>5975</v>
      </c>
      <c r="AC933">
        <v>482</v>
      </c>
      <c r="AD933">
        <v>9</v>
      </c>
      <c r="AE933" s="42">
        <v>0.68238885446074005</v>
      </c>
      <c r="AF933" s="58">
        <v>473</v>
      </c>
    </row>
    <row r="934" spans="3:32">
      <c r="C934" t="s">
        <v>1228</v>
      </c>
      <c r="D934">
        <v>739</v>
      </c>
      <c r="E934">
        <v>63507478</v>
      </c>
      <c r="F934" t="s">
        <v>789</v>
      </c>
      <c r="G934" t="s">
        <v>63</v>
      </c>
      <c r="H934">
        <v>14</v>
      </c>
      <c r="I934">
        <v>464537</v>
      </c>
      <c r="J934" s="59">
        <v>1</v>
      </c>
      <c r="K934" s="60">
        <v>75.638839118117403</v>
      </c>
      <c r="L934" t="s">
        <v>190</v>
      </c>
      <c r="M934" s="42">
        <v>0.128</v>
      </c>
      <c r="N934">
        <v>3241</v>
      </c>
      <c r="O934" s="62">
        <v>44225</v>
      </c>
      <c r="P934">
        <v>21704</v>
      </c>
      <c r="Q934" s="58">
        <v>1641665.3642196199</v>
      </c>
      <c r="R934" s="58">
        <v>1851799</v>
      </c>
      <c r="S934">
        <v>1604</v>
      </c>
      <c r="T934" s="58">
        <v>21704</v>
      </c>
      <c r="U934" s="58">
        <v>20100</v>
      </c>
      <c r="V934" s="58">
        <v>136854</v>
      </c>
      <c r="W934" s="58">
        <v>1714945</v>
      </c>
      <c r="X934">
        <v>133</v>
      </c>
      <c r="Y934" s="61">
        <v>45863</v>
      </c>
      <c r="Z934" s="61" t="s">
        <v>1817</v>
      </c>
      <c r="AA934" s="58">
        <v>-286</v>
      </c>
      <c r="AB934">
        <v>9721</v>
      </c>
      <c r="AC934">
        <v>286</v>
      </c>
      <c r="AD934">
        <v>8</v>
      </c>
      <c r="AE934" s="42">
        <v>7.3903427939550306E-2</v>
      </c>
      <c r="AF934" s="58">
        <v>278</v>
      </c>
    </row>
    <row r="935" spans="3:32">
      <c r="C935" t="s">
        <v>1229</v>
      </c>
      <c r="D935">
        <v>467</v>
      </c>
      <c r="E935">
        <v>21644225</v>
      </c>
      <c r="F935" t="s">
        <v>599</v>
      </c>
      <c r="G935" t="s">
        <v>67</v>
      </c>
      <c r="H935">
        <v>40</v>
      </c>
      <c r="I935">
        <v>7119754</v>
      </c>
      <c r="J935" s="59">
        <v>0.83</v>
      </c>
      <c r="K935" s="60">
        <v>88.132635700629606</v>
      </c>
      <c r="L935" t="s">
        <v>80</v>
      </c>
      <c r="M935" s="42">
        <v>0.14899999999999999</v>
      </c>
      <c r="N935">
        <v>4316</v>
      </c>
      <c r="O935" s="62">
        <v>44926</v>
      </c>
      <c r="P935">
        <v>48466</v>
      </c>
      <c r="Q935" s="58">
        <v>4271436.32186672</v>
      </c>
      <c r="R935" s="58">
        <v>4907880</v>
      </c>
      <c r="S935">
        <v>36230</v>
      </c>
      <c r="T935" s="58">
        <v>48466</v>
      </c>
      <c r="U935" s="58">
        <v>12236</v>
      </c>
      <c r="V935" s="58">
        <v>3668809</v>
      </c>
      <c r="W935" s="58">
        <v>1239071</v>
      </c>
      <c r="X935">
        <v>125</v>
      </c>
      <c r="Y935" s="61">
        <v>46009</v>
      </c>
      <c r="Z935" s="61" t="s">
        <v>1817</v>
      </c>
      <c r="AA935" s="58">
        <v>-140</v>
      </c>
      <c r="AB935">
        <v>8771</v>
      </c>
      <c r="AC935">
        <v>140</v>
      </c>
      <c r="AD935">
        <v>2</v>
      </c>
      <c r="AE935" s="42">
        <v>0.74753435398011003</v>
      </c>
      <c r="AF935" s="58">
        <v>138</v>
      </c>
    </row>
    <row r="936" spans="3:32">
      <c r="C936" t="s">
        <v>1230</v>
      </c>
      <c r="D936">
        <v>568</v>
      </c>
      <c r="E936">
        <v>87782781</v>
      </c>
      <c r="F936" t="s">
        <v>434</v>
      </c>
      <c r="G936" t="s">
        <v>107</v>
      </c>
      <c r="H936">
        <v>44</v>
      </c>
      <c r="I936">
        <v>261548</v>
      </c>
      <c r="J936" s="59">
        <v>0.8</v>
      </c>
      <c r="K936" s="60">
        <v>72.300157571930399</v>
      </c>
      <c r="L936" t="s">
        <v>176</v>
      </c>
      <c r="M936" s="42">
        <v>0.108</v>
      </c>
      <c r="N936">
        <v>4255</v>
      </c>
      <c r="O936" s="62">
        <v>44454</v>
      </c>
      <c r="P936">
        <v>28797</v>
      </c>
      <c r="Q936" s="58">
        <v>2082027.6375988801</v>
      </c>
      <c r="R936" s="58">
        <v>2306887</v>
      </c>
      <c r="S936">
        <v>28797</v>
      </c>
      <c r="T936" s="58">
        <v>28797</v>
      </c>
      <c r="U936" s="58">
        <v>0</v>
      </c>
      <c r="V936" s="58">
        <v>2306887</v>
      </c>
      <c r="W936" s="58">
        <v>0</v>
      </c>
      <c r="X936">
        <v>69</v>
      </c>
      <c r="Y936" s="61">
        <v>46068</v>
      </c>
      <c r="Z936" s="61" t="s">
        <v>1816</v>
      </c>
      <c r="AA936" s="58">
        <v>-81</v>
      </c>
      <c r="AB936">
        <v>8254</v>
      </c>
      <c r="AC936">
        <v>81</v>
      </c>
      <c r="AD936">
        <v>4</v>
      </c>
      <c r="AE936" s="42">
        <v>1</v>
      </c>
      <c r="AF936" s="58">
        <v>77</v>
      </c>
    </row>
    <row r="937" spans="3:32">
      <c r="C937" t="s">
        <v>1231</v>
      </c>
      <c r="D937">
        <v>996</v>
      </c>
      <c r="E937">
        <v>19057215</v>
      </c>
      <c r="F937" t="s">
        <v>224</v>
      </c>
      <c r="G937" t="s">
        <v>71</v>
      </c>
      <c r="H937">
        <v>30</v>
      </c>
      <c r="I937">
        <v>8881166</v>
      </c>
      <c r="J937" s="59">
        <v>0.9</v>
      </c>
      <c r="K937" s="60">
        <v>59.302130744588297</v>
      </c>
      <c r="L937" t="s">
        <v>239</v>
      </c>
      <c r="M937" s="42">
        <v>0.127</v>
      </c>
      <c r="N937">
        <v>9678</v>
      </c>
      <c r="O937" s="62">
        <v>43943</v>
      </c>
      <c r="P937">
        <v>78278</v>
      </c>
      <c r="Q937" s="58">
        <v>4642052.19042488</v>
      </c>
      <c r="R937" s="58">
        <v>5231593</v>
      </c>
      <c r="S937">
        <v>23126</v>
      </c>
      <c r="T937" s="58">
        <v>78278</v>
      </c>
      <c r="U937" s="58">
        <v>55152</v>
      </c>
      <c r="V937" s="58">
        <v>1545592</v>
      </c>
      <c r="W937" s="58">
        <v>3686001</v>
      </c>
      <c r="X937">
        <v>155</v>
      </c>
      <c r="Y937" s="61">
        <v>46217</v>
      </c>
      <c r="Z937" s="61" t="s">
        <v>1817</v>
      </c>
      <c r="AA937" s="58">
        <v>68</v>
      </c>
      <c r="AB937">
        <v>4795</v>
      </c>
      <c r="AC937">
        <v>0</v>
      </c>
      <c r="AD937">
        <v>0</v>
      </c>
      <c r="AE937" s="42">
        <v>0.29543422162037902</v>
      </c>
      <c r="AF937" s="58">
        <v>0</v>
      </c>
    </row>
    <row r="938" spans="3:32">
      <c r="C938" t="s">
        <v>1232</v>
      </c>
      <c r="D938">
        <v>140</v>
      </c>
      <c r="E938">
        <v>86363142</v>
      </c>
      <c r="F938" t="s">
        <v>922</v>
      </c>
      <c r="G938" t="s">
        <v>79</v>
      </c>
      <c r="H938">
        <v>34</v>
      </c>
      <c r="I938">
        <v>6206245</v>
      </c>
      <c r="J938" s="59">
        <v>0.81</v>
      </c>
      <c r="K938" s="60">
        <v>57.907985176675702</v>
      </c>
      <c r="L938" t="s">
        <v>239</v>
      </c>
      <c r="M938" s="42">
        <v>0.14399999999999999</v>
      </c>
      <c r="N938">
        <v>6674</v>
      </c>
      <c r="O938" s="62">
        <v>45337</v>
      </c>
      <c r="P938">
        <v>47261</v>
      </c>
      <c r="Q938" s="58">
        <v>2736789.2874348699</v>
      </c>
      <c r="R938" s="58">
        <v>3130887</v>
      </c>
      <c r="S938">
        <v>39394</v>
      </c>
      <c r="T938" s="58">
        <v>47261</v>
      </c>
      <c r="U938" s="58">
        <v>7867</v>
      </c>
      <c r="V938" s="58">
        <v>2609724</v>
      </c>
      <c r="W938" s="58">
        <v>521163</v>
      </c>
      <c r="X938">
        <v>149</v>
      </c>
      <c r="Y938" s="61">
        <v>46071</v>
      </c>
      <c r="Z938" s="61" t="s">
        <v>1817</v>
      </c>
      <c r="AA938" s="58">
        <v>-78</v>
      </c>
      <c r="AB938">
        <v>3879</v>
      </c>
      <c r="AC938">
        <v>78</v>
      </c>
      <c r="AD938">
        <v>3</v>
      </c>
      <c r="AE938" s="42">
        <v>0.83354139776983105</v>
      </c>
      <c r="AF938" s="58">
        <v>75</v>
      </c>
    </row>
    <row r="939" spans="3:32">
      <c r="C939" t="s">
        <v>1233</v>
      </c>
      <c r="D939">
        <v>351</v>
      </c>
      <c r="E939">
        <v>29799550</v>
      </c>
      <c r="F939" t="s">
        <v>581</v>
      </c>
      <c r="G939" t="s">
        <v>75</v>
      </c>
      <c r="H939">
        <v>30</v>
      </c>
      <c r="I939">
        <v>663634</v>
      </c>
      <c r="J939" s="59">
        <v>0.8</v>
      </c>
      <c r="K939" s="60">
        <v>69.327069923164302</v>
      </c>
      <c r="L939" t="s">
        <v>94</v>
      </c>
      <c r="M939" s="42">
        <v>0.13</v>
      </c>
      <c r="N939">
        <v>5903</v>
      </c>
      <c r="O939" s="62">
        <v>45161</v>
      </c>
      <c r="P939">
        <v>76806</v>
      </c>
      <c r="Q939" s="58">
        <v>5324734.9325185502</v>
      </c>
      <c r="R939" s="58">
        <v>6016950</v>
      </c>
      <c r="S939">
        <v>45134</v>
      </c>
      <c r="T939" s="58">
        <v>76806</v>
      </c>
      <c r="U939" s="58">
        <v>31672</v>
      </c>
      <c r="V939" s="58">
        <v>3535779</v>
      </c>
      <c r="W939" s="58">
        <v>2481171</v>
      </c>
      <c r="X939">
        <v>91</v>
      </c>
      <c r="Y939" s="61">
        <v>46362</v>
      </c>
      <c r="Z939" s="61" t="s">
        <v>1817</v>
      </c>
      <c r="AA939" s="58">
        <v>213</v>
      </c>
      <c r="AB939">
        <v>7699</v>
      </c>
      <c r="AC939">
        <v>0</v>
      </c>
      <c r="AD939">
        <v>0</v>
      </c>
      <c r="AE939" s="42">
        <v>0.58763638257427797</v>
      </c>
      <c r="AF939" s="58">
        <v>0</v>
      </c>
    </row>
    <row r="940" spans="3:32">
      <c r="C940" t="s">
        <v>1234</v>
      </c>
      <c r="D940">
        <v>456</v>
      </c>
      <c r="E940">
        <v>14238381</v>
      </c>
      <c r="F940" t="s">
        <v>196</v>
      </c>
      <c r="G940" t="s">
        <v>83</v>
      </c>
      <c r="H940">
        <v>35</v>
      </c>
      <c r="I940">
        <v>6511988</v>
      </c>
      <c r="J940" s="59">
        <v>0.82</v>
      </c>
      <c r="K940" s="60">
        <v>65.765237424241107</v>
      </c>
      <c r="L940" t="s">
        <v>59</v>
      </c>
      <c r="M940" s="42">
        <v>0.113</v>
      </c>
      <c r="N940">
        <v>1703</v>
      </c>
      <c r="O940" s="62">
        <v>45028</v>
      </c>
      <c r="P940">
        <v>64557</v>
      </c>
      <c r="Q940" s="58">
        <v>4245606.4323967304</v>
      </c>
      <c r="R940" s="58">
        <v>4725360</v>
      </c>
      <c r="S940">
        <v>22160</v>
      </c>
      <c r="T940" s="58">
        <v>64557</v>
      </c>
      <c r="U940" s="58">
        <v>42397</v>
      </c>
      <c r="V940" s="58">
        <v>1622039</v>
      </c>
      <c r="W940" s="58">
        <v>3103321</v>
      </c>
      <c r="X940">
        <v>97</v>
      </c>
      <c r="Y940" s="61">
        <v>45847</v>
      </c>
      <c r="Z940" s="61" t="s">
        <v>1817</v>
      </c>
      <c r="AA940" s="58">
        <v>-302</v>
      </c>
      <c r="AB940">
        <v>2352</v>
      </c>
      <c r="AC940">
        <v>302</v>
      </c>
      <c r="AD940">
        <v>7</v>
      </c>
      <c r="AE940" s="42">
        <v>0.34326254317889598</v>
      </c>
      <c r="AF940" s="58">
        <v>295</v>
      </c>
    </row>
    <row r="941" spans="3:32">
      <c r="C941" t="s">
        <v>1235</v>
      </c>
      <c r="D941">
        <v>370</v>
      </c>
      <c r="E941">
        <v>10322643</v>
      </c>
      <c r="F941" t="s">
        <v>466</v>
      </c>
      <c r="G941" t="s">
        <v>147</v>
      </c>
      <c r="H941">
        <v>17</v>
      </c>
      <c r="I941">
        <v>1252721</v>
      </c>
      <c r="J941" s="59">
        <v>0.88</v>
      </c>
      <c r="K941" s="60">
        <v>51.302468108751803</v>
      </c>
      <c r="L941" t="s">
        <v>181</v>
      </c>
      <c r="M941" s="42">
        <v>0.14099999999999999</v>
      </c>
      <c r="N941">
        <v>8503</v>
      </c>
      <c r="O941" s="62">
        <v>46002</v>
      </c>
      <c r="P941">
        <v>42256</v>
      </c>
      <c r="Q941" s="58">
        <v>2167837.0924034198</v>
      </c>
      <c r="R941" s="58">
        <v>2473502</v>
      </c>
      <c r="S941">
        <v>39353</v>
      </c>
      <c r="T941" s="58">
        <v>42256</v>
      </c>
      <c r="U941" s="58">
        <v>2903</v>
      </c>
      <c r="V941" s="58">
        <v>2303572</v>
      </c>
      <c r="W941" s="58">
        <v>169930</v>
      </c>
      <c r="X941">
        <v>167</v>
      </c>
      <c r="Y941" s="61">
        <v>45954</v>
      </c>
      <c r="Z941" s="61" t="s">
        <v>1817</v>
      </c>
      <c r="AA941" s="58">
        <v>-195</v>
      </c>
      <c r="AB941">
        <v>6330</v>
      </c>
      <c r="AC941">
        <v>195</v>
      </c>
      <c r="AD941">
        <v>6</v>
      </c>
      <c r="AE941" s="42">
        <v>0.93129969708443805</v>
      </c>
      <c r="AF941" s="58">
        <v>189</v>
      </c>
    </row>
    <row r="942" spans="3:32">
      <c r="C942" t="s">
        <v>1236</v>
      </c>
      <c r="D942">
        <v>525</v>
      </c>
      <c r="E942">
        <v>46949516</v>
      </c>
      <c r="F942" t="s">
        <v>128</v>
      </c>
      <c r="G942" t="s">
        <v>50</v>
      </c>
      <c r="H942">
        <v>40</v>
      </c>
      <c r="I942">
        <v>6014973</v>
      </c>
      <c r="J942" s="59">
        <v>0.86</v>
      </c>
      <c r="K942" s="60">
        <v>82.042847425170805</v>
      </c>
      <c r="L942" t="s">
        <v>521</v>
      </c>
      <c r="M942" s="42">
        <v>0.13500000000000001</v>
      </c>
      <c r="N942">
        <v>7544</v>
      </c>
      <c r="O942" s="62">
        <v>45676</v>
      </c>
      <c r="P942">
        <v>83746</v>
      </c>
      <c r="Q942" s="58">
        <v>6870760.3004683498</v>
      </c>
      <c r="R942" s="58">
        <v>7798313</v>
      </c>
      <c r="S942">
        <v>17625</v>
      </c>
      <c r="T942" s="58">
        <v>83746</v>
      </c>
      <c r="U942" s="58">
        <v>66121</v>
      </c>
      <c r="V942" s="58">
        <v>1641216</v>
      </c>
      <c r="W942" s="58">
        <v>6157097</v>
      </c>
      <c r="X942">
        <v>106</v>
      </c>
      <c r="Y942" s="61">
        <v>46030</v>
      </c>
      <c r="Z942" s="61" t="s">
        <v>1817</v>
      </c>
      <c r="AA942" s="58">
        <v>-119</v>
      </c>
      <c r="AB942">
        <v>9938</v>
      </c>
      <c r="AC942">
        <v>119</v>
      </c>
      <c r="AD942">
        <v>9</v>
      </c>
      <c r="AE942" s="42">
        <v>0.210457812910467</v>
      </c>
      <c r="AF942" s="58">
        <v>110</v>
      </c>
    </row>
    <row r="943" spans="3:32">
      <c r="C943" t="s">
        <v>1237</v>
      </c>
      <c r="D943">
        <v>715</v>
      </c>
      <c r="E943">
        <v>19930365</v>
      </c>
      <c r="F943" t="s">
        <v>615</v>
      </c>
      <c r="G943" t="s">
        <v>79</v>
      </c>
      <c r="H943">
        <v>22</v>
      </c>
      <c r="I943">
        <v>2519794</v>
      </c>
      <c r="J943" s="59">
        <v>0.96</v>
      </c>
      <c r="K943" s="60">
        <v>72.484365848453507</v>
      </c>
      <c r="L943" t="s">
        <v>80</v>
      </c>
      <c r="M943" s="42">
        <v>0.10299999999999999</v>
      </c>
      <c r="N943">
        <v>4640</v>
      </c>
      <c r="O943" s="62">
        <v>44737</v>
      </c>
      <c r="P943">
        <v>14361</v>
      </c>
      <c r="Q943" s="58">
        <v>1040947.97794964</v>
      </c>
      <c r="R943" s="58">
        <v>1148166</v>
      </c>
      <c r="S943">
        <v>7779</v>
      </c>
      <c r="T943" s="58">
        <v>14361</v>
      </c>
      <c r="U943" s="58">
        <v>6582</v>
      </c>
      <c r="V943" s="58">
        <v>621933</v>
      </c>
      <c r="W943" s="58">
        <v>526233</v>
      </c>
      <c r="X943">
        <v>84</v>
      </c>
      <c r="Y943" s="61">
        <v>46044</v>
      </c>
      <c r="Z943" s="61" t="s">
        <v>1817</v>
      </c>
      <c r="AA943" s="58">
        <v>-105</v>
      </c>
      <c r="AB943">
        <v>6401</v>
      </c>
      <c r="AC943">
        <v>105</v>
      </c>
      <c r="AD943">
        <v>5</v>
      </c>
      <c r="AE943" s="42">
        <v>0.541675370795906</v>
      </c>
      <c r="AF943" s="58">
        <v>100</v>
      </c>
    </row>
    <row r="944" spans="3:32">
      <c r="C944" t="s">
        <v>1238</v>
      </c>
      <c r="D944">
        <v>984</v>
      </c>
      <c r="E944">
        <v>93288321</v>
      </c>
      <c r="F944" t="s">
        <v>432</v>
      </c>
      <c r="G944" t="s">
        <v>207</v>
      </c>
      <c r="H944">
        <v>10</v>
      </c>
      <c r="I944">
        <v>6448423</v>
      </c>
      <c r="J944" s="59">
        <v>0.75</v>
      </c>
      <c r="K944" s="60">
        <v>63.2813742221688</v>
      </c>
      <c r="L944" t="s">
        <v>377</v>
      </c>
      <c r="M944" s="42">
        <v>0.13600000000000001</v>
      </c>
      <c r="N944">
        <v>8038</v>
      </c>
      <c r="O944" s="62">
        <v>45862</v>
      </c>
      <c r="P944">
        <v>31921</v>
      </c>
      <c r="Q944" s="58">
        <v>2020004.7465458501</v>
      </c>
      <c r="R944" s="58">
        <v>2294725</v>
      </c>
      <c r="S944">
        <v>31472</v>
      </c>
      <c r="T944" s="58">
        <v>31921</v>
      </c>
      <c r="U944" s="58">
        <v>449</v>
      </c>
      <c r="V944" s="58">
        <v>2262448</v>
      </c>
      <c r="W944" s="58">
        <v>32277</v>
      </c>
      <c r="X944">
        <v>122</v>
      </c>
      <c r="Y944" s="61">
        <v>45665</v>
      </c>
      <c r="Z944" s="61" t="s">
        <v>1817</v>
      </c>
      <c r="AA944" s="58">
        <v>-484</v>
      </c>
      <c r="AB944">
        <v>2749</v>
      </c>
      <c r="AC944">
        <v>484</v>
      </c>
      <c r="AD944">
        <v>3</v>
      </c>
      <c r="AE944" s="42">
        <v>0.98593402462328905</v>
      </c>
      <c r="AF944" s="58">
        <v>481</v>
      </c>
    </row>
    <row r="945" spans="3:32">
      <c r="C945" t="s">
        <v>1239</v>
      </c>
      <c r="D945">
        <v>105</v>
      </c>
      <c r="E945">
        <v>51209537</v>
      </c>
      <c r="F945" t="s">
        <v>100</v>
      </c>
      <c r="G945" t="s">
        <v>63</v>
      </c>
      <c r="H945">
        <v>15</v>
      </c>
      <c r="I945">
        <v>277082</v>
      </c>
      <c r="J945" s="59">
        <v>0.92</v>
      </c>
      <c r="K945" s="60">
        <v>78.411666884001505</v>
      </c>
      <c r="L945" t="s">
        <v>221</v>
      </c>
      <c r="M945" s="42">
        <v>0.112</v>
      </c>
      <c r="N945">
        <v>5968</v>
      </c>
      <c r="O945" s="62">
        <v>44464</v>
      </c>
      <c r="P945">
        <v>44253</v>
      </c>
      <c r="Q945" s="58">
        <v>3469951.4946177201</v>
      </c>
      <c r="R945" s="58">
        <v>3858586</v>
      </c>
      <c r="S945">
        <v>31825</v>
      </c>
      <c r="T945" s="58">
        <v>44253</v>
      </c>
      <c r="U945" s="58">
        <v>12428</v>
      </c>
      <c r="V945" s="58">
        <v>2774942</v>
      </c>
      <c r="W945" s="58">
        <v>1083644</v>
      </c>
      <c r="X945">
        <v>196</v>
      </c>
      <c r="Y945" s="61">
        <v>46121</v>
      </c>
      <c r="Z945" s="61" t="s">
        <v>1817</v>
      </c>
      <c r="AA945" s="58">
        <v>-28</v>
      </c>
      <c r="AB945">
        <v>4402</v>
      </c>
      <c r="AC945">
        <v>28</v>
      </c>
      <c r="AD945">
        <v>9</v>
      </c>
      <c r="AE945" s="42">
        <v>0.71916028291867196</v>
      </c>
      <c r="AF945" s="58">
        <v>19</v>
      </c>
    </row>
    <row r="946" spans="3:32">
      <c r="C946" t="s">
        <v>1240</v>
      </c>
      <c r="D946">
        <v>701</v>
      </c>
      <c r="E946">
        <v>66988393</v>
      </c>
      <c r="F946" t="s">
        <v>246</v>
      </c>
      <c r="G946" t="s">
        <v>50</v>
      </c>
      <c r="H946">
        <v>37</v>
      </c>
      <c r="I946">
        <v>9817750</v>
      </c>
      <c r="J946" s="59">
        <v>0.79</v>
      </c>
      <c r="K946" s="60">
        <v>79.835611244149703</v>
      </c>
      <c r="L946" t="s">
        <v>64</v>
      </c>
      <c r="M946" s="42">
        <v>0.14399999999999999</v>
      </c>
      <c r="N946">
        <v>1244</v>
      </c>
      <c r="O946" s="62">
        <v>45707</v>
      </c>
      <c r="P946">
        <v>72595</v>
      </c>
      <c r="Q946" s="58">
        <v>5795666.1982690496</v>
      </c>
      <c r="R946" s="58">
        <v>6630242</v>
      </c>
      <c r="S946">
        <v>8903</v>
      </c>
      <c r="T946" s="58">
        <v>72595</v>
      </c>
      <c r="U946" s="58">
        <v>63692</v>
      </c>
      <c r="V946" s="58">
        <v>813128</v>
      </c>
      <c r="W946" s="58">
        <v>5817114</v>
      </c>
      <c r="X946">
        <v>193</v>
      </c>
      <c r="Y946" s="61">
        <v>46220</v>
      </c>
      <c r="Z946" s="61" t="s">
        <v>1817</v>
      </c>
      <c r="AA946" s="58">
        <v>71</v>
      </c>
      <c r="AB946">
        <v>8593</v>
      </c>
      <c r="AC946">
        <v>0</v>
      </c>
      <c r="AD946">
        <v>0</v>
      </c>
      <c r="AE946" s="42">
        <v>0.122639300227288</v>
      </c>
      <c r="AF946" s="58">
        <v>0</v>
      </c>
    </row>
    <row r="947" spans="3:32">
      <c r="C947" t="s">
        <v>1241</v>
      </c>
      <c r="D947">
        <v>869</v>
      </c>
      <c r="E947">
        <v>85814672</v>
      </c>
      <c r="F947" t="s">
        <v>244</v>
      </c>
      <c r="G947" t="s">
        <v>67</v>
      </c>
      <c r="H947">
        <v>38</v>
      </c>
      <c r="I947">
        <v>7478373</v>
      </c>
      <c r="J947" s="59">
        <v>0.8</v>
      </c>
      <c r="K947" s="60">
        <v>51.009150742185597</v>
      </c>
      <c r="L947" t="s">
        <v>122</v>
      </c>
      <c r="M947" s="42">
        <v>0.13600000000000001</v>
      </c>
      <c r="N947">
        <v>5486</v>
      </c>
      <c r="O947" s="62">
        <v>44041</v>
      </c>
      <c r="P947">
        <v>30263</v>
      </c>
      <c r="Q947" s="58">
        <v>1543689.92891076</v>
      </c>
      <c r="R947" s="58">
        <v>1753632</v>
      </c>
      <c r="S947">
        <v>27798</v>
      </c>
      <c r="T947" s="58">
        <v>30263</v>
      </c>
      <c r="U947" s="58">
        <v>2465</v>
      </c>
      <c r="V947" s="58">
        <v>1610794</v>
      </c>
      <c r="W947" s="58">
        <v>142838</v>
      </c>
      <c r="X947">
        <v>135</v>
      </c>
      <c r="Y947" s="61">
        <v>46044</v>
      </c>
      <c r="Z947" s="61" t="s">
        <v>1817</v>
      </c>
      <c r="AA947" s="58">
        <v>-105</v>
      </c>
      <c r="AB947">
        <v>2509</v>
      </c>
      <c r="AC947">
        <v>105</v>
      </c>
      <c r="AD947">
        <v>9</v>
      </c>
      <c r="AE947" s="42">
        <v>0.91854740111687505</v>
      </c>
      <c r="AF947" s="58">
        <v>96</v>
      </c>
    </row>
    <row r="948" spans="3:32">
      <c r="C948" t="s">
        <v>1242</v>
      </c>
      <c r="D948">
        <v>810</v>
      </c>
      <c r="E948">
        <v>68141179</v>
      </c>
      <c r="F948" t="s">
        <v>206</v>
      </c>
      <c r="G948" t="s">
        <v>207</v>
      </c>
      <c r="H948">
        <v>34</v>
      </c>
      <c r="I948">
        <v>862235</v>
      </c>
      <c r="J948" s="59">
        <v>1</v>
      </c>
      <c r="K948" s="60">
        <v>71.998319677685103</v>
      </c>
      <c r="L948" t="s">
        <v>84</v>
      </c>
      <c r="M948" s="42">
        <v>0.10100000000000001</v>
      </c>
      <c r="N948">
        <v>3518</v>
      </c>
      <c r="O948" s="62">
        <v>45371</v>
      </c>
      <c r="P948">
        <v>35646</v>
      </c>
      <c r="Q948" s="58">
        <v>2566452.10323076</v>
      </c>
      <c r="R948" s="58">
        <v>2825664</v>
      </c>
      <c r="S948">
        <v>28972</v>
      </c>
      <c r="T948" s="58">
        <v>35646</v>
      </c>
      <c r="U948" s="58">
        <v>6674</v>
      </c>
      <c r="V948" s="58">
        <v>2296615</v>
      </c>
      <c r="W948" s="58">
        <v>529049</v>
      </c>
      <c r="X948">
        <v>164</v>
      </c>
      <c r="Y948" s="61">
        <v>46005</v>
      </c>
      <c r="Z948" s="61" t="s">
        <v>1817</v>
      </c>
      <c r="AA948" s="58">
        <v>-144</v>
      </c>
      <c r="AB948">
        <v>7147</v>
      </c>
      <c r="AC948">
        <v>144</v>
      </c>
      <c r="AD948">
        <v>7</v>
      </c>
      <c r="AE948" s="42">
        <v>0.81277001627111001</v>
      </c>
      <c r="AF948" s="58">
        <v>137</v>
      </c>
    </row>
    <row r="949" spans="3:32">
      <c r="C949" t="s">
        <v>1243</v>
      </c>
      <c r="D949">
        <v>137</v>
      </c>
      <c r="E949">
        <v>72902930</v>
      </c>
      <c r="F949" t="s">
        <v>702</v>
      </c>
      <c r="G949" t="s">
        <v>207</v>
      </c>
      <c r="H949">
        <v>12</v>
      </c>
      <c r="I949">
        <v>6523866</v>
      </c>
      <c r="J949" s="59">
        <v>0.79</v>
      </c>
      <c r="K949" s="60">
        <v>84.735260629443204</v>
      </c>
      <c r="L949" t="s">
        <v>190</v>
      </c>
      <c r="M949" s="42">
        <v>0.107</v>
      </c>
      <c r="N949">
        <v>4193</v>
      </c>
      <c r="O949" s="62">
        <v>45623</v>
      </c>
      <c r="P949">
        <v>69199</v>
      </c>
      <c r="Q949" s="58">
        <v>5863595.3002968403</v>
      </c>
      <c r="R949" s="58">
        <v>6491000</v>
      </c>
      <c r="S949">
        <v>69199</v>
      </c>
      <c r="T949" s="58">
        <v>69199</v>
      </c>
      <c r="U949" s="58">
        <v>0</v>
      </c>
      <c r="V949" s="58">
        <v>6491000</v>
      </c>
      <c r="W949" s="58">
        <v>0</v>
      </c>
      <c r="X949">
        <v>164</v>
      </c>
      <c r="Y949" s="61">
        <v>45858</v>
      </c>
      <c r="Z949" s="61" t="s">
        <v>1816</v>
      </c>
      <c r="AA949" s="58">
        <v>-291</v>
      </c>
      <c r="AB949">
        <v>7999</v>
      </c>
      <c r="AC949">
        <v>291</v>
      </c>
      <c r="AD949">
        <v>7</v>
      </c>
      <c r="AE949" s="42">
        <v>1</v>
      </c>
      <c r="AF949" s="58">
        <v>284</v>
      </c>
    </row>
    <row r="950" spans="3:32">
      <c r="C950" t="s">
        <v>1244</v>
      </c>
      <c r="D950">
        <v>155</v>
      </c>
      <c r="E950">
        <v>40967234</v>
      </c>
      <c r="F950" t="s">
        <v>458</v>
      </c>
      <c r="G950" t="s">
        <v>97</v>
      </c>
      <c r="H950">
        <v>17</v>
      </c>
      <c r="I950">
        <v>2044962</v>
      </c>
      <c r="J950" s="59">
        <v>0.98</v>
      </c>
      <c r="K950" s="60">
        <v>95.094336526796198</v>
      </c>
      <c r="L950" t="s">
        <v>59</v>
      </c>
      <c r="M950" s="42">
        <v>0.14599999999999999</v>
      </c>
      <c r="N950">
        <v>7588</v>
      </c>
      <c r="O950" s="62">
        <v>44911</v>
      </c>
      <c r="P950">
        <v>80732</v>
      </c>
      <c r="Q950" s="58">
        <v>7677155.9764813101</v>
      </c>
      <c r="R950" s="58">
        <v>8798021</v>
      </c>
      <c r="S950">
        <v>50111</v>
      </c>
      <c r="T950" s="58">
        <v>80732</v>
      </c>
      <c r="U950" s="58">
        <v>30621</v>
      </c>
      <c r="V950" s="58">
        <v>5461002</v>
      </c>
      <c r="W950" s="58">
        <v>3337019</v>
      </c>
      <c r="X950">
        <v>66</v>
      </c>
      <c r="Y950" s="61">
        <v>46218</v>
      </c>
      <c r="Z950" s="61" t="s">
        <v>1817</v>
      </c>
      <c r="AA950" s="58">
        <v>69</v>
      </c>
      <c r="AB950">
        <v>3636</v>
      </c>
      <c r="AC950">
        <v>0</v>
      </c>
      <c r="AD950">
        <v>0</v>
      </c>
      <c r="AE950" s="42">
        <v>0.62070802160233896</v>
      </c>
      <c r="AF950" s="58">
        <v>0</v>
      </c>
    </row>
    <row r="951" spans="3:32">
      <c r="C951" t="s">
        <v>1245</v>
      </c>
      <c r="D951">
        <v>604</v>
      </c>
      <c r="E951">
        <v>32034092</v>
      </c>
      <c r="F951" t="s">
        <v>89</v>
      </c>
      <c r="G951" t="s">
        <v>71</v>
      </c>
      <c r="H951">
        <v>39</v>
      </c>
      <c r="I951">
        <v>4758601</v>
      </c>
      <c r="J951" s="59">
        <v>0.77</v>
      </c>
      <c r="K951" s="60">
        <v>88.054594157370104</v>
      </c>
      <c r="L951" t="s">
        <v>221</v>
      </c>
      <c r="M951" s="42">
        <v>0.114</v>
      </c>
      <c r="N951">
        <v>2985</v>
      </c>
      <c r="O951" s="62">
        <v>44195</v>
      </c>
      <c r="P951">
        <v>79788</v>
      </c>
      <c r="Q951" s="58">
        <v>7025699.9586282503</v>
      </c>
      <c r="R951" s="58">
        <v>7826630</v>
      </c>
      <c r="S951">
        <v>41179</v>
      </c>
      <c r="T951" s="58">
        <v>79788</v>
      </c>
      <c r="U951" s="58">
        <v>38609</v>
      </c>
      <c r="V951" s="58">
        <v>4039364</v>
      </c>
      <c r="W951" s="58">
        <v>3787266</v>
      </c>
      <c r="X951">
        <v>188</v>
      </c>
      <c r="Y951" s="61">
        <v>45893</v>
      </c>
      <c r="Z951" s="61" t="s">
        <v>1817</v>
      </c>
      <c r="AA951" s="58">
        <v>-256</v>
      </c>
      <c r="AB951">
        <v>9167</v>
      </c>
      <c r="AC951">
        <v>256</v>
      </c>
      <c r="AD951">
        <v>8</v>
      </c>
      <c r="AE951" s="42">
        <v>0.51610517872361805</v>
      </c>
      <c r="AF951" s="58">
        <v>248</v>
      </c>
    </row>
    <row r="952" spans="3:32">
      <c r="C952" t="s">
        <v>1246</v>
      </c>
      <c r="D952">
        <v>669</v>
      </c>
      <c r="E952">
        <v>95024030</v>
      </c>
      <c r="F952" t="s">
        <v>295</v>
      </c>
      <c r="G952" t="s">
        <v>63</v>
      </c>
      <c r="H952">
        <v>20</v>
      </c>
      <c r="I952">
        <v>346448</v>
      </c>
      <c r="J952" s="59">
        <v>0.86</v>
      </c>
      <c r="K952" s="60">
        <v>90.187106678261898</v>
      </c>
      <c r="L952" t="s">
        <v>112</v>
      </c>
      <c r="M952" s="42">
        <v>0.111</v>
      </c>
      <c r="N952">
        <v>6832</v>
      </c>
      <c r="O952" s="62">
        <v>44482</v>
      </c>
      <c r="P952">
        <v>60319</v>
      </c>
      <c r="Q952" s="58">
        <v>5439996.0877260799</v>
      </c>
      <c r="R952" s="58">
        <v>6043836</v>
      </c>
      <c r="S952">
        <v>1146</v>
      </c>
      <c r="T952" s="58">
        <v>60319</v>
      </c>
      <c r="U952" s="58">
        <v>59173</v>
      </c>
      <c r="V952" s="58">
        <v>114827</v>
      </c>
      <c r="W952" s="58">
        <v>5929009</v>
      </c>
      <c r="X952">
        <v>77</v>
      </c>
      <c r="Y952" s="61">
        <v>45999</v>
      </c>
      <c r="Z952" s="61" t="s">
        <v>1817</v>
      </c>
      <c r="AA952" s="58">
        <v>-150</v>
      </c>
      <c r="AB952">
        <v>6565</v>
      </c>
      <c r="AC952">
        <v>150</v>
      </c>
      <c r="AD952">
        <v>8</v>
      </c>
      <c r="AE952" s="42">
        <v>1.8998988710024999E-2</v>
      </c>
      <c r="AF952" s="58">
        <v>142</v>
      </c>
    </row>
    <row r="953" spans="3:32">
      <c r="C953" t="s">
        <v>1247</v>
      </c>
      <c r="D953">
        <v>887</v>
      </c>
      <c r="E953">
        <v>32637591</v>
      </c>
      <c r="F953" t="s">
        <v>430</v>
      </c>
      <c r="G953" t="s">
        <v>75</v>
      </c>
      <c r="H953">
        <v>33</v>
      </c>
      <c r="I953">
        <v>9091998</v>
      </c>
      <c r="J953" s="59">
        <v>0.85</v>
      </c>
      <c r="K953" s="60">
        <v>90.3841068149531</v>
      </c>
      <c r="L953" t="s">
        <v>187</v>
      </c>
      <c r="M953" s="42">
        <v>0.105</v>
      </c>
      <c r="N953">
        <v>8066</v>
      </c>
      <c r="O953" s="62">
        <v>44490</v>
      </c>
      <c r="P953">
        <v>42649</v>
      </c>
      <c r="Q953" s="58">
        <v>3854791.7715509399</v>
      </c>
      <c r="R953" s="58">
        <v>4259545</v>
      </c>
      <c r="S953">
        <v>6805</v>
      </c>
      <c r="T953" s="58">
        <v>42649</v>
      </c>
      <c r="U953" s="58">
        <v>35844</v>
      </c>
      <c r="V953" s="58">
        <v>679646</v>
      </c>
      <c r="W953" s="58">
        <v>3579899</v>
      </c>
      <c r="X953">
        <v>169</v>
      </c>
      <c r="Y953" s="61">
        <v>46340</v>
      </c>
      <c r="Z953" s="61" t="s">
        <v>1817</v>
      </c>
      <c r="AA953" s="58">
        <v>191</v>
      </c>
      <c r="AB953">
        <v>8396</v>
      </c>
      <c r="AC953">
        <v>0</v>
      </c>
      <c r="AD953">
        <v>0</v>
      </c>
      <c r="AE953" s="42">
        <v>0.159558254589791</v>
      </c>
      <c r="AF953" s="58">
        <v>0</v>
      </c>
    </row>
    <row r="954" spans="3:32">
      <c r="C954" t="s">
        <v>1248</v>
      </c>
      <c r="D954">
        <v>555</v>
      </c>
      <c r="E954">
        <v>57377201</v>
      </c>
      <c r="F954" t="s">
        <v>525</v>
      </c>
      <c r="G954" t="s">
        <v>211</v>
      </c>
      <c r="H954">
        <v>26</v>
      </c>
      <c r="I954">
        <v>6022737</v>
      </c>
      <c r="J954" s="59">
        <v>0.78</v>
      </c>
      <c r="K954" s="60">
        <v>82.002882448884293</v>
      </c>
      <c r="L954" t="s">
        <v>76</v>
      </c>
      <c r="M954" s="42">
        <v>0.115</v>
      </c>
      <c r="N954">
        <v>3190</v>
      </c>
      <c r="O954" s="62">
        <v>44013</v>
      </c>
      <c r="P954">
        <v>79571</v>
      </c>
      <c r="Q954" s="58">
        <v>6525051.3593401704</v>
      </c>
      <c r="R954" s="58">
        <v>7275432</v>
      </c>
      <c r="S954">
        <v>44890</v>
      </c>
      <c r="T954" s="58">
        <v>79571</v>
      </c>
      <c r="U954" s="58">
        <v>34681</v>
      </c>
      <c r="V954" s="58">
        <v>4104437</v>
      </c>
      <c r="W954" s="58">
        <v>3170995</v>
      </c>
      <c r="X954">
        <v>52</v>
      </c>
      <c r="Y954" s="61">
        <v>45983</v>
      </c>
      <c r="Z954" s="61" t="s">
        <v>1817</v>
      </c>
      <c r="AA954" s="58">
        <v>-166</v>
      </c>
      <c r="AB954">
        <v>6533</v>
      </c>
      <c r="AC954">
        <v>166</v>
      </c>
      <c r="AD954">
        <v>2</v>
      </c>
      <c r="AE954" s="42">
        <v>0.56415025574643995</v>
      </c>
      <c r="AF954" s="58">
        <v>164</v>
      </c>
    </row>
    <row r="955" spans="3:32">
      <c r="C955" t="s">
        <v>1249</v>
      </c>
      <c r="D955">
        <v>278</v>
      </c>
      <c r="E955">
        <v>20237311</v>
      </c>
      <c r="F955" t="s">
        <v>53</v>
      </c>
      <c r="G955" t="s">
        <v>54</v>
      </c>
      <c r="H955">
        <v>30</v>
      </c>
      <c r="I955">
        <v>2672630</v>
      </c>
      <c r="J955" s="59">
        <v>0.98</v>
      </c>
      <c r="K955" s="60">
        <v>57.193155300605902</v>
      </c>
      <c r="L955" t="s">
        <v>187</v>
      </c>
      <c r="M955" s="42">
        <v>0.14199999999999999</v>
      </c>
      <c r="N955">
        <v>6992</v>
      </c>
      <c r="O955" s="62">
        <v>44023</v>
      </c>
      <c r="P955">
        <v>41159</v>
      </c>
      <c r="Q955" s="58">
        <v>2354013.0790176401</v>
      </c>
      <c r="R955" s="58">
        <v>2688283</v>
      </c>
      <c r="S955">
        <v>25456</v>
      </c>
      <c r="T955" s="58">
        <v>41159</v>
      </c>
      <c r="U955" s="58">
        <v>15703</v>
      </c>
      <c r="V955" s="58">
        <v>1662648</v>
      </c>
      <c r="W955" s="58">
        <v>1025635</v>
      </c>
      <c r="X955">
        <v>183</v>
      </c>
      <c r="Y955" s="61">
        <v>45940</v>
      </c>
      <c r="Z955" s="61" t="s">
        <v>1817</v>
      </c>
      <c r="AA955" s="58">
        <v>-209</v>
      </c>
      <c r="AB955">
        <v>3196</v>
      </c>
      <c r="AC955">
        <v>209</v>
      </c>
      <c r="AD955">
        <v>6</v>
      </c>
      <c r="AE955" s="42">
        <v>0.61847955489686302</v>
      </c>
      <c r="AF955" s="58">
        <v>203</v>
      </c>
    </row>
    <row r="956" spans="3:32">
      <c r="C956" t="s">
        <v>1250</v>
      </c>
      <c r="D956">
        <v>729</v>
      </c>
      <c r="E956">
        <v>78510361</v>
      </c>
      <c r="F956" t="s">
        <v>149</v>
      </c>
      <c r="G956" t="s">
        <v>75</v>
      </c>
      <c r="H956">
        <v>33</v>
      </c>
      <c r="I956">
        <v>2837664</v>
      </c>
      <c r="J956" s="59">
        <v>0.88</v>
      </c>
      <c r="K956" s="60">
        <v>69.691053112380303</v>
      </c>
      <c r="L956" t="s">
        <v>276</v>
      </c>
      <c r="M956" s="42">
        <v>0.13100000000000001</v>
      </c>
      <c r="N956">
        <v>9635</v>
      </c>
      <c r="O956" s="62">
        <v>45519</v>
      </c>
      <c r="P956">
        <v>29839</v>
      </c>
      <c r="Q956" s="58">
        <v>2079511.33382032</v>
      </c>
      <c r="R956" s="58">
        <v>2351927</v>
      </c>
      <c r="S956">
        <v>24324</v>
      </c>
      <c r="T956" s="58">
        <v>29839</v>
      </c>
      <c r="U956" s="58">
        <v>5515</v>
      </c>
      <c r="V956" s="58">
        <v>1917232</v>
      </c>
      <c r="W956" s="58">
        <v>434695</v>
      </c>
      <c r="X956">
        <v>146</v>
      </c>
      <c r="Y956" s="61">
        <v>45873</v>
      </c>
      <c r="Z956" s="61" t="s">
        <v>1817</v>
      </c>
      <c r="AA956" s="58">
        <v>-276</v>
      </c>
      <c r="AB956">
        <v>5863</v>
      </c>
      <c r="AC956">
        <v>276</v>
      </c>
      <c r="AD956">
        <v>7</v>
      </c>
      <c r="AE956" s="42">
        <v>0.81517477127249605</v>
      </c>
      <c r="AF956" s="58">
        <v>269</v>
      </c>
    </row>
    <row r="957" spans="3:32">
      <c r="C957" t="s">
        <v>1251</v>
      </c>
      <c r="D957">
        <v>883</v>
      </c>
      <c r="E957">
        <v>27036795</v>
      </c>
      <c r="F957" t="s">
        <v>196</v>
      </c>
      <c r="G957" t="s">
        <v>83</v>
      </c>
      <c r="H957">
        <v>20</v>
      </c>
      <c r="I957">
        <v>6807493</v>
      </c>
      <c r="J957" s="59">
        <v>1</v>
      </c>
      <c r="K957" s="60">
        <v>61.265780506431398</v>
      </c>
      <c r="L957" t="s">
        <v>181</v>
      </c>
      <c r="M957" s="42">
        <v>0.14099999999999999</v>
      </c>
      <c r="N957">
        <v>1491</v>
      </c>
      <c r="O957" s="62">
        <v>45362</v>
      </c>
      <c r="P957">
        <v>50996</v>
      </c>
      <c r="Q957" s="58">
        <v>3124309.7427059799</v>
      </c>
      <c r="R957" s="58">
        <v>3564837</v>
      </c>
      <c r="S957">
        <v>9956</v>
      </c>
      <c r="T957" s="58">
        <v>50996</v>
      </c>
      <c r="U957" s="58">
        <v>41040</v>
      </c>
      <c r="V957" s="58">
        <v>695967</v>
      </c>
      <c r="W957" s="58">
        <v>2868870</v>
      </c>
      <c r="X957">
        <v>105</v>
      </c>
      <c r="Y957" s="61">
        <v>46073</v>
      </c>
      <c r="Z957" s="61" t="s">
        <v>1817</v>
      </c>
      <c r="AA957" s="58">
        <v>-76</v>
      </c>
      <c r="AB957">
        <v>4605</v>
      </c>
      <c r="AC957">
        <v>76</v>
      </c>
      <c r="AD957">
        <v>6</v>
      </c>
      <c r="AE957" s="42">
        <v>0.195230998509687</v>
      </c>
      <c r="AF957" s="58">
        <v>70</v>
      </c>
    </row>
    <row r="958" spans="3:32">
      <c r="C958" t="s">
        <v>1252</v>
      </c>
      <c r="D958">
        <v>682</v>
      </c>
      <c r="E958">
        <v>55189128</v>
      </c>
      <c r="F958" t="s">
        <v>128</v>
      </c>
      <c r="G958" t="s">
        <v>50</v>
      </c>
      <c r="H958">
        <v>46</v>
      </c>
      <c r="I958">
        <v>9694751</v>
      </c>
      <c r="J958" s="59">
        <v>0.92</v>
      </c>
      <c r="K958" s="60">
        <v>51.692020603608</v>
      </c>
      <c r="L958" t="s">
        <v>242</v>
      </c>
      <c r="M958" s="42">
        <v>0.127</v>
      </c>
      <c r="N958">
        <v>3081</v>
      </c>
      <c r="O958" s="62">
        <v>45981</v>
      </c>
      <c r="P958">
        <v>93504</v>
      </c>
      <c r="Q958" s="58">
        <v>4833410.6945197601</v>
      </c>
      <c r="R958" s="58">
        <v>5447254</v>
      </c>
      <c r="S958">
        <v>62569</v>
      </c>
      <c r="T958" s="58">
        <v>93504</v>
      </c>
      <c r="U958" s="58">
        <v>30935</v>
      </c>
      <c r="V958" s="58">
        <v>3645076</v>
      </c>
      <c r="W958" s="58">
        <v>1802178</v>
      </c>
      <c r="X958">
        <v>170</v>
      </c>
      <c r="Y958" s="61">
        <v>46062</v>
      </c>
      <c r="Z958" s="61" t="s">
        <v>1817</v>
      </c>
      <c r="AA958" s="58">
        <v>-87</v>
      </c>
      <c r="AB958">
        <v>6468</v>
      </c>
      <c r="AC958">
        <v>87</v>
      </c>
      <c r="AD958">
        <v>8</v>
      </c>
      <c r="AE958" s="42">
        <v>0.66915853867214203</v>
      </c>
      <c r="AF958" s="58">
        <v>79</v>
      </c>
    </row>
    <row r="959" spans="3:32">
      <c r="C959" t="s">
        <v>1253</v>
      </c>
      <c r="D959">
        <v>404</v>
      </c>
      <c r="E959">
        <v>40486934</v>
      </c>
      <c r="F959" t="s">
        <v>1254</v>
      </c>
      <c r="G959" t="s">
        <v>125</v>
      </c>
      <c r="H959">
        <v>13</v>
      </c>
      <c r="I959">
        <v>977934</v>
      </c>
      <c r="J959" s="59">
        <v>0.82</v>
      </c>
      <c r="K959" s="60">
        <v>88.521173602461403</v>
      </c>
      <c r="L959" t="s">
        <v>64</v>
      </c>
      <c r="M959" s="42">
        <v>0.13700000000000001</v>
      </c>
      <c r="N959">
        <v>3681</v>
      </c>
      <c r="O959" s="62">
        <v>44613</v>
      </c>
      <c r="P959">
        <v>37676</v>
      </c>
      <c r="Q959" s="58">
        <v>3335123.7366463402</v>
      </c>
      <c r="R959" s="58">
        <v>3792036</v>
      </c>
      <c r="S959">
        <v>25229</v>
      </c>
      <c r="T959" s="58">
        <v>37676</v>
      </c>
      <c r="U959" s="58">
        <v>12447</v>
      </c>
      <c r="V959" s="58">
        <v>2539263</v>
      </c>
      <c r="W959" s="58">
        <v>1252773</v>
      </c>
      <c r="X959">
        <v>104</v>
      </c>
      <c r="Y959" s="61">
        <v>46361</v>
      </c>
      <c r="Z959" s="61" t="s">
        <v>1817</v>
      </c>
      <c r="AA959" s="58">
        <v>212</v>
      </c>
      <c r="AB959">
        <v>1212</v>
      </c>
      <c r="AC959">
        <v>0</v>
      </c>
      <c r="AD959">
        <v>0</v>
      </c>
      <c r="AE959" s="42">
        <v>0.66963053402696704</v>
      </c>
      <c r="AF959" s="58">
        <v>0</v>
      </c>
    </row>
    <row r="960" spans="3:32">
      <c r="C960" t="s">
        <v>1255</v>
      </c>
      <c r="D960">
        <v>583</v>
      </c>
      <c r="E960">
        <v>46370857</v>
      </c>
      <c r="F960" t="s">
        <v>652</v>
      </c>
      <c r="G960" t="s">
        <v>93</v>
      </c>
      <c r="H960">
        <v>17</v>
      </c>
      <c r="I960">
        <v>5990198</v>
      </c>
      <c r="J960" s="59">
        <v>0.84</v>
      </c>
      <c r="K960" s="60">
        <v>72.223600414992305</v>
      </c>
      <c r="L960" t="s">
        <v>101</v>
      </c>
      <c r="M960" s="42">
        <v>0.11600000000000001</v>
      </c>
      <c r="N960">
        <v>4943</v>
      </c>
      <c r="O960" s="62">
        <v>44225</v>
      </c>
      <c r="P960">
        <v>93939</v>
      </c>
      <c r="Q960" s="58">
        <v>6784612.7993839597</v>
      </c>
      <c r="R960" s="58">
        <v>7571628</v>
      </c>
      <c r="S960">
        <v>81389</v>
      </c>
      <c r="T960" s="58">
        <v>93939</v>
      </c>
      <c r="U960" s="58">
        <v>12550</v>
      </c>
      <c r="V960" s="58">
        <v>6560079</v>
      </c>
      <c r="W960" s="58">
        <v>1011549</v>
      </c>
      <c r="X960">
        <v>181</v>
      </c>
      <c r="Y960" s="61">
        <v>46037</v>
      </c>
      <c r="Z960" s="61" t="s">
        <v>1817</v>
      </c>
      <c r="AA960" s="58">
        <v>-112</v>
      </c>
      <c r="AB960">
        <v>8658</v>
      </c>
      <c r="AC960">
        <v>112</v>
      </c>
      <c r="AD960">
        <v>6</v>
      </c>
      <c r="AE960" s="42">
        <v>0.86640266555956502</v>
      </c>
      <c r="AF960" s="58">
        <v>106</v>
      </c>
    </row>
    <row r="961" spans="3:32">
      <c r="C961" t="s">
        <v>1256</v>
      </c>
      <c r="D961">
        <v>610</v>
      </c>
      <c r="E961">
        <v>42177832</v>
      </c>
      <c r="F961" t="s">
        <v>139</v>
      </c>
      <c r="G961" t="s">
        <v>67</v>
      </c>
      <c r="H961">
        <v>25</v>
      </c>
      <c r="I961">
        <v>4499318</v>
      </c>
      <c r="J961" s="59">
        <v>0.77</v>
      </c>
      <c r="K961" s="60">
        <v>67.887722926049094</v>
      </c>
      <c r="L961" t="s">
        <v>194</v>
      </c>
      <c r="M961" s="42">
        <v>0.121</v>
      </c>
      <c r="N961">
        <v>9155</v>
      </c>
      <c r="O961" s="62">
        <v>44082</v>
      </c>
      <c r="P961">
        <v>93254</v>
      </c>
      <c r="Q961" s="58">
        <v>6330801.7137457803</v>
      </c>
      <c r="R961" s="58">
        <v>7096829</v>
      </c>
      <c r="S961">
        <v>32546</v>
      </c>
      <c r="T961" s="58">
        <v>93254</v>
      </c>
      <c r="U961" s="58">
        <v>60708</v>
      </c>
      <c r="V961" s="58">
        <v>2476820</v>
      </c>
      <c r="W961" s="58">
        <v>4620009</v>
      </c>
      <c r="X961">
        <v>180</v>
      </c>
      <c r="Y961" s="61">
        <v>45954</v>
      </c>
      <c r="Z961" s="61" t="s">
        <v>1817</v>
      </c>
      <c r="AA961" s="58">
        <v>-195</v>
      </c>
      <c r="AB961">
        <v>9822</v>
      </c>
      <c r="AC961">
        <v>195</v>
      </c>
      <c r="AD961">
        <v>2</v>
      </c>
      <c r="AE961" s="42">
        <v>0.34900379608381399</v>
      </c>
      <c r="AF961" s="58">
        <v>193</v>
      </c>
    </row>
    <row r="962" spans="3:32">
      <c r="C962" t="s">
        <v>1257</v>
      </c>
      <c r="D962">
        <v>989</v>
      </c>
      <c r="E962">
        <v>61173107</v>
      </c>
      <c r="F962" t="s">
        <v>599</v>
      </c>
      <c r="G962" t="s">
        <v>67</v>
      </c>
      <c r="H962">
        <v>22</v>
      </c>
      <c r="I962">
        <v>9754419</v>
      </c>
      <c r="J962" s="59">
        <v>0.95</v>
      </c>
      <c r="K962" s="60">
        <v>86.135050570715805</v>
      </c>
      <c r="L962" t="s">
        <v>377</v>
      </c>
      <c r="M962" s="42">
        <v>0.125</v>
      </c>
      <c r="N962">
        <v>9087</v>
      </c>
      <c r="O962" s="62">
        <v>43964</v>
      </c>
      <c r="P962">
        <v>75136</v>
      </c>
      <c r="Q962" s="58">
        <v>6471843.1596813099</v>
      </c>
      <c r="R962" s="58">
        <v>7280824</v>
      </c>
      <c r="S962">
        <v>36438</v>
      </c>
      <c r="T962" s="58">
        <v>75136</v>
      </c>
      <c r="U962" s="58">
        <v>38698</v>
      </c>
      <c r="V962" s="58">
        <v>3530913</v>
      </c>
      <c r="W962" s="58">
        <v>3749911</v>
      </c>
      <c r="X962">
        <v>166</v>
      </c>
      <c r="Y962" s="61">
        <v>46069</v>
      </c>
      <c r="Z962" s="61" t="s">
        <v>1817</v>
      </c>
      <c r="AA962" s="58">
        <v>-80</v>
      </c>
      <c r="AB962">
        <v>1918</v>
      </c>
      <c r="AC962">
        <v>80</v>
      </c>
      <c r="AD962">
        <v>3</v>
      </c>
      <c r="AE962" s="42">
        <v>0.48496060477001701</v>
      </c>
      <c r="AF962" s="58">
        <v>77</v>
      </c>
    </row>
    <row r="963" spans="3:32">
      <c r="C963" t="s">
        <v>1258</v>
      </c>
      <c r="D963">
        <v>146</v>
      </c>
      <c r="E963">
        <v>78974998</v>
      </c>
      <c r="F963" t="s">
        <v>178</v>
      </c>
      <c r="G963" t="s">
        <v>63</v>
      </c>
      <c r="H963">
        <v>47</v>
      </c>
      <c r="I963">
        <v>2604859</v>
      </c>
      <c r="J963" s="59">
        <v>0.88</v>
      </c>
      <c r="K963" s="60">
        <v>55.4953697802517</v>
      </c>
      <c r="L963" t="s">
        <v>202</v>
      </c>
      <c r="M963" s="42">
        <v>0.14399999999999999</v>
      </c>
      <c r="N963">
        <v>5799</v>
      </c>
      <c r="O963" s="62">
        <v>45440</v>
      </c>
      <c r="P963">
        <v>75148</v>
      </c>
      <c r="Q963" s="58">
        <v>4170366.0482463501</v>
      </c>
      <c r="R963" s="58">
        <v>4770899</v>
      </c>
      <c r="S963">
        <v>1796</v>
      </c>
      <c r="T963" s="58">
        <v>75148</v>
      </c>
      <c r="U963" s="58">
        <v>73352</v>
      </c>
      <c r="V963" s="58">
        <v>114022</v>
      </c>
      <c r="W963" s="58">
        <v>4656877</v>
      </c>
      <c r="X963">
        <v>105</v>
      </c>
      <c r="Y963" s="61">
        <v>46247</v>
      </c>
      <c r="Z963" s="61" t="s">
        <v>1817</v>
      </c>
      <c r="AA963" s="58">
        <v>98</v>
      </c>
      <c r="AB963">
        <v>6049</v>
      </c>
      <c r="AC963">
        <v>0</v>
      </c>
      <c r="AD963">
        <v>0</v>
      </c>
      <c r="AE963" s="42">
        <v>2.38995049768457E-2</v>
      </c>
      <c r="AF963" s="58">
        <v>0</v>
      </c>
    </row>
    <row r="964" spans="3:32">
      <c r="C964" t="s">
        <v>1259</v>
      </c>
      <c r="D964">
        <v>220</v>
      </c>
      <c r="E964">
        <v>25683113</v>
      </c>
      <c r="F964" t="s">
        <v>183</v>
      </c>
      <c r="G964" t="s">
        <v>93</v>
      </c>
      <c r="H964">
        <v>23</v>
      </c>
      <c r="I964">
        <v>5475095</v>
      </c>
      <c r="J964" s="59">
        <v>0.75</v>
      </c>
      <c r="K964" s="60">
        <v>95.479164359777798</v>
      </c>
      <c r="L964" t="s">
        <v>90</v>
      </c>
      <c r="M964" s="42">
        <v>0.122</v>
      </c>
      <c r="N964">
        <v>4255</v>
      </c>
      <c r="O964" s="62">
        <v>44046</v>
      </c>
      <c r="P964">
        <v>60385</v>
      </c>
      <c r="Q964" s="58">
        <v>5765509.3398651797</v>
      </c>
      <c r="R964" s="58">
        <v>6468901</v>
      </c>
      <c r="S964">
        <v>22780</v>
      </c>
      <c r="T964" s="58">
        <v>60385</v>
      </c>
      <c r="U964" s="58">
        <v>37605</v>
      </c>
      <c r="V964" s="58">
        <v>2440367</v>
      </c>
      <c r="W964" s="58">
        <v>4028534</v>
      </c>
      <c r="X964">
        <v>61</v>
      </c>
      <c r="Y964" s="61">
        <v>46350</v>
      </c>
      <c r="Z964" s="61" t="s">
        <v>1817</v>
      </c>
      <c r="AA964" s="58">
        <v>201</v>
      </c>
      <c r="AB964">
        <v>3329</v>
      </c>
      <c r="AC964">
        <v>0</v>
      </c>
      <c r="AD964">
        <v>0</v>
      </c>
      <c r="AE964" s="42">
        <v>0.37724600480251702</v>
      </c>
      <c r="AF964" s="58">
        <v>0</v>
      </c>
    </row>
    <row r="965" spans="3:32">
      <c r="C965" t="s">
        <v>1260</v>
      </c>
      <c r="D965">
        <v>489</v>
      </c>
      <c r="E965">
        <v>56831039</v>
      </c>
      <c r="F965" t="s">
        <v>339</v>
      </c>
      <c r="G965" t="s">
        <v>58</v>
      </c>
      <c r="H965">
        <v>42</v>
      </c>
      <c r="I965">
        <v>1453285</v>
      </c>
      <c r="J965" s="59">
        <v>0.89</v>
      </c>
      <c r="K965" s="60">
        <v>62.146961087014603</v>
      </c>
      <c r="L965" t="s">
        <v>68</v>
      </c>
      <c r="M965" s="42">
        <v>0.11700000000000001</v>
      </c>
      <c r="N965">
        <v>8618</v>
      </c>
      <c r="O965" s="62">
        <v>44957</v>
      </c>
      <c r="P965">
        <v>10113</v>
      </c>
      <c r="Q965" s="58">
        <v>628492.21747297898</v>
      </c>
      <c r="R965" s="58">
        <v>702026</v>
      </c>
      <c r="S965">
        <v>3817</v>
      </c>
      <c r="T965" s="58">
        <v>10113</v>
      </c>
      <c r="U965" s="58">
        <v>6296</v>
      </c>
      <c r="V965" s="58">
        <v>264969</v>
      </c>
      <c r="W965" s="58">
        <v>437057</v>
      </c>
      <c r="X965">
        <v>81</v>
      </c>
      <c r="Y965" s="61">
        <v>46066</v>
      </c>
      <c r="Z965" s="61" t="s">
        <v>1817</v>
      </c>
      <c r="AA965" s="58">
        <v>-83</v>
      </c>
      <c r="AB965">
        <v>8915</v>
      </c>
      <c r="AC965">
        <v>83</v>
      </c>
      <c r="AD965">
        <v>8</v>
      </c>
      <c r="AE965" s="42">
        <v>0.37743498467319297</v>
      </c>
      <c r="AF965" s="58">
        <v>75</v>
      </c>
    </row>
    <row r="966" spans="3:32">
      <c r="C966" t="s">
        <v>1261</v>
      </c>
      <c r="D966">
        <v>229</v>
      </c>
      <c r="E966">
        <v>25906913</v>
      </c>
      <c r="F966" t="s">
        <v>285</v>
      </c>
      <c r="G966" t="s">
        <v>147</v>
      </c>
      <c r="H966">
        <v>23</v>
      </c>
      <c r="I966">
        <v>4400803</v>
      </c>
      <c r="J966" s="59">
        <v>0.83</v>
      </c>
      <c r="K966" s="60">
        <v>66.553944617617503</v>
      </c>
      <c r="L966" t="s">
        <v>236</v>
      </c>
      <c r="M966" s="42">
        <v>0.13700000000000001</v>
      </c>
      <c r="N966">
        <v>1572</v>
      </c>
      <c r="O966" s="62">
        <v>45628</v>
      </c>
      <c r="P966">
        <v>51128</v>
      </c>
      <c r="Q966" s="58">
        <v>3402770.0804095501</v>
      </c>
      <c r="R966" s="58">
        <v>3868950</v>
      </c>
      <c r="S966">
        <v>13628</v>
      </c>
      <c r="T966" s="58">
        <v>51128</v>
      </c>
      <c r="U966" s="58">
        <v>37500</v>
      </c>
      <c r="V966" s="58">
        <v>1031256</v>
      </c>
      <c r="W966" s="58">
        <v>2837694</v>
      </c>
      <c r="X966">
        <v>172</v>
      </c>
      <c r="Y966" s="61">
        <v>45849</v>
      </c>
      <c r="Z966" s="61" t="s">
        <v>1817</v>
      </c>
      <c r="AA966" s="58">
        <v>-300</v>
      </c>
      <c r="AB966">
        <v>5433</v>
      </c>
      <c r="AC966">
        <v>300</v>
      </c>
      <c r="AD966">
        <v>3</v>
      </c>
      <c r="AE966" s="42">
        <v>0.26654670630574201</v>
      </c>
      <c r="AF966" s="58">
        <v>297</v>
      </c>
    </row>
    <row r="967" spans="3:32">
      <c r="C967" t="s">
        <v>1262</v>
      </c>
      <c r="D967">
        <v>639</v>
      </c>
      <c r="E967">
        <v>53377985</v>
      </c>
      <c r="F967" t="s">
        <v>196</v>
      </c>
      <c r="G967" t="s">
        <v>83</v>
      </c>
      <c r="H967">
        <v>17</v>
      </c>
      <c r="I967">
        <v>7148846</v>
      </c>
      <c r="J967" s="59">
        <v>0.84</v>
      </c>
      <c r="K967" s="60">
        <v>59.972135444204</v>
      </c>
      <c r="L967" t="s">
        <v>126</v>
      </c>
      <c r="M967" s="42">
        <v>0.126</v>
      </c>
      <c r="N967">
        <v>8332</v>
      </c>
      <c r="O967" s="62">
        <v>44949</v>
      </c>
      <c r="P967">
        <v>34120</v>
      </c>
      <c r="Q967" s="58">
        <v>2046249.2613562399</v>
      </c>
      <c r="R967" s="58">
        <v>2304077</v>
      </c>
      <c r="S967">
        <v>7045</v>
      </c>
      <c r="T967" s="58">
        <v>34120</v>
      </c>
      <c r="U967" s="58">
        <v>27075</v>
      </c>
      <c r="V967" s="58">
        <v>475739</v>
      </c>
      <c r="W967" s="58">
        <v>1828338</v>
      </c>
      <c r="X967">
        <v>111</v>
      </c>
      <c r="Y967" s="61">
        <v>46004</v>
      </c>
      <c r="Z967" s="61" t="s">
        <v>1817</v>
      </c>
      <c r="AA967" s="58">
        <v>-145</v>
      </c>
      <c r="AB967">
        <v>5232</v>
      </c>
      <c r="AC967">
        <v>145</v>
      </c>
      <c r="AD967">
        <v>1</v>
      </c>
      <c r="AE967" s="42">
        <v>0.20647713950762001</v>
      </c>
      <c r="AF967" s="58">
        <v>144</v>
      </c>
    </row>
    <row r="968" spans="3:32">
      <c r="C968" t="s">
        <v>1263</v>
      </c>
      <c r="D968">
        <v>242</v>
      </c>
      <c r="E968">
        <v>64489522</v>
      </c>
      <c r="F968" t="s">
        <v>53</v>
      </c>
      <c r="G968" t="s">
        <v>54</v>
      </c>
      <c r="H968">
        <v>32</v>
      </c>
      <c r="I968">
        <v>1520130</v>
      </c>
      <c r="J968" s="59">
        <v>0.85</v>
      </c>
      <c r="K968" s="60">
        <v>71.347472294260299</v>
      </c>
      <c r="L968" t="s">
        <v>204</v>
      </c>
      <c r="M968" s="42">
        <v>0.13800000000000001</v>
      </c>
      <c r="N968">
        <v>3214</v>
      </c>
      <c r="O968" s="62">
        <v>44580</v>
      </c>
      <c r="P968">
        <v>17474</v>
      </c>
      <c r="Q968" s="58">
        <v>1246725.7308699</v>
      </c>
      <c r="R968" s="58">
        <v>1418774</v>
      </c>
      <c r="S968">
        <v>2031</v>
      </c>
      <c r="T968" s="58">
        <v>17474</v>
      </c>
      <c r="U968" s="58">
        <v>15443</v>
      </c>
      <c r="V968" s="58">
        <v>164904</v>
      </c>
      <c r="W968" s="58">
        <v>1253870</v>
      </c>
      <c r="X968">
        <v>179</v>
      </c>
      <c r="Y968" s="61">
        <v>46050</v>
      </c>
      <c r="Z968" s="61" t="s">
        <v>1817</v>
      </c>
      <c r="AA968" s="58">
        <v>-99</v>
      </c>
      <c r="AB968">
        <v>6652</v>
      </c>
      <c r="AC968">
        <v>99</v>
      </c>
      <c r="AD968">
        <v>4</v>
      </c>
      <c r="AE968" s="42">
        <v>0.116229827171798</v>
      </c>
      <c r="AF968" s="58">
        <v>95</v>
      </c>
    </row>
    <row r="969" spans="3:32">
      <c r="C969" t="s">
        <v>1264</v>
      </c>
      <c r="D969">
        <v>945</v>
      </c>
      <c r="E969">
        <v>76397802</v>
      </c>
      <c r="F969" t="s">
        <v>351</v>
      </c>
      <c r="G969" t="s">
        <v>79</v>
      </c>
      <c r="H969">
        <v>42</v>
      </c>
      <c r="I969">
        <v>2278361</v>
      </c>
      <c r="J969" s="59">
        <v>0.79</v>
      </c>
      <c r="K969" s="60">
        <v>80.510160259587707</v>
      </c>
      <c r="L969" t="s">
        <v>184</v>
      </c>
      <c r="M969" s="42">
        <v>0.13500000000000001</v>
      </c>
      <c r="N969">
        <v>1094</v>
      </c>
      <c r="O969" s="62">
        <v>45949</v>
      </c>
      <c r="P969">
        <v>31456</v>
      </c>
      <c r="Q969" s="58">
        <v>2532527.60112559</v>
      </c>
      <c r="R969" s="58">
        <v>2874419</v>
      </c>
      <c r="S969">
        <v>17807</v>
      </c>
      <c r="T969" s="58">
        <v>31456</v>
      </c>
      <c r="U969" s="58">
        <v>13649</v>
      </c>
      <c r="V969" s="58">
        <v>1627186</v>
      </c>
      <c r="W969" s="58">
        <v>1247233</v>
      </c>
      <c r="X969">
        <v>182</v>
      </c>
      <c r="Y969" s="61">
        <v>45751</v>
      </c>
      <c r="Z969" s="61" t="s">
        <v>1817</v>
      </c>
      <c r="AA969" s="58">
        <v>-398</v>
      </c>
      <c r="AB969">
        <v>8330</v>
      </c>
      <c r="AC969">
        <v>398</v>
      </c>
      <c r="AD969">
        <v>8</v>
      </c>
      <c r="AE969" s="42">
        <v>0.56609231943031502</v>
      </c>
      <c r="AF969" s="58">
        <v>390</v>
      </c>
    </row>
    <row r="970" spans="3:32">
      <c r="C970" t="s">
        <v>1265</v>
      </c>
      <c r="D970">
        <v>515</v>
      </c>
      <c r="E970">
        <v>72830675</v>
      </c>
      <c r="F970" t="s">
        <v>128</v>
      </c>
      <c r="G970" t="s">
        <v>50</v>
      </c>
      <c r="H970">
        <v>45</v>
      </c>
      <c r="I970">
        <v>2405159</v>
      </c>
      <c r="J970" s="59">
        <v>0.88</v>
      </c>
      <c r="K970" s="60">
        <v>80.016197410365194</v>
      </c>
      <c r="L970" t="s">
        <v>173</v>
      </c>
      <c r="M970" s="42">
        <v>0.13800000000000001</v>
      </c>
      <c r="N970">
        <v>4095</v>
      </c>
      <c r="O970" s="62">
        <v>45189</v>
      </c>
      <c r="P970">
        <v>72345</v>
      </c>
      <c r="Q970" s="58">
        <v>5788771.8016528701</v>
      </c>
      <c r="R970" s="58">
        <v>6587622</v>
      </c>
      <c r="S970">
        <v>72345</v>
      </c>
      <c r="T970" s="58">
        <v>72345</v>
      </c>
      <c r="U970" s="58">
        <v>0</v>
      </c>
      <c r="V970" s="58">
        <v>6587622</v>
      </c>
      <c r="W970" s="58">
        <v>0</v>
      </c>
      <c r="X970">
        <v>101</v>
      </c>
      <c r="Y970" s="61">
        <v>46363</v>
      </c>
      <c r="Z970" s="61" t="s">
        <v>1818</v>
      </c>
      <c r="AA970" s="58">
        <v>214</v>
      </c>
      <c r="AB970">
        <v>3586</v>
      </c>
      <c r="AC970">
        <v>0</v>
      </c>
      <c r="AD970">
        <v>0</v>
      </c>
      <c r="AE970" s="42">
        <v>1</v>
      </c>
      <c r="AF970" s="58">
        <v>0</v>
      </c>
    </row>
    <row r="971" spans="3:32">
      <c r="C971" t="s">
        <v>1266</v>
      </c>
      <c r="D971">
        <v>285</v>
      </c>
      <c r="E971">
        <v>61824148</v>
      </c>
      <c r="F971" t="s">
        <v>216</v>
      </c>
      <c r="G971" t="s">
        <v>107</v>
      </c>
      <c r="H971">
        <v>10</v>
      </c>
      <c r="I971">
        <v>5637853</v>
      </c>
      <c r="J971" s="59">
        <v>0.94</v>
      </c>
      <c r="K971" s="60">
        <v>52.135873166577902</v>
      </c>
      <c r="L971" t="s">
        <v>190</v>
      </c>
      <c r="M971" s="42">
        <v>0.1</v>
      </c>
      <c r="N971">
        <v>1195</v>
      </c>
      <c r="O971" s="62">
        <v>44553</v>
      </c>
      <c r="P971">
        <v>56116</v>
      </c>
      <c r="Q971" s="58">
        <v>2925656.6586156799</v>
      </c>
      <c r="R971" s="58">
        <v>3218222</v>
      </c>
      <c r="S971">
        <v>27142</v>
      </c>
      <c r="T971" s="58">
        <v>56116</v>
      </c>
      <c r="U971" s="58">
        <v>28974</v>
      </c>
      <c r="V971" s="58">
        <v>1556579</v>
      </c>
      <c r="W971" s="58">
        <v>1661643</v>
      </c>
      <c r="X971">
        <v>65</v>
      </c>
      <c r="Y971" s="61">
        <v>45693</v>
      </c>
      <c r="Z971" s="61" t="s">
        <v>1817</v>
      </c>
      <c r="AA971" s="58">
        <v>-456</v>
      </c>
      <c r="AB971">
        <v>7968</v>
      </c>
      <c r="AC971">
        <v>456</v>
      </c>
      <c r="AD971">
        <v>2</v>
      </c>
      <c r="AE971" s="42">
        <v>0.48367666975550599</v>
      </c>
      <c r="AF971" s="58">
        <v>454</v>
      </c>
    </row>
    <row r="972" spans="3:32">
      <c r="C972" t="s">
        <v>1267</v>
      </c>
      <c r="D972">
        <v>255</v>
      </c>
      <c r="E972">
        <v>14675679</v>
      </c>
      <c r="F972" t="s">
        <v>248</v>
      </c>
      <c r="G972" t="s">
        <v>147</v>
      </c>
      <c r="H972">
        <v>28</v>
      </c>
      <c r="I972">
        <v>7329756</v>
      </c>
      <c r="J972" s="59">
        <v>0.97</v>
      </c>
      <c r="K972" s="60">
        <v>52.946962567999599</v>
      </c>
      <c r="L972" t="s">
        <v>84</v>
      </c>
      <c r="M972" s="42">
        <v>0.10299999999999999</v>
      </c>
      <c r="N972">
        <v>2972</v>
      </c>
      <c r="O972" s="62">
        <v>45070</v>
      </c>
      <c r="P972">
        <v>34630</v>
      </c>
      <c r="Q972" s="58">
        <v>1833553.3137298301</v>
      </c>
      <c r="R972" s="58">
        <v>2022409</v>
      </c>
      <c r="S972">
        <v>3068</v>
      </c>
      <c r="T972" s="58">
        <v>34630</v>
      </c>
      <c r="U972" s="58">
        <v>31562</v>
      </c>
      <c r="V972" s="58">
        <v>179173</v>
      </c>
      <c r="W972" s="58">
        <v>1843236</v>
      </c>
      <c r="X972">
        <v>189</v>
      </c>
      <c r="Y972" s="61">
        <v>45973</v>
      </c>
      <c r="Z972" s="61" t="s">
        <v>1817</v>
      </c>
      <c r="AA972" s="58">
        <v>-176</v>
      </c>
      <c r="AB972">
        <v>1395</v>
      </c>
      <c r="AC972">
        <v>176</v>
      </c>
      <c r="AD972">
        <v>8</v>
      </c>
      <c r="AE972" s="42">
        <v>8.8593704880161703E-2</v>
      </c>
      <c r="AF972" s="58">
        <v>168</v>
      </c>
    </row>
    <row r="973" spans="3:32">
      <c r="C973" t="s">
        <v>1268</v>
      </c>
      <c r="D973">
        <v>315</v>
      </c>
      <c r="E973">
        <v>73577296</v>
      </c>
      <c r="F973" t="s">
        <v>954</v>
      </c>
      <c r="G973" t="s">
        <v>125</v>
      </c>
      <c r="H973">
        <v>28</v>
      </c>
      <c r="I973">
        <v>3676638</v>
      </c>
      <c r="J973" s="59">
        <v>0.96</v>
      </c>
      <c r="K973" s="60">
        <v>90.308151492636895</v>
      </c>
      <c r="L973" t="s">
        <v>208</v>
      </c>
      <c r="M973" s="42">
        <v>0.124</v>
      </c>
      <c r="N973">
        <v>4052</v>
      </c>
      <c r="O973" s="62">
        <v>44324</v>
      </c>
      <c r="P973">
        <v>87579</v>
      </c>
      <c r="Q973" s="58">
        <v>7909097.5995736504</v>
      </c>
      <c r="R973" s="58">
        <v>8889826</v>
      </c>
      <c r="S973">
        <v>38849</v>
      </c>
      <c r="T973" s="58">
        <v>87579</v>
      </c>
      <c r="U973" s="58">
        <v>48730</v>
      </c>
      <c r="V973" s="58">
        <v>3943421</v>
      </c>
      <c r="W973" s="58">
        <v>4946405</v>
      </c>
      <c r="X973">
        <v>184</v>
      </c>
      <c r="Y973" s="61">
        <v>46309</v>
      </c>
      <c r="Z973" s="61" t="s">
        <v>1817</v>
      </c>
      <c r="AA973" s="58">
        <v>160</v>
      </c>
      <c r="AB973">
        <v>1020</v>
      </c>
      <c r="AC973">
        <v>0</v>
      </c>
      <c r="AD973">
        <v>0</v>
      </c>
      <c r="AE973" s="42">
        <v>0.44358807476678203</v>
      </c>
      <c r="AF973" s="58">
        <v>0</v>
      </c>
    </row>
    <row r="974" spans="3:32">
      <c r="C974" t="s">
        <v>1269</v>
      </c>
      <c r="D974">
        <v>448</v>
      </c>
      <c r="E974">
        <v>40240766</v>
      </c>
      <c r="F974" t="s">
        <v>114</v>
      </c>
      <c r="G974" t="s">
        <v>54</v>
      </c>
      <c r="H974">
        <v>9</v>
      </c>
      <c r="I974">
        <v>731820</v>
      </c>
      <c r="J974" s="59">
        <v>0.83</v>
      </c>
      <c r="K974" s="60">
        <v>63.201406210460298</v>
      </c>
      <c r="L974" t="s">
        <v>76</v>
      </c>
      <c r="M974" s="42">
        <v>0.109</v>
      </c>
      <c r="N974">
        <v>2678</v>
      </c>
      <c r="O974" s="62">
        <v>44561</v>
      </c>
      <c r="P974">
        <v>93817</v>
      </c>
      <c r="Q974" s="58">
        <v>5929366.3264467604</v>
      </c>
      <c r="R974" s="58">
        <v>6575667</v>
      </c>
      <c r="S974">
        <v>21043</v>
      </c>
      <c r="T974" s="58">
        <v>93817</v>
      </c>
      <c r="U974" s="58">
        <v>72774</v>
      </c>
      <c r="V974" s="58">
        <v>1474911</v>
      </c>
      <c r="W974" s="58">
        <v>5100756</v>
      </c>
      <c r="X974">
        <v>190</v>
      </c>
      <c r="Y974" s="61">
        <v>45675</v>
      </c>
      <c r="Z974" s="61" t="s">
        <v>1817</v>
      </c>
      <c r="AA974" s="58">
        <v>-474</v>
      </c>
      <c r="AB974">
        <v>8358</v>
      </c>
      <c r="AC974">
        <v>474</v>
      </c>
      <c r="AD974">
        <v>9</v>
      </c>
      <c r="AE974" s="42">
        <v>0.22429836809959799</v>
      </c>
      <c r="AF974" s="58">
        <v>465</v>
      </c>
    </row>
    <row r="975" spans="3:32">
      <c r="C975" t="s">
        <v>1270</v>
      </c>
      <c r="D975">
        <v>487</v>
      </c>
      <c r="E975">
        <v>35198659</v>
      </c>
      <c r="F975" t="s">
        <v>476</v>
      </c>
      <c r="G975" t="s">
        <v>207</v>
      </c>
      <c r="H975">
        <v>28</v>
      </c>
      <c r="I975">
        <v>6171807</v>
      </c>
      <c r="J975" s="59">
        <v>0.96</v>
      </c>
      <c r="K975" s="60">
        <v>99.492281108076497</v>
      </c>
      <c r="L975" t="s">
        <v>208</v>
      </c>
      <c r="M975" s="42">
        <v>0.125</v>
      </c>
      <c r="N975">
        <v>8300</v>
      </c>
      <c r="O975" s="62">
        <v>44552</v>
      </c>
      <c r="P975">
        <v>91008</v>
      </c>
      <c r="Q975" s="58">
        <v>9054593.5190838296</v>
      </c>
      <c r="R975" s="58">
        <v>10186418</v>
      </c>
      <c r="S975">
        <v>29264</v>
      </c>
      <c r="T975" s="58">
        <v>91008</v>
      </c>
      <c r="U975" s="58">
        <v>61744</v>
      </c>
      <c r="V975" s="58">
        <v>3275485</v>
      </c>
      <c r="W975" s="58">
        <v>6910933</v>
      </c>
      <c r="X975">
        <v>170</v>
      </c>
      <c r="Y975" s="61">
        <v>46319</v>
      </c>
      <c r="Z975" s="61" t="s">
        <v>1817</v>
      </c>
      <c r="AA975" s="58">
        <v>170</v>
      </c>
      <c r="AB975">
        <v>5564</v>
      </c>
      <c r="AC975">
        <v>0</v>
      </c>
      <c r="AD975">
        <v>0</v>
      </c>
      <c r="AE975" s="42">
        <v>0.32155414908579499</v>
      </c>
      <c r="AF975" s="58">
        <v>0</v>
      </c>
    </row>
    <row r="976" spans="3:32">
      <c r="C976" t="s">
        <v>1271</v>
      </c>
      <c r="D976">
        <v>137</v>
      </c>
      <c r="E976">
        <v>10120350</v>
      </c>
      <c r="F976" t="s">
        <v>153</v>
      </c>
      <c r="G976" t="s">
        <v>107</v>
      </c>
      <c r="H976">
        <v>8</v>
      </c>
      <c r="I976">
        <v>6306353</v>
      </c>
      <c r="J976" s="59">
        <v>0.97</v>
      </c>
      <c r="K976" s="60">
        <v>92.644414479187503</v>
      </c>
      <c r="L976" t="s">
        <v>276</v>
      </c>
      <c r="M976" s="42">
        <v>0.13700000000000001</v>
      </c>
      <c r="N976">
        <v>8817</v>
      </c>
      <c r="O976" s="62">
        <v>45817</v>
      </c>
      <c r="P976">
        <v>41873</v>
      </c>
      <c r="Q976" s="58">
        <v>3879299.56748702</v>
      </c>
      <c r="R976" s="58">
        <v>4410764</v>
      </c>
      <c r="S976">
        <v>24980</v>
      </c>
      <c r="T976" s="58">
        <v>41873</v>
      </c>
      <c r="U976" s="58">
        <v>16893</v>
      </c>
      <c r="V976" s="58">
        <v>2631311</v>
      </c>
      <c r="W976" s="58">
        <v>1779453</v>
      </c>
      <c r="X976">
        <v>128</v>
      </c>
      <c r="Y976" s="61">
        <v>46239</v>
      </c>
      <c r="Z976" s="61" t="s">
        <v>1817</v>
      </c>
      <c r="AA976" s="58">
        <v>90</v>
      </c>
      <c r="AB976">
        <v>1286</v>
      </c>
      <c r="AC976">
        <v>0</v>
      </c>
      <c r="AD976">
        <v>0</v>
      </c>
      <c r="AE976" s="42">
        <v>0.59656580612805399</v>
      </c>
      <c r="AF976" s="58">
        <v>0</v>
      </c>
    </row>
    <row r="977" spans="3:32">
      <c r="C977" t="s">
        <v>1272</v>
      </c>
      <c r="D977">
        <v>592</v>
      </c>
      <c r="E977">
        <v>62875328</v>
      </c>
      <c r="F977" t="s">
        <v>950</v>
      </c>
      <c r="G977" t="s">
        <v>63</v>
      </c>
      <c r="H977">
        <v>37</v>
      </c>
      <c r="I977">
        <v>2388464</v>
      </c>
      <c r="J977" s="59">
        <v>0.92</v>
      </c>
      <c r="K977" s="60">
        <v>76.000323769007395</v>
      </c>
      <c r="L977" t="s">
        <v>276</v>
      </c>
      <c r="M977" s="42">
        <v>0.13800000000000001</v>
      </c>
      <c r="N977">
        <v>2380</v>
      </c>
      <c r="O977" s="62">
        <v>45150</v>
      </c>
      <c r="P977">
        <v>63252</v>
      </c>
      <c r="Q977" s="58">
        <v>4807172.4790372597</v>
      </c>
      <c r="R977" s="58">
        <v>5470562</v>
      </c>
      <c r="S977">
        <v>1700</v>
      </c>
      <c r="T977" s="58">
        <v>63252</v>
      </c>
      <c r="U977" s="58">
        <v>61552</v>
      </c>
      <c r="V977" s="58">
        <v>147030</v>
      </c>
      <c r="W977" s="58">
        <v>5323532</v>
      </c>
      <c r="X977">
        <v>68</v>
      </c>
      <c r="Y977" s="61">
        <v>45952</v>
      </c>
      <c r="Z977" s="61" t="s">
        <v>1817</v>
      </c>
      <c r="AA977" s="58">
        <v>-197</v>
      </c>
      <c r="AB977">
        <v>7199</v>
      </c>
      <c r="AC977">
        <v>197</v>
      </c>
      <c r="AD977">
        <v>9</v>
      </c>
      <c r="AE977" s="42">
        <v>2.68766205021185E-2</v>
      </c>
      <c r="AF977" s="58">
        <v>188</v>
      </c>
    </row>
    <row r="978" spans="3:32">
      <c r="C978" t="s">
        <v>1273</v>
      </c>
      <c r="D978">
        <v>538</v>
      </c>
      <c r="E978">
        <v>10974885</v>
      </c>
      <c r="F978" t="s">
        <v>92</v>
      </c>
      <c r="G978" t="s">
        <v>93</v>
      </c>
      <c r="H978">
        <v>23</v>
      </c>
      <c r="I978">
        <v>9927106</v>
      </c>
      <c r="J978" s="59">
        <v>0.94</v>
      </c>
      <c r="K978" s="60">
        <v>66.416939531028802</v>
      </c>
      <c r="L978" t="s">
        <v>80</v>
      </c>
      <c r="M978" s="42">
        <v>0.14299999999999999</v>
      </c>
      <c r="N978">
        <v>6045</v>
      </c>
      <c r="O978" s="62">
        <v>45611</v>
      </c>
      <c r="P978">
        <v>76147</v>
      </c>
      <c r="Q978" s="58">
        <v>5057450.6944692498</v>
      </c>
      <c r="R978" s="58">
        <v>5780666</v>
      </c>
      <c r="S978">
        <v>68832</v>
      </c>
      <c r="T978" s="58">
        <v>76147</v>
      </c>
      <c r="U978" s="58">
        <v>7315</v>
      </c>
      <c r="V978" s="58">
        <v>5225351</v>
      </c>
      <c r="W978" s="58">
        <v>555315</v>
      </c>
      <c r="X978">
        <v>158</v>
      </c>
      <c r="Y978" s="61">
        <v>46319</v>
      </c>
      <c r="Z978" s="61" t="s">
        <v>1817</v>
      </c>
      <c r="AA978" s="58">
        <v>170</v>
      </c>
      <c r="AB978">
        <v>3447</v>
      </c>
      <c r="AC978">
        <v>0</v>
      </c>
      <c r="AD978">
        <v>0</v>
      </c>
      <c r="AE978" s="42">
        <v>0.90393580837065102</v>
      </c>
      <c r="AF978" s="58">
        <v>0</v>
      </c>
    </row>
    <row r="979" spans="3:32">
      <c r="C979" t="s">
        <v>1274</v>
      </c>
      <c r="D979">
        <v>504</v>
      </c>
      <c r="E979">
        <v>75601473</v>
      </c>
      <c r="F979" t="s">
        <v>328</v>
      </c>
      <c r="G979" t="s">
        <v>125</v>
      </c>
      <c r="H979">
        <v>33</v>
      </c>
      <c r="I979">
        <v>8008965</v>
      </c>
      <c r="J979" s="59">
        <v>0.86</v>
      </c>
      <c r="K979" s="60">
        <v>95.206306462891106</v>
      </c>
      <c r="L979" t="s">
        <v>137</v>
      </c>
      <c r="M979" s="42">
        <v>0.13500000000000001</v>
      </c>
      <c r="N979">
        <v>3798</v>
      </c>
      <c r="O979" s="62">
        <v>44145</v>
      </c>
      <c r="P979">
        <v>36867</v>
      </c>
      <c r="Q979" s="58">
        <v>3509970.9003674099</v>
      </c>
      <c r="R979" s="58">
        <v>3983817</v>
      </c>
      <c r="S979">
        <v>32564</v>
      </c>
      <c r="T979" s="58">
        <v>36867</v>
      </c>
      <c r="U979" s="58">
        <v>4303</v>
      </c>
      <c r="V979" s="58">
        <v>3518838</v>
      </c>
      <c r="W979" s="58">
        <v>464979</v>
      </c>
      <c r="X979">
        <v>59</v>
      </c>
      <c r="Y979" s="61">
        <v>46039</v>
      </c>
      <c r="Z979" s="61" t="s">
        <v>1817</v>
      </c>
      <c r="AA979" s="58">
        <v>-110</v>
      </c>
      <c r="AB979">
        <v>6009</v>
      </c>
      <c r="AC979">
        <v>110</v>
      </c>
      <c r="AD979">
        <v>4</v>
      </c>
      <c r="AE979" s="42">
        <v>0.88328315295521698</v>
      </c>
      <c r="AF979" s="58">
        <v>106</v>
      </c>
    </row>
    <row r="980" spans="3:32">
      <c r="C980" t="s">
        <v>1275</v>
      </c>
      <c r="D980">
        <v>752</v>
      </c>
      <c r="E980">
        <v>13244419</v>
      </c>
      <c r="F980" t="s">
        <v>434</v>
      </c>
      <c r="G980" t="s">
        <v>107</v>
      </c>
      <c r="H980">
        <v>22</v>
      </c>
      <c r="I980">
        <v>4151575</v>
      </c>
      <c r="J980" s="59">
        <v>0.77</v>
      </c>
      <c r="K980" s="60">
        <v>51.327402915725102</v>
      </c>
      <c r="L980" t="s">
        <v>221</v>
      </c>
      <c r="M980" s="42">
        <v>0.13800000000000001</v>
      </c>
      <c r="N980">
        <v>9787</v>
      </c>
      <c r="O980" s="62">
        <v>45238</v>
      </c>
      <c r="P980">
        <v>18463</v>
      </c>
      <c r="Q980" s="58">
        <v>947657.840033032</v>
      </c>
      <c r="R980" s="58">
        <v>1078435</v>
      </c>
      <c r="S980">
        <v>5110</v>
      </c>
      <c r="T980" s="58">
        <v>18463</v>
      </c>
      <c r="U980" s="58">
        <v>13353</v>
      </c>
      <c r="V980" s="58">
        <v>298478</v>
      </c>
      <c r="W980" s="58">
        <v>779957</v>
      </c>
      <c r="X980">
        <v>190</v>
      </c>
      <c r="Y980" s="61">
        <v>46228</v>
      </c>
      <c r="Z980" s="61" t="s">
        <v>1817</v>
      </c>
      <c r="AA980" s="58">
        <v>79</v>
      </c>
      <c r="AB980">
        <v>5790</v>
      </c>
      <c r="AC980">
        <v>0</v>
      </c>
      <c r="AD980">
        <v>0</v>
      </c>
      <c r="AE980" s="42">
        <v>0.27676975572767198</v>
      </c>
      <c r="AF980" s="58">
        <v>0</v>
      </c>
    </row>
    <row r="981" spans="3:32">
      <c r="C981" t="s">
        <v>1276</v>
      </c>
      <c r="D981">
        <v>214</v>
      </c>
      <c r="E981">
        <v>38235828</v>
      </c>
      <c r="F981" t="s">
        <v>545</v>
      </c>
      <c r="G981" t="s">
        <v>107</v>
      </c>
      <c r="H981">
        <v>45</v>
      </c>
      <c r="I981">
        <v>9696191</v>
      </c>
      <c r="J981" s="59">
        <v>0.89</v>
      </c>
      <c r="K981" s="60">
        <v>59.257111541465903</v>
      </c>
      <c r="L981" t="s">
        <v>236</v>
      </c>
      <c r="M981" s="42">
        <v>0.10100000000000001</v>
      </c>
      <c r="N981">
        <v>5166</v>
      </c>
      <c r="O981" s="62">
        <v>45000</v>
      </c>
      <c r="P981">
        <v>63130</v>
      </c>
      <c r="Q981" s="58">
        <v>3740901.4516127398</v>
      </c>
      <c r="R981" s="58">
        <v>4118732</v>
      </c>
      <c r="S981">
        <v>26901</v>
      </c>
      <c r="T981" s="58">
        <v>63130</v>
      </c>
      <c r="U981" s="58">
        <v>36229</v>
      </c>
      <c r="V981" s="58">
        <v>1755077</v>
      </c>
      <c r="W981" s="58">
        <v>2363655</v>
      </c>
      <c r="X981">
        <v>70</v>
      </c>
      <c r="Y981" s="61">
        <v>45893</v>
      </c>
      <c r="Z981" s="61" t="s">
        <v>1817</v>
      </c>
      <c r="AA981" s="58">
        <v>-256</v>
      </c>
      <c r="AB981">
        <v>2610</v>
      </c>
      <c r="AC981">
        <v>256</v>
      </c>
      <c r="AD981">
        <v>9</v>
      </c>
      <c r="AE981" s="42">
        <v>0.42612070331062901</v>
      </c>
      <c r="AF981" s="58">
        <v>247</v>
      </c>
    </row>
    <row r="982" spans="3:32">
      <c r="C982" t="s">
        <v>1277</v>
      </c>
      <c r="D982">
        <v>613</v>
      </c>
      <c r="E982">
        <v>15842018</v>
      </c>
      <c r="F982" t="s">
        <v>297</v>
      </c>
      <c r="G982" t="s">
        <v>79</v>
      </c>
      <c r="H982">
        <v>20</v>
      </c>
      <c r="I982">
        <v>304025</v>
      </c>
      <c r="J982" s="59">
        <v>1</v>
      </c>
      <c r="K982" s="60">
        <v>50.391641944581302</v>
      </c>
      <c r="L982" t="s">
        <v>184</v>
      </c>
      <c r="M982" s="42">
        <v>0.13900000000000001</v>
      </c>
      <c r="N982">
        <v>2617</v>
      </c>
      <c r="O982" s="62">
        <v>44034</v>
      </c>
      <c r="P982">
        <v>84836</v>
      </c>
      <c r="Q982" s="58">
        <v>4275025.3360104999</v>
      </c>
      <c r="R982" s="58">
        <v>4869254</v>
      </c>
      <c r="S982">
        <v>31153</v>
      </c>
      <c r="T982" s="58">
        <v>84836</v>
      </c>
      <c r="U982" s="58">
        <v>53683</v>
      </c>
      <c r="V982" s="58">
        <v>1788060</v>
      </c>
      <c r="W982" s="58">
        <v>3081194</v>
      </c>
      <c r="X982">
        <v>102</v>
      </c>
      <c r="Y982" s="61">
        <v>46035</v>
      </c>
      <c r="Z982" s="61" t="s">
        <v>1817</v>
      </c>
      <c r="AA982" s="58">
        <v>-114</v>
      </c>
      <c r="AB982">
        <v>1309</v>
      </c>
      <c r="AC982">
        <v>114</v>
      </c>
      <c r="AD982">
        <v>3</v>
      </c>
      <c r="AE982" s="42">
        <v>0.36721439011740298</v>
      </c>
      <c r="AF982" s="58">
        <v>111</v>
      </c>
    </row>
    <row r="983" spans="3:32">
      <c r="C983" t="s">
        <v>1278</v>
      </c>
      <c r="D983">
        <v>126</v>
      </c>
      <c r="E983">
        <v>83648464</v>
      </c>
      <c r="F983" t="s">
        <v>462</v>
      </c>
      <c r="G983" t="s">
        <v>58</v>
      </c>
      <c r="H983">
        <v>28</v>
      </c>
      <c r="I983">
        <v>1507255</v>
      </c>
      <c r="J983" s="59">
        <v>0.94</v>
      </c>
      <c r="K983" s="60">
        <v>68.909456742468805</v>
      </c>
      <c r="L983" t="s">
        <v>156</v>
      </c>
      <c r="M983" s="42">
        <v>0.14599999999999999</v>
      </c>
      <c r="N983">
        <v>7072</v>
      </c>
      <c r="O983" s="62">
        <v>44603</v>
      </c>
      <c r="P983">
        <v>46813</v>
      </c>
      <c r="Q983" s="58">
        <v>3225858.3984851898</v>
      </c>
      <c r="R983" s="58">
        <v>3696834</v>
      </c>
      <c r="S983">
        <v>7333</v>
      </c>
      <c r="T983" s="58">
        <v>46813</v>
      </c>
      <c r="U983" s="58">
        <v>39480</v>
      </c>
      <c r="V983" s="58">
        <v>579089</v>
      </c>
      <c r="W983" s="58">
        <v>3117745</v>
      </c>
      <c r="X983">
        <v>117</v>
      </c>
      <c r="Y983" s="61">
        <v>45662</v>
      </c>
      <c r="Z983" s="61" t="s">
        <v>1817</v>
      </c>
      <c r="AA983" s="58">
        <v>-487</v>
      </c>
      <c r="AB983">
        <v>4983</v>
      </c>
      <c r="AC983">
        <v>487</v>
      </c>
      <c r="AD983">
        <v>4</v>
      </c>
      <c r="AE983" s="42">
        <v>0.156644521820862</v>
      </c>
      <c r="AF983" s="58">
        <v>483</v>
      </c>
    </row>
    <row r="984" spans="3:32">
      <c r="C984" t="s">
        <v>1279</v>
      </c>
      <c r="D984">
        <v>758</v>
      </c>
      <c r="E984">
        <v>89235981</v>
      </c>
      <c r="F984" t="s">
        <v>469</v>
      </c>
      <c r="G984" t="s">
        <v>58</v>
      </c>
      <c r="H984">
        <v>11</v>
      </c>
      <c r="I984">
        <v>294837</v>
      </c>
      <c r="J984" s="59">
        <v>0.79</v>
      </c>
      <c r="K984" s="60">
        <v>86.524505027573298</v>
      </c>
      <c r="L984" t="s">
        <v>377</v>
      </c>
      <c r="M984" s="42">
        <v>0.111</v>
      </c>
      <c r="N984">
        <v>4015</v>
      </c>
      <c r="O984" s="62">
        <v>45888</v>
      </c>
      <c r="P984">
        <v>22659</v>
      </c>
      <c r="Q984" s="58">
        <v>1960558.75941978</v>
      </c>
      <c r="R984" s="58">
        <v>2178181</v>
      </c>
      <c r="S984">
        <v>4273</v>
      </c>
      <c r="T984" s="58">
        <v>22659</v>
      </c>
      <c r="U984" s="58">
        <v>18386</v>
      </c>
      <c r="V984" s="58">
        <v>410758</v>
      </c>
      <c r="W984" s="58">
        <v>1767423</v>
      </c>
      <c r="X984">
        <v>100</v>
      </c>
      <c r="Y984" s="61">
        <v>46034</v>
      </c>
      <c r="Z984" s="61" t="s">
        <v>1817</v>
      </c>
      <c r="AA984" s="58">
        <v>-115</v>
      </c>
      <c r="AB984">
        <v>5428</v>
      </c>
      <c r="AC984">
        <v>115</v>
      </c>
      <c r="AD984">
        <v>2</v>
      </c>
      <c r="AE984" s="42">
        <v>0.18857848978330899</v>
      </c>
      <c r="AF984" s="58">
        <v>113</v>
      </c>
    </row>
    <row r="985" spans="3:32">
      <c r="C985" t="s">
        <v>1280</v>
      </c>
      <c r="D985">
        <v>151</v>
      </c>
      <c r="E985">
        <v>70828855</v>
      </c>
      <c r="F985" t="s">
        <v>905</v>
      </c>
      <c r="G985" t="s">
        <v>67</v>
      </c>
      <c r="H985">
        <v>23</v>
      </c>
      <c r="I985">
        <v>8442679</v>
      </c>
      <c r="J985" s="59">
        <v>0.96</v>
      </c>
      <c r="K985" s="60">
        <v>96.861615031145803</v>
      </c>
      <c r="L985" t="s">
        <v>59</v>
      </c>
      <c r="M985" s="42">
        <v>0.112</v>
      </c>
      <c r="N985">
        <v>9959</v>
      </c>
      <c r="O985" s="62">
        <v>45085</v>
      </c>
      <c r="P985">
        <v>84567</v>
      </c>
      <c r="Q985" s="58">
        <v>8191296.19833891</v>
      </c>
      <c r="R985" s="58">
        <v>9108721</v>
      </c>
      <c r="S985">
        <v>35651</v>
      </c>
      <c r="T985" s="58">
        <v>84567</v>
      </c>
      <c r="U985" s="58">
        <v>48916</v>
      </c>
      <c r="V985" s="58">
        <v>3839973</v>
      </c>
      <c r="W985" s="58">
        <v>5268748</v>
      </c>
      <c r="X985">
        <v>144</v>
      </c>
      <c r="Y985" s="61">
        <v>46262</v>
      </c>
      <c r="Z985" s="61" t="s">
        <v>1817</v>
      </c>
      <c r="AA985" s="58">
        <v>113</v>
      </c>
      <c r="AB985">
        <v>8195</v>
      </c>
      <c r="AC985">
        <v>0</v>
      </c>
      <c r="AD985">
        <v>0</v>
      </c>
      <c r="AE985" s="42">
        <v>0.42157106199817901</v>
      </c>
      <c r="AF985" s="58">
        <v>0</v>
      </c>
    </row>
    <row r="986" spans="3:32">
      <c r="C986" t="s">
        <v>1281</v>
      </c>
      <c r="D986">
        <v>672</v>
      </c>
      <c r="E986">
        <v>13766020</v>
      </c>
      <c r="F986" t="s">
        <v>347</v>
      </c>
      <c r="G986" t="s">
        <v>107</v>
      </c>
      <c r="H986">
        <v>40</v>
      </c>
      <c r="I986">
        <v>822343</v>
      </c>
      <c r="J986" s="59">
        <v>1</v>
      </c>
      <c r="K986" s="60">
        <v>59.748096192302597</v>
      </c>
      <c r="L986" t="s">
        <v>68</v>
      </c>
      <c r="M986" s="42">
        <v>0.12</v>
      </c>
      <c r="N986">
        <v>1427</v>
      </c>
      <c r="O986" s="62">
        <v>44349</v>
      </c>
      <c r="P986">
        <v>30283</v>
      </c>
      <c r="Q986" s="58">
        <v>1809351.5969914999</v>
      </c>
      <c r="R986" s="58">
        <v>2026474</v>
      </c>
      <c r="S986">
        <v>739</v>
      </c>
      <c r="T986" s="58">
        <v>30283</v>
      </c>
      <c r="U986" s="58">
        <v>29544</v>
      </c>
      <c r="V986" s="58">
        <v>49452</v>
      </c>
      <c r="W986" s="58">
        <v>1977022</v>
      </c>
      <c r="X986">
        <v>168</v>
      </c>
      <c r="Y986" s="61">
        <v>46372</v>
      </c>
      <c r="Z986" s="61" t="s">
        <v>1817</v>
      </c>
      <c r="AA986" s="58">
        <v>223</v>
      </c>
      <c r="AB986">
        <v>6784</v>
      </c>
      <c r="AC986">
        <v>0</v>
      </c>
      <c r="AD986">
        <v>0</v>
      </c>
      <c r="AE986" s="42">
        <v>2.4403130469240201E-2</v>
      </c>
      <c r="AF986" s="58">
        <v>0</v>
      </c>
    </row>
    <row r="987" spans="3:32">
      <c r="C987" t="s">
        <v>1282</v>
      </c>
      <c r="D987">
        <v>175</v>
      </c>
      <c r="E987">
        <v>33467525</v>
      </c>
      <c r="F987" t="s">
        <v>1283</v>
      </c>
      <c r="G987" t="s">
        <v>63</v>
      </c>
      <c r="H987">
        <v>29</v>
      </c>
      <c r="I987">
        <v>4790698</v>
      </c>
      <c r="J987" s="59">
        <v>0.78</v>
      </c>
      <c r="K987" s="60">
        <v>65.807919994460804</v>
      </c>
      <c r="L987" t="s">
        <v>84</v>
      </c>
      <c r="M987" s="42">
        <v>0.112</v>
      </c>
      <c r="N987">
        <v>4938</v>
      </c>
      <c r="O987" s="62">
        <v>45420</v>
      </c>
      <c r="P987">
        <v>91567</v>
      </c>
      <c r="Q987" s="58">
        <v>6025833.8101327997</v>
      </c>
      <c r="R987" s="58">
        <v>6700727</v>
      </c>
      <c r="S987">
        <v>44603</v>
      </c>
      <c r="T987" s="58">
        <v>91567</v>
      </c>
      <c r="U987" s="58">
        <v>46964</v>
      </c>
      <c r="V987" s="58">
        <v>3263976</v>
      </c>
      <c r="W987" s="58">
        <v>3436751</v>
      </c>
      <c r="X987">
        <v>69</v>
      </c>
      <c r="Y987" s="61">
        <v>45897</v>
      </c>
      <c r="Z987" s="61" t="s">
        <v>1817</v>
      </c>
      <c r="AA987" s="58">
        <v>-252</v>
      </c>
      <c r="AB987">
        <v>5744</v>
      </c>
      <c r="AC987">
        <v>252</v>
      </c>
      <c r="AD987">
        <v>3</v>
      </c>
      <c r="AE987" s="42">
        <v>0.48710780084528299</v>
      </c>
      <c r="AF987" s="58">
        <v>249</v>
      </c>
    </row>
    <row r="988" spans="3:32">
      <c r="C988" t="s">
        <v>1284</v>
      </c>
      <c r="D988">
        <v>653</v>
      </c>
      <c r="E988">
        <v>76763098</v>
      </c>
      <c r="F988" t="s">
        <v>139</v>
      </c>
      <c r="G988" t="s">
        <v>67</v>
      </c>
      <c r="H988">
        <v>33</v>
      </c>
      <c r="I988">
        <v>5609617</v>
      </c>
      <c r="J988" s="59">
        <v>0.8</v>
      </c>
      <c r="K988" s="60">
        <v>91.781349668795599</v>
      </c>
      <c r="L988" t="s">
        <v>276</v>
      </c>
      <c r="M988" s="42">
        <v>0.11799999999999999</v>
      </c>
      <c r="N988">
        <v>4305</v>
      </c>
      <c r="O988" s="62">
        <v>44797</v>
      </c>
      <c r="P988">
        <v>99904</v>
      </c>
      <c r="Q988" s="58">
        <v>9169323.9573113602</v>
      </c>
      <c r="R988" s="58">
        <v>10251304</v>
      </c>
      <c r="S988">
        <v>9394</v>
      </c>
      <c r="T988" s="58">
        <v>99904</v>
      </c>
      <c r="U988" s="58">
        <v>90510</v>
      </c>
      <c r="V988" s="58">
        <v>963933</v>
      </c>
      <c r="W988" s="58">
        <v>9287371</v>
      </c>
      <c r="X988">
        <v>109</v>
      </c>
      <c r="Y988" s="61">
        <v>46374</v>
      </c>
      <c r="Z988" s="61" t="s">
        <v>1817</v>
      </c>
      <c r="AA988" s="58">
        <v>225</v>
      </c>
      <c r="AB988">
        <v>6195</v>
      </c>
      <c r="AC988">
        <v>0</v>
      </c>
      <c r="AD988">
        <v>0</v>
      </c>
      <c r="AE988" s="42">
        <v>9.4030269058296007E-2</v>
      </c>
      <c r="AF988" s="58">
        <v>0</v>
      </c>
    </row>
    <row r="989" spans="3:32">
      <c r="C989" t="s">
        <v>1285</v>
      </c>
      <c r="D989">
        <v>906</v>
      </c>
      <c r="E989">
        <v>88633235</v>
      </c>
      <c r="F989" t="s">
        <v>196</v>
      </c>
      <c r="G989" t="s">
        <v>83</v>
      </c>
      <c r="H989">
        <v>43</v>
      </c>
      <c r="I989">
        <v>5406243</v>
      </c>
      <c r="J989" s="59">
        <v>0.95</v>
      </c>
      <c r="K989" s="60">
        <v>99.771902284533994</v>
      </c>
      <c r="L989" t="s">
        <v>184</v>
      </c>
      <c r="M989" s="42">
        <v>0.14399999999999999</v>
      </c>
      <c r="N989">
        <v>8007</v>
      </c>
      <c r="O989" s="62">
        <v>44977</v>
      </c>
      <c r="P989">
        <v>58736</v>
      </c>
      <c r="Q989" s="58">
        <v>5860202.4525843896</v>
      </c>
      <c r="R989" s="58">
        <v>6704072</v>
      </c>
      <c r="S989">
        <v>7904</v>
      </c>
      <c r="T989" s="58">
        <v>58736</v>
      </c>
      <c r="U989" s="58">
        <v>50832</v>
      </c>
      <c r="V989" s="58">
        <v>902155</v>
      </c>
      <c r="W989" s="58">
        <v>5801917</v>
      </c>
      <c r="X989">
        <v>92</v>
      </c>
      <c r="Y989" s="61">
        <v>45848</v>
      </c>
      <c r="Z989" s="61" t="s">
        <v>1817</v>
      </c>
      <c r="AA989" s="58">
        <v>-301</v>
      </c>
      <c r="AB989">
        <v>3099</v>
      </c>
      <c r="AC989">
        <v>301</v>
      </c>
      <c r="AD989">
        <v>1</v>
      </c>
      <c r="AE989" s="42">
        <v>0.134568237537456</v>
      </c>
      <c r="AF989" s="58">
        <v>300</v>
      </c>
    </row>
    <row r="990" spans="3:32">
      <c r="C990" t="s">
        <v>1286</v>
      </c>
      <c r="D990">
        <v>500</v>
      </c>
      <c r="E990">
        <v>39675216</v>
      </c>
      <c r="F990" t="s">
        <v>604</v>
      </c>
      <c r="G990" t="s">
        <v>125</v>
      </c>
      <c r="H990">
        <v>9</v>
      </c>
      <c r="I990">
        <v>9611844</v>
      </c>
      <c r="J990" s="59">
        <v>0.87</v>
      </c>
      <c r="K990" s="60">
        <v>86.160813149041601</v>
      </c>
      <c r="L990" t="s">
        <v>129</v>
      </c>
      <c r="M990" s="42">
        <v>0.111</v>
      </c>
      <c r="N990">
        <v>5461</v>
      </c>
      <c r="O990" s="62">
        <v>45255</v>
      </c>
      <c r="P990">
        <v>33430</v>
      </c>
      <c r="Q990" s="58">
        <v>2880355.9835724598</v>
      </c>
      <c r="R990" s="58">
        <v>3200075</v>
      </c>
      <c r="S990">
        <v>589</v>
      </c>
      <c r="T990" s="58">
        <v>33430</v>
      </c>
      <c r="U990" s="58">
        <v>32841</v>
      </c>
      <c r="V990" s="58">
        <v>56382</v>
      </c>
      <c r="W990" s="58">
        <v>3143693</v>
      </c>
      <c r="X990">
        <v>91</v>
      </c>
      <c r="Y990" s="61">
        <v>46302</v>
      </c>
      <c r="Z990" s="61" t="s">
        <v>1817</v>
      </c>
      <c r="AA990" s="58">
        <v>153</v>
      </c>
      <c r="AB990">
        <v>4890</v>
      </c>
      <c r="AC990">
        <v>0</v>
      </c>
      <c r="AD990">
        <v>0</v>
      </c>
      <c r="AE990" s="42">
        <v>1.76189051749925E-2</v>
      </c>
      <c r="AF990" s="58">
        <v>0</v>
      </c>
    </row>
    <row r="991" spans="3:32">
      <c r="C991" t="s">
        <v>1287</v>
      </c>
      <c r="D991">
        <v>650</v>
      </c>
      <c r="E991">
        <v>12043947</v>
      </c>
      <c r="F991" t="s">
        <v>476</v>
      </c>
      <c r="G991" t="s">
        <v>207</v>
      </c>
      <c r="H991">
        <v>38</v>
      </c>
      <c r="I991">
        <v>9301236</v>
      </c>
      <c r="J991" s="59">
        <v>0.99</v>
      </c>
      <c r="K991" s="60">
        <v>68.127015054181797</v>
      </c>
      <c r="L991" t="s">
        <v>232</v>
      </c>
      <c r="M991" s="42">
        <v>0.14499999999999999</v>
      </c>
      <c r="N991">
        <v>8053</v>
      </c>
      <c r="O991" s="62">
        <v>45870</v>
      </c>
      <c r="P991">
        <v>48713</v>
      </c>
      <c r="Q991" s="58">
        <v>3318671.2843343602</v>
      </c>
      <c r="R991" s="58">
        <v>3799879</v>
      </c>
      <c r="S991">
        <v>17938</v>
      </c>
      <c r="T991" s="58">
        <v>48713</v>
      </c>
      <c r="U991" s="58">
        <v>30775</v>
      </c>
      <c r="V991" s="58">
        <v>1399261</v>
      </c>
      <c r="W991" s="58">
        <v>2400618</v>
      </c>
      <c r="X991">
        <v>195</v>
      </c>
      <c r="Y991" s="61">
        <v>45847</v>
      </c>
      <c r="Z991" s="61" t="s">
        <v>1817</v>
      </c>
      <c r="AA991" s="58">
        <v>-302</v>
      </c>
      <c r="AB991">
        <v>9793</v>
      </c>
      <c r="AC991">
        <v>302</v>
      </c>
      <c r="AD991">
        <v>3</v>
      </c>
      <c r="AE991" s="42">
        <v>0.36823845790651399</v>
      </c>
      <c r="AF991" s="58">
        <v>299</v>
      </c>
    </row>
    <row r="992" spans="3:32">
      <c r="C992" t="s">
        <v>1288</v>
      </c>
      <c r="D992">
        <v>972</v>
      </c>
      <c r="E992">
        <v>38129574</v>
      </c>
      <c r="F992" t="s">
        <v>124</v>
      </c>
      <c r="G992" t="s">
        <v>125</v>
      </c>
      <c r="H992">
        <v>16</v>
      </c>
      <c r="I992">
        <v>2757003</v>
      </c>
      <c r="J992" s="59">
        <v>0.83</v>
      </c>
      <c r="K992" s="60">
        <v>62.500074828078503</v>
      </c>
      <c r="L992" t="s">
        <v>112</v>
      </c>
      <c r="M992" s="42">
        <v>0.14199999999999999</v>
      </c>
      <c r="N992">
        <v>5183</v>
      </c>
      <c r="O992" s="62">
        <v>44439</v>
      </c>
      <c r="P992">
        <v>27152</v>
      </c>
      <c r="Q992" s="58">
        <v>1697002.0317319899</v>
      </c>
      <c r="R992" s="58">
        <v>1937976</v>
      </c>
      <c r="S992">
        <v>6386</v>
      </c>
      <c r="T992" s="58">
        <v>27152</v>
      </c>
      <c r="U992" s="58">
        <v>20766</v>
      </c>
      <c r="V992" s="58">
        <v>455801</v>
      </c>
      <c r="W992" s="58">
        <v>1482175</v>
      </c>
      <c r="X992">
        <v>125</v>
      </c>
      <c r="Y992" s="61">
        <v>46371</v>
      </c>
      <c r="Z992" s="61" t="s">
        <v>1817</v>
      </c>
      <c r="AA992" s="58">
        <v>222</v>
      </c>
      <c r="AB992">
        <v>7623</v>
      </c>
      <c r="AC992">
        <v>0</v>
      </c>
      <c r="AD992">
        <v>0</v>
      </c>
      <c r="AE992" s="42">
        <v>0.2351944608132</v>
      </c>
      <c r="AF992" s="58">
        <v>0</v>
      </c>
    </row>
    <row r="993" spans="3:32">
      <c r="C993" t="s">
        <v>1289</v>
      </c>
      <c r="D993">
        <v>614</v>
      </c>
      <c r="E993">
        <v>30566945</v>
      </c>
      <c r="F993" t="s">
        <v>131</v>
      </c>
      <c r="G993" t="s">
        <v>75</v>
      </c>
      <c r="H993">
        <v>47</v>
      </c>
      <c r="I993">
        <v>1092681</v>
      </c>
      <c r="J993" s="59">
        <v>0.9</v>
      </c>
      <c r="K993" s="60">
        <v>94.673084122617993</v>
      </c>
      <c r="L993" t="s">
        <v>112</v>
      </c>
      <c r="M993" s="42">
        <v>0.108</v>
      </c>
      <c r="N993">
        <v>8251</v>
      </c>
      <c r="O993" s="62">
        <v>44985</v>
      </c>
      <c r="P993">
        <v>86277</v>
      </c>
      <c r="Q993" s="58">
        <v>8168109.6788471099</v>
      </c>
      <c r="R993" s="58">
        <v>9050266</v>
      </c>
      <c r="S993">
        <v>74963</v>
      </c>
      <c r="T993" s="58">
        <v>86277</v>
      </c>
      <c r="U993" s="58">
        <v>11314</v>
      </c>
      <c r="V993" s="58">
        <v>7863452</v>
      </c>
      <c r="W993" s="58">
        <v>1186814</v>
      </c>
      <c r="X993">
        <v>134</v>
      </c>
      <c r="Y993" s="61">
        <v>45987</v>
      </c>
      <c r="Z993" s="61" t="s">
        <v>1817</v>
      </c>
      <c r="AA993" s="58">
        <v>-162</v>
      </c>
      <c r="AB993">
        <v>1330</v>
      </c>
      <c r="AC993">
        <v>162</v>
      </c>
      <c r="AD993">
        <v>4</v>
      </c>
      <c r="AE993" s="42">
        <v>0.86886423960035697</v>
      </c>
      <c r="AF993" s="58">
        <v>158</v>
      </c>
    </row>
    <row r="994" spans="3:32">
      <c r="C994" t="s">
        <v>1290</v>
      </c>
      <c r="D994">
        <v>692</v>
      </c>
      <c r="E994">
        <v>51226742</v>
      </c>
      <c r="F994" t="s">
        <v>1058</v>
      </c>
      <c r="G994" t="s">
        <v>125</v>
      </c>
      <c r="H994">
        <v>24</v>
      </c>
      <c r="I994">
        <v>9543190</v>
      </c>
      <c r="J994" s="59">
        <v>0.93</v>
      </c>
      <c r="K994" s="60">
        <v>85.850564087665504</v>
      </c>
      <c r="L994" t="s">
        <v>68</v>
      </c>
      <c r="M994" s="42">
        <v>0.123</v>
      </c>
      <c r="N994">
        <v>3610</v>
      </c>
      <c r="O994" s="62">
        <v>45384</v>
      </c>
      <c r="P994">
        <v>86723</v>
      </c>
      <c r="Q994" s="58">
        <v>7445218.4693746101</v>
      </c>
      <c r="R994" s="58">
        <v>8360980</v>
      </c>
      <c r="S994">
        <v>11786</v>
      </c>
      <c r="T994" s="58">
        <v>86723</v>
      </c>
      <c r="U994" s="58">
        <v>74937</v>
      </c>
      <c r="V994" s="58">
        <v>1136290</v>
      </c>
      <c r="W994" s="58">
        <v>7224690</v>
      </c>
      <c r="X994">
        <v>78</v>
      </c>
      <c r="Y994" s="61">
        <v>45882</v>
      </c>
      <c r="Z994" s="61" t="s">
        <v>1817</v>
      </c>
      <c r="AA994" s="58">
        <v>-267</v>
      </c>
      <c r="AB994">
        <v>3263</v>
      </c>
      <c r="AC994">
        <v>267</v>
      </c>
      <c r="AD994">
        <v>5</v>
      </c>
      <c r="AE994" s="42">
        <v>0.135903970111735</v>
      </c>
      <c r="AF994" s="58">
        <v>262</v>
      </c>
    </row>
    <row r="995" spans="3:32">
      <c r="C995" t="s">
        <v>1291</v>
      </c>
      <c r="D995">
        <v>712</v>
      </c>
      <c r="E995">
        <v>67044847</v>
      </c>
      <c r="F995" t="s">
        <v>302</v>
      </c>
      <c r="G995" t="s">
        <v>58</v>
      </c>
      <c r="H995">
        <v>18</v>
      </c>
      <c r="I995">
        <v>2521852</v>
      </c>
      <c r="J995" s="59">
        <v>0.9</v>
      </c>
      <c r="K995" s="60">
        <v>79.469235833379997</v>
      </c>
      <c r="L995" t="s">
        <v>76</v>
      </c>
      <c r="M995" s="42">
        <v>0.14499999999999999</v>
      </c>
      <c r="N995">
        <v>5504</v>
      </c>
      <c r="O995" s="62">
        <v>43924</v>
      </c>
      <c r="P995">
        <v>18726</v>
      </c>
      <c r="Q995" s="58">
        <v>1488140.91021587</v>
      </c>
      <c r="R995" s="58">
        <v>1703921</v>
      </c>
      <c r="S995">
        <v>655</v>
      </c>
      <c r="T995" s="58">
        <v>18726</v>
      </c>
      <c r="U995" s="58">
        <v>18071</v>
      </c>
      <c r="V995" s="58">
        <v>59600</v>
      </c>
      <c r="W995" s="58">
        <v>1644321</v>
      </c>
      <c r="X995">
        <v>122</v>
      </c>
      <c r="Y995" s="61">
        <v>45855</v>
      </c>
      <c r="Z995" s="61" t="s">
        <v>1817</v>
      </c>
      <c r="AA995" s="58">
        <v>-294</v>
      </c>
      <c r="AB995">
        <v>9265</v>
      </c>
      <c r="AC995">
        <v>294</v>
      </c>
      <c r="AD995">
        <v>7</v>
      </c>
      <c r="AE995" s="42">
        <v>3.4978105308127699E-2</v>
      </c>
      <c r="AF995" s="58">
        <v>287</v>
      </c>
    </row>
    <row r="996" spans="3:32">
      <c r="C996" t="s">
        <v>1292</v>
      </c>
      <c r="D996">
        <v>216</v>
      </c>
      <c r="E996">
        <v>65563832</v>
      </c>
      <c r="F996" t="s">
        <v>322</v>
      </c>
      <c r="G996" t="s">
        <v>207</v>
      </c>
      <c r="H996">
        <v>30</v>
      </c>
      <c r="I996">
        <v>4943561</v>
      </c>
      <c r="J996" s="59">
        <v>0.75</v>
      </c>
      <c r="K996" s="60">
        <v>84.097232231125503</v>
      </c>
      <c r="L996" t="s">
        <v>221</v>
      </c>
      <c r="M996" s="42">
        <v>0.11899999999999999</v>
      </c>
      <c r="N996">
        <v>9153</v>
      </c>
      <c r="O996" s="62">
        <v>45238</v>
      </c>
      <c r="P996">
        <v>45304</v>
      </c>
      <c r="Q996" s="58">
        <v>3809941.00899891</v>
      </c>
      <c r="R996" s="58">
        <v>4263324</v>
      </c>
      <c r="S996">
        <v>1442</v>
      </c>
      <c r="T996" s="58">
        <v>45304</v>
      </c>
      <c r="U996" s="58">
        <v>43862</v>
      </c>
      <c r="V996" s="58">
        <v>135699</v>
      </c>
      <c r="W996" s="58">
        <v>4127625</v>
      </c>
      <c r="X996">
        <v>107</v>
      </c>
      <c r="Y996" s="61">
        <v>45751</v>
      </c>
      <c r="Z996" s="61" t="s">
        <v>1817</v>
      </c>
      <c r="AA996" s="58">
        <v>-398</v>
      </c>
      <c r="AB996">
        <v>3165</v>
      </c>
      <c r="AC996">
        <v>398</v>
      </c>
      <c r="AD996">
        <v>8</v>
      </c>
      <c r="AE996" s="42">
        <v>3.1829419035846698E-2</v>
      </c>
      <c r="AF996" s="58">
        <v>390</v>
      </c>
    </row>
    <row r="997" spans="3:32">
      <c r="C997" t="s">
        <v>1293</v>
      </c>
      <c r="D997">
        <v>796</v>
      </c>
      <c r="E997">
        <v>98458497</v>
      </c>
      <c r="F997" t="s">
        <v>278</v>
      </c>
      <c r="G997" t="s">
        <v>75</v>
      </c>
      <c r="H997">
        <v>11</v>
      </c>
      <c r="I997">
        <v>7883013</v>
      </c>
      <c r="J997" s="59">
        <v>0.86</v>
      </c>
      <c r="K997" s="60">
        <v>59.105855417374002</v>
      </c>
      <c r="L997" t="s">
        <v>190</v>
      </c>
      <c r="M997" s="42">
        <v>0.14099999999999999</v>
      </c>
      <c r="N997">
        <v>6143</v>
      </c>
      <c r="O997" s="62">
        <v>43980</v>
      </c>
      <c r="P997">
        <v>48980</v>
      </c>
      <c r="Q997" s="58">
        <v>2895004.79834298</v>
      </c>
      <c r="R997" s="58">
        <v>3303200</v>
      </c>
      <c r="S997">
        <v>32953</v>
      </c>
      <c r="T997" s="58">
        <v>48980</v>
      </c>
      <c r="U997" s="58">
        <v>16027</v>
      </c>
      <c r="V997" s="58">
        <v>2222343</v>
      </c>
      <c r="W997" s="58">
        <v>1080857</v>
      </c>
      <c r="X997">
        <v>73</v>
      </c>
      <c r="Y997" s="61">
        <v>45945</v>
      </c>
      <c r="Z997" s="61" t="s">
        <v>1817</v>
      </c>
      <c r="AA997" s="58">
        <v>-204</v>
      </c>
      <c r="AB997">
        <v>6917</v>
      </c>
      <c r="AC997">
        <v>204</v>
      </c>
      <c r="AD997">
        <v>6</v>
      </c>
      <c r="AE997" s="42">
        <v>0.67278481012658198</v>
      </c>
      <c r="AF997" s="58">
        <v>198</v>
      </c>
    </row>
    <row r="998" spans="3:32">
      <c r="C998" t="s">
        <v>1294</v>
      </c>
      <c r="D998">
        <v>860</v>
      </c>
      <c r="E998">
        <v>30316617</v>
      </c>
      <c r="F998" t="s">
        <v>442</v>
      </c>
      <c r="G998" t="s">
        <v>58</v>
      </c>
      <c r="H998">
        <v>26</v>
      </c>
      <c r="I998">
        <v>2588191</v>
      </c>
      <c r="J998" s="59">
        <v>0.86</v>
      </c>
      <c r="K998" s="60">
        <v>83.829133828566</v>
      </c>
      <c r="L998" t="s">
        <v>377</v>
      </c>
      <c r="M998" s="42">
        <v>0.13100000000000001</v>
      </c>
      <c r="N998">
        <v>8304</v>
      </c>
      <c r="O998" s="62">
        <v>43840</v>
      </c>
      <c r="P998">
        <v>64756</v>
      </c>
      <c r="Q998" s="58">
        <v>5428439.3902026201</v>
      </c>
      <c r="R998" s="58">
        <v>6139565</v>
      </c>
      <c r="S998">
        <v>43448</v>
      </c>
      <c r="T998" s="58">
        <v>64756</v>
      </c>
      <c r="U998" s="58">
        <v>21308</v>
      </c>
      <c r="V998" s="58">
        <v>4119337</v>
      </c>
      <c r="W998" s="58">
        <v>2020228</v>
      </c>
      <c r="X998">
        <v>164</v>
      </c>
      <c r="Y998" s="61">
        <v>45848</v>
      </c>
      <c r="Z998" s="61" t="s">
        <v>1817</v>
      </c>
      <c r="AA998" s="58">
        <v>-301</v>
      </c>
      <c r="AB998">
        <v>4214</v>
      </c>
      <c r="AC998">
        <v>301</v>
      </c>
      <c r="AD998">
        <v>3</v>
      </c>
      <c r="AE998" s="42">
        <v>0.67094941009327302</v>
      </c>
      <c r="AF998" s="58">
        <v>298</v>
      </c>
    </row>
    <row r="999" spans="3:32">
      <c r="C999" t="s">
        <v>1295</v>
      </c>
      <c r="D999">
        <v>196</v>
      </c>
      <c r="E999">
        <v>51592290</v>
      </c>
      <c r="F999" t="s">
        <v>487</v>
      </c>
      <c r="G999" t="s">
        <v>71</v>
      </c>
      <c r="H999">
        <v>6</v>
      </c>
      <c r="I999">
        <v>9948968</v>
      </c>
      <c r="J999" s="59">
        <v>0.85</v>
      </c>
      <c r="K999" s="60">
        <v>75.958050273293097</v>
      </c>
      <c r="L999" t="s">
        <v>276</v>
      </c>
      <c r="M999" s="42">
        <v>0.124</v>
      </c>
      <c r="N999">
        <v>3866</v>
      </c>
      <c r="O999" s="62">
        <v>44583</v>
      </c>
      <c r="P999">
        <v>67979</v>
      </c>
      <c r="Q999" s="58">
        <v>5163552.2995281899</v>
      </c>
      <c r="R999" s="58">
        <v>5803833</v>
      </c>
      <c r="S999">
        <v>44812</v>
      </c>
      <c r="T999" s="58">
        <v>67979</v>
      </c>
      <c r="U999" s="58">
        <v>23167</v>
      </c>
      <c r="V999" s="58">
        <v>3825907</v>
      </c>
      <c r="W999" s="58">
        <v>1977926</v>
      </c>
      <c r="X999">
        <v>119</v>
      </c>
      <c r="Y999" s="61">
        <v>46134</v>
      </c>
      <c r="Z999" s="61" t="s">
        <v>1817</v>
      </c>
      <c r="AA999" s="58">
        <v>-15</v>
      </c>
      <c r="AB999">
        <v>9024</v>
      </c>
      <c r="AC999">
        <v>15</v>
      </c>
      <c r="AD999">
        <v>6</v>
      </c>
      <c r="AE999" s="42">
        <v>0.65920357757542802</v>
      </c>
      <c r="AF999" s="58">
        <v>9</v>
      </c>
    </row>
    <row r="1000" spans="3:32">
      <c r="C1000" t="s">
        <v>1296</v>
      </c>
      <c r="D1000">
        <v>557</v>
      </c>
      <c r="E1000">
        <v>80033144</v>
      </c>
      <c r="F1000" t="s">
        <v>920</v>
      </c>
      <c r="G1000" t="s">
        <v>75</v>
      </c>
      <c r="H1000">
        <v>38</v>
      </c>
      <c r="I1000">
        <v>3854949</v>
      </c>
      <c r="J1000" s="59">
        <v>0.75</v>
      </c>
      <c r="K1000" s="60">
        <v>56.9897972407677</v>
      </c>
      <c r="L1000" t="s">
        <v>208</v>
      </c>
      <c r="M1000" s="42">
        <v>0.124</v>
      </c>
      <c r="N1000">
        <v>2868</v>
      </c>
      <c r="O1000" s="62">
        <v>45591</v>
      </c>
      <c r="P1000">
        <v>95339</v>
      </c>
      <c r="Q1000" s="58">
        <v>5433350.2791375499</v>
      </c>
      <c r="R1000" s="58">
        <v>6107086</v>
      </c>
      <c r="S1000">
        <v>16974</v>
      </c>
      <c r="T1000" s="58">
        <v>95339</v>
      </c>
      <c r="U1000" s="58">
        <v>78365</v>
      </c>
      <c r="V1000" s="58">
        <v>1087296</v>
      </c>
      <c r="W1000" s="58">
        <v>5019790</v>
      </c>
      <c r="X1000">
        <v>134</v>
      </c>
      <c r="Y1000" s="61">
        <v>46261</v>
      </c>
      <c r="Z1000" s="61" t="s">
        <v>1817</v>
      </c>
      <c r="AA1000" s="58">
        <v>112</v>
      </c>
      <c r="AB1000">
        <v>5308</v>
      </c>
      <c r="AC1000">
        <v>0</v>
      </c>
      <c r="AD1000">
        <v>0</v>
      </c>
      <c r="AE1000" s="42">
        <v>0.17803836834873499</v>
      </c>
      <c r="AF1000" s="58">
        <v>0</v>
      </c>
    </row>
    <row r="1001" spans="3:32">
      <c r="C1001" t="s">
        <v>1297</v>
      </c>
      <c r="D1001">
        <v>926</v>
      </c>
      <c r="E1001">
        <v>86022727</v>
      </c>
      <c r="F1001" t="s">
        <v>136</v>
      </c>
      <c r="G1001" t="s">
        <v>54</v>
      </c>
      <c r="H1001">
        <v>8</v>
      </c>
      <c r="I1001">
        <v>4271020</v>
      </c>
      <c r="J1001" s="59">
        <v>0.84</v>
      </c>
      <c r="K1001" s="60">
        <v>71.580080644154705</v>
      </c>
      <c r="L1001" t="s">
        <v>352</v>
      </c>
      <c r="M1001" s="42">
        <v>0.112</v>
      </c>
      <c r="N1001">
        <v>4292</v>
      </c>
      <c r="O1001" s="62">
        <v>44102</v>
      </c>
      <c r="P1001">
        <v>66181</v>
      </c>
      <c r="Q1001" s="58">
        <v>4737241.3171108002</v>
      </c>
      <c r="R1001" s="58">
        <v>5267812</v>
      </c>
      <c r="S1001">
        <v>27988</v>
      </c>
      <c r="T1001" s="58">
        <v>66181</v>
      </c>
      <c r="U1001" s="58">
        <v>38193</v>
      </c>
      <c r="V1001" s="58">
        <v>2227762</v>
      </c>
      <c r="W1001" s="58">
        <v>3040050</v>
      </c>
      <c r="X1001">
        <v>58</v>
      </c>
      <c r="Y1001" s="61">
        <v>46033</v>
      </c>
      <c r="Z1001" s="61" t="s">
        <v>1817</v>
      </c>
      <c r="AA1001" s="58">
        <v>-116</v>
      </c>
      <c r="AB1001">
        <v>2177</v>
      </c>
      <c r="AC1001">
        <v>116</v>
      </c>
      <c r="AD1001">
        <v>3</v>
      </c>
      <c r="AE1001" s="42">
        <v>0.42290083256523803</v>
      </c>
      <c r="AF1001" s="58">
        <v>113</v>
      </c>
    </row>
    <row r="1002" spans="3:32">
      <c r="C1002" t="s">
        <v>1298</v>
      </c>
      <c r="D1002">
        <v>916</v>
      </c>
      <c r="E1002">
        <v>24832947</v>
      </c>
      <c r="F1002" t="s">
        <v>1146</v>
      </c>
      <c r="G1002" t="s">
        <v>67</v>
      </c>
      <c r="H1002">
        <v>12</v>
      </c>
      <c r="I1002">
        <v>6421234</v>
      </c>
      <c r="J1002" s="59">
        <v>0.9</v>
      </c>
      <c r="K1002" s="60">
        <v>78.219884298181398</v>
      </c>
      <c r="L1002" t="s">
        <v>521</v>
      </c>
      <c r="M1002" s="42">
        <v>0.13600000000000001</v>
      </c>
      <c r="N1002">
        <v>8920</v>
      </c>
      <c r="O1002" s="62">
        <v>46006</v>
      </c>
      <c r="P1002">
        <v>72013</v>
      </c>
      <c r="Q1002" s="58">
        <v>5632848.5279649403</v>
      </c>
      <c r="R1002" s="58">
        <v>6398916</v>
      </c>
      <c r="S1002">
        <v>51314</v>
      </c>
      <c r="T1002" s="58">
        <v>72013</v>
      </c>
      <c r="U1002" s="58">
        <v>20699</v>
      </c>
      <c r="V1002" s="58">
        <v>4559649</v>
      </c>
      <c r="W1002" s="58">
        <v>1839267</v>
      </c>
      <c r="X1002">
        <v>91</v>
      </c>
      <c r="Y1002" s="61">
        <v>46338</v>
      </c>
      <c r="Z1002" s="61" t="s">
        <v>1817</v>
      </c>
      <c r="AA1002" s="58">
        <v>189</v>
      </c>
      <c r="AB1002">
        <v>3789</v>
      </c>
      <c r="AC1002">
        <v>0</v>
      </c>
      <c r="AD1002">
        <v>0</v>
      </c>
      <c r="AE1002" s="42">
        <v>0.71256578673295101</v>
      </c>
      <c r="AF1002" s="58">
        <v>0</v>
      </c>
    </row>
    <row r="1003" spans="3:32">
      <c r="C1003" t="s">
        <v>1299</v>
      </c>
      <c r="D1003">
        <v>712</v>
      </c>
      <c r="E1003">
        <v>32549950</v>
      </c>
      <c r="F1003" t="s">
        <v>405</v>
      </c>
      <c r="G1003" t="s">
        <v>107</v>
      </c>
      <c r="H1003">
        <v>12</v>
      </c>
      <c r="I1003">
        <v>3703870</v>
      </c>
      <c r="J1003" s="59">
        <v>0.88</v>
      </c>
      <c r="K1003" s="60">
        <v>60.995357991929602</v>
      </c>
      <c r="L1003" t="s">
        <v>315</v>
      </c>
      <c r="M1003" s="42">
        <v>0.13800000000000001</v>
      </c>
      <c r="N1003">
        <v>8775</v>
      </c>
      <c r="O1003" s="62">
        <v>45125</v>
      </c>
      <c r="P1003">
        <v>69369</v>
      </c>
      <c r="Q1003" s="58">
        <v>4231186.98854216</v>
      </c>
      <c r="R1003" s="58">
        <v>4815091</v>
      </c>
      <c r="S1003">
        <v>43426</v>
      </c>
      <c r="T1003" s="58">
        <v>69369</v>
      </c>
      <c r="U1003" s="58">
        <v>25943</v>
      </c>
      <c r="V1003" s="58">
        <v>3014317</v>
      </c>
      <c r="W1003" s="58">
        <v>1800774</v>
      </c>
      <c r="X1003">
        <v>139</v>
      </c>
      <c r="Y1003" s="61">
        <v>46031</v>
      </c>
      <c r="Z1003" s="61" t="s">
        <v>1817</v>
      </c>
      <c r="AA1003" s="58">
        <v>-118</v>
      </c>
      <c r="AB1003">
        <v>9718</v>
      </c>
      <c r="AC1003">
        <v>118</v>
      </c>
      <c r="AD1003">
        <v>7</v>
      </c>
      <c r="AE1003" s="42">
        <v>0.62601450215514098</v>
      </c>
      <c r="AF1003" s="58">
        <v>111</v>
      </c>
    </row>
    <row r="1004" spans="3:32">
      <c r="C1004" t="s">
        <v>1300</v>
      </c>
      <c r="D1004">
        <v>176</v>
      </c>
      <c r="E1004">
        <v>85119348</v>
      </c>
      <c r="F1004" t="s">
        <v>430</v>
      </c>
      <c r="G1004" t="s">
        <v>75</v>
      </c>
      <c r="H1004">
        <v>33</v>
      </c>
      <c r="I1004">
        <v>948265</v>
      </c>
      <c r="J1004" s="59">
        <v>0.84</v>
      </c>
      <c r="K1004" s="60">
        <v>89.597950827543698</v>
      </c>
      <c r="L1004" t="s">
        <v>208</v>
      </c>
      <c r="M1004" s="42">
        <v>0.114</v>
      </c>
      <c r="N1004">
        <v>6978</v>
      </c>
      <c r="O1004" s="62">
        <v>44560</v>
      </c>
      <c r="P1004">
        <v>39574</v>
      </c>
      <c r="Q1004" s="58">
        <v>3545749.30604921</v>
      </c>
      <c r="R1004" s="58">
        <v>3949965</v>
      </c>
      <c r="S1004">
        <v>528</v>
      </c>
      <c r="T1004" s="58">
        <v>39574</v>
      </c>
      <c r="U1004" s="58">
        <v>39046</v>
      </c>
      <c r="V1004" s="58">
        <v>52701</v>
      </c>
      <c r="W1004" s="58">
        <v>3897264</v>
      </c>
      <c r="X1004">
        <v>73</v>
      </c>
      <c r="Y1004" s="61">
        <v>45935</v>
      </c>
      <c r="Z1004" s="61" t="s">
        <v>1817</v>
      </c>
      <c r="AA1004" s="58">
        <v>-214</v>
      </c>
      <c r="AB1004">
        <v>1239</v>
      </c>
      <c r="AC1004">
        <v>214</v>
      </c>
      <c r="AD1004">
        <v>4</v>
      </c>
      <c r="AE1004" s="42">
        <v>1.33420932935766E-2</v>
      </c>
      <c r="AF1004" s="58">
        <v>210</v>
      </c>
    </row>
    <row r="1005" spans="3:32">
      <c r="C1005" t="s">
        <v>1301</v>
      </c>
      <c r="D1005">
        <v>490</v>
      </c>
      <c r="E1005">
        <v>28788300</v>
      </c>
      <c r="F1005" t="s">
        <v>269</v>
      </c>
      <c r="G1005" t="s">
        <v>97</v>
      </c>
      <c r="H1005">
        <v>22</v>
      </c>
      <c r="I1005">
        <v>4413924</v>
      </c>
      <c r="J1005" s="59">
        <v>0.78</v>
      </c>
      <c r="K1005" s="60">
        <v>55.408964614654302</v>
      </c>
      <c r="L1005" t="s">
        <v>90</v>
      </c>
      <c r="M1005" s="42">
        <v>0.123</v>
      </c>
      <c r="N1005">
        <v>1639</v>
      </c>
      <c r="O1005" s="62">
        <v>44166</v>
      </c>
      <c r="P1005">
        <v>25128</v>
      </c>
      <c r="Q1005" s="58">
        <v>1392316.4628370299</v>
      </c>
      <c r="R1005" s="58">
        <v>1563571</v>
      </c>
      <c r="S1005">
        <v>11636</v>
      </c>
      <c r="T1005" s="58">
        <v>25128</v>
      </c>
      <c r="U1005" s="58">
        <v>13492</v>
      </c>
      <c r="V1005" s="58">
        <v>724042</v>
      </c>
      <c r="W1005" s="58">
        <v>839529</v>
      </c>
      <c r="X1005">
        <v>84</v>
      </c>
      <c r="Y1005" s="61">
        <v>46004</v>
      </c>
      <c r="Z1005" s="61" t="s">
        <v>1817</v>
      </c>
      <c r="AA1005" s="58">
        <v>-145</v>
      </c>
      <c r="AB1005">
        <v>3038</v>
      </c>
      <c r="AC1005">
        <v>145</v>
      </c>
      <c r="AD1005">
        <v>4</v>
      </c>
      <c r="AE1005" s="42">
        <v>0.46306908627825499</v>
      </c>
      <c r="AF1005" s="58">
        <v>141</v>
      </c>
    </row>
    <row r="1006" spans="3:32">
      <c r="C1006" t="s">
        <v>1302</v>
      </c>
      <c r="D1006">
        <v>364</v>
      </c>
      <c r="E1006">
        <v>36636569</v>
      </c>
      <c r="F1006" t="s">
        <v>445</v>
      </c>
      <c r="G1006" t="s">
        <v>93</v>
      </c>
      <c r="H1006">
        <v>45</v>
      </c>
      <c r="I1006">
        <v>9886133</v>
      </c>
      <c r="J1006" s="59">
        <v>0.87</v>
      </c>
      <c r="K1006" s="60">
        <v>63.432970118873897</v>
      </c>
      <c r="L1006" t="s">
        <v>64</v>
      </c>
      <c r="M1006" s="42">
        <v>0.128</v>
      </c>
      <c r="N1006">
        <v>8910</v>
      </c>
      <c r="O1006" s="62">
        <v>45909</v>
      </c>
      <c r="P1006">
        <v>39144</v>
      </c>
      <c r="Q1006" s="58">
        <v>2483020.1823331998</v>
      </c>
      <c r="R1006" s="58">
        <v>2800847</v>
      </c>
      <c r="S1006">
        <v>17800</v>
      </c>
      <c r="T1006" s="58">
        <v>39144</v>
      </c>
      <c r="U1006" s="58">
        <v>21344</v>
      </c>
      <c r="V1006" s="58">
        <v>1273633</v>
      </c>
      <c r="W1006" s="58">
        <v>1527214</v>
      </c>
      <c r="X1006">
        <v>174</v>
      </c>
      <c r="Y1006" s="61">
        <v>45677</v>
      </c>
      <c r="Z1006" s="61" t="s">
        <v>1817</v>
      </c>
      <c r="AA1006" s="58">
        <v>-472</v>
      </c>
      <c r="AB1006">
        <v>7321</v>
      </c>
      <c r="AC1006">
        <v>472</v>
      </c>
      <c r="AD1006">
        <v>7</v>
      </c>
      <c r="AE1006" s="42">
        <v>0.45473124872266502</v>
      </c>
      <c r="AF1006" s="58">
        <v>465</v>
      </c>
    </row>
    <row r="1007" spans="3:32">
      <c r="C1007" t="s">
        <v>1303</v>
      </c>
      <c r="D1007">
        <v>928</v>
      </c>
      <c r="E1007">
        <v>79656157</v>
      </c>
      <c r="F1007" t="s">
        <v>396</v>
      </c>
      <c r="G1007" t="s">
        <v>50</v>
      </c>
      <c r="H1007">
        <v>49</v>
      </c>
      <c r="I1007">
        <v>4542510</v>
      </c>
      <c r="J1007" s="59">
        <v>0.87</v>
      </c>
      <c r="K1007" s="60">
        <v>98.758144772161899</v>
      </c>
      <c r="L1007" t="s">
        <v>159</v>
      </c>
      <c r="M1007" s="42">
        <v>0.10299999999999999</v>
      </c>
      <c r="N1007">
        <v>6988</v>
      </c>
      <c r="O1007" s="62">
        <v>44699</v>
      </c>
      <c r="P1007">
        <v>24557</v>
      </c>
      <c r="Q1007" s="58">
        <v>2425203.7611699798</v>
      </c>
      <c r="R1007" s="58">
        <v>2675000</v>
      </c>
      <c r="S1007">
        <v>9315</v>
      </c>
      <c r="T1007" s="58">
        <v>24557</v>
      </c>
      <c r="U1007" s="58">
        <v>15242</v>
      </c>
      <c r="V1007" s="58">
        <v>1014685</v>
      </c>
      <c r="W1007" s="58">
        <v>1660315</v>
      </c>
      <c r="X1007">
        <v>96</v>
      </c>
      <c r="Y1007" s="61">
        <v>45841</v>
      </c>
      <c r="Z1007" s="61" t="s">
        <v>1817</v>
      </c>
      <c r="AA1007" s="58">
        <v>-308</v>
      </c>
      <c r="AB1007">
        <v>6962</v>
      </c>
      <c r="AC1007">
        <v>308</v>
      </c>
      <c r="AD1007">
        <v>3</v>
      </c>
      <c r="AE1007" s="42">
        <v>0.37932157836869301</v>
      </c>
      <c r="AF1007" s="58">
        <v>305</v>
      </c>
    </row>
    <row r="1008" spans="3:32">
      <c r="C1008" t="s">
        <v>1304</v>
      </c>
      <c r="D1008">
        <v>106</v>
      </c>
      <c r="E1008">
        <v>76799755</v>
      </c>
      <c r="F1008" t="s">
        <v>708</v>
      </c>
      <c r="G1008" t="s">
        <v>125</v>
      </c>
      <c r="H1008">
        <v>14</v>
      </c>
      <c r="I1008">
        <v>6586596</v>
      </c>
      <c r="J1008" s="59">
        <v>0.9</v>
      </c>
      <c r="K1008" s="60">
        <v>56.469298689902097</v>
      </c>
      <c r="L1008" t="s">
        <v>68</v>
      </c>
      <c r="M1008" s="42">
        <v>0.127</v>
      </c>
      <c r="N1008">
        <v>2970</v>
      </c>
      <c r="O1008" s="62">
        <v>45112</v>
      </c>
      <c r="P1008">
        <v>97636</v>
      </c>
      <c r="Q1008" s="58">
        <v>5513436.4468872799</v>
      </c>
      <c r="R1008" s="58">
        <v>6213643</v>
      </c>
      <c r="S1008">
        <v>55017</v>
      </c>
      <c r="T1008" s="58">
        <v>97636</v>
      </c>
      <c r="U1008" s="58">
        <v>42619</v>
      </c>
      <c r="V1008" s="58">
        <v>3501331</v>
      </c>
      <c r="W1008" s="58">
        <v>2712312</v>
      </c>
      <c r="X1008">
        <v>165</v>
      </c>
      <c r="Y1008" s="61">
        <v>45999</v>
      </c>
      <c r="Z1008" s="61" t="s">
        <v>1817</v>
      </c>
      <c r="AA1008" s="58">
        <v>-150</v>
      </c>
      <c r="AB1008">
        <v>4602</v>
      </c>
      <c r="AC1008">
        <v>150</v>
      </c>
      <c r="AD1008">
        <v>9</v>
      </c>
      <c r="AE1008" s="42">
        <v>0.56349092547830704</v>
      </c>
      <c r="AF1008" s="58">
        <v>141</v>
      </c>
    </row>
    <row r="1009" spans="3:32">
      <c r="C1009" t="s">
        <v>1305</v>
      </c>
      <c r="D1009">
        <v>664</v>
      </c>
      <c r="E1009">
        <v>19743920</v>
      </c>
      <c r="F1009" t="s">
        <v>445</v>
      </c>
      <c r="G1009" t="s">
        <v>93</v>
      </c>
      <c r="H1009">
        <v>39</v>
      </c>
      <c r="I1009">
        <v>6579371</v>
      </c>
      <c r="J1009" s="59">
        <v>0.81</v>
      </c>
      <c r="K1009" s="60">
        <v>61.275735847882302</v>
      </c>
      <c r="L1009" t="s">
        <v>521</v>
      </c>
      <c r="M1009" s="42">
        <v>0.10299999999999999</v>
      </c>
      <c r="N1009">
        <v>9725</v>
      </c>
      <c r="O1009" s="62">
        <v>44903</v>
      </c>
      <c r="P1009">
        <v>93090</v>
      </c>
      <c r="Q1009" s="58">
        <v>5704158.2500793599</v>
      </c>
      <c r="R1009" s="58">
        <v>6291687</v>
      </c>
      <c r="S1009">
        <v>41525</v>
      </c>
      <c r="T1009" s="58">
        <v>93090</v>
      </c>
      <c r="U1009" s="58">
        <v>51565</v>
      </c>
      <c r="V1009" s="58">
        <v>2806556</v>
      </c>
      <c r="W1009" s="58">
        <v>3485131</v>
      </c>
      <c r="X1009">
        <v>130</v>
      </c>
      <c r="Y1009" s="61">
        <v>45695</v>
      </c>
      <c r="Z1009" s="61" t="s">
        <v>1817</v>
      </c>
      <c r="AA1009" s="58">
        <v>-454</v>
      </c>
      <c r="AB1009">
        <v>7334</v>
      </c>
      <c r="AC1009">
        <v>454</v>
      </c>
      <c r="AD1009">
        <v>9</v>
      </c>
      <c r="AE1009" s="42">
        <v>0.44607369212589998</v>
      </c>
      <c r="AF1009" s="58">
        <v>445</v>
      </c>
    </row>
    <row r="1010" spans="3:32">
      <c r="C1010" t="s">
        <v>1306</v>
      </c>
      <c r="D1010">
        <v>380</v>
      </c>
      <c r="E1010">
        <v>22211932</v>
      </c>
      <c r="F1010" t="s">
        <v>89</v>
      </c>
      <c r="G1010" t="s">
        <v>71</v>
      </c>
      <c r="H1010">
        <v>16</v>
      </c>
      <c r="I1010">
        <v>8368531</v>
      </c>
      <c r="J1010" s="59">
        <v>0.75</v>
      </c>
      <c r="K1010" s="60">
        <v>87.135523527170406</v>
      </c>
      <c r="L1010" t="s">
        <v>166</v>
      </c>
      <c r="M1010" s="42">
        <v>0.13100000000000001</v>
      </c>
      <c r="N1010">
        <v>5066</v>
      </c>
      <c r="O1010" s="62">
        <v>45977</v>
      </c>
      <c r="P1010">
        <v>17198</v>
      </c>
      <c r="Q1010" s="58">
        <v>1498556.7336202799</v>
      </c>
      <c r="R1010" s="58">
        <v>1694868</v>
      </c>
      <c r="S1010">
        <v>6318</v>
      </c>
      <c r="T1010" s="58">
        <v>17198</v>
      </c>
      <c r="U1010" s="58">
        <v>10880</v>
      </c>
      <c r="V1010" s="58">
        <v>622641</v>
      </c>
      <c r="W1010" s="58">
        <v>1072227</v>
      </c>
      <c r="X1010">
        <v>163</v>
      </c>
      <c r="Y1010" s="61">
        <v>46128</v>
      </c>
      <c r="Z1010" s="61" t="s">
        <v>1817</v>
      </c>
      <c r="AA1010" s="58">
        <v>-21</v>
      </c>
      <c r="AB1010">
        <v>6887</v>
      </c>
      <c r="AC1010">
        <v>21</v>
      </c>
      <c r="AD1010">
        <v>4</v>
      </c>
      <c r="AE1010" s="42">
        <v>0.36736829863937698</v>
      </c>
      <c r="AF1010" s="58">
        <v>17</v>
      </c>
    </row>
    <row r="1011" spans="3:32">
      <c r="C1011" t="s">
        <v>1307</v>
      </c>
      <c r="D1011">
        <v>645</v>
      </c>
      <c r="E1011">
        <v>45782953</v>
      </c>
      <c r="F1011" t="s">
        <v>241</v>
      </c>
      <c r="G1011" t="s">
        <v>50</v>
      </c>
      <c r="H1011">
        <v>48</v>
      </c>
      <c r="I1011">
        <v>3489113</v>
      </c>
      <c r="J1011" s="59">
        <v>0.94</v>
      </c>
      <c r="K1011" s="60">
        <v>52.690268717798602</v>
      </c>
      <c r="L1011" t="s">
        <v>176</v>
      </c>
      <c r="M1011" s="42">
        <v>0.13600000000000001</v>
      </c>
      <c r="N1011">
        <v>1917</v>
      </c>
      <c r="O1011" s="62">
        <v>45692</v>
      </c>
      <c r="P1011">
        <v>41355</v>
      </c>
      <c r="Q1011" s="58">
        <v>2179006.0628245599</v>
      </c>
      <c r="R1011" s="58">
        <v>2475351</v>
      </c>
      <c r="S1011">
        <v>35745</v>
      </c>
      <c r="T1011" s="58">
        <v>41355</v>
      </c>
      <c r="U1011" s="58">
        <v>5610</v>
      </c>
      <c r="V1011" s="58">
        <v>2139558</v>
      </c>
      <c r="W1011" s="58">
        <v>335793</v>
      </c>
      <c r="X1011">
        <v>136</v>
      </c>
      <c r="Y1011" s="61">
        <v>45939</v>
      </c>
      <c r="Z1011" s="61" t="s">
        <v>1817</v>
      </c>
      <c r="AA1011" s="58">
        <v>-210</v>
      </c>
      <c r="AB1011">
        <v>4007</v>
      </c>
      <c r="AC1011">
        <v>210</v>
      </c>
      <c r="AD1011">
        <v>2</v>
      </c>
      <c r="AE1011" s="42">
        <v>0.86434530286543299</v>
      </c>
      <c r="AF1011" s="58">
        <v>208</v>
      </c>
    </row>
    <row r="1012" spans="3:32">
      <c r="C1012" t="s">
        <v>1308</v>
      </c>
      <c r="D1012">
        <v>518</v>
      </c>
      <c r="E1012">
        <v>72219159</v>
      </c>
      <c r="F1012" t="s">
        <v>487</v>
      </c>
      <c r="G1012" t="s">
        <v>71</v>
      </c>
      <c r="H1012">
        <v>17</v>
      </c>
      <c r="I1012">
        <v>9320684</v>
      </c>
      <c r="J1012" s="59">
        <v>0.76</v>
      </c>
      <c r="K1012" s="60">
        <v>69.734724562293806</v>
      </c>
      <c r="L1012" t="s">
        <v>126</v>
      </c>
      <c r="M1012" s="42">
        <v>0.104</v>
      </c>
      <c r="N1012">
        <v>8626</v>
      </c>
      <c r="O1012" s="62">
        <v>44823</v>
      </c>
      <c r="P1012">
        <v>34654</v>
      </c>
      <c r="Q1012" s="58">
        <v>2416587.1449817298</v>
      </c>
      <c r="R1012" s="58">
        <v>2667912</v>
      </c>
      <c r="S1012">
        <v>20005</v>
      </c>
      <c r="T1012" s="58">
        <v>34654</v>
      </c>
      <c r="U1012" s="58">
        <v>14649</v>
      </c>
      <c r="V1012" s="58">
        <v>1540128</v>
      </c>
      <c r="W1012" s="58">
        <v>1127784</v>
      </c>
      <c r="X1012">
        <v>79</v>
      </c>
      <c r="Y1012" s="61">
        <v>45858</v>
      </c>
      <c r="Z1012" s="61" t="s">
        <v>1817</v>
      </c>
      <c r="AA1012" s="58">
        <v>-291</v>
      </c>
      <c r="AB1012">
        <v>6469</v>
      </c>
      <c r="AC1012">
        <v>291</v>
      </c>
      <c r="AD1012">
        <v>4</v>
      </c>
      <c r="AE1012" s="42">
        <v>0.57727823627863994</v>
      </c>
      <c r="AF1012" s="58">
        <v>287</v>
      </c>
    </row>
    <row r="1013" spans="3:32">
      <c r="C1013" t="s">
        <v>1309</v>
      </c>
      <c r="D1013">
        <v>543</v>
      </c>
      <c r="E1013">
        <v>91721382</v>
      </c>
      <c r="F1013" t="s">
        <v>189</v>
      </c>
      <c r="G1013" t="s">
        <v>93</v>
      </c>
      <c r="H1013">
        <v>38</v>
      </c>
      <c r="I1013">
        <v>2919083</v>
      </c>
      <c r="J1013" s="59">
        <v>0.88</v>
      </c>
      <c r="K1013" s="60">
        <v>69.753812725453002</v>
      </c>
      <c r="L1013" t="s">
        <v>156</v>
      </c>
      <c r="M1013" s="42">
        <v>0.13300000000000001</v>
      </c>
      <c r="N1013">
        <v>2393</v>
      </c>
      <c r="O1013" s="62">
        <v>45393</v>
      </c>
      <c r="P1013">
        <v>27401</v>
      </c>
      <c r="Q1013" s="58">
        <v>1911324.22249014</v>
      </c>
      <c r="R1013" s="58">
        <v>2165530</v>
      </c>
      <c r="S1013">
        <v>26802</v>
      </c>
      <c r="T1013" s="58">
        <v>27401</v>
      </c>
      <c r="U1013" s="58">
        <v>599</v>
      </c>
      <c r="V1013" s="58">
        <v>2118191</v>
      </c>
      <c r="W1013" s="58">
        <v>47339</v>
      </c>
      <c r="X1013">
        <v>121</v>
      </c>
      <c r="Y1013" s="61">
        <v>45897</v>
      </c>
      <c r="Z1013" s="61" t="s">
        <v>1817</v>
      </c>
      <c r="AA1013" s="58">
        <v>-252</v>
      </c>
      <c r="AB1013">
        <v>5022</v>
      </c>
      <c r="AC1013">
        <v>252</v>
      </c>
      <c r="AD1013">
        <v>9</v>
      </c>
      <c r="AE1013" s="42">
        <v>0.97813948396043904</v>
      </c>
      <c r="AF1013" s="58">
        <v>243</v>
      </c>
    </row>
    <row r="1014" spans="3:32">
      <c r="C1014" t="s">
        <v>1310</v>
      </c>
      <c r="D1014">
        <v>718</v>
      </c>
      <c r="E1014">
        <v>84619739</v>
      </c>
      <c r="F1014" t="s">
        <v>765</v>
      </c>
      <c r="G1014" t="s">
        <v>207</v>
      </c>
      <c r="H1014">
        <v>25</v>
      </c>
      <c r="I1014">
        <v>592981</v>
      </c>
      <c r="J1014" s="59">
        <v>0.96</v>
      </c>
      <c r="K1014" s="60">
        <v>81.728446553468601</v>
      </c>
      <c r="L1014" t="s">
        <v>76</v>
      </c>
      <c r="M1014" s="42">
        <v>0.11</v>
      </c>
      <c r="N1014">
        <v>7310</v>
      </c>
      <c r="O1014" s="62">
        <v>44419</v>
      </c>
      <c r="P1014">
        <v>80555</v>
      </c>
      <c r="Q1014" s="58">
        <v>6583635.0121146599</v>
      </c>
      <c r="R1014" s="58">
        <v>7307835</v>
      </c>
      <c r="S1014">
        <v>77609</v>
      </c>
      <c r="T1014" s="58">
        <v>80555</v>
      </c>
      <c r="U1014" s="58">
        <v>2946</v>
      </c>
      <c r="V1014" s="58">
        <v>7040578</v>
      </c>
      <c r="W1014" s="58">
        <v>267257</v>
      </c>
      <c r="X1014">
        <v>178</v>
      </c>
      <c r="Y1014" s="61">
        <v>46026</v>
      </c>
      <c r="Z1014" s="61" t="s">
        <v>1817</v>
      </c>
      <c r="AA1014" s="58">
        <v>-123</v>
      </c>
      <c r="AB1014">
        <v>8771</v>
      </c>
      <c r="AC1014">
        <v>123</v>
      </c>
      <c r="AD1014">
        <v>5</v>
      </c>
      <c r="AE1014" s="42">
        <v>0.96342871330147095</v>
      </c>
      <c r="AF1014" s="58">
        <v>118</v>
      </c>
    </row>
    <row r="1015" spans="3:32">
      <c r="C1015" t="s">
        <v>1311</v>
      </c>
      <c r="D1015">
        <v>532</v>
      </c>
      <c r="E1015">
        <v>62671689</v>
      </c>
      <c r="F1015" t="s">
        <v>402</v>
      </c>
      <c r="G1015" t="s">
        <v>75</v>
      </c>
      <c r="H1015">
        <v>29</v>
      </c>
      <c r="I1015">
        <v>7443981</v>
      </c>
      <c r="J1015" s="59">
        <v>1</v>
      </c>
      <c r="K1015" s="60">
        <v>62.933103258008003</v>
      </c>
      <c r="L1015" t="s">
        <v>64</v>
      </c>
      <c r="M1015" s="42">
        <v>0.10100000000000001</v>
      </c>
      <c r="N1015">
        <v>4371</v>
      </c>
      <c r="O1015" s="62">
        <v>44794</v>
      </c>
      <c r="P1015">
        <v>98538</v>
      </c>
      <c r="Q1015" s="58">
        <v>6201302.1288375901</v>
      </c>
      <c r="R1015" s="58">
        <v>6827634</v>
      </c>
      <c r="S1015">
        <v>3502</v>
      </c>
      <c r="T1015" s="58">
        <v>98538</v>
      </c>
      <c r="U1015" s="58">
        <v>95036</v>
      </c>
      <c r="V1015" s="58">
        <v>242651</v>
      </c>
      <c r="W1015" s="58">
        <v>6584983</v>
      </c>
      <c r="X1015">
        <v>159</v>
      </c>
      <c r="Y1015" s="61">
        <v>46061</v>
      </c>
      <c r="Z1015" s="61" t="s">
        <v>1817</v>
      </c>
      <c r="AA1015" s="58">
        <v>-88</v>
      </c>
      <c r="AB1015">
        <v>7665</v>
      </c>
      <c r="AC1015">
        <v>88</v>
      </c>
      <c r="AD1015">
        <v>9</v>
      </c>
      <c r="AE1015" s="42">
        <v>3.5539588788081798E-2</v>
      </c>
      <c r="AF1015" s="58">
        <v>79</v>
      </c>
    </row>
    <row r="1016" spans="3:32">
      <c r="C1016" t="s">
        <v>1312</v>
      </c>
      <c r="D1016">
        <v>646</v>
      </c>
      <c r="E1016">
        <v>66215422</v>
      </c>
      <c r="F1016" t="s">
        <v>922</v>
      </c>
      <c r="G1016" t="s">
        <v>79</v>
      </c>
      <c r="H1016">
        <v>47</v>
      </c>
      <c r="I1016">
        <v>6064140</v>
      </c>
      <c r="J1016" s="59">
        <v>0.89</v>
      </c>
      <c r="K1016" s="60">
        <v>57.375078061928697</v>
      </c>
      <c r="L1016" t="s">
        <v>187</v>
      </c>
      <c r="M1016" s="42">
        <v>0.111</v>
      </c>
      <c r="N1016">
        <v>4828</v>
      </c>
      <c r="O1016" s="62">
        <v>44904</v>
      </c>
      <c r="P1016">
        <v>81864</v>
      </c>
      <c r="Q1016" s="58">
        <v>4696953.3904617298</v>
      </c>
      <c r="R1016" s="58">
        <v>5218315</v>
      </c>
      <c r="S1016">
        <v>44764</v>
      </c>
      <c r="T1016" s="58">
        <v>81864</v>
      </c>
      <c r="U1016" s="58">
        <v>37100</v>
      </c>
      <c r="V1016" s="58">
        <v>2853424</v>
      </c>
      <c r="W1016" s="58">
        <v>2364891</v>
      </c>
      <c r="X1016">
        <v>160</v>
      </c>
      <c r="Y1016" s="61">
        <v>46046</v>
      </c>
      <c r="Z1016" s="61" t="s">
        <v>1817</v>
      </c>
      <c r="AA1016" s="58">
        <v>-103</v>
      </c>
      <c r="AB1016">
        <v>1947</v>
      </c>
      <c r="AC1016">
        <v>103</v>
      </c>
      <c r="AD1016">
        <v>8</v>
      </c>
      <c r="AE1016" s="42">
        <v>0.54680934232385403</v>
      </c>
      <c r="AF1016" s="58">
        <v>95</v>
      </c>
    </row>
    <row r="1017" spans="3:32">
      <c r="C1017" t="s">
        <v>1313</v>
      </c>
      <c r="D1017">
        <v>135</v>
      </c>
      <c r="E1017">
        <v>27991180</v>
      </c>
      <c r="F1017" t="s">
        <v>905</v>
      </c>
      <c r="G1017" t="s">
        <v>67</v>
      </c>
      <c r="H1017">
        <v>41</v>
      </c>
      <c r="I1017">
        <v>3160475</v>
      </c>
      <c r="J1017" s="59">
        <v>0.93</v>
      </c>
      <c r="K1017" s="60">
        <v>98.913820559548398</v>
      </c>
      <c r="L1017" t="s">
        <v>204</v>
      </c>
      <c r="M1017" s="42">
        <v>0.13100000000000001</v>
      </c>
      <c r="N1017">
        <v>8760</v>
      </c>
      <c r="O1017" s="62">
        <v>44876</v>
      </c>
      <c r="P1017">
        <v>55909</v>
      </c>
      <c r="Q1017" s="58">
        <v>5530172.7936637904</v>
      </c>
      <c r="R1017" s="58">
        <v>6254625</v>
      </c>
      <c r="S1017">
        <v>25280</v>
      </c>
      <c r="T1017" s="58">
        <v>55909</v>
      </c>
      <c r="U1017" s="58">
        <v>30629</v>
      </c>
      <c r="V1017" s="58">
        <v>2828112</v>
      </c>
      <c r="W1017" s="58">
        <v>3426513</v>
      </c>
      <c r="X1017">
        <v>100</v>
      </c>
      <c r="Y1017" s="61">
        <v>45859</v>
      </c>
      <c r="Z1017" s="61" t="s">
        <v>1817</v>
      </c>
      <c r="AA1017" s="58">
        <v>-290</v>
      </c>
      <c r="AB1017">
        <v>2237</v>
      </c>
      <c r="AC1017">
        <v>290</v>
      </c>
      <c r="AD1017">
        <v>4</v>
      </c>
      <c r="AE1017" s="42">
        <v>0.452163336850954</v>
      </c>
      <c r="AF1017" s="58">
        <v>286</v>
      </c>
    </row>
    <row r="1018" spans="3:32">
      <c r="C1018" t="s">
        <v>1314</v>
      </c>
      <c r="D1018">
        <v>656</v>
      </c>
      <c r="E1018">
        <v>57390630</v>
      </c>
      <c r="F1018" t="s">
        <v>241</v>
      </c>
      <c r="G1018" t="s">
        <v>50</v>
      </c>
      <c r="H1018">
        <v>20</v>
      </c>
      <c r="I1018">
        <v>5873835</v>
      </c>
      <c r="J1018" s="59">
        <v>0.81</v>
      </c>
      <c r="K1018" s="60">
        <v>93.402775527543994</v>
      </c>
      <c r="L1018" t="s">
        <v>276</v>
      </c>
      <c r="M1018" s="42">
        <v>0.14199999999999999</v>
      </c>
      <c r="N1018">
        <v>7474</v>
      </c>
      <c r="O1018" s="62">
        <v>43896</v>
      </c>
      <c r="P1018">
        <v>44232</v>
      </c>
      <c r="Q1018" s="58">
        <v>4131391.5671343198</v>
      </c>
      <c r="R1018" s="58">
        <v>4718049</v>
      </c>
      <c r="S1018">
        <v>30620</v>
      </c>
      <c r="T1018" s="58">
        <v>44232</v>
      </c>
      <c r="U1018" s="58">
        <v>13612</v>
      </c>
      <c r="V1018" s="58">
        <v>3266112</v>
      </c>
      <c r="W1018" s="58">
        <v>1451937</v>
      </c>
      <c r="X1018">
        <v>134</v>
      </c>
      <c r="Y1018" s="61">
        <v>45942</v>
      </c>
      <c r="Z1018" s="61" t="s">
        <v>1817</v>
      </c>
      <c r="AA1018" s="58">
        <v>-207</v>
      </c>
      <c r="AB1018">
        <v>9158</v>
      </c>
      <c r="AC1018">
        <v>207</v>
      </c>
      <c r="AD1018">
        <v>8</v>
      </c>
      <c r="AE1018" s="42">
        <v>0.69225899801048996</v>
      </c>
      <c r="AF1018" s="58">
        <v>199</v>
      </c>
    </row>
    <row r="1019" spans="3:32">
      <c r="C1019" t="s">
        <v>1315</v>
      </c>
      <c r="D1019">
        <v>666</v>
      </c>
      <c r="E1019">
        <v>90535386</v>
      </c>
      <c r="F1019" t="s">
        <v>414</v>
      </c>
      <c r="G1019" t="s">
        <v>67</v>
      </c>
      <c r="H1019">
        <v>23</v>
      </c>
      <c r="I1019">
        <v>5054933</v>
      </c>
      <c r="J1019" s="59">
        <v>0.89</v>
      </c>
      <c r="K1019" s="60">
        <v>79.2307276395195</v>
      </c>
      <c r="L1019" t="s">
        <v>68</v>
      </c>
      <c r="M1019" s="42">
        <v>0.114</v>
      </c>
      <c r="N1019">
        <v>9276</v>
      </c>
      <c r="O1019" s="62">
        <v>44108</v>
      </c>
      <c r="P1019">
        <v>37926</v>
      </c>
      <c r="Q1019" s="58">
        <v>3004904.5764564201</v>
      </c>
      <c r="R1019" s="58">
        <v>3347464</v>
      </c>
      <c r="S1019">
        <v>29739</v>
      </c>
      <c r="T1019" s="58">
        <v>37926</v>
      </c>
      <c r="U1019" s="58">
        <v>8187</v>
      </c>
      <c r="V1019" s="58">
        <v>2624854</v>
      </c>
      <c r="W1019" s="58">
        <v>722610</v>
      </c>
      <c r="X1019">
        <v>159</v>
      </c>
      <c r="Y1019" s="61">
        <v>45682</v>
      </c>
      <c r="Z1019" s="61" t="s">
        <v>1817</v>
      </c>
      <c r="AA1019" s="58">
        <v>-467</v>
      </c>
      <c r="AB1019">
        <v>3368</v>
      </c>
      <c r="AC1019">
        <v>467</v>
      </c>
      <c r="AD1019">
        <v>5</v>
      </c>
      <c r="AE1019" s="42">
        <v>0.78413225755418403</v>
      </c>
      <c r="AF1019" s="58">
        <v>462</v>
      </c>
    </row>
    <row r="1020" spans="3:32">
      <c r="C1020" t="s">
        <v>1316</v>
      </c>
      <c r="D1020">
        <v>300</v>
      </c>
      <c r="E1020">
        <v>55300256</v>
      </c>
      <c r="F1020" t="s">
        <v>136</v>
      </c>
      <c r="G1020" t="s">
        <v>54</v>
      </c>
      <c r="H1020">
        <v>6</v>
      </c>
      <c r="I1020">
        <v>1147291</v>
      </c>
      <c r="J1020" s="59">
        <v>0.83</v>
      </c>
      <c r="K1020" s="60">
        <v>97.546617066519204</v>
      </c>
      <c r="L1020" t="s">
        <v>315</v>
      </c>
      <c r="M1020" s="42">
        <v>0.111</v>
      </c>
      <c r="N1020">
        <v>4409</v>
      </c>
      <c r="O1020" s="62">
        <v>44665</v>
      </c>
      <c r="P1020">
        <v>12740</v>
      </c>
      <c r="Q1020" s="58">
        <v>1242743.9014274599</v>
      </c>
      <c r="R1020" s="58">
        <v>1380688</v>
      </c>
      <c r="S1020">
        <v>8153</v>
      </c>
      <c r="T1020" s="58">
        <v>12740</v>
      </c>
      <c r="U1020" s="58">
        <v>4587</v>
      </c>
      <c r="V1020" s="58">
        <v>883576</v>
      </c>
      <c r="W1020" s="58">
        <v>497112</v>
      </c>
      <c r="X1020">
        <v>65</v>
      </c>
      <c r="Y1020" s="61">
        <v>46137</v>
      </c>
      <c r="Z1020" s="61" t="s">
        <v>1817</v>
      </c>
      <c r="AA1020" s="58">
        <v>-12</v>
      </c>
      <c r="AB1020">
        <v>9096</v>
      </c>
      <c r="AC1020">
        <v>12</v>
      </c>
      <c r="AD1020">
        <v>8</v>
      </c>
      <c r="AE1020" s="42">
        <v>0.63995290423861895</v>
      </c>
      <c r="AF1020" s="58">
        <v>4</v>
      </c>
    </row>
    <row r="1021" spans="3:32">
      <c r="C1021" t="s">
        <v>1317</v>
      </c>
      <c r="D1021">
        <v>746</v>
      </c>
      <c r="E1021">
        <v>37924680</v>
      </c>
      <c r="F1021" t="s">
        <v>133</v>
      </c>
      <c r="G1021" t="s">
        <v>97</v>
      </c>
      <c r="H1021">
        <v>11</v>
      </c>
      <c r="I1021">
        <v>5569432</v>
      </c>
      <c r="J1021" s="59">
        <v>0.85</v>
      </c>
      <c r="K1021" s="60">
        <v>64.960062421509505</v>
      </c>
      <c r="L1021" t="s">
        <v>187</v>
      </c>
      <c r="M1021" s="42">
        <v>0.121</v>
      </c>
      <c r="N1021">
        <v>8004</v>
      </c>
      <c r="O1021" s="62">
        <v>44230</v>
      </c>
      <c r="P1021">
        <v>95971</v>
      </c>
      <c r="Q1021" s="58">
        <v>6234282.1506546903</v>
      </c>
      <c r="R1021" s="58">
        <v>6988630</v>
      </c>
      <c r="S1021">
        <v>33673</v>
      </c>
      <c r="T1021" s="58">
        <v>95971</v>
      </c>
      <c r="U1021" s="58">
        <v>62298</v>
      </c>
      <c r="V1021" s="58">
        <v>2452076</v>
      </c>
      <c r="W1021" s="58">
        <v>4536554</v>
      </c>
      <c r="X1021">
        <v>142</v>
      </c>
      <c r="Y1021" s="61">
        <v>46221</v>
      </c>
      <c r="Z1021" s="61" t="s">
        <v>1817</v>
      </c>
      <c r="AA1021" s="58">
        <v>72</v>
      </c>
      <c r="AB1021">
        <v>6638</v>
      </c>
      <c r="AC1021">
        <v>0</v>
      </c>
      <c r="AD1021">
        <v>0</v>
      </c>
      <c r="AE1021" s="42">
        <v>0.35086640756061699</v>
      </c>
      <c r="AF1021" s="58">
        <v>0</v>
      </c>
    </row>
    <row r="1022" spans="3:32">
      <c r="C1022" t="s">
        <v>1318</v>
      </c>
      <c r="D1022">
        <v>224</v>
      </c>
      <c r="E1022">
        <v>78129457</v>
      </c>
      <c r="F1022" t="s">
        <v>451</v>
      </c>
      <c r="G1022" t="s">
        <v>63</v>
      </c>
      <c r="H1022">
        <v>30</v>
      </c>
      <c r="I1022">
        <v>7697112</v>
      </c>
      <c r="J1022" s="59">
        <v>0.97</v>
      </c>
      <c r="K1022" s="60">
        <v>58.634138626355004</v>
      </c>
      <c r="L1022" t="s">
        <v>306</v>
      </c>
      <c r="M1022" s="42">
        <v>0.127</v>
      </c>
      <c r="N1022">
        <v>2440</v>
      </c>
      <c r="O1022" s="62">
        <v>44167</v>
      </c>
      <c r="P1022">
        <v>21803</v>
      </c>
      <c r="Q1022" s="58">
        <v>1278400.1244704199</v>
      </c>
      <c r="R1022" s="58">
        <v>1440757</v>
      </c>
      <c r="S1022">
        <v>18620</v>
      </c>
      <c r="T1022" s="58">
        <v>21803</v>
      </c>
      <c r="U1022" s="58">
        <v>3183</v>
      </c>
      <c r="V1022" s="58">
        <v>1230422</v>
      </c>
      <c r="W1022" s="58">
        <v>210335</v>
      </c>
      <c r="X1022">
        <v>99</v>
      </c>
      <c r="Y1022" s="61">
        <v>45976</v>
      </c>
      <c r="Z1022" s="61" t="s">
        <v>1817</v>
      </c>
      <c r="AA1022" s="58">
        <v>-173</v>
      </c>
      <c r="AB1022">
        <v>9936</v>
      </c>
      <c r="AC1022">
        <v>173</v>
      </c>
      <c r="AD1022">
        <v>2</v>
      </c>
      <c r="AE1022" s="42">
        <v>0.85401091592900102</v>
      </c>
      <c r="AF1022" s="58">
        <v>171</v>
      </c>
    </row>
    <row r="1023" spans="3:32">
      <c r="C1023" t="s">
        <v>1319</v>
      </c>
      <c r="D1023">
        <v>147</v>
      </c>
      <c r="E1023">
        <v>72527987</v>
      </c>
      <c r="F1023" t="s">
        <v>389</v>
      </c>
      <c r="G1023" t="s">
        <v>79</v>
      </c>
      <c r="H1023">
        <v>41</v>
      </c>
      <c r="I1023">
        <v>6552537</v>
      </c>
      <c r="J1023" s="59">
        <v>0.88</v>
      </c>
      <c r="K1023" s="60">
        <v>85.130335090493304</v>
      </c>
      <c r="L1023" t="s">
        <v>181</v>
      </c>
      <c r="M1023" s="42">
        <v>0.113</v>
      </c>
      <c r="N1023">
        <v>9400</v>
      </c>
      <c r="O1023" s="62">
        <v>44430</v>
      </c>
      <c r="P1023">
        <v>34043</v>
      </c>
      <c r="Q1023" s="58">
        <v>2898091.99748566</v>
      </c>
      <c r="R1023" s="58">
        <v>3225576</v>
      </c>
      <c r="S1023">
        <v>25165</v>
      </c>
      <c r="T1023" s="58">
        <v>34043</v>
      </c>
      <c r="U1023" s="58">
        <v>8878</v>
      </c>
      <c r="V1023" s="58">
        <v>2384385</v>
      </c>
      <c r="W1023" s="58">
        <v>841191</v>
      </c>
      <c r="X1023">
        <v>118</v>
      </c>
      <c r="Y1023" s="61">
        <v>45887</v>
      </c>
      <c r="Z1023" s="61" t="s">
        <v>1817</v>
      </c>
      <c r="AA1023" s="58">
        <v>-262</v>
      </c>
      <c r="AB1023">
        <v>5566</v>
      </c>
      <c r="AC1023">
        <v>262</v>
      </c>
      <c r="AD1023">
        <v>4</v>
      </c>
      <c r="AE1023" s="42">
        <v>0.739212172840231</v>
      </c>
      <c r="AF1023" s="58">
        <v>258</v>
      </c>
    </row>
    <row r="1024" spans="3:32">
      <c r="C1024" t="s">
        <v>1320</v>
      </c>
      <c r="D1024">
        <v>220</v>
      </c>
      <c r="E1024">
        <v>55303212</v>
      </c>
      <c r="F1024" t="s">
        <v>445</v>
      </c>
      <c r="G1024" t="s">
        <v>93</v>
      </c>
      <c r="H1024">
        <v>24</v>
      </c>
      <c r="I1024">
        <v>5725796</v>
      </c>
      <c r="J1024" s="59">
        <v>0.97</v>
      </c>
      <c r="K1024" s="60">
        <v>77.895244875112198</v>
      </c>
      <c r="L1024" t="s">
        <v>187</v>
      </c>
      <c r="M1024" s="42">
        <v>0.14199999999999999</v>
      </c>
      <c r="N1024">
        <v>2015</v>
      </c>
      <c r="O1024" s="62">
        <v>44276</v>
      </c>
      <c r="P1024">
        <v>13972</v>
      </c>
      <c r="Q1024" s="58">
        <v>1088352.3613950701</v>
      </c>
      <c r="R1024" s="58">
        <v>1242898</v>
      </c>
      <c r="S1024">
        <v>7393</v>
      </c>
      <c r="T1024" s="58">
        <v>13972</v>
      </c>
      <c r="U1024" s="58">
        <v>6579</v>
      </c>
      <c r="V1024" s="58">
        <v>657654</v>
      </c>
      <c r="W1024" s="58">
        <v>585244</v>
      </c>
      <c r="X1024">
        <v>111</v>
      </c>
      <c r="Y1024" s="61">
        <v>46002</v>
      </c>
      <c r="Z1024" s="61" t="s">
        <v>1817</v>
      </c>
      <c r="AA1024" s="58">
        <v>-147</v>
      </c>
      <c r="AB1024">
        <v>2587</v>
      </c>
      <c r="AC1024">
        <v>147</v>
      </c>
      <c r="AD1024">
        <v>5</v>
      </c>
      <c r="AE1024" s="42">
        <v>0.52912968794732296</v>
      </c>
      <c r="AF1024" s="58">
        <v>142</v>
      </c>
    </row>
    <row r="1025" spans="3:32">
      <c r="C1025" t="s">
        <v>1321</v>
      </c>
      <c r="D1025">
        <v>612</v>
      </c>
      <c r="E1025">
        <v>53837643</v>
      </c>
      <c r="F1025" t="s">
        <v>119</v>
      </c>
      <c r="G1025" t="s">
        <v>54</v>
      </c>
      <c r="H1025">
        <v>46</v>
      </c>
      <c r="I1025">
        <v>2715754</v>
      </c>
      <c r="J1025" s="59">
        <v>0.85</v>
      </c>
      <c r="K1025" s="60">
        <v>72.672294452186904</v>
      </c>
      <c r="L1025" t="s">
        <v>104</v>
      </c>
      <c r="M1025" s="42">
        <v>0.13800000000000001</v>
      </c>
      <c r="N1025">
        <v>4399</v>
      </c>
      <c r="O1025" s="62">
        <v>44289</v>
      </c>
      <c r="P1025">
        <v>80049</v>
      </c>
      <c r="Q1025" s="58">
        <v>5817344.4986031102</v>
      </c>
      <c r="R1025" s="58">
        <v>6620138</v>
      </c>
      <c r="S1025">
        <v>74274</v>
      </c>
      <c r="T1025" s="58">
        <v>80049</v>
      </c>
      <c r="U1025" s="58">
        <v>5775</v>
      </c>
      <c r="V1025" s="58">
        <v>6142539</v>
      </c>
      <c r="W1025" s="58">
        <v>477599</v>
      </c>
      <c r="X1025">
        <v>81</v>
      </c>
      <c r="Y1025" s="61">
        <v>46250</v>
      </c>
      <c r="Z1025" s="61" t="s">
        <v>1817</v>
      </c>
      <c r="AA1025" s="58">
        <v>101</v>
      </c>
      <c r="AB1025">
        <v>7801</v>
      </c>
      <c r="AC1025">
        <v>0</v>
      </c>
      <c r="AD1025">
        <v>0</v>
      </c>
      <c r="AE1025" s="42">
        <v>0.92785668777873598</v>
      </c>
      <c r="AF1025" s="58">
        <v>0</v>
      </c>
    </row>
    <row r="1026" spans="3:32">
      <c r="C1026" t="s">
        <v>1322</v>
      </c>
      <c r="D1026">
        <v>670</v>
      </c>
      <c r="E1026">
        <v>75891031</v>
      </c>
      <c r="F1026" t="s">
        <v>143</v>
      </c>
      <c r="G1026" t="s">
        <v>83</v>
      </c>
      <c r="H1026">
        <v>48</v>
      </c>
      <c r="I1026">
        <v>2221615</v>
      </c>
      <c r="J1026" s="59">
        <v>0.81</v>
      </c>
      <c r="K1026" s="60">
        <v>98.191889128442497</v>
      </c>
      <c r="L1026" t="s">
        <v>208</v>
      </c>
      <c r="M1026" s="42">
        <v>0.11</v>
      </c>
      <c r="N1026">
        <v>1380</v>
      </c>
      <c r="O1026" s="62">
        <v>44199</v>
      </c>
      <c r="P1026">
        <v>29284</v>
      </c>
      <c r="Q1026" s="58">
        <v>2875451.2812373098</v>
      </c>
      <c r="R1026" s="58">
        <v>3191751</v>
      </c>
      <c r="S1026">
        <v>6922</v>
      </c>
      <c r="T1026" s="58">
        <v>29284</v>
      </c>
      <c r="U1026" s="58">
        <v>22362</v>
      </c>
      <c r="V1026" s="58">
        <v>754450</v>
      </c>
      <c r="W1026" s="58">
        <v>2437301</v>
      </c>
      <c r="X1026">
        <v>68</v>
      </c>
      <c r="Y1026" s="61">
        <v>46209</v>
      </c>
      <c r="Z1026" s="61" t="s">
        <v>1817</v>
      </c>
      <c r="AA1026" s="58">
        <v>60</v>
      </c>
      <c r="AB1026">
        <v>1140</v>
      </c>
      <c r="AC1026">
        <v>0</v>
      </c>
      <c r="AD1026">
        <v>0</v>
      </c>
      <c r="AE1026" s="42">
        <v>0.23637481218412801</v>
      </c>
      <c r="AF1026" s="58">
        <v>0</v>
      </c>
    </row>
    <row r="1027" spans="3:32">
      <c r="C1027" t="s">
        <v>1323</v>
      </c>
      <c r="D1027">
        <v>880</v>
      </c>
      <c r="E1027">
        <v>31384750</v>
      </c>
      <c r="F1027" t="s">
        <v>1283</v>
      </c>
      <c r="G1027" t="s">
        <v>63</v>
      </c>
      <c r="H1027">
        <v>9</v>
      </c>
      <c r="I1027">
        <v>5088865</v>
      </c>
      <c r="J1027" s="59">
        <v>0.8</v>
      </c>
      <c r="K1027" s="60">
        <v>77.047961300256702</v>
      </c>
      <c r="L1027" t="s">
        <v>204</v>
      </c>
      <c r="M1027" s="42">
        <v>0.111</v>
      </c>
      <c r="N1027">
        <v>2829</v>
      </c>
      <c r="O1027" s="62">
        <v>44798</v>
      </c>
      <c r="P1027">
        <v>88477</v>
      </c>
      <c r="Q1027" s="58">
        <v>6816972.4719628096</v>
      </c>
      <c r="R1027" s="58">
        <v>7573656</v>
      </c>
      <c r="S1027">
        <v>40428</v>
      </c>
      <c r="T1027" s="58">
        <v>88477</v>
      </c>
      <c r="U1027" s="58">
        <v>48049</v>
      </c>
      <c r="V1027" s="58">
        <v>3460648</v>
      </c>
      <c r="W1027" s="58">
        <v>4113008</v>
      </c>
      <c r="X1027">
        <v>200</v>
      </c>
      <c r="Y1027" s="61">
        <v>46217</v>
      </c>
      <c r="Z1027" s="61" t="s">
        <v>1817</v>
      </c>
      <c r="AA1027" s="58">
        <v>68</v>
      </c>
      <c r="AB1027">
        <v>4943</v>
      </c>
      <c r="AC1027">
        <v>0</v>
      </c>
      <c r="AD1027">
        <v>0</v>
      </c>
      <c r="AE1027" s="42">
        <v>0.45693231009188801</v>
      </c>
      <c r="AF1027" s="58">
        <v>0</v>
      </c>
    </row>
    <row r="1028" spans="3:32">
      <c r="C1028" t="s">
        <v>1324</v>
      </c>
      <c r="D1028">
        <v>149</v>
      </c>
      <c r="E1028">
        <v>70791363</v>
      </c>
      <c r="F1028" t="s">
        <v>623</v>
      </c>
      <c r="G1028" t="s">
        <v>211</v>
      </c>
      <c r="H1028">
        <v>32</v>
      </c>
      <c r="I1028">
        <v>641057</v>
      </c>
      <c r="J1028" s="59">
        <v>0.79</v>
      </c>
      <c r="K1028" s="60">
        <v>76.993273135308101</v>
      </c>
      <c r="L1028" t="s">
        <v>76</v>
      </c>
      <c r="M1028" s="42">
        <v>0.10199999999999999</v>
      </c>
      <c r="N1028">
        <v>6763</v>
      </c>
      <c r="O1028" s="62">
        <v>46008</v>
      </c>
      <c r="P1028">
        <v>41210</v>
      </c>
      <c r="Q1028" s="58">
        <v>3172892.7859060499</v>
      </c>
      <c r="R1028" s="58">
        <v>3496528</v>
      </c>
      <c r="S1028">
        <v>37163</v>
      </c>
      <c r="T1028" s="58">
        <v>41210</v>
      </c>
      <c r="U1028" s="58">
        <v>4047</v>
      </c>
      <c r="V1028" s="58">
        <v>3153154</v>
      </c>
      <c r="W1028" s="58">
        <v>343374</v>
      </c>
      <c r="X1028">
        <v>71</v>
      </c>
      <c r="Y1028" s="61">
        <v>45856</v>
      </c>
      <c r="Z1028" s="61" t="s">
        <v>1817</v>
      </c>
      <c r="AA1028" s="58">
        <v>-293</v>
      </c>
      <c r="AB1028">
        <v>1217</v>
      </c>
      <c r="AC1028">
        <v>293</v>
      </c>
      <c r="AD1028">
        <v>3</v>
      </c>
      <c r="AE1028" s="42">
        <v>0.90179568066003402</v>
      </c>
      <c r="AF1028" s="58">
        <v>290</v>
      </c>
    </row>
    <row r="1029" spans="3:32">
      <c r="C1029" t="s">
        <v>1325</v>
      </c>
      <c r="D1029">
        <v>669</v>
      </c>
      <c r="E1029">
        <v>36406318</v>
      </c>
      <c r="F1029" t="s">
        <v>599</v>
      </c>
      <c r="G1029" t="s">
        <v>67</v>
      </c>
      <c r="H1029">
        <v>45</v>
      </c>
      <c r="I1029">
        <v>9976391</v>
      </c>
      <c r="J1029" s="59">
        <v>0.87</v>
      </c>
      <c r="K1029" s="60">
        <v>97.624246664912206</v>
      </c>
      <c r="L1029" t="s">
        <v>306</v>
      </c>
      <c r="M1029" s="42">
        <v>0.124</v>
      </c>
      <c r="N1029">
        <v>5790</v>
      </c>
      <c r="O1029" s="62">
        <v>43883</v>
      </c>
      <c r="P1029">
        <v>18540</v>
      </c>
      <c r="Q1029" s="58">
        <v>1809953.53316747</v>
      </c>
      <c r="R1029" s="58">
        <v>2034388</v>
      </c>
      <c r="S1029">
        <v>3410</v>
      </c>
      <c r="T1029" s="58">
        <v>18540</v>
      </c>
      <c r="U1029" s="58">
        <v>15130</v>
      </c>
      <c r="V1029" s="58">
        <v>374178</v>
      </c>
      <c r="W1029" s="58">
        <v>1660210</v>
      </c>
      <c r="X1029">
        <v>186</v>
      </c>
      <c r="Y1029" s="61">
        <v>45674</v>
      </c>
      <c r="Z1029" s="61" t="s">
        <v>1817</v>
      </c>
      <c r="AA1029" s="58">
        <v>-475</v>
      </c>
      <c r="AB1029">
        <v>5964</v>
      </c>
      <c r="AC1029">
        <v>475</v>
      </c>
      <c r="AD1029">
        <v>1</v>
      </c>
      <c r="AE1029" s="42">
        <v>0.18392664509169401</v>
      </c>
      <c r="AF1029" s="58">
        <v>474</v>
      </c>
    </row>
    <row r="1030" spans="3:32">
      <c r="C1030" t="s">
        <v>1326</v>
      </c>
      <c r="D1030">
        <v>227</v>
      </c>
      <c r="E1030">
        <v>48540525</v>
      </c>
      <c r="F1030" t="s">
        <v>114</v>
      </c>
      <c r="G1030" t="s">
        <v>54</v>
      </c>
      <c r="H1030">
        <v>10</v>
      </c>
      <c r="I1030">
        <v>2640034</v>
      </c>
      <c r="J1030" s="59">
        <v>0.96</v>
      </c>
      <c r="K1030" s="60">
        <v>84.5516499521692</v>
      </c>
      <c r="L1030" t="s">
        <v>521</v>
      </c>
      <c r="M1030" s="42">
        <v>0.1</v>
      </c>
      <c r="N1030">
        <v>1919</v>
      </c>
      <c r="O1030" s="62">
        <v>44424</v>
      </c>
      <c r="P1030">
        <v>79340</v>
      </c>
      <c r="Q1030" s="58">
        <v>6708327.9072051002</v>
      </c>
      <c r="R1030" s="58">
        <v>7379161</v>
      </c>
      <c r="S1030">
        <v>9624</v>
      </c>
      <c r="T1030" s="58">
        <v>79340</v>
      </c>
      <c r="U1030" s="58">
        <v>69716</v>
      </c>
      <c r="V1030" s="58">
        <v>895098</v>
      </c>
      <c r="W1030" s="58">
        <v>6484063</v>
      </c>
      <c r="X1030">
        <v>145</v>
      </c>
      <c r="Y1030" s="61">
        <v>45708</v>
      </c>
      <c r="Z1030" s="61" t="s">
        <v>1817</v>
      </c>
      <c r="AA1030" s="58">
        <v>-441</v>
      </c>
      <c r="AB1030">
        <v>8022</v>
      </c>
      <c r="AC1030">
        <v>441</v>
      </c>
      <c r="AD1030">
        <v>9</v>
      </c>
      <c r="AE1030" s="42">
        <v>0.121300731031006</v>
      </c>
      <c r="AF1030" s="58">
        <v>432</v>
      </c>
    </row>
    <row r="1031" spans="3:32">
      <c r="C1031" t="s">
        <v>1327</v>
      </c>
      <c r="D1031">
        <v>384</v>
      </c>
      <c r="E1031">
        <v>75548676</v>
      </c>
      <c r="F1031" t="s">
        <v>623</v>
      </c>
      <c r="G1031" t="s">
        <v>211</v>
      </c>
      <c r="H1031">
        <v>39</v>
      </c>
      <c r="I1031">
        <v>4026610</v>
      </c>
      <c r="J1031" s="59">
        <v>0.75</v>
      </c>
      <c r="K1031" s="60">
        <v>85.028747062555595</v>
      </c>
      <c r="L1031" t="s">
        <v>352</v>
      </c>
      <c r="M1031" s="42">
        <v>0.14799999999999999</v>
      </c>
      <c r="N1031">
        <v>1637</v>
      </c>
      <c r="O1031" s="62">
        <v>44044</v>
      </c>
      <c r="P1031">
        <v>61607</v>
      </c>
      <c r="Q1031" s="58">
        <v>5238366.0202828599</v>
      </c>
      <c r="R1031" s="58">
        <v>6013644</v>
      </c>
      <c r="S1031">
        <v>52228</v>
      </c>
      <c r="T1031" s="58">
        <v>61607</v>
      </c>
      <c r="U1031" s="58">
        <v>9379</v>
      </c>
      <c r="V1031" s="58">
        <v>5098132</v>
      </c>
      <c r="W1031" s="58">
        <v>915512</v>
      </c>
      <c r="X1031">
        <v>102</v>
      </c>
      <c r="Y1031" s="61">
        <v>46241</v>
      </c>
      <c r="Z1031" s="61" t="s">
        <v>1817</v>
      </c>
      <c r="AA1031" s="58">
        <v>92</v>
      </c>
      <c r="AB1031">
        <v>2086</v>
      </c>
      <c r="AC1031">
        <v>0</v>
      </c>
      <c r="AD1031">
        <v>0</v>
      </c>
      <c r="AE1031" s="42">
        <v>0.84776080640187002</v>
      </c>
      <c r="AF1031" s="58">
        <v>0</v>
      </c>
    </row>
    <row r="1032" spans="3:32">
      <c r="C1032" t="s">
        <v>1328</v>
      </c>
      <c r="D1032">
        <v>140</v>
      </c>
      <c r="E1032">
        <v>76002539</v>
      </c>
      <c r="F1032" t="s">
        <v>365</v>
      </c>
      <c r="G1032" t="s">
        <v>211</v>
      </c>
      <c r="H1032">
        <v>14</v>
      </c>
      <c r="I1032">
        <v>2648122</v>
      </c>
      <c r="J1032" s="59">
        <v>0.99</v>
      </c>
      <c r="K1032" s="60">
        <v>68.479028374800095</v>
      </c>
      <c r="L1032" t="s">
        <v>306</v>
      </c>
      <c r="M1032" s="42">
        <v>0.10100000000000001</v>
      </c>
      <c r="N1032">
        <v>6297</v>
      </c>
      <c r="O1032" s="62">
        <v>43967</v>
      </c>
      <c r="P1032">
        <v>36197</v>
      </c>
      <c r="Q1032" s="58">
        <v>2478735.3900826401</v>
      </c>
      <c r="R1032" s="58">
        <v>2729088</v>
      </c>
      <c r="S1032">
        <v>21083</v>
      </c>
      <c r="T1032" s="58">
        <v>36197</v>
      </c>
      <c r="U1032" s="58">
        <v>15114</v>
      </c>
      <c r="V1032" s="58">
        <v>1589561</v>
      </c>
      <c r="W1032" s="58">
        <v>1139527</v>
      </c>
      <c r="X1032">
        <v>62</v>
      </c>
      <c r="Y1032" s="61">
        <v>46336</v>
      </c>
      <c r="Z1032" s="61" t="s">
        <v>1817</v>
      </c>
      <c r="AA1032" s="58">
        <v>187</v>
      </c>
      <c r="AB1032">
        <v>4321</v>
      </c>
      <c r="AC1032">
        <v>0</v>
      </c>
      <c r="AD1032">
        <v>0</v>
      </c>
      <c r="AE1032" s="42">
        <v>0.58245158438544598</v>
      </c>
      <c r="AF1032" s="58">
        <v>0</v>
      </c>
    </row>
    <row r="1033" spans="3:32">
      <c r="C1033" t="s">
        <v>1329</v>
      </c>
      <c r="D1033">
        <v>416</v>
      </c>
      <c r="E1033">
        <v>46088698</v>
      </c>
      <c r="F1033" t="s">
        <v>151</v>
      </c>
      <c r="G1033" t="s">
        <v>97</v>
      </c>
      <c r="H1033">
        <v>13</v>
      </c>
      <c r="I1033">
        <v>7535512</v>
      </c>
      <c r="J1033" s="59">
        <v>0.78</v>
      </c>
      <c r="K1033" s="60">
        <v>53.801016828209399</v>
      </c>
      <c r="L1033" t="s">
        <v>202</v>
      </c>
      <c r="M1033" s="42">
        <v>0.14799999999999999</v>
      </c>
      <c r="N1033">
        <v>1552</v>
      </c>
      <c r="O1033" s="62">
        <v>45151</v>
      </c>
      <c r="P1033">
        <v>56845</v>
      </c>
      <c r="Q1033" s="58">
        <v>3058318.8015995701</v>
      </c>
      <c r="R1033" s="58">
        <v>3510950</v>
      </c>
      <c r="S1033">
        <v>3487</v>
      </c>
      <c r="T1033" s="58">
        <v>56845</v>
      </c>
      <c r="U1033" s="58">
        <v>53358</v>
      </c>
      <c r="V1033" s="58">
        <v>215370</v>
      </c>
      <c r="W1033" s="58">
        <v>3295580</v>
      </c>
      <c r="X1033">
        <v>191</v>
      </c>
      <c r="Y1033" s="61">
        <v>46003</v>
      </c>
      <c r="Z1033" s="61" t="s">
        <v>1817</v>
      </c>
      <c r="AA1033" s="58">
        <v>-146</v>
      </c>
      <c r="AB1033">
        <v>8476</v>
      </c>
      <c r="AC1033">
        <v>146</v>
      </c>
      <c r="AD1033">
        <v>4</v>
      </c>
      <c r="AE1033" s="42">
        <v>6.1342246459670999E-2</v>
      </c>
      <c r="AF1033" s="58">
        <v>142</v>
      </c>
    </row>
    <row r="1034" spans="3:32">
      <c r="C1034" t="s">
        <v>1330</v>
      </c>
      <c r="D1034">
        <v>918</v>
      </c>
      <c r="E1034">
        <v>67745753</v>
      </c>
      <c r="F1034" t="s">
        <v>405</v>
      </c>
      <c r="G1034" t="s">
        <v>107</v>
      </c>
      <c r="H1034">
        <v>40</v>
      </c>
      <c r="I1034">
        <v>3706306</v>
      </c>
      <c r="J1034" s="59">
        <v>0.77</v>
      </c>
      <c r="K1034" s="60">
        <v>65.570741495389299</v>
      </c>
      <c r="L1034" t="s">
        <v>187</v>
      </c>
      <c r="M1034" s="42">
        <v>0.13400000000000001</v>
      </c>
      <c r="N1034">
        <v>4207</v>
      </c>
      <c r="O1034" s="62">
        <v>45318</v>
      </c>
      <c r="P1034">
        <v>17582</v>
      </c>
      <c r="Q1034" s="58">
        <v>1152864.77697194</v>
      </c>
      <c r="R1034" s="58">
        <v>1307349</v>
      </c>
      <c r="S1034">
        <v>13252</v>
      </c>
      <c r="T1034" s="58">
        <v>17582</v>
      </c>
      <c r="U1034" s="58">
        <v>4330</v>
      </c>
      <c r="V1034" s="58">
        <v>985382</v>
      </c>
      <c r="W1034" s="58">
        <v>321967</v>
      </c>
      <c r="X1034">
        <v>158</v>
      </c>
      <c r="Y1034" s="61">
        <v>45752</v>
      </c>
      <c r="Z1034" s="61" t="s">
        <v>1817</v>
      </c>
      <c r="AA1034" s="58">
        <v>-397</v>
      </c>
      <c r="AB1034">
        <v>4909</v>
      </c>
      <c r="AC1034">
        <v>397</v>
      </c>
      <c r="AD1034">
        <v>3</v>
      </c>
      <c r="AE1034" s="42">
        <v>0.75372540097827301</v>
      </c>
      <c r="AF1034" s="58">
        <v>394</v>
      </c>
    </row>
    <row r="1035" spans="3:32">
      <c r="C1035" t="s">
        <v>1331</v>
      </c>
      <c r="D1035">
        <v>885</v>
      </c>
      <c r="E1035">
        <v>50732309</v>
      </c>
      <c r="F1035" t="s">
        <v>920</v>
      </c>
      <c r="G1035" t="s">
        <v>75</v>
      </c>
      <c r="H1035">
        <v>49</v>
      </c>
      <c r="I1035">
        <v>6227290</v>
      </c>
      <c r="J1035" s="59">
        <v>0.99</v>
      </c>
      <c r="K1035" s="60">
        <v>62.360706760281197</v>
      </c>
      <c r="L1035" t="s">
        <v>90</v>
      </c>
      <c r="M1035" s="42">
        <v>0.13500000000000001</v>
      </c>
      <c r="N1035">
        <v>7381</v>
      </c>
      <c r="O1035" s="62">
        <v>43916</v>
      </c>
      <c r="P1035">
        <v>11239</v>
      </c>
      <c r="Q1035" s="58">
        <v>700871.98327880097</v>
      </c>
      <c r="R1035" s="58">
        <v>795490</v>
      </c>
      <c r="S1035">
        <v>5521</v>
      </c>
      <c r="T1035" s="58">
        <v>11239</v>
      </c>
      <c r="U1035" s="58">
        <v>5718</v>
      </c>
      <c r="V1035" s="58">
        <v>390773</v>
      </c>
      <c r="W1035" s="58">
        <v>404717</v>
      </c>
      <c r="X1035">
        <v>147</v>
      </c>
      <c r="Y1035" s="61">
        <v>46219</v>
      </c>
      <c r="Z1035" s="61" t="s">
        <v>1817</v>
      </c>
      <c r="AA1035" s="58">
        <v>70</v>
      </c>
      <c r="AB1035">
        <v>2059</v>
      </c>
      <c r="AC1035">
        <v>0</v>
      </c>
      <c r="AD1035">
        <v>0</v>
      </c>
      <c r="AE1035" s="42">
        <v>0.49123587507785399</v>
      </c>
      <c r="AF1035" s="58">
        <v>0</v>
      </c>
    </row>
    <row r="1036" spans="3:32">
      <c r="C1036" t="s">
        <v>1332</v>
      </c>
      <c r="D1036">
        <v>786</v>
      </c>
      <c r="E1036">
        <v>54250493</v>
      </c>
      <c r="F1036" t="s">
        <v>139</v>
      </c>
      <c r="G1036" t="s">
        <v>67</v>
      </c>
      <c r="H1036">
        <v>18</v>
      </c>
      <c r="I1036">
        <v>3292646</v>
      </c>
      <c r="J1036" s="59">
        <v>0.98</v>
      </c>
      <c r="K1036" s="60">
        <v>76.621827334513895</v>
      </c>
      <c r="L1036" t="s">
        <v>197</v>
      </c>
      <c r="M1036" s="42">
        <v>0.123</v>
      </c>
      <c r="N1036">
        <v>9824</v>
      </c>
      <c r="O1036" s="62">
        <v>45732</v>
      </c>
      <c r="P1036">
        <v>97652</v>
      </c>
      <c r="Q1036" s="58">
        <v>7482274.6828699503</v>
      </c>
      <c r="R1036" s="58">
        <v>8402594</v>
      </c>
      <c r="S1036">
        <v>23865</v>
      </c>
      <c r="T1036" s="58">
        <v>97652</v>
      </c>
      <c r="U1036" s="58">
        <v>73787</v>
      </c>
      <c r="V1036" s="58">
        <v>2053495</v>
      </c>
      <c r="W1036" s="58">
        <v>6349099</v>
      </c>
      <c r="X1036">
        <v>108</v>
      </c>
      <c r="Y1036" s="61">
        <v>46004</v>
      </c>
      <c r="Z1036" s="61" t="s">
        <v>1817</v>
      </c>
      <c r="AA1036" s="58">
        <v>-145</v>
      </c>
      <c r="AB1036">
        <v>7556</v>
      </c>
      <c r="AC1036">
        <v>145</v>
      </c>
      <c r="AD1036">
        <v>8</v>
      </c>
      <c r="AE1036" s="42">
        <v>0.24438823577602101</v>
      </c>
      <c r="AF1036" s="58">
        <v>137</v>
      </c>
    </row>
    <row r="1037" spans="3:32">
      <c r="C1037" t="s">
        <v>1333</v>
      </c>
      <c r="D1037">
        <v>364</v>
      </c>
      <c r="E1037">
        <v>42997717</v>
      </c>
      <c r="F1037" t="s">
        <v>302</v>
      </c>
      <c r="G1037" t="s">
        <v>58</v>
      </c>
      <c r="H1037">
        <v>23</v>
      </c>
      <c r="I1037">
        <v>7815275</v>
      </c>
      <c r="J1037" s="59">
        <v>0.92</v>
      </c>
      <c r="K1037" s="60">
        <v>85.862581918128498</v>
      </c>
      <c r="L1037" t="s">
        <v>187</v>
      </c>
      <c r="M1037" s="42">
        <v>0.13700000000000001</v>
      </c>
      <c r="N1037">
        <v>4158</v>
      </c>
      <c r="O1037" s="62">
        <v>44245</v>
      </c>
      <c r="P1037">
        <v>85225</v>
      </c>
      <c r="Q1037" s="58">
        <v>7317638.5439724997</v>
      </c>
      <c r="R1037" s="58">
        <v>8320155</v>
      </c>
      <c r="S1037">
        <v>81679</v>
      </c>
      <c r="T1037" s="58">
        <v>85225</v>
      </c>
      <c r="U1037" s="58">
        <v>3546</v>
      </c>
      <c r="V1037" s="58">
        <v>7973974</v>
      </c>
      <c r="W1037" s="58">
        <v>346181</v>
      </c>
      <c r="X1037">
        <v>60</v>
      </c>
      <c r="Y1037" s="61">
        <v>45694</v>
      </c>
      <c r="Z1037" s="61" t="s">
        <v>1817</v>
      </c>
      <c r="AA1037" s="58">
        <v>-455</v>
      </c>
      <c r="AB1037">
        <v>6107</v>
      </c>
      <c r="AC1037">
        <v>455</v>
      </c>
      <c r="AD1037">
        <v>8</v>
      </c>
      <c r="AE1037" s="42">
        <v>0.95839249046641195</v>
      </c>
      <c r="AF1037" s="58">
        <v>447</v>
      </c>
    </row>
    <row r="1038" spans="3:32">
      <c r="C1038" t="s">
        <v>1334</v>
      </c>
      <c r="D1038">
        <v>615</v>
      </c>
      <c r="E1038">
        <v>85063380</v>
      </c>
      <c r="F1038" t="s">
        <v>216</v>
      </c>
      <c r="G1038" t="s">
        <v>107</v>
      </c>
      <c r="H1038">
        <v>13</v>
      </c>
      <c r="I1038">
        <v>6234639</v>
      </c>
      <c r="J1038" s="59">
        <v>0.89</v>
      </c>
      <c r="K1038" s="60">
        <v>91.739343069424606</v>
      </c>
      <c r="L1038" t="s">
        <v>230</v>
      </c>
      <c r="M1038" s="42">
        <v>0.127</v>
      </c>
      <c r="N1038">
        <v>6366</v>
      </c>
      <c r="O1038" s="62">
        <v>44806</v>
      </c>
      <c r="P1038">
        <v>81430</v>
      </c>
      <c r="Q1038" s="58">
        <v>7470334.7061432404</v>
      </c>
      <c r="R1038" s="58">
        <v>8419067</v>
      </c>
      <c r="S1038">
        <v>23522</v>
      </c>
      <c r="T1038" s="58">
        <v>81430</v>
      </c>
      <c r="U1038" s="58">
        <v>57908</v>
      </c>
      <c r="V1038" s="58">
        <v>2431945</v>
      </c>
      <c r="W1038" s="58">
        <v>5987122</v>
      </c>
      <c r="X1038">
        <v>92</v>
      </c>
      <c r="Y1038" s="61">
        <v>45897</v>
      </c>
      <c r="Z1038" s="61" t="s">
        <v>1817</v>
      </c>
      <c r="AA1038" s="58">
        <v>-252</v>
      </c>
      <c r="AB1038">
        <v>4440</v>
      </c>
      <c r="AC1038">
        <v>252</v>
      </c>
      <c r="AD1038">
        <v>9</v>
      </c>
      <c r="AE1038" s="42">
        <v>0.28886159891931701</v>
      </c>
      <c r="AF1038" s="58">
        <v>243</v>
      </c>
    </row>
    <row r="1039" spans="3:32">
      <c r="C1039" t="s">
        <v>1335</v>
      </c>
      <c r="D1039">
        <v>165</v>
      </c>
      <c r="E1039">
        <v>74873631</v>
      </c>
      <c r="F1039" t="s">
        <v>501</v>
      </c>
      <c r="G1039" t="s">
        <v>79</v>
      </c>
      <c r="H1039">
        <v>41</v>
      </c>
      <c r="I1039">
        <v>5179411</v>
      </c>
      <c r="J1039" s="59">
        <v>0.89</v>
      </c>
      <c r="K1039" s="60">
        <v>91.473782876710999</v>
      </c>
      <c r="L1039" t="s">
        <v>181</v>
      </c>
      <c r="M1039" s="42">
        <v>0.126</v>
      </c>
      <c r="N1039">
        <v>8026</v>
      </c>
      <c r="O1039" s="62">
        <v>43980</v>
      </c>
      <c r="P1039">
        <v>38997</v>
      </c>
      <c r="Q1039" s="58">
        <v>3567203.1108431001</v>
      </c>
      <c r="R1039" s="58">
        <v>4016671</v>
      </c>
      <c r="S1039">
        <v>25587</v>
      </c>
      <c r="T1039" s="58">
        <v>38997</v>
      </c>
      <c r="U1039" s="58">
        <v>13410</v>
      </c>
      <c r="V1039" s="58">
        <v>2635448</v>
      </c>
      <c r="W1039" s="58">
        <v>1381223</v>
      </c>
      <c r="X1039">
        <v>112</v>
      </c>
      <c r="Y1039" s="61">
        <v>46375</v>
      </c>
      <c r="Z1039" s="61" t="s">
        <v>1817</v>
      </c>
      <c r="AA1039" s="58">
        <v>226</v>
      </c>
      <c r="AB1039">
        <v>9678</v>
      </c>
      <c r="AC1039">
        <v>0</v>
      </c>
      <c r="AD1039">
        <v>0</v>
      </c>
      <c r="AE1039" s="42">
        <v>0.65612739441495505</v>
      </c>
      <c r="AF1039" s="58">
        <v>0</v>
      </c>
    </row>
    <row r="1040" spans="3:32">
      <c r="C1040" t="s">
        <v>1336</v>
      </c>
      <c r="D1040">
        <v>543</v>
      </c>
      <c r="E1040">
        <v>67287475</v>
      </c>
      <c r="F1040" t="s">
        <v>342</v>
      </c>
      <c r="G1040" t="s">
        <v>75</v>
      </c>
      <c r="H1040">
        <v>21</v>
      </c>
      <c r="I1040">
        <v>451754</v>
      </c>
      <c r="J1040" s="59">
        <v>0.9</v>
      </c>
      <c r="K1040" s="60">
        <v>89.812833383272206</v>
      </c>
      <c r="L1040" t="s">
        <v>112</v>
      </c>
      <c r="M1040" s="42">
        <v>0.15</v>
      </c>
      <c r="N1040">
        <v>3344</v>
      </c>
      <c r="O1040" s="62">
        <v>44318</v>
      </c>
      <c r="P1040">
        <v>89623</v>
      </c>
      <c r="Q1040" s="58">
        <v>8049295.5663090097</v>
      </c>
      <c r="R1040" s="58">
        <v>9256690</v>
      </c>
      <c r="S1040">
        <v>67699</v>
      </c>
      <c r="T1040" s="58">
        <v>89623</v>
      </c>
      <c r="U1040" s="58">
        <v>21924</v>
      </c>
      <c r="V1040" s="58">
        <v>6992275</v>
      </c>
      <c r="W1040" s="58">
        <v>2264415</v>
      </c>
      <c r="X1040">
        <v>145</v>
      </c>
      <c r="Y1040" s="61">
        <v>45940</v>
      </c>
      <c r="Z1040" s="61" t="s">
        <v>1817</v>
      </c>
      <c r="AA1040" s="58">
        <v>-209</v>
      </c>
      <c r="AB1040">
        <v>3074</v>
      </c>
      <c r="AC1040">
        <v>209</v>
      </c>
      <c r="AD1040">
        <v>2</v>
      </c>
      <c r="AE1040" s="42">
        <v>0.75537529428829697</v>
      </c>
      <c r="AF1040" s="58">
        <v>207</v>
      </c>
    </row>
    <row r="1041" spans="3:32">
      <c r="C1041" t="s">
        <v>1337</v>
      </c>
      <c r="D1041">
        <v>260</v>
      </c>
      <c r="E1041">
        <v>35234672</v>
      </c>
      <c r="F1041" t="s">
        <v>489</v>
      </c>
      <c r="G1041" t="s">
        <v>63</v>
      </c>
      <c r="H1041">
        <v>33</v>
      </c>
      <c r="I1041">
        <v>8063831</v>
      </c>
      <c r="J1041" s="59">
        <v>0.85</v>
      </c>
      <c r="K1041" s="60">
        <v>64.824429911012501</v>
      </c>
      <c r="L1041" t="s">
        <v>122</v>
      </c>
      <c r="M1041" s="42">
        <v>0.13900000000000001</v>
      </c>
      <c r="N1041">
        <v>9120</v>
      </c>
      <c r="O1041" s="62">
        <v>45148</v>
      </c>
      <c r="P1041">
        <v>80522</v>
      </c>
      <c r="Q1041" s="58">
        <v>5219792.7452945504</v>
      </c>
      <c r="R1041" s="58">
        <v>5945344</v>
      </c>
      <c r="S1041">
        <v>77258</v>
      </c>
      <c r="T1041" s="58">
        <v>80522</v>
      </c>
      <c r="U1041" s="58">
        <v>3264</v>
      </c>
      <c r="V1041" s="58">
        <v>5704346</v>
      </c>
      <c r="W1041" s="58">
        <v>240998</v>
      </c>
      <c r="X1041">
        <v>162</v>
      </c>
      <c r="Y1041" s="61">
        <v>46035</v>
      </c>
      <c r="Z1041" s="61" t="s">
        <v>1817</v>
      </c>
      <c r="AA1041" s="58">
        <v>-114</v>
      </c>
      <c r="AB1041">
        <v>2578</v>
      </c>
      <c r="AC1041">
        <v>114</v>
      </c>
      <c r="AD1041">
        <v>8</v>
      </c>
      <c r="AE1041" s="42">
        <v>0.95946449417550494</v>
      </c>
      <c r="AF1041" s="58">
        <v>106</v>
      </c>
    </row>
    <row r="1042" spans="3:32">
      <c r="C1042" t="s">
        <v>1338</v>
      </c>
      <c r="D1042">
        <v>645</v>
      </c>
      <c r="E1042">
        <v>70208737</v>
      </c>
      <c r="F1042" t="s">
        <v>954</v>
      </c>
      <c r="G1042" t="s">
        <v>125</v>
      </c>
      <c r="H1042">
        <v>32</v>
      </c>
      <c r="I1042">
        <v>2064878</v>
      </c>
      <c r="J1042" s="59">
        <v>0.88</v>
      </c>
      <c r="K1042" s="60">
        <v>71.970558154831494</v>
      </c>
      <c r="L1042" t="s">
        <v>55</v>
      </c>
      <c r="M1042" s="42">
        <v>0.14399999999999999</v>
      </c>
      <c r="N1042">
        <v>8792</v>
      </c>
      <c r="O1042" s="62">
        <v>44386</v>
      </c>
      <c r="P1042">
        <v>29353</v>
      </c>
      <c r="Q1042" s="58">
        <v>2112551.79351877</v>
      </c>
      <c r="R1042" s="58">
        <v>2416759</v>
      </c>
      <c r="S1042">
        <v>16940</v>
      </c>
      <c r="T1042" s="58">
        <v>29353</v>
      </c>
      <c r="U1042" s="58">
        <v>12413</v>
      </c>
      <c r="V1042" s="58">
        <v>1394743</v>
      </c>
      <c r="W1042" s="58">
        <v>1022016</v>
      </c>
      <c r="X1042">
        <v>145</v>
      </c>
      <c r="Y1042" s="61">
        <v>46126</v>
      </c>
      <c r="Z1042" s="61" t="s">
        <v>1817</v>
      </c>
      <c r="AA1042" s="58">
        <v>-23</v>
      </c>
      <c r="AB1042">
        <v>5499</v>
      </c>
      <c r="AC1042">
        <v>23</v>
      </c>
      <c r="AD1042">
        <v>7</v>
      </c>
      <c r="AE1042" s="42">
        <v>0.57711307191769201</v>
      </c>
      <c r="AF1042" s="58">
        <v>16</v>
      </c>
    </row>
    <row r="1043" spans="3:32">
      <c r="C1043" t="s">
        <v>1339</v>
      </c>
      <c r="D1043">
        <v>815</v>
      </c>
      <c r="E1043">
        <v>50303600</v>
      </c>
      <c r="F1043" t="s">
        <v>619</v>
      </c>
      <c r="G1043" t="s">
        <v>125</v>
      </c>
      <c r="H1043">
        <v>41</v>
      </c>
      <c r="I1043">
        <v>4783821</v>
      </c>
      <c r="J1043" s="59">
        <v>0.93</v>
      </c>
      <c r="K1043" s="60">
        <v>62.854123711561598</v>
      </c>
      <c r="L1043" t="s">
        <v>98</v>
      </c>
      <c r="M1043" s="42">
        <v>0.113</v>
      </c>
      <c r="N1043">
        <v>4657</v>
      </c>
      <c r="O1043" s="62">
        <v>44446</v>
      </c>
      <c r="P1043">
        <v>92573</v>
      </c>
      <c r="Q1043" s="58">
        <v>5818594.7943503903</v>
      </c>
      <c r="R1043" s="58">
        <v>6476096</v>
      </c>
      <c r="S1043">
        <v>67686</v>
      </c>
      <c r="T1043" s="58">
        <v>92573</v>
      </c>
      <c r="U1043" s="58">
        <v>24887</v>
      </c>
      <c r="V1043" s="58">
        <v>4735085</v>
      </c>
      <c r="W1043" s="58">
        <v>1741011</v>
      </c>
      <c r="X1043">
        <v>196</v>
      </c>
      <c r="Y1043" s="61">
        <v>46064</v>
      </c>
      <c r="Z1043" s="61" t="s">
        <v>1817</v>
      </c>
      <c r="AA1043" s="58">
        <v>-85</v>
      </c>
      <c r="AB1043">
        <v>2135</v>
      </c>
      <c r="AC1043">
        <v>85</v>
      </c>
      <c r="AD1043">
        <v>8</v>
      </c>
      <c r="AE1043" s="42">
        <v>0.73116351419960501</v>
      </c>
      <c r="AF1043" s="58">
        <v>77</v>
      </c>
    </row>
    <row r="1044" spans="3:32">
      <c r="C1044" t="s">
        <v>1340</v>
      </c>
      <c r="D1044">
        <v>141</v>
      </c>
      <c r="E1044">
        <v>47373902</v>
      </c>
      <c r="F1044" t="s">
        <v>161</v>
      </c>
      <c r="G1044" t="s">
        <v>71</v>
      </c>
      <c r="H1044">
        <v>14</v>
      </c>
      <c r="I1044">
        <v>5319216</v>
      </c>
      <c r="J1044" s="59">
        <v>0.95</v>
      </c>
      <c r="K1044" s="60">
        <v>90.950098562662404</v>
      </c>
      <c r="L1044" t="s">
        <v>239</v>
      </c>
      <c r="M1044" s="42">
        <v>0.129</v>
      </c>
      <c r="N1044">
        <v>1078</v>
      </c>
      <c r="O1044" s="62">
        <v>45427</v>
      </c>
      <c r="P1044">
        <v>30301</v>
      </c>
      <c r="Q1044" s="58">
        <v>2755878.93654723</v>
      </c>
      <c r="R1044" s="58">
        <v>3111387</v>
      </c>
      <c r="S1044">
        <v>18789</v>
      </c>
      <c r="T1044" s="58">
        <v>30301</v>
      </c>
      <c r="U1044" s="58">
        <v>11512</v>
      </c>
      <c r="V1044" s="58">
        <v>1929305</v>
      </c>
      <c r="W1044" s="58">
        <v>1182082</v>
      </c>
      <c r="X1044">
        <v>67</v>
      </c>
      <c r="Y1044" s="61">
        <v>46236</v>
      </c>
      <c r="Z1044" s="61" t="s">
        <v>1817</v>
      </c>
      <c r="AA1044" s="58">
        <v>87</v>
      </c>
      <c r="AB1044">
        <v>1845</v>
      </c>
      <c r="AC1044">
        <v>0</v>
      </c>
      <c r="AD1044">
        <v>0</v>
      </c>
      <c r="AE1044" s="42">
        <v>0.62007854526253303</v>
      </c>
      <c r="AF1044" s="58">
        <v>0</v>
      </c>
    </row>
    <row r="1045" spans="3:32">
      <c r="C1045" t="s">
        <v>1341</v>
      </c>
      <c r="D1045">
        <v>560</v>
      </c>
      <c r="E1045">
        <v>19925479</v>
      </c>
      <c r="F1045" t="s">
        <v>336</v>
      </c>
      <c r="G1045" t="s">
        <v>58</v>
      </c>
      <c r="H1045">
        <v>18</v>
      </c>
      <c r="I1045">
        <v>1309333</v>
      </c>
      <c r="J1045" s="59">
        <v>0.8</v>
      </c>
      <c r="K1045" s="60">
        <v>76.639843524687393</v>
      </c>
      <c r="L1045" t="s">
        <v>101</v>
      </c>
      <c r="M1045" s="42">
        <v>0.13300000000000001</v>
      </c>
      <c r="N1045">
        <v>8437</v>
      </c>
      <c r="O1045" s="62">
        <v>44304</v>
      </c>
      <c r="P1045">
        <v>46929</v>
      </c>
      <c r="Q1045" s="58">
        <v>3596631.2167700501</v>
      </c>
      <c r="R1045" s="58">
        <v>4074983</v>
      </c>
      <c r="S1045">
        <v>23833</v>
      </c>
      <c r="T1045" s="58">
        <v>46929</v>
      </c>
      <c r="U1045" s="58">
        <v>23096</v>
      </c>
      <c r="V1045" s="58">
        <v>2069490</v>
      </c>
      <c r="W1045" s="58">
        <v>2005493</v>
      </c>
      <c r="X1045">
        <v>72</v>
      </c>
      <c r="Y1045" s="61">
        <v>46031</v>
      </c>
      <c r="Z1045" s="61" t="s">
        <v>1817</v>
      </c>
      <c r="AA1045" s="58">
        <v>-118</v>
      </c>
      <c r="AB1045">
        <v>3950</v>
      </c>
      <c r="AC1045">
        <v>118</v>
      </c>
      <c r="AD1045">
        <v>2</v>
      </c>
      <c r="AE1045" s="42">
        <v>0.50785228749813505</v>
      </c>
      <c r="AF1045" s="58">
        <v>116</v>
      </c>
    </row>
    <row r="1046" spans="3:32">
      <c r="C1046" t="s">
        <v>1342</v>
      </c>
      <c r="D1046">
        <v>485</v>
      </c>
      <c r="E1046">
        <v>48775274</v>
      </c>
      <c r="F1046" t="s">
        <v>485</v>
      </c>
      <c r="G1046" t="s">
        <v>207</v>
      </c>
      <c r="H1046">
        <v>24</v>
      </c>
      <c r="I1046">
        <v>5601242</v>
      </c>
      <c r="J1046" s="59">
        <v>0.83</v>
      </c>
      <c r="K1046" s="60">
        <v>66.014443736298503</v>
      </c>
      <c r="L1046" t="s">
        <v>98</v>
      </c>
      <c r="M1046" s="42">
        <v>0.10299999999999999</v>
      </c>
      <c r="N1046">
        <v>4580</v>
      </c>
      <c r="O1046" s="62">
        <v>44571</v>
      </c>
      <c r="P1046">
        <v>69885</v>
      </c>
      <c r="Q1046" s="58">
        <v>4613419.4005112201</v>
      </c>
      <c r="R1046" s="58">
        <v>5088602</v>
      </c>
      <c r="S1046">
        <v>51546</v>
      </c>
      <c r="T1046" s="58">
        <v>69885</v>
      </c>
      <c r="U1046" s="58">
        <v>18339</v>
      </c>
      <c r="V1046" s="58">
        <v>3753267</v>
      </c>
      <c r="W1046" s="58">
        <v>1335335</v>
      </c>
      <c r="X1046">
        <v>83</v>
      </c>
      <c r="Y1046" s="61">
        <v>45695</v>
      </c>
      <c r="Z1046" s="61" t="s">
        <v>1817</v>
      </c>
      <c r="AA1046" s="58">
        <v>-454</v>
      </c>
      <c r="AB1046">
        <v>2435</v>
      </c>
      <c r="AC1046">
        <v>454</v>
      </c>
      <c r="AD1046">
        <v>6</v>
      </c>
      <c r="AE1046" s="42">
        <v>0.73758317235458204</v>
      </c>
      <c r="AF1046" s="58">
        <v>448</v>
      </c>
    </row>
    <row r="1047" spans="3:32">
      <c r="C1047" t="s">
        <v>1343</v>
      </c>
      <c r="D1047">
        <v>434</v>
      </c>
      <c r="E1047">
        <v>91134694</v>
      </c>
      <c r="F1047" t="s">
        <v>599</v>
      </c>
      <c r="G1047" t="s">
        <v>67</v>
      </c>
      <c r="H1047">
        <v>41</v>
      </c>
      <c r="I1047">
        <v>6261365</v>
      </c>
      <c r="J1047" s="59">
        <v>0.81</v>
      </c>
      <c r="K1047" s="60">
        <v>58.641404110319897</v>
      </c>
      <c r="L1047" t="s">
        <v>232</v>
      </c>
      <c r="M1047" s="42">
        <v>0.123</v>
      </c>
      <c r="N1047">
        <v>2116</v>
      </c>
      <c r="O1047" s="62">
        <v>44912</v>
      </c>
      <c r="P1047">
        <v>29759</v>
      </c>
      <c r="Q1047" s="58">
        <v>1745109.54491901</v>
      </c>
      <c r="R1047" s="58">
        <v>1959758</v>
      </c>
      <c r="S1047">
        <v>6878</v>
      </c>
      <c r="T1047" s="58">
        <v>29759</v>
      </c>
      <c r="U1047" s="58">
        <v>22881</v>
      </c>
      <c r="V1047" s="58">
        <v>452946</v>
      </c>
      <c r="W1047" s="58">
        <v>1506812</v>
      </c>
      <c r="X1047">
        <v>114</v>
      </c>
      <c r="Y1047" s="61">
        <v>46304</v>
      </c>
      <c r="Z1047" s="61" t="s">
        <v>1817</v>
      </c>
      <c r="AA1047" s="58">
        <v>155</v>
      </c>
      <c r="AB1047">
        <v>9416</v>
      </c>
      <c r="AC1047">
        <v>0</v>
      </c>
      <c r="AD1047">
        <v>0</v>
      </c>
      <c r="AE1047" s="42">
        <v>0.23112335763970601</v>
      </c>
      <c r="AF1047" s="58">
        <v>0</v>
      </c>
    </row>
    <row r="1048" spans="3:32">
      <c r="C1048" t="s">
        <v>1344</v>
      </c>
      <c r="D1048">
        <v>755</v>
      </c>
      <c r="E1048">
        <v>21628837</v>
      </c>
      <c r="F1048" t="s">
        <v>139</v>
      </c>
      <c r="G1048" t="s">
        <v>67</v>
      </c>
      <c r="H1048">
        <v>47</v>
      </c>
      <c r="I1048">
        <v>3256006</v>
      </c>
      <c r="J1048" s="59">
        <v>1</v>
      </c>
      <c r="K1048" s="60">
        <v>64.627723991895095</v>
      </c>
      <c r="L1048" t="s">
        <v>115</v>
      </c>
      <c r="M1048" s="42">
        <v>0.122</v>
      </c>
      <c r="N1048">
        <v>5099</v>
      </c>
      <c r="O1048" s="62">
        <v>44778</v>
      </c>
      <c r="P1048">
        <v>27438</v>
      </c>
      <c r="Q1048" s="58">
        <v>1773255.49088962</v>
      </c>
      <c r="R1048" s="58">
        <v>1989593</v>
      </c>
      <c r="S1048">
        <v>15993</v>
      </c>
      <c r="T1048" s="58">
        <v>27438</v>
      </c>
      <c r="U1048" s="58">
        <v>11445</v>
      </c>
      <c r="V1048" s="58">
        <v>1159689</v>
      </c>
      <c r="W1048" s="58">
        <v>829904</v>
      </c>
      <c r="X1048">
        <v>144</v>
      </c>
      <c r="Y1048" s="61">
        <v>46301</v>
      </c>
      <c r="Z1048" s="61" t="s">
        <v>1817</v>
      </c>
      <c r="AA1048" s="58">
        <v>152</v>
      </c>
      <c r="AB1048">
        <v>1572</v>
      </c>
      <c r="AC1048">
        <v>0</v>
      </c>
      <c r="AD1048">
        <v>0</v>
      </c>
      <c r="AE1048" s="42">
        <v>0.58287776076973496</v>
      </c>
      <c r="AF1048" s="58">
        <v>0</v>
      </c>
    </row>
    <row r="1049" spans="3:32">
      <c r="C1049" t="s">
        <v>1345</v>
      </c>
      <c r="D1049">
        <v>713</v>
      </c>
      <c r="E1049">
        <v>23776631</v>
      </c>
      <c r="F1049" t="s">
        <v>264</v>
      </c>
      <c r="G1049" t="s">
        <v>97</v>
      </c>
      <c r="H1049">
        <v>13</v>
      </c>
      <c r="I1049">
        <v>8929147</v>
      </c>
      <c r="J1049" s="59">
        <v>0.8</v>
      </c>
      <c r="K1049" s="60">
        <v>53.9578707990363</v>
      </c>
      <c r="L1049" t="s">
        <v>521</v>
      </c>
      <c r="M1049" s="42">
        <v>0.123</v>
      </c>
      <c r="N1049">
        <v>9269</v>
      </c>
      <c r="O1049" s="62">
        <v>45081</v>
      </c>
      <c r="P1049">
        <v>91577</v>
      </c>
      <c r="Q1049" s="58">
        <v>4941299.9341633497</v>
      </c>
      <c r="R1049" s="58">
        <v>5549080</v>
      </c>
      <c r="S1049">
        <v>45098</v>
      </c>
      <c r="T1049" s="58">
        <v>91577</v>
      </c>
      <c r="U1049" s="58">
        <v>46479</v>
      </c>
      <c r="V1049" s="58">
        <v>2732699</v>
      </c>
      <c r="W1049" s="58">
        <v>2816381</v>
      </c>
      <c r="X1049">
        <v>137</v>
      </c>
      <c r="Y1049" s="61">
        <v>45672</v>
      </c>
      <c r="Z1049" s="61" t="s">
        <v>1817</v>
      </c>
      <c r="AA1049" s="58">
        <v>-477</v>
      </c>
      <c r="AB1049">
        <v>9967</v>
      </c>
      <c r="AC1049">
        <v>477</v>
      </c>
      <c r="AD1049">
        <v>2</v>
      </c>
      <c r="AE1049" s="42">
        <v>0.49245989713574401</v>
      </c>
      <c r="AF1049" s="58">
        <v>475</v>
      </c>
    </row>
    <row r="1050" spans="3:32">
      <c r="C1050" t="s">
        <v>1346</v>
      </c>
      <c r="D1050">
        <v>779</v>
      </c>
      <c r="E1050">
        <v>48157468</v>
      </c>
      <c r="F1050" t="s">
        <v>458</v>
      </c>
      <c r="G1050" t="s">
        <v>97</v>
      </c>
      <c r="H1050">
        <v>18</v>
      </c>
      <c r="I1050">
        <v>7991480</v>
      </c>
      <c r="J1050" s="59">
        <v>0.8</v>
      </c>
      <c r="K1050" s="60">
        <v>98.493943281851202</v>
      </c>
      <c r="L1050" t="s">
        <v>112</v>
      </c>
      <c r="M1050" s="42">
        <v>0.127</v>
      </c>
      <c r="N1050">
        <v>7634</v>
      </c>
      <c r="O1050" s="62">
        <v>45606</v>
      </c>
      <c r="P1050">
        <v>53442</v>
      </c>
      <c r="Q1050" s="58">
        <v>5263713.3168686898</v>
      </c>
      <c r="R1050" s="58">
        <v>5932205</v>
      </c>
      <c r="S1050">
        <v>43492</v>
      </c>
      <c r="T1050" s="58">
        <v>53442</v>
      </c>
      <c r="U1050" s="58">
        <v>9950</v>
      </c>
      <c r="V1050" s="58">
        <v>4827728</v>
      </c>
      <c r="W1050" s="58">
        <v>1104477</v>
      </c>
      <c r="X1050">
        <v>131</v>
      </c>
      <c r="Y1050" s="61">
        <v>45946</v>
      </c>
      <c r="Z1050" s="61" t="s">
        <v>1817</v>
      </c>
      <c r="AA1050" s="58">
        <v>-203</v>
      </c>
      <c r="AB1050">
        <v>5581</v>
      </c>
      <c r="AC1050">
        <v>203</v>
      </c>
      <c r="AD1050">
        <v>4</v>
      </c>
      <c r="AE1050" s="42">
        <v>0.81381684817184996</v>
      </c>
      <c r="AF1050" s="58">
        <v>199</v>
      </c>
    </row>
    <row r="1051" spans="3:32">
      <c r="C1051" t="s">
        <v>1347</v>
      </c>
      <c r="D1051">
        <v>480</v>
      </c>
      <c r="E1051">
        <v>12800818</v>
      </c>
      <c r="F1051" t="s">
        <v>180</v>
      </c>
      <c r="G1051" t="s">
        <v>93</v>
      </c>
      <c r="H1051">
        <v>31</v>
      </c>
      <c r="I1051">
        <v>2166108</v>
      </c>
      <c r="J1051" s="59">
        <v>0.96</v>
      </c>
      <c r="K1051" s="60">
        <v>71.667742541903493</v>
      </c>
      <c r="L1051" t="s">
        <v>197</v>
      </c>
      <c r="M1051" s="42">
        <v>0.111</v>
      </c>
      <c r="N1051">
        <v>1571</v>
      </c>
      <c r="O1051" s="62">
        <v>44619</v>
      </c>
      <c r="P1051">
        <v>53203</v>
      </c>
      <c r="Q1051" s="58">
        <v>3812938.9064568901</v>
      </c>
      <c r="R1051" s="58">
        <v>4236175</v>
      </c>
      <c r="S1051">
        <v>16406</v>
      </c>
      <c r="T1051" s="58">
        <v>53203</v>
      </c>
      <c r="U1051" s="58">
        <v>36797</v>
      </c>
      <c r="V1051" s="58">
        <v>1306293</v>
      </c>
      <c r="W1051" s="58">
        <v>2929882</v>
      </c>
      <c r="X1051">
        <v>173</v>
      </c>
      <c r="Y1051" s="61">
        <v>46241</v>
      </c>
      <c r="Z1051" s="61" t="s">
        <v>1817</v>
      </c>
      <c r="AA1051" s="58">
        <v>92</v>
      </c>
      <c r="AB1051">
        <v>6144</v>
      </c>
      <c r="AC1051">
        <v>0</v>
      </c>
      <c r="AD1051">
        <v>0</v>
      </c>
      <c r="AE1051" s="42">
        <v>0.30836606958254198</v>
      </c>
      <c r="AF1051" s="58">
        <v>0</v>
      </c>
    </row>
    <row r="1052" spans="3:32">
      <c r="C1052" t="s">
        <v>1348</v>
      </c>
      <c r="D1052">
        <v>983</v>
      </c>
      <c r="E1052">
        <v>20631252</v>
      </c>
      <c r="F1052" t="s">
        <v>57</v>
      </c>
      <c r="G1052" t="s">
        <v>58</v>
      </c>
      <c r="H1052">
        <v>25</v>
      </c>
      <c r="I1052">
        <v>4028196</v>
      </c>
      <c r="J1052" s="59">
        <v>0.8</v>
      </c>
      <c r="K1052" s="60">
        <v>81.618252428866001</v>
      </c>
      <c r="L1052" t="s">
        <v>64</v>
      </c>
      <c r="M1052" s="42">
        <v>0.115</v>
      </c>
      <c r="N1052">
        <v>1142</v>
      </c>
      <c r="O1052" s="62">
        <v>45868</v>
      </c>
      <c r="P1052">
        <v>42271</v>
      </c>
      <c r="Q1052" s="58">
        <v>3450085.14842059</v>
      </c>
      <c r="R1052" s="58">
        <v>3846845</v>
      </c>
      <c r="S1052">
        <v>9732</v>
      </c>
      <c r="T1052" s="58">
        <v>42271</v>
      </c>
      <c r="U1052" s="58">
        <v>32539</v>
      </c>
      <c r="V1052" s="58">
        <v>885654</v>
      </c>
      <c r="W1052" s="58">
        <v>2961191</v>
      </c>
      <c r="X1052">
        <v>88</v>
      </c>
      <c r="Y1052" s="61">
        <v>46337</v>
      </c>
      <c r="Z1052" s="61" t="s">
        <v>1817</v>
      </c>
      <c r="AA1052" s="58">
        <v>188</v>
      </c>
      <c r="AB1052">
        <v>5896</v>
      </c>
      <c r="AC1052">
        <v>0</v>
      </c>
      <c r="AD1052">
        <v>0</v>
      </c>
      <c r="AE1052" s="42">
        <v>0.23022876203543799</v>
      </c>
      <c r="AF1052" s="58">
        <v>0</v>
      </c>
    </row>
    <row r="1053" spans="3:32">
      <c r="C1053" t="s">
        <v>1349</v>
      </c>
      <c r="D1053">
        <v>781</v>
      </c>
      <c r="E1053">
        <v>93980679</v>
      </c>
      <c r="F1053" t="s">
        <v>869</v>
      </c>
      <c r="G1053" t="s">
        <v>107</v>
      </c>
      <c r="H1053">
        <v>37</v>
      </c>
      <c r="I1053">
        <v>2747613</v>
      </c>
      <c r="J1053" s="59">
        <v>0.86</v>
      </c>
      <c r="K1053" s="60">
        <v>79.902489824847194</v>
      </c>
      <c r="L1053" t="s">
        <v>90</v>
      </c>
      <c r="M1053" s="42">
        <v>0.11</v>
      </c>
      <c r="N1053">
        <v>9714</v>
      </c>
      <c r="O1053" s="62">
        <v>45225</v>
      </c>
      <c r="P1053">
        <v>34240</v>
      </c>
      <c r="Q1053" s="58">
        <v>2735861.2516027698</v>
      </c>
      <c r="R1053" s="58">
        <v>3036806</v>
      </c>
      <c r="S1053">
        <v>22734</v>
      </c>
      <c r="T1053" s="58">
        <v>34240</v>
      </c>
      <c r="U1053" s="58">
        <v>11506</v>
      </c>
      <c r="V1053" s="58">
        <v>2016319</v>
      </c>
      <c r="W1053" s="58">
        <v>1020487</v>
      </c>
      <c r="X1053">
        <v>78</v>
      </c>
      <c r="Y1053" s="61">
        <v>46066</v>
      </c>
      <c r="Z1053" s="61" t="s">
        <v>1817</v>
      </c>
      <c r="AA1053" s="58">
        <v>-83</v>
      </c>
      <c r="AB1053">
        <v>3815</v>
      </c>
      <c r="AC1053">
        <v>83</v>
      </c>
      <c r="AD1053">
        <v>2</v>
      </c>
      <c r="AE1053" s="42">
        <v>0.66396028037383203</v>
      </c>
      <c r="AF1053" s="58">
        <v>81</v>
      </c>
    </row>
    <row r="1054" spans="3:32">
      <c r="C1054" t="s">
        <v>1350</v>
      </c>
      <c r="D1054">
        <v>490</v>
      </c>
      <c r="E1054">
        <v>17302087</v>
      </c>
      <c r="F1054" t="s">
        <v>451</v>
      </c>
      <c r="G1054" t="s">
        <v>63</v>
      </c>
      <c r="H1054">
        <v>23</v>
      </c>
      <c r="I1054">
        <v>7245948</v>
      </c>
      <c r="J1054" s="59">
        <v>0.83</v>
      </c>
      <c r="K1054" s="60">
        <v>98.126836306505297</v>
      </c>
      <c r="L1054" t="s">
        <v>101</v>
      </c>
      <c r="M1054" s="42">
        <v>0.112</v>
      </c>
      <c r="N1054">
        <v>6872</v>
      </c>
      <c r="O1054" s="62">
        <v>45541</v>
      </c>
      <c r="P1054">
        <v>78618</v>
      </c>
      <c r="Q1054" s="58">
        <v>7714535.6167448396</v>
      </c>
      <c r="R1054" s="58">
        <v>8578564</v>
      </c>
      <c r="S1054">
        <v>71078</v>
      </c>
      <c r="T1054" s="58">
        <v>78618</v>
      </c>
      <c r="U1054" s="58">
        <v>7540</v>
      </c>
      <c r="V1054" s="58">
        <v>7755821</v>
      </c>
      <c r="W1054" s="58">
        <v>822743</v>
      </c>
      <c r="X1054">
        <v>137</v>
      </c>
      <c r="Y1054" s="61">
        <v>46033</v>
      </c>
      <c r="Z1054" s="61" t="s">
        <v>1817</v>
      </c>
      <c r="AA1054" s="58">
        <v>-116</v>
      </c>
      <c r="AB1054">
        <v>6118</v>
      </c>
      <c r="AC1054">
        <v>116</v>
      </c>
      <c r="AD1054">
        <v>8</v>
      </c>
      <c r="AE1054" s="42">
        <v>0.90409321020631395</v>
      </c>
      <c r="AF1054" s="58">
        <v>108</v>
      </c>
    </row>
    <row r="1055" spans="3:32">
      <c r="C1055" t="s">
        <v>1351</v>
      </c>
      <c r="D1055">
        <v>447</v>
      </c>
      <c r="E1055">
        <v>31194541</v>
      </c>
      <c r="F1055" t="s">
        <v>278</v>
      </c>
      <c r="G1055" t="s">
        <v>75</v>
      </c>
      <c r="H1055">
        <v>50</v>
      </c>
      <c r="I1055">
        <v>8196272</v>
      </c>
      <c r="J1055" s="59">
        <v>0.84</v>
      </c>
      <c r="K1055" s="60">
        <v>64.966263494384606</v>
      </c>
      <c r="L1055" t="s">
        <v>352</v>
      </c>
      <c r="M1055" s="42">
        <v>0.115</v>
      </c>
      <c r="N1055">
        <v>5268</v>
      </c>
      <c r="O1055" s="62">
        <v>43995</v>
      </c>
      <c r="P1055">
        <v>78659</v>
      </c>
      <c r="Q1055" s="58">
        <v>5110181.3202048</v>
      </c>
      <c r="R1055" s="58">
        <v>5697852</v>
      </c>
      <c r="S1055">
        <v>45089</v>
      </c>
      <c r="T1055" s="58">
        <v>78659</v>
      </c>
      <c r="U1055" s="58">
        <v>33570</v>
      </c>
      <c r="V1055" s="58">
        <v>3266129</v>
      </c>
      <c r="W1055" s="58">
        <v>2431723</v>
      </c>
      <c r="X1055">
        <v>174</v>
      </c>
      <c r="Y1055" s="61">
        <v>45945</v>
      </c>
      <c r="Z1055" s="61" t="s">
        <v>1817</v>
      </c>
      <c r="AA1055" s="58">
        <v>-204</v>
      </c>
      <c r="AB1055">
        <v>8292</v>
      </c>
      <c r="AC1055">
        <v>204</v>
      </c>
      <c r="AD1055">
        <v>3</v>
      </c>
      <c r="AE1055" s="42">
        <v>0.57322111900736095</v>
      </c>
      <c r="AF1055" s="58">
        <v>201</v>
      </c>
    </row>
    <row r="1056" spans="3:32">
      <c r="C1056" t="s">
        <v>1352</v>
      </c>
      <c r="D1056">
        <v>513</v>
      </c>
      <c r="E1056">
        <v>86220730</v>
      </c>
      <c r="F1056" t="s">
        <v>328</v>
      </c>
      <c r="G1056" t="s">
        <v>125</v>
      </c>
      <c r="H1056">
        <v>7</v>
      </c>
      <c r="I1056">
        <v>4698994</v>
      </c>
      <c r="J1056" s="59">
        <v>0.83</v>
      </c>
      <c r="K1056" s="60">
        <v>58.241210263032897</v>
      </c>
      <c r="L1056" t="s">
        <v>94</v>
      </c>
      <c r="M1056" s="42">
        <v>0.129</v>
      </c>
      <c r="N1056">
        <v>7939</v>
      </c>
      <c r="O1056" s="62">
        <v>44184</v>
      </c>
      <c r="P1056">
        <v>35972</v>
      </c>
      <c r="Q1056" s="58">
        <v>2095052.81558182</v>
      </c>
      <c r="R1056" s="58">
        <v>2365315</v>
      </c>
      <c r="S1056">
        <v>12552</v>
      </c>
      <c r="T1056" s="58">
        <v>35972</v>
      </c>
      <c r="U1056" s="58">
        <v>23420</v>
      </c>
      <c r="V1056" s="58">
        <v>825348</v>
      </c>
      <c r="W1056" s="58">
        <v>1539967</v>
      </c>
      <c r="X1056">
        <v>89</v>
      </c>
      <c r="Y1056" s="61">
        <v>46331</v>
      </c>
      <c r="Z1056" s="61" t="s">
        <v>1817</v>
      </c>
      <c r="AA1056" s="58">
        <v>182</v>
      </c>
      <c r="AB1056">
        <v>7108</v>
      </c>
      <c r="AC1056">
        <v>0</v>
      </c>
      <c r="AD1056">
        <v>0</v>
      </c>
      <c r="AE1056" s="42">
        <v>0.34893806293784102</v>
      </c>
      <c r="AF1056" s="58">
        <v>0</v>
      </c>
    </row>
    <row r="1057" spans="3:32">
      <c r="C1057" t="s">
        <v>1353</v>
      </c>
      <c r="D1057">
        <v>123</v>
      </c>
      <c r="E1057">
        <v>63138150</v>
      </c>
      <c r="F1057" t="s">
        <v>66</v>
      </c>
      <c r="G1057" t="s">
        <v>67</v>
      </c>
      <c r="H1057">
        <v>49</v>
      </c>
      <c r="I1057">
        <v>7889127</v>
      </c>
      <c r="J1057" s="59">
        <v>0.78</v>
      </c>
      <c r="K1057" s="60">
        <v>69.258638785690593</v>
      </c>
      <c r="L1057" t="s">
        <v>129</v>
      </c>
      <c r="M1057" s="42">
        <v>0.14099999999999999</v>
      </c>
      <c r="N1057">
        <v>6778</v>
      </c>
      <c r="O1057" s="62">
        <v>45280</v>
      </c>
      <c r="P1057">
        <v>64138</v>
      </c>
      <c r="Q1057" s="58">
        <v>4442110.5744366199</v>
      </c>
      <c r="R1057" s="58">
        <v>5068448</v>
      </c>
      <c r="S1057">
        <v>12659</v>
      </c>
      <c r="T1057" s="58">
        <v>64138</v>
      </c>
      <c r="U1057" s="58">
        <v>51479</v>
      </c>
      <c r="V1057" s="58">
        <v>1000366</v>
      </c>
      <c r="W1057" s="58">
        <v>4068082</v>
      </c>
      <c r="X1057">
        <v>142</v>
      </c>
      <c r="Y1057" s="61">
        <v>46062</v>
      </c>
      <c r="Z1057" s="61" t="s">
        <v>1817</v>
      </c>
      <c r="AA1057" s="58">
        <v>-87</v>
      </c>
      <c r="AB1057">
        <v>7243</v>
      </c>
      <c r="AC1057">
        <v>87</v>
      </c>
      <c r="AD1057">
        <v>9</v>
      </c>
      <c r="AE1057" s="42">
        <v>0.197371293149147</v>
      </c>
      <c r="AF1057" s="58">
        <v>78</v>
      </c>
    </row>
    <row r="1058" spans="3:32">
      <c r="C1058" t="s">
        <v>1354</v>
      </c>
      <c r="D1058">
        <v>644</v>
      </c>
      <c r="E1058">
        <v>73319404</v>
      </c>
      <c r="F1058" t="s">
        <v>405</v>
      </c>
      <c r="G1058" t="s">
        <v>107</v>
      </c>
      <c r="H1058">
        <v>6</v>
      </c>
      <c r="I1058">
        <v>233686</v>
      </c>
      <c r="J1058" s="59">
        <v>0.95</v>
      </c>
      <c r="K1058" s="60">
        <v>64.444024231788404</v>
      </c>
      <c r="L1058" t="s">
        <v>352</v>
      </c>
      <c r="M1058" s="42">
        <v>0.14499999999999999</v>
      </c>
      <c r="N1058">
        <v>3506</v>
      </c>
      <c r="O1058" s="62">
        <v>45802</v>
      </c>
      <c r="P1058">
        <v>18911</v>
      </c>
      <c r="Q1058" s="58">
        <v>1218700.94224735</v>
      </c>
      <c r="R1058" s="58">
        <v>1395413</v>
      </c>
      <c r="S1058">
        <v>14436</v>
      </c>
      <c r="T1058" s="58">
        <v>18911</v>
      </c>
      <c r="U1058" s="58">
        <v>4475</v>
      </c>
      <c r="V1058" s="58">
        <v>1065209</v>
      </c>
      <c r="W1058" s="58">
        <v>330204</v>
      </c>
      <c r="X1058">
        <v>62</v>
      </c>
      <c r="Y1058" s="61">
        <v>46249</v>
      </c>
      <c r="Z1058" s="61" t="s">
        <v>1817</v>
      </c>
      <c r="AA1058" s="58">
        <v>100</v>
      </c>
      <c r="AB1058">
        <v>9266</v>
      </c>
      <c r="AC1058">
        <v>0</v>
      </c>
      <c r="AD1058">
        <v>0</v>
      </c>
      <c r="AE1058" s="42">
        <v>0.76336523716355598</v>
      </c>
      <c r="AF1058" s="58">
        <v>0</v>
      </c>
    </row>
    <row r="1059" spans="3:32">
      <c r="C1059" t="s">
        <v>1355</v>
      </c>
      <c r="D1059">
        <v>949</v>
      </c>
      <c r="E1059">
        <v>93636617</v>
      </c>
      <c r="F1059" t="s">
        <v>356</v>
      </c>
      <c r="G1059" t="s">
        <v>125</v>
      </c>
      <c r="H1059">
        <v>44</v>
      </c>
      <c r="I1059">
        <v>7687650</v>
      </c>
      <c r="J1059" s="59">
        <v>0.93</v>
      </c>
      <c r="K1059" s="60">
        <v>87.890959041393401</v>
      </c>
      <c r="L1059" t="s">
        <v>166</v>
      </c>
      <c r="M1059" s="42">
        <v>0.11899999999999999</v>
      </c>
      <c r="N1059">
        <v>7002</v>
      </c>
      <c r="O1059" s="62">
        <v>43947</v>
      </c>
      <c r="P1059">
        <v>79802</v>
      </c>
      <c r="Q1059" s="58">
        <v>7013874.3134212801</v>
      </c>
      <c r="R1059" s="58">
        <v>7848525</v>
      </c>
      <c r="S1059">
        <v>19370</v>
      </c>
      <c r="T1059" s="58">
        <v>79802</v>
      </c>
      <c r="U1059" s="58">
        <v>60432</v>
      </c>
      <c r="V1059" s="58">
        <v>1905039</v>
      </c>
      <c r="W1059" s="58">
        <v>5943486</v>
      </c>
      <c r="X1059">
        <v>93</v>
      </c>
      <c r="Y1059" s="61">
        <v>45948</v>
      </c>
      <c r="Z1059" s="61" t="s">
        <v>1817</v>
      </c>
      <c r="AA1059" s="58">
        <v>-201</v>
      </c>
      <c r="AB1059">
        <v>1257</v>
      </c>
      <c r="AC1059">
        <v>201</v>
      </c>
      <c r="AD1059">
        <v>4</v>
      </c>
      <c r="AE1059" s="42">
        <v>0.24272574622189899</v>
      </c>
      <c r="AF1059" s="58">
        <v>197</v>
      </c>
    </row>
    <row r="1060" spans="3:32">
      <c r="C1060" t="s">
        <v>1356</v>
      </c>
      <c r="D1060">
        <v>136</v>
      </c>
      <c r="E1060">
        <v>99676148</v>
      </c>
      <c r="F1060" t="s">
        <v>248</v>
      </c>
      <c r="G1060" t="s">
        <v>147</v>
      </c>
      <c r="H1060">
        <v>43</v>
      </c>
      <c r="I1060">
        <v>2102071</v>
      </c>
      <c r="J1060" s="59">
        <v>0.76</v>
      </c>
      <c r="K1060" s="60">
        <v>81.145361878988197</v>
      </c>
      <c r="L1060" t="s">
        <v>204</v>
      </c>
      <c r="M1060" s="42">
        <v>0.13200000000000001</v>
      </c>
      <c r="N1060">
        <v>1847</v>
      </c>
      <c r="O1060" s="62">
        <v>44829</v>
      </c>
      <c r="P1060">
        <v>95278</v>
      </c>
      <c r="Q1060" s="58">
        <v>7731367.7891062303</v>
      </c>
      <c r="R1060" s="58">
        <v>8751908</v>
      </c>
      <c r="S1060">
        <v>79211</v>
      </c>
      <c r="T1060" s="58">
        <v>95278</v>
      </c>
      <c r="U1060" s="58">
        <v>16067</v>
      </c>
      <c r="V1060" s="58">
        <v>7276049</v>
      </c>
      <c r="W1060" s="58">
        <v>1475859</v>
      </c>
      <c r="X1060">
        <v>168</v>
      </c>
      <c r="Y1060" s="61">
        <v>45683</v>
      </c>
      <c r="Z1060" s="61" t="s">
        <v>1817</v>
      </c>
      <c r="AA1060" s="58">
        <v>-466</v>
      </c>
      <c r="AB1060">
        <v>5332</v>
      </c>
      <c r="AC1060">
        <v>466</v>
      </c>
      <c r="AD1060">
        <v>5</v>
      </c>
      <c r="AE1060" s="42">
        <v>0.83136715716114995</v>
      </c>
      <c r="AF1060" s="58">
        <v>461</v>
      </c>
    </row>
    <row r="1061" spans="3:32">
      <c r="C1061" t="s">
        <v>1357</v>
      </c>
      <c r="D1061">
        <v>625</v>
      </c>
      <c r="E1061">
        <v>81517727</v>
      </c>
      <c r="F1061" t="s">
        <v>869</v>
      </c>
      <c r="G1061" t="s">
        <v>107</v>
      </c>
      <c r="H1061">
        <v>34</v>
      </c>
      <c r="I1061">
        <v>6668235</v>
      </c>
      <c r="J1061" s="59">
        <v>0.94</v>
      </c>
      <c r="K1061" s="60">
        <v>68.271811146716502</v>
      </c>
      <c r="L1061" t="s">
        <v>166</v>
      </c>
      <c r="M1061" s="42">
        <v>0.10100000000000001</v>
      </c>
      <c r="N1061">
        <v>2712</v>
      </c>
      <c r="O1061" s="62">
        <v>44492</v>
      </c>
      <c r="P1061">
        <v>51838</v>
      </c>
      <c r="Q1061" s="58">
        <v>3539074.1462234901</v>
      </c>
      <c r="R1061" s="58">
        <v>3896521</v>
      </c>
      <c r="S1061">
        <v>42364</v>
      </c>
      <c r="T1061" s="58">
        <v>51838</v>
      </c>
      <c r="U1061" s="58">
        <v>9474</v>
      </c>
      <c r="V1061" s="58">
        <v>3184386</v>
      </c>
      <c r="W1061" s="58">
        <v>712135</v>
      </c>
      <c r="X1061">
        <v>50</v>
      </c>
      <c r="Y1061" s="61">
        <v>46237</v>
      </c>
      <c r="Z1061" s="61" t="s">
        <v>1817</v>
      </c>
      <c r="AA1061" s="58">
        <v>88</v>
      </c>
      <c r="AB1061">
        <v>4538</v>
      </c>
      <c r="AC1061">
        <v>0</v>
      </c>
      <c r="AD1061">
        <v>0</v>
      </c>
      <c r="AE1061" s="42">
        <v>0.817238319379606</v>
      </c>
      <c r="AF1061" s="58">
        <v>0</v>
      </c>
    </row>
    <row r="1062" spans="3:32">
      <c r="C1062" t="s">
        <v>1358</v>
      </c>
      <c r="D1062">
        <v>361</v>
      </c>
      <c r="E1062">
        <v>78222181</v>
      </c>
      <c r="F1062" t="s">
        <v>628</v>
      </c>
      <c r="G1062" t="s">
        <v>107</v>
      </c>
      <c r="H1062">
        <v>44</v>
      </c>
      <c r="I1062">
        <v>5741631</v>
      </c>
      <c r="J1062" s="59">
        <v>0.94</v>
      </c>
      <c r="K1062" s="60">
        <v>66.360643254006405</v>
      </c>
      <c r="L1062" t="s">
        <v>181</v>
      </c>
      <c r="M1062" s="42">
        <v>0.12</v>
      </c>
      <c r="N1062">
        <v>3666</v>
      </c>
      <c r="O1062" s="62">
        <v>44114</v>
      </c>
      <c r="P1062">
        <v>15027</v>
      </c>
      <c r="Q1062" s="58">
        <v>997201.38617795403</v>
      </c>
      <c r="R1062" s="58">
        <v>1116866</v>
      </c>
      <c r="S1062">
        <v>5174</v>
      </c>
      <c r="T1062" s="58">
        <v>15027</v>
      </c>
      <c r="U1062" s="58">
        <v>9853</v>
      </c>
      <c r="V1062" s="58">
        <v>384552</v>
      </c>
      <c r="W1062" s="58">
        <v>732314</v>
      </c>
      <c r="X1062">
        <v>68</v>
      </c>
      <c r="Y1062" s="61">
        <v>46376</v>
      </c>
      <c r="Z1062" s="61" t="s">
        <v>1817</v>
      </c>
      <c r="AA1062" s="58">
        <v>227</v>
      </c>
      <c r="AB1062">
        <v>8425</v>
      </c>
      <c r="AC1062">
        <v>0</v>
      </c>
      <c r="AD1062">
        <v>0</v>
      </c>
      <c r="AE1062" s="42">
        <v>0.34431356890929699</v>
      </c>
      <c r="AF1062" s="58">
        <v>0</v>
      </c>
    </row>
    <row r="1063" spans="3:32">
      <c r="C1063" t="s">
        <v>1359</v>
      </c>
      <c r="D1063">
        <v>929</v>
      </c>
      <c r="E1063">
        <v>60089923</v>
      </c>
      <c r="F1063" t="s">
        <v>1058</v>
      </c>
      <c r="G1063" t="s">
        <v>125</v>
      </c>
      <c r="H1063">
        <v>27</v>
      </c>
      <c r="I1063">
        <v>9215047</v>
      </c>
      <c r="J1063" s="59">
        <v>0.98</v>
      </c>
      <c r="K1063" s="60">
        <v>87.624537476707602</v>
      </c>
      <c r="L1063" t="s">
        <v>315</v>
      </c>
      <c r="M1063" s="42">
        <v>0.13</v>
      </c>
      <c r="N1063">
        <v>2651</v>
      </c>
      <c r="O1063" s="62">
        <v>44556</v>
      </c>
      <c r="P1063">
        <v>26784</v>
      </c>
      <c r="Q1063" s="58">
        <v>2346935.6117761401</v>
      </c>
      <c r="R1063" s="58">
        <v>2652037</v>
      </c>
      <c r="S1063">
        <v>21642</v>
      </c>
      <c r="T1063" s="58">
        <v>26784</v>
      </c>
      <c r="U1063" s="58">
        <v>5142</v>
      </c>
      <c r="V1063" s="58">
        <v>2142898</v>
      </c>
      <c r="W1063" s="58">
        <v>509139</v>
      </c>
      <c r="X1063">
        <v>107</v>
      </c>
      <c r="Y1063" s="61">
        <v>46208</v>
      </c>
      <c r="Z1063" s="61" t="s">
        <v>1817</v>
      </c>
      <c r="AA1063" s="58">
        <v>59</v>
      </c>
      <c r="AB1063">
        <v>4487</v>
      </c>
      <c r="AC1063">
        <v>0</v>
      </c>
      <c r="AD1063">
        <v>0</v>
      </c>
      <c r="AE1063" s="42">
        <v>0.80801971326164901</v>
      </c>
      <c r="AF1063" s="58">
        <v>0</v>
      </c>
    </row>
    <row r="1064" spans="3:32">
      <c r="C1064" t="s">
        <v>1360</v>
      </c>
      <c r="D1064">
        <v>152</v>
      </c>
      <c r="E1064">
        <v>84315890</v>
      </c>
      <c r="F1064" t="s">
        <v>201</v>
      </c>
      <c r="G1064" t="s">
        <v>83</v>
      </c>
      <c r="H1064">
        <v>20</v>
      </c>
      <c r="I1064">
        <v>3178225</v>
      </c>
      <c r="J1064" s="59">
        <v>0.94</v>
      </c>
      <c r="K1064" s="60">
        <v>72.103717260114195</v>
      </c>
      <c r="L1064" t="s">
        <v>51</v>
      </c>
      <c r="M1064" s="42">
        <v>0.11</v>
      </c>
      <c r="N1064">
        <v>7936</v>
      </c>
      <c r="O1064" s="62">
        <v>44095</v>
      </c>
      <c r="P1064">
        <v>29145</v>
      </c>
      <c r="Q1064" s="58">
        <v>2101462.8395460299</v>
      </c>
      <c r="R1064" s="58">
        <v>2332624</v>
      </c>
      <c r="S1064">
        <v>5310</v>
      </c>
      <c r="T1064" s="58">
        <v>29145</v>
      </c>
      <c r="U1064" s="58">
        <v>23835</v>
      </c>
      <c r="V1064" s="58">
        <v>424987</v>
      </c>
      <c r="W1064" s="58">
        <v>1907637</v>
      </c>
      <c r="X1064">
        <v>152</v>
      </c>
      <c r="Y1064" s="61">
        <v>45674</v>
      </c>
      <c r="Z1064" s="61" t="s">
        <v>1817</v>
      </c>
      <c r="AA1064" s="58">
        <v>-475</v>
      </c>
      <c r="AB1064">
        <v>7240</v>
      </c>
      <c r="AC1064">
        <v>475</v>
      </c>
      <c r="AD1064">
        <v>1</v>
      </c>
      <c r="AE1064" s="42">
        <v>0.182192485846629</v>
      </c>
      <c r="AF1064" s="58">
        <v>474</v>
      </c>
    </row>
    <row r="1065" spans="3:32">
      <c r="C1065" t="s">
        <v>1361</v>
      </c>
      <c r="D1065">
        <v>155</v>
      </c>
      <c r="E1065">
        <v>28676304</v>
      </c>
      <c r="F1065" t="s">
        <v>941</v>
      </c>
      <c r="G1065" t="s">
        <v>67</v>
      </c>
      <c r="H1065">
        <v>8</v>
      </c>
      <c r="I1065">
        <v>5968382</v>
      </c>
      <c r="J1065" s="59">
        <v>0.84</v>
      </c>
      <c r="K1065" s="60">
        <v>66.644754810266207</v>
      </c>
      <c r="L1065" t="s">
        <v>84</v>
      </c>
      <c r="M1065" s="42">
        <v>0.14799999999999999</v>
      </c>
      <c r="N1065">
        <v>2016</v>
      </c>
      <c r="O1065" s="62">
        <v>43920</v>
      </c>
      <c r="P1065">
        <v>94520</v>
      </c>
      <c r="Q1065" s="58">
        <v>6299262.2246663598</v>
      </c>
      <c r="R1065" s="58">
        <v>7231553</v>
      </c>
      <c r="S1065">
        <v>36208</v>
      </c>
      <c r="T1065" s="58">
        <v>94520</v>
      </c>
      <c r="U1065" s="58">
        <v>58312</v>
      </c>
      <c r="V1065" s="58">
        <v>2770208</v>
      </c>
      <c r="W1065" s="58">
        <v>4461345</v>
      </c>
      <c r="X1065">
        <v>108</v>
      </c>
      <c r="Y1065" s="61">
        <v>45893</v>
      </c>
      <c r="Z1065" s="61" t="s">
        <v>1817</v>
      </c>
      <c r="AA1065" s="58">
        <v>-256</v>
      </c>
      <c r="AB1065">
        <v>6398</v>
      </c>
      <c r="AC1065">
        <v>256</v>
      </c>
      <c r="AD1065">
        <v>5</v>
      </c>
      <c r="AE1065" s="42">
        <v>0.383072365636902</v>
      </c>
      <c r="AF1065" s="58">
        <v>251</v>
      </c>
    </row>
    <row r="1066" spans="3:32">
      <c r="C1066" t="s">
        <v>1362</v>
      </c>
      <c r="D1066">
        <v>224</v>
      </c>
      <c r="E1066">
        <v>39358916</v>
      </c>
      <c r="F1066" t="s">
        <v>109</v>
      </c>
      <c r="G1066" t="s">
        <v>79</v>
      </c>
      <c r="H1066">
        <v>13</v>
      </c>
      <c r="I1066">
        <v>4989716</v>
      </c>
      <c r="J1066" s="59">
        <v>0.76</v>
      </c>
      <c r="K1066" s="60">
        <v>50.672210506496597</v>
      </c>
      <c r="L1066" t="s">
        <v>204</v>
      </c>
      <c r="M1066" s="42">
        <v>0.114</v>
      </c>
      <c r="N1066">
        <v>8109</v>
      </c>
      <c r="O1066" s="62">
        <v>44839</v>
      </c>
      <c r="P1066">
        <v>65532</v>
      </c>
      <c r="Q1066" s="58">
        <v>3320651.2989117401</v>
      </c>
      <c r="R1066" s="58">
        <v>3699206</v>
      </c>
      <c r="S1066">
        <v>16919</v>
      </c>
      <c r="T1066" s="58">
        <v>65532</v>
      </c>
      <c r="U1066" s="58">
        <v>48613</v>
      </c>
      <c r="V1066" s="58">
        <v>955058</v>
      </c>
      <c r="W1066" s="58">
        <v>2744148</v>
      </c>
      <c r="X1066">
        <v>197</v>
      </c>
      <c r="Y1066" s="61">
        <v>45996</v>
      </c>
      <c r="Z1066" s="61" t="s">
        <v>1817</v>
      </c>
      <c r="AA1066" s="58">
        <v>-153</v>
      </c>
      <c r="AB1066">
        <v>2320</v>
      </c>
      <c r="AC1066">
        <v>153</v>
      </c>
      <c r="AD1066">
        <v>8</v>
      </c>
      <c r="AE1066" s="42">
        <v>0.25817921015687001</v>
      </c>
      <c r="AF1066" s="58">
        <v>145</v>
      </c>
    </row>
    <row r="1067" spans="3:32">
      <c r="C1067" t="s">
        <v>1363</v>
      </c>
      <c r="D1067">
        <v>946</v>
      </c>
      <c r="E1067">
        <v>39889249</v>
      </c>
      <c r="F1067" t="s">
        <v>322</v>
      </c>
      <c r="G1067" t="s">
        <v>207</v>
      </c>
      <c r="H1067">
        <v>17</v>
      </c>
      <c r="I1067">
        <v>3187037</v>
      </c>
      <c r="J1067" s="59">
        <v>0.94</v>
      </c>
      <c r="K1067" s="60">
        <v>75.250906333672006</v>
      </c>
      <c r="L1067" t="s">
        <v>68</v>
      </c>
      <c r="M1067" s="42">
        <v>0.14099999999999999</v>
      </c>
      <c r="N1067">
        <v>2981</v>
      </c>
      <c r="O1067" s="62">
        <v>44347</v>
      </c>
      <c r="P1067">
        <v>46006</v>
      </c>
      <c r="Q1067" s="58">
        <v>3461993.1967869098</v>
      </c>
      <c r="R1067" s="58">
        <v>3950134</v>
      </c>
      <c r="S1067">
        <v>41520</v>
      </c>
      <c r="T1067" s="58">
        <v>46006</v>
      </c>
      <c r="U1067" s="58">
        <v>4486</v>
      </c>
      <c r="V1067" s="58">
        <v>3564961</v>
      </c>
      <c r="W1067" s="58">
        <v>385173</v>
      </c>
      <c r="X1067">
        <v>57</v>
      </c>
      <c r="Y1067" s="61">
        <v>45852</v>
      </c>
      <c r="Z1067" s="61" t="s">
        <v>1817</v>
      </c>
      <c r="AA1067" s="58">
        <v>-297</v>
      </c>
      <c r="AB1067">
        <v>2870</v>
      </c>
      <c r="AC1067">
        <v>297</v>
      </c>
      <c r="AD1067">
        <v>9</v>
      </c>
      <c r="AE1067" s="42">
        <v>0.90249097943746504</v>
      </c>
      <c r="AF1067" s="58">
        <v>288</v>
      </c>
    </row>
    <row r="1068" spans="3:32">
      <c r="C1068" t="s">
        <v>1364</v>
      </c>
      <c r="D1068">
        <v>375</v>
      </c>
      <c r="E1068">
        <v>88625056</v>
      </c>
      <c r="F1068" t="s">
        <v>49</v>
      </c>
      <c r="G1068" t="s">
        <v>50</v>
      </c>
      <c r="H1068">
        <v>16</v>
      </c>
      <c r="I1068">
        <v>9933701</v>
      </c>
      <c r="J1068" s="59">
        <v>0.81</v>
      </c>
      <c r="K1068" s="60">
        <v>79.283000283551601</v>
      </c>
      <c r="L1068" t="s">
        <v>521</v>
      </c>
      <c r="M1068" s="42">
        <v>0.12</v>
      </c>
      <c r="N1068">
        <v>5873</v>
      </c>
      <c r="O1068" s="62">
        <v>45797</v>
      </c>
      <c r="P1068">
        <v>41307</v>
      </c>
      <c r="Q1068" s="58">
        <v>3274942.8927126699</v>
      </c>
      <c r="R1068" s="58">
        <v>3667936</v>
      </c>
      <c r="S1068">
        <v>14357</v>
      </c>
      <c r="T1068" s="58">
        <v>41307</v>
      </c>
      <c r="U1068" s="58">
        <v>26950</v>
      </c>
      <c r="V1068" s="58">
        <v>1274858</v>
      </c>
      <c r="W1068" s="58">
        <v>2393078</v>
      </c>
      <c r="X1068">
        <v>59</v>
      </c>
      <c r="Y1068" s="61">
        <v>46332</v>
      </c>
      <c r="Z1068" s="61" t="s">
        <v>1817</v>
      </c>
      <c r="AA1068" s="58">
        <v>183</v>
      </c>
      <c r="AB1068">
        <v>2090</v>
      </c>
      <c r="AC1068">
        <v>0</v>
      </c>
      <c r="AD1068">
        <v>0</v>
      </c>
      <c r="AE1068" s="42">
        <v>0.34756820877817302</v>
      </c>
      <c r="AF1068" s="58">
        <v>0</v>
      </c>
    </row>
    <row r="1069" spans="3:32">
      <c r="C1069" t="s">
        <v>1365</v>
      </c>
      <c r="D1069">
        <v>330</v>
      </c>
      <c r="E1069">
        <v>99694635</v>
      </c>
      <c r="F1069" t="s">
        <v>896</v>
      </c>
      <c r="G1069" t="s">
        <v>207</v>
      </c>
      <c r="H1069">
        <v>27</v>
      </c>
      <c r="I1069">
        <v>2308378</v>
      </c>
      <c r="J1069" s="59">
        <v>0.92</v>
      </c>
      <c r="K1069" s="60">
        <v>70.026357616360897</v>
      </c>
      <c r="L1069" t="s">
        <v>190</v>
      </c>
      <c r="M1069" s="42">
        <v>0.14299999999999999</v>
      </c>
      <c r="N1069">
        <v>1563</v>
      </c>
      <c r="O1069" s="62">
        <v>45474</v>
      </c>
      <c r="P1069">
        <v>75987</v>
      </c>
      <c r="Q1069" s="58">
        <v>5321092.83619441</v>
      </c>
      <c r="R1069" s="58">
        <v>6082009</v>
      </c>
      <c r="S1069">
        <v>54350</v>
      </c>
      <c r="T1069" s="58">
        <v>75987</v>
      </c>
      <c r="U1069" s="58">
        <v>21637</v>
      </c>
      <c r="V1069" s="58">
        <v>4350181</v>
      </c>
      <c r="W1069" s="58">
        <v>1731828</v>
      </c>
      <c r="X1069">
        <v>197</v>
      </c>
      <c r="Y1069" s="61">
        <v>46002</v>
      </c>
      <c r="Z1069" s="61" t="s">
        <v>1817</v>
      </c>
      <c r="AA1069" s="58">
        <v>-147</v>
      </c>
      <c r="AB1069">
        <v>8645</v>
      </c>
      <c r="AC1069">
        <v>147</v>
      </c>
      <c r="AD1069">
        <v>9</v>
      </c>
      <c r="AE1069" s="42">
        <v>0.71525392501348894</v>
      </c>
      <c r="AF1069" s="58">
        <v>138</v>
      </c>
    </row>
    <row r="1070" spans="3:32">
      <c r="C1070" t="s">
        <v>1366</v>
      </c>
      <c r="D1070">
        <v>656</v>
      </c>
      <c r="E1070">
        <v>67187626</v>
      </c>
      <c r="F1070" t="s">
        <v>326</v>
      </c>
      <c r="G1070" t="s">
        <v>79</v>
      </c>
      <c r="H1070">
        <v>39</v>
      </c>
      <c r="I1070">
        <v>4632445</v>
      </c>
      <c r="J1070" s="59">
        <v>0.82</v>
      </c>
      <c r="K1070" s="60">
        <v>97.923555575854095</v>
      </c>
      <c r="L1070" t="s">
        <v>68</v>
      </c>
      <c r="M1070" s="42">
        <v>0.13200000000000001</v>
      </c>
      <c r="N1070">
        <v>9493</v>
      </c>
      <c r="O1070" s="62">
        <v>45075</v>
      </c>
      <c r="P1070">
        <v>19667</v>
      </c>
      <c r="Q1070" s="58">
        <v>1925862.5675103201</v>
      </c>
      <c r="R1070" s="58">
        <v>2180076</v>
      </c>
      <c r="S1070">
        <v>13801</v>
      </c>
      <c r="T1070" s="58">
        <v>19667</v>
      </c>
      <c r="U1070" s="58">
        <v>5866</v>
      </c>
      <c r="V1070" s="58">
        <v>1529833</v>
      </c>
      <c r="W1070" s="58">
        <v>650243</v>
      </c>
      <c r="X1070">
        <v>65</v>
      </c>
      <c r="Y1070" s="61">
        <v>45714</v>
      </c>
      <c r="Z1070" s="61" t="s">
        <v>1817</v>
      </c>
      <c r="AA1070" s="58">
        <v>-435</v>
      </c>
      <c r="AB1070">
        <v>9619</v>
      </c>
      <c r="AC1070">
        <v>435</v>
      </c>
      <c r="AD1070">
        <v>9</v>
      </c>
      <c r="AE1070" s="42">
        <v>0.70173386891747602</v>
      </c>
      <c r="AF1070" s="58">
        <v>426</v>
      </c>
    </row>
    <row r="1071" spans="3:32">
      <c r="C1071" t="s">
        <v>1367</v>
      </c>
      <c r="D1071">
        <v>255</v>
      </c>
      <c r="E1071">
        <v>51451902</v>
      </c>
      <c r="F1071" t="s">
        <v>49</v>
      </c>
      <c r="G1071" t="s">
        <v>50</v>
      </c>
      <c r="H1071">
        <v>24</v>
      </c>
      <c r="I1071">
        <v>9938065</v>
      </c>
      <c r="J1071" s="59">
        <v>0.75</v>
      </c>
      <c r="K1071" s="60">
        <v>97.194830814745501</v>
      </c>
      <c r="L1071" t="s">
        <v>521</v>
      </c>
      <c r="M1071" s="42">
        <v>0.13200000000000001</v>
      </c>
      <c r="N1071">
        <v>9890</v>
      </c>
      <c r="O1071" s="62">
        <v>45670</v>
      </c>
      <c r="P1071">
        <v>75121</v>
      </c>
      <c r="Q1071" s="58">
        <v>7301372.8856344996</v>
      </c>
      <c r="R1071" s="58">
        <v>8265154</v>
      </c>
      <c r="S1071">
        <v>74614</v>
      </c>
      <c r="T1071" s="58">
        <v>75121</v>
      </c>
      <c r="U1071" s="58">
        <v>507</v>
      </c>
      <c r="V1071" s="58">
        <v>8209372</v>
      </c>
      <c r="W1071" s="58">
        <v>55782</v>
      </c>
      <c r="X1071">
        <v>108</v>
      </c>
      <c r="Y1071" s="61">
        <v>45875</v>
      </c>
      <c r="Z1071" s="61" t="s">
        <v>1817</v>
      </c>
      <c r="AA1071" s="58">
        <v>-274</v>
      </c>
      <c r="AB1071">
        <v>5665</v>
      </c>
      <c r="AC1071">
        <v>274</v>
      </c>
      <c r="AD1071">
        <v>1</v>
      </c>
      <c r="AE1071" s="42">
        <v>0.99325088856644606</v>
      </c>
      <c r="AF1071" s="58">
        <v>273</v>
      </c>
    </row>
    <row r="1072" spans="3:32">
      <c r="C1072" t="s">
        <v>1368</v>
      </c>
      <c r="D1072">
        <v>556</v>
      </c>
      <c r="E1072">
        <v>15289448</v>
      </c>
      <c r="F1072" t="s">
        <v>356</v>
      </c>
      <c r="G1072" t="s">
        <v>125</v>
      </c>
      <c r="H1072">
        <v>11</v>
      </c>
      <c r="I1072">
        <v>4584103</v>
      </c>
      <c r="J1072" s="59">
        <v>0.9</v>
      </c>
      <c r="K1072" s="60">
        <v>81.756667111551806</v>
      </c>
      <c r="L1072" t="s">
        <v>208</v>
      </c>
      <c r="M1072" s="42">
        <v>0.13100000000000001</v>
      </c>
      <c r="N1072">
        <v>9483</v>
      </c>
      <c r="O1072" s="62">
        <v>45632</v>
      </c>
      <c r="P1072">
        <v>32476</v>
      </c>
      <c r="Q1072" s="58">
        <v>2655129.5211147601</v>
      </c>
      <c r="R1072" s="58">
        <v>3002951</v>
      </c>
      <c r="S1072">
        <v>22624</v>
      </c>
      <c r="T1072" s="58">
        <v>32476</v>
      </c>
      <c r="U1072" s="58">
        <v>9852</v>
      </c>
      <c r="V1072" s="58">
        <v>2091969</v>
      </c>
      <c r="W1072" s="58">
        <v>910982</v>
      </c>
      <c r="X1072">
        <v>173</v>
      </c>
      <c r="Y1072" s="61">
        <v>46032</v>
      </c>
      <c r="Z1072" s="61" t="s">
        <v>1817</v>
      </c>
      <c r="AA1072" s="58">
        <v>-117</v>
      </c>
      <c r="AB1072">
        <v>3582</v>
      </c>
      <c r="AC1072">
        <v>117</v>
      </c>
      <c r="AD1072">
        <v>4</v>
      </c>
      <c r="AE1072" s="42">
        <v>0.69663751693558296</v>
      </c>
      <c r="AF1072" s="58">
        <v>113</v>
      </c>
    </row>
    <row r="1073" spans="3:32">
      <c r="C1073" t="s">
        <v>1369</v>
      </c>
      <c r="D1073">
        <v>838</v>
      </c>
      <c r="E1073">
        <v>19586344</v>
      </c>
      <c r="F1073" t="s">
        <v>1146</v>
      </c>
      <c r="G1073" t="s">
        <v>67</v>
      </c>
      <c r="H1073">
        <v>38</v>
      </c>
      <c r="I1073">
        <v>3553432</v>
      </c>
      <c r="J1073" s="59">
        <v>0.83</v>
      </c>
      <c r="K1073" s="60">
        <v>55.090329487505201</v>
      </c>
      <c r="L1073" t="s">
        <v>202</v>
      </c>
      <c r="M1073" s="42">
        <v>0.13300000000000001</v>
      </c>
      <c r="N1073">
        <v>9668</v>
      </c>
      <c r="O1073" s="62">
        <v>45786</v>
      </c>
      <c r="P1073">
        <v>29206</v>
      </c>
      <c r="Q1073" s="58">
        <v>1608968.1630120799</v>
      </c>
      <c r="R1073" s="58">
        <v>1822961</v>
      </c>
      <c r="S1073">
        <v>23041</v>
      </c>
      <c r="T1073" s="58">
        <v>29206</v>
      </c>
      <c r="U1073" s="58">
        <v>6165</v>
      </c>
      <c r="V1073" s="58">
        <v>1438158</v>
      </c>
      <c r="W1073" s="58">
        <v>384803</v>
      </c>
      <c r="X1073">
        <v>188</v>
      </c>
      <c r="Y1073" s="61">
        <v>46252</v>
      </c>
      <c r="Z1073" s="61" t="s">
        <v>1817</v>
      </c>
      <c r="AA1073" s="58">
        <v>103</v>
      </c>
      <c r="AB1073">
        <v>9850</v>
      </c>
      <c r="AC1073">
        <v>0</v>
      </c>
      <c r="AD1073">
        <v>0</v>
      </c>
      <c r="AE1073" s="42">
        <v>0.78891323700609495</v>
      </c>
      <c r="AF1073" s="58">
        <v>0</v>
      </c>
    </row>
    <row r="1074" spans="3:32">
      <c r="C1074" t="s">
        <v>1370</v>
      </c>
      <c r="D1074">
        <v>794</v>
      </c>
      <c r="E1074">
        <v>93170920</v>
      </c>
      <c r="F1074" t="s">
        <v>264</v>
      </c>
      <c r="G1074" t="s">
        <v>97</v>
      </c>
      <c r="H1074">
        <v>20</v>
      </c>
      <c r="I1074">
        <v>272977</v>
      </c>
      <c r="J1074" s="59">
        <v>0.84</v>
      </c>
      <c r="K1074" s="60">
        <v>98.529794789396504</v>
      </c>
      <c r="L1074" t="s">
        <v>126</v>
      </c>
      <c r="M1074" s="42">
        <v>0.11</v>
      </c>
      <c r="N1074">
        <v>2490</v>
      </c>
      <c r="O1074" s="62">
        <v>44478</v>
      </c>
      <c r="P1074">
        <v>86673</v>
      </c>
      <c r="Q1074" s="58">
        <v>8539872.90378136</v>
      </c>
      <c r="R1074" s="58">
        <v>9479259</v>
      </c>
      <c r="S1074">
        <v>18049</v>
      </c>
      <c r="T1074" s="58">
        <v>86673</v>
      </c>
      <c r="U1074" s="58">
        <v>68624</v>
      </c>
      <c r="V1074" s="58">
        <v>1973984</v>
      </c>
      <c r="W1074" s="58">
        <v>7505275</v>
      </c>
      <c r="X1074">
        <v>117</v>
      </c>
      <c r="Y1074" s="61">
        <v>46238</v>
      </c>
      <c r="Z1074" s="61" t="s">
        <v>1817</v>
      </c>
      <c r="AA1074" s="58">
        <v>89</v>
      </c>
      <c r="AB1074">
        <v>4289</v>
      </c>
      <c r="AC1074">
        <v>0</v>
      </c>
      <c r="AD1074">
        <v>0</v>
      </c>
      <c r="AE1074" s="42">
        <v>0.20824247458839501</v>
      </c>
      <c r="AF1074" s="58">
        <v>0</v>
      </c>
    </row>
    <row r="1075" spans="3:32">
      <c r="C1075" t="s">
        <v>1371</v>
      </c>
      <c r="D1075">
        <v>577</v>
      </c>
      <c r="E1075">
        <v>83400995</v>
      </c>
      <c r="F1075" t="s">
        <v>519</v>
      </c>
      <c r="G1075" t="s">
        <v>67</v>
      </c>
      <c r="H1075">
        <v>23</v>
      </c>
      <c r="I1075">
        <v>8814240</v>
      </c>
      <c r="J1075" s="59">
        <v>0.94</v>
      </c>
      <c r="K1075" s="60">
        <v>57.490774916983597</v>
      </c>
      <c r="L1075" t="s">
        <v>101</v>
      </c>
      <c r="M1075" s="42">
        <v>0.13</v>
      </c>
      <c r="N1075">
        <v>5734</v>
      </c>
      <c r="O1075" s="62">
        <v>45601</v>
      </c>
      <c r="P1075">
        <v>96513</v>
      </c>
      <c r="Q1075" s="58">
        <v>5548607.1595628401</v>
      </c>
      <c r="R1075" s="58">
        <v>6269926</v>
      </c>
      <c r="S1075">
        <v>27307</v>
      </c>
      <c r="T1075" s="58">
        <v>96513</v>
      </c>
      <c r="U1075" s="58">
        <v>69206</v>
      </c>
      <c r="V1075" s="58">
        <v>1773988</v>
      </c>
      <c r="W1075" s="58">
        <v>4495938</v>
      </c>
      <c r="X1075">
        <v>77</v>
      </c>
      <c r="Y1075" s="61">
        <v>46239</v>
      </c>
      <c r="Z1075" s="61" t="s">
        <v>1817</v>
      </c>
      <c r="AA1075" s="58">
        <v>90</v>
      </c>
      <c r="AB1075">
        <v>2045</v>
      </c>
      <c r="AC1075">
        <v>0</v>
      </c>
      <c r="AD1075">
        <v>0</v>
      </c>
      <c r="AE1075" s="42">
        <v>0.28293597753670502</v>
      </c>
      <c r="AF1075" s="58">
        <v>0</v>
      </c>
    </row>
    <row r="1076" spans="3:32">
      <c r="C1076" t="s">
        <v>1372</v>
      </c>
      <c r="D1076">
        <v>434</v>
      </c>
      <c r="E1076">
        <v>27020402</v>
      </c>
      <c r="F1076" t="s">
        <v>155</v>
      </c>
      <c r="G1076" t="s">
        <v>50</v>
      </c>
      <c r="H1076">
        <v>44</v>
      </c>
      <c r="I1076">
        <v>3841508</v>
      </c>
      <c r="J1076" s="59">
        <v>0.97</v>
      </c>
      <c r="K1076" s="60">
        <v>90.433184499420193</v>
      </c>
      <c r="L1076" t="s">
        <v>197</v>
      </c>
      <c r="M1076" s="42">
        <v>0.11799999999999999</v>
      </c>
      <c r="N1076">
        <v>4115</v>
      </c>
      <c r="O1076" s="62">
        <v>45771</v>
      </c>
      <c r="P1076">
        <v>56901</v>
      </c>
      <c r="Q1076" s="58">
        <v>5145738.6312015103</v>
      </c>
      <c r="R1076" s="58">
        <v>5752936</v>
      </c>
      <c r="S1076">
        <v>18980</v>
      </c>
      <c r="T1076" s="58">
        <v>56901</v>
      </c>
      <c r="U1076" s="58">
        <v>37921</v>
      </c>
      <c r="V1076" s="58">
        <v>1918960</v>
      </c>
      <c r="W1076" s="58">
        <v>3833976</v>
      </c>
      <c r="X1076">
        <v>124</v>
      </c>
      <c r="Y1076" s="61">
        <v>46244</v>
      </c>
      <c r="Z1076" s="61" t="s">
        <v>1817</v>
      </c>
      <c r="AA1076" s="58">
        <v>95</v>
      </c>
      <c r="AB1076">
        <v>4912</v>
      </c>
      <c r="AC1076">
        <v>0</v>
      </c>
      <c r="AD1076">
        <v>0</v>
      </c>
      <c r="AE1076" s="42">
        <v>0.333561800319854</v>
      </c>
      <c r="AF1076" s="58">
        <v>0</v>
      </c>
    </row>
    <row r="1077" spans="3:32">
      <c r="C1077" t="s">
        <v>1373</v>
      </c>
      <c r="D1077">
        <v>135</v>
      </c>
      <c r="E1077">
        <v>49753859</v>
      </c>
      <c r="F1077" t="s">
        <v>143</v>
      </c>
      <c r="G1077" t="s">
        <v>83</v>
      </c>
      <c r="H1077">
        <v>33</v>
      </c>
      <c r="I1077">
        <v>6429080</v>
      </c>
      <c r="J1077" s="59">
        <v>0.83</v>
      </c>
      <c r="K1077" s="60">
        <v>59.3680151955475</v>
      </c>
      <c r="L1077" t="s">
        <v>144</v>
      </c>
      <c r="M1077" s="42">
        <v>0.105</v>
      </c>
      <c r="N1077">
        <v>6286</v>
      </c>
      <c r="O1077" s="62">
        <v>44108</v>
      </c>
      <c r="P1077">
        <v>13153</v>
      </c>
      <c r="Q1077" s="58">
        <v>780867.50386703596</v>
      </c>
      <c r="R1077" s="58">
        <v>862859</v>
      </c>
      <c r="S1077">
        <v>12541</v>
      </c>
      <c r="T1077" s="58">
        <v>13153</v>
      </c>
      <c r="U1077" s="58">
        <v>612</v>
      </c>
      <c r="V1077" s="58">
        <v>822710</v>
      </c>
      <c r="W1077" s="58">
        <v>40149</v>
      </c>
      <c r="X1077">
        <v>55</v>
      </c>
      <c r="Y1077" s="61">
        <v>45673</v>
      </c>
      <c r="Z1077" s="61" t="s">
        <v>1817</v>
      </c>
      <c r="AA1077" s="58">
        <v>-476</v>
      </c>
      <c r="AB1077">
        <v>6735</v>
      </c>
      <c r="AC1077">
        <v>476</v>
      </c>
      <c r="AD1077">
        <v>6</v>
      </c>
      <c r="AE1077" s="42">
        <v>0.95347069109708804</v>
      </c>
      <c r="AF1077" s="58">
        <v>470</v>
      </c>
    </row>
    <row r="1078" spans="3:32">
      <c r="C1078" t="s">
        <v>1374</v>
      </c>
      <c r="D1078">
        <v>977</v>
      </c>
      <c r="E1078">
        <v>68069300</v>
      </c>
      <c r="F1078" t="s">
        <v>599</v>
      </c>
      <c r="G1078" t="s">
        <v>67</v>
      </c>
      <c r="H1078">
        <v>34</v>
      </c>
      <c r="I1078">
        <v>4060826</v>
      </c>
      <c r="J1078" s="59">
        <v>0.96</v>
      </c>
      <c r="K1078" s="60">
        <v>86.693117354592303</v>
      </c>
      <c r="L1078" t="s">
        <v>84</v>
      </c>
      <c r="M1078" s="42">
        <v>0.13700000000000001</v>
      </c>
      <c r="N1078">
        <v>3677</v>
      </c>
      <c r="O1078" s="62">
        <v>44822</v>
      </c>
      <c r="P1078">
        <v>73151</v>
      </c>
      <c r="Q1078" s="58">
        <v>6341688.2276057797</v>
      </c>
      <c r="R1078" s="58">
        <v>7210500</v>
      </c>
      <c r="S1078">
        <v>39321</v>
      </c>
      <c r="T1078" s="58">
        <v>73151</v>
      </c>
      <c r="U1078" s="58">
        <v>33830</v>
      </c>
      <c r="V1078" s="58">
        <v>3875874</v>
      </c>
      <c r="W1078" s="58">
        <v>3334626</v>
      </c>
      <c r="X1078">
        <v>149</v>
      </c>
      <c r="Y1078" s="61">
        <v>45672</v>
      </c>
      <c r="Z1078" s="61" t="s">
        <v>1817</v>
      </c>
      <c r="AA1078" s="58">
        <v>-477</v>
      </c>
      <c r="AB1078">
        <v>5318</v>
      </c>
      <c r="AC1078">
        <v>477</v>
      </c>
      <c r="AD1078">
        <v>4</v>
      </c>
      <c r="AE1078" s="42">
        <v>0.53753195445038304</v>
      </c>
      <c r="AF1078" s="58">
        <v>473</v>
      </c>
    </row>
    <row r="1079" spans="3:32">
      <c r="C1079" t="s">
        <v>1375</v>
      </c>
      <c r="D1079">
        <v>156</v>
      </c>
      <c r="E1079">
        <v>73447553</v>
      </c>
      <c r="F1079" t="s">
        <v>673</v>
      </c>
      <c r="G1079" t="s">
        <v>97</v>
      </c>
      <c r="H1079">
        <v>38</v>
      </c>
      <c r="I1079">
        <v>5170163</v>
      </c>
      <c r="J1079" s="59">
        <v>0.88</v>
      </c>
      <c r="K1079" s="60">
        <v>68.373646440266299</v>
      </c>
      <c r="L1079" t="s">
        <v>176</v>
      </c>
      <c r="M1079" s="42">
        <v>0.10299999999999999</v>
      </c>
      <c r="N1079">
        <v>9962</v>
      </c>
      <c r="O1079" s="62">
        <v>45639</v>
      </c>
      <c r="P1079">
        <v>29789</v>
      </c>
      <c r="Q1079" s="58">
        <v>2036782.5538090901</v>
      </c>
      <c r="R1079" s="58">
        <v>2246571</v>
      </c>
      <c r="S1079">
        <v>25267</v>
      </c>
      <c r="T1079" s="58">
        <v>29789</v>
      </c>
      <c r="U1079" s="58">
        <v>4522</v>
      </c>
      <c r="V1079" s="58">
        <v>1905539</v>
      </c>
      <c r="W1079" s="58">
        <v>341032</v>
      </c>
      <c r="X1079">
        <v>97</v>
      </c>
      <c r="Y1079" s="61">
        <v>46344</v>
      </c>
      <c r="Z1079" s="61" t="s">
        <v>1817</v>
      </c>
      <c r="AA1079" s="58">
        <v>195</v>
      </c>
      <c r="AB1079">
        <v>2034</v>
      </c>
      <c r="AC1079">
        <v>0</v>
      </c>
      <c r="AD1079">
        <v>0</v>
      </c>
      <c r="AE1079" s="42">
        <v>0.84819899963073597</v>
      </c>
      <c r="AF1079" s="58">
        <v>0</v>
      </c>
    </row>
    <row r="1080" spans="3:32">
      <c r="C1080" t="s">
        <v>1376</v>
      </c>
      <c r="D1080">
        <v>148</v>
      </c>
      <c r="E1080">
        <v>96454144</v>
      </c>
      <c r="F1080" t="s">
        <v>765</v>
      </c>
      <c r="G1080" t="s">
        <v>207</v>
      </c>
      <c r="H1080">
        <v>32</v>
      </c>
      <c r="I1080">
        <v>2046890</v>
      </c>
      <c r="J1080" s="59">
        <v>0.93</v>
      </c>
      <c r="K1080" s="60">
        <v>86.5781658526477</v>
      </c>
      <c r="L1080" t="s">
        <v>72</v>
      </c>
      <c r="M1080" s="42">
        <v>0.107</v>
      </c>
      <c r="N1080">
        <v>3865</v>
      </c>
      <c r="O1080" s="62">
        <v>45348</v>
      </c>
      <c r="P1080">
        <v>96883</v>
      </c>
      <c r="Q1080" s="58">
        <v>8387952.4423020603</v>
      </c>
      <c r="R1080" s="58">
        <v>9285463</v>
      </c>
      <c r="S1080">
        <v>25905</v>
      </c>
      <c r="T1080" s="58">
        <v>96883</v>
      </c>
      <c r="U1080" s="58">
        <v>70978</v>
      </c>
      <c r="V1080" s="58">
        <v>2482788</v>
      </c>
      <c r="W1080" s="58">
        <v>6802675</v>
      </c>
      <c r="X1080">
        <v>57</v>
      </c>
      <c r="Y1080" s="61">
        <v>45855</v>
      </c>
      <c r="Z1080" s="61" t="s">
        <v>1817</v>
      </c>
      <c r="AA1080" s="58">
        <v>-294</v>
      </c>
      <c r="AB1080">
        <v>6081</v>
      </c>
      <c r="AC1080">
        <v>294</v>
      </c>
      <c r="AD1080">
        <v>4</v>
      </c>
      <c r="AE1080" s="42">
        <v>0.26738437083905298</v>
      </c>
      <c r="AF1080" s="58">
        <v>290</v>
      </c>
    </row>
    <row r="1081" spans="3:32">
      <c r="C1081" t="s">
        <v>1377</v>
      </c>
      <c r="D1081">
        <v>840</v>
      </c>
      <c r="E1081">
        <v>42544958</v>
      </c>
      <c r="F1081" t="s">
        <v>423</v>
      </c>
      <c r="G1081" t="s">
        <v>58</v>
      </c>
      <c r="H1081">
        <v>43</v>
      </c>
      <c r="I1081">
        <v>8451861</v>
      </c>
      <c r="J1081" s="59">
        <v>0.87</v>
      </c>
      <c r="K1081" s="60">
        <v>57.6752345757737</v>
      </c>
      <c r="L1081" t="s">
        <v>377</v>
      </c>
      <c r="M1081" s="42">
        <v>0.124</v>
      </c>
      <c r="N1081">
        <v>5005</v>
      </c>
      <c r="O1081" s="62">
        <v>44760</v>
      </c>
      <c r="P1081">
        <v>20009</v>
      </c>
      <c r="Q1081" s="58">
        <v>1154023.7686266601</v>
      </c>
      <c r="R1081" s="58">
        <v>1297123</v>
      </c>
      <c r="S1081">
        <v>19325</v>
      </c>
      <c r="T1081" s="58">
        <v>20009</v>
      </c>
      <c r="U1081" s="58">
        <v>684</v>
      </c>
      <c r="V1081" s="58">
        <v>1252781</v>
      </c>
      <c r="W1081" s="58">
        <v>44342</v>
      </c>
      <c r="X1081">
        <v>191</v>
      </c>
      <c r="Y1081" s="61">
        <v>46217</v>
      </c>
      <c r="Z1081" s="61" t="s">
        <v>1817</v>
      </c>
      <c r="AA1081" s="58">
        <v>68</v>
      </c>
      <c r="AB1081">
        <v>1784</v>
      </c>
      <c r="AC1081">
        <v>0</v>
      </c>
      <c r="AD1081">
        <v>0</v>
      </c>
      <c r="AE1081" s="42">
        <v>0.96581538307761505</v>
      </c>
      <c r="AF1081" s="58">
        <v>0</v>
      </c>
    </row>
    <row r="1082" spans="3:32">
      <c r="C1082" t="s">
        <v>1378</v>
      </c>
      <c r="D1082">
        <v>118</v>
      </c>
      <c r="E1082">
        <v>85092544</v>
      </c>
      <c r="F1082" t="s">
        <v>206</v>
      </c>
      <c r="G1082" t="s">
        <v>207</v>
      </c>
      <c r="H1082">
        <v>34</v>
      </c>
      <c r="I1082">
        <v>6136604</v>
      </c>
      <c r="J1082" s="59">
        <v>0.95</v>
      </c>
      <c r="K1082" s="60">
        <v>71.614790888318197</v>
      </c>
      <c r="L1082" t="s">
        <v>208</v>
      </c>
      <c r="M1082" s="42">
        <v>0.10199999999999999</v>
      </c>
      <c r="N1082">
        <v>1821</v>
      </c>
      <c r="O1082" s="62">
        <v>45492</v>
      </c>
      <c r="P1082">
        <v>63895</v>
      </c>
      <c r="Q1082" s="58">
        <v>4575827.0638090903</v>
      </c>
      <c r="R1082" s="58">
        <v>5042561</v>
      </c>
      <c r="S1082">
        <v>52982</v>
      </c>
      <c r="T1082" s="58">
        <v>63895</v>
      </c>
      <c r="U1082" s="58">
        <v>10913</v>
      </c>
      <c r="V1082" s="58">
        <v>4181313</v>
      </c>
      <c r="W1082" s="58">
        <v>861248</v>
      </c>
      <c r="X1082">
        <v>195</v>
      </c>
      <c r="Y1082" s="61">
        <v>45985</v>
      </c>
      <c r="Z1082" s="61" t="s">
        <v>1817</v>
      </c>
      <c r="AA1082" s="58">
        <v>-164</v>
      </c>
      <c r="AB1082">
        <v>7060</v>
      </c>
      <c r="AC1082">
        <v>164</v>
      </c>
      <c r="AD1082">
        <v>5</v>
      </c>
      <c r="AE1082" s="42">
        <v>0.82920416308005296</v>
      </c>
      <c r="AF1082" s="58">
        <v>159</v>
      </c>
    </row>
    <row r="1083" spans="3:32">
      <c r="C1083" t="s">
        <v>1379</v>
      </c>
      <c r="D1083">
        <v>362</v>
      </c>
      <c r="E1083">
        <v>80487738</v>
      </c>
      <c r="F1083" t="s">
        <v>119</v>
      </c>
      <c r="G1083" t="s">
        <v>54</v>
      </c>
      <c r="H1083">
        <v>21</v>
      </c>
      <c r="I1083">
        <v>3696774</v>
      </c>
      <c r="J1083" s="59">
        <v>0.8</v>
      </c>
      <c r="K1083" s="60">
        <v>62.600770802444899</v>
      </c>
      <c r="L1083" t="s">
        <v>306</v>
      </c>
      <c r="M1083" s="42">
        <v>0.13800000000000001</v>
      </c>
      <c r="N1083">
        <v>4728</v>
      </c>
      <c r="O1083" s="62">
        <v>43897</v>
      </c>
      <c r="P1083">
        <v>82792</v>
      </c>
      <c r="Q1083" s="58">
        <v>5182843.0162760196</v>
      </c>
      <c r="R1083" s="58">
        <v>5898075</v>
      </c>
      <c r="S1083">
        <v>79255</v>
      </c>
      <c r="T1083" s="58">
        <v>82792</v>
      </c>
      <c r="U1083" s="58">
        <v>3537</v>
      </c>
      <c r="V1083" s="58">
        <v>5646101</v>
      </c>
      <c r="W1083" s="58">
        <v>251974</v>
      </c>
      <c r="X1083">
        <v>98</v>
      </c>
      <c r="Y1083" s="61">
        <v>46223</v>
      </c>
      <c r="Z1083" s="61" t="s">
        <v>1817</v>
      </c>
      <c r="AA1083" s="58">
        <v>74</v>
      </c>
      <c r="AB1083">
        <v>7859</v>
      </c>
      <c r="AC1083">
        <v>0</v>
      </c>
      <c r="AD1083">
        <v>0</v>
      </c>
      <c r="AE1083" s="42">
        <v>0.957278481012658</v>
      </c>
      <c r="AF1083" s="58">
        <v>0</v>
      </c>
    </row>
    <row r="1084" spans="3:32">
      <c r="C1084" t="s">
        <v>1380</v>
      </c>
      <c r="D1084">
        <v>337</v>
      </c>
      <c r="E1084">
        <v>15103180</v>
      </c>
      <c r="F1084" t="s">
        <v>525</v>
      </c>
      <c r="G1084" t="s">
        <v>211</v>
      </c>
      <c r="H1084">
        <v>32</v>
      </c>
      <c r="I1084">
        <v>8944517</v>
      </c>
      <c r="J1084" s="59">
        <v>0.84</v>
      </c>
      <c r="K1084" s="60">
        <v>93.895187292964806</v>
      </c>
      <c r="L1084" t="s">
        <v>236</v>
      </c>
      <c r="M1084" s="42">
        <v>0.13</v>
      </c>
      <c r="N1084">
        <v>1730</v>
      </c>
      <c r="O1084" s="62">
        <v>44304</v>
      </c>
      <c r="P1084">
        <v>22475</v>
      </c>
      <c r="Q1084" s="58">
        <v>2110294.3344093799</v>
      </c>
      <c r="R1084" s="58">
        <v>2384633</v>
      </c>
      <c r="S1084">
        <v>10859</v>
      </c>
      <c r="T1084" s="58">
        <v>22475</v>
      </c>
      <c r="U1084" s="58">
        <v>11616</v>
      </c>
      <c r="V1084" s="58">
        <v>1152157</v>
      </c>
      <c r="W1084" s="58">
        <v>1232476</v>
      </c>
      <c r="X1084">
        <v>61</v>
      </c>
      <c r="Y1084" s="61">
        <v>46246</v>
      </c>
      <c r="Z1084" s="61" t="s">
        <v>1817</v>
      </c>
      <c r="AA1084" s="58">
        <v>97</v>
      </c>
      <c r="AB1084">
        <v>3002</v>
      </c>
      <c r="AC1084">
        <v>0</v>
      </c>
      <c r="AD1084">
        <v>0</v>
      </c>
      <c r="AE1084" s="42">
        <v>0.48315906562847599</v>
      </c>
      <c r="AF1084" s="58">
        <v>0</v>
      </c>
    </row>
    <row r="1085" spans="3:32">
      <c r="C1085" t="s">
        <v>1381</v>
      </c>
      <c r="D1085">
        <v>657</v>
      </c>
      <c r="E1085">
        <v>50411921</v>
      </c>
      <c r="F1085" t="s">
        <v>196</v>
      </c>
      <c r="G1085" t="s">
        <v>83</v>
      </c>
      <c r="H1085">
        <v>26</v>
      </c>
      <c r="I1085">
        <v>6433517</v>
      </c>
      <c r="J1085" s="59">
        <v>0.86</v>
      </c>
      <c r="K1085" s="60">
        <v>89.691493583819195</v>
      </c>
      <c r="L1085" t="s">
        <v>204</v>
      </c>
      <c r="M1085" s="42">
        <v>0.14399999999999999</v>
      </c>
      <c r="N1085">
        <v>5023</v>
      </c>
      <c r="O1085" s="62">
        <v>44903</v>
      </c>
      <c r="P1085">
        <v>16859</v>
      </c>
      <c r="Q1085" s="58">
        <v>1512108.8903296101</v>
      </c>
      <c r="R1085" s="58">
        <v>1729853</v>
      </c>
      <c r="S1085">
        <v>9277</v>
      </c>
      <c r="T1085" s="58">
        <v>16859</v>
      </c>
      <c r="U1085" s="58">
        <v>7582</v>
      </c>
      <c r="V1085" s="58">
        <v>951886</v>
      </c>
      <c r="W1085" s="58">
        <v>777967</v>
      </c>
      <c r="X1085">
        <v>137</v>
      </c>
      <c r="Y1085" s="61">
        <v>46239</v>
      </c>
      <c r="Z1085" s="61" t="s">
        <v>1817</v>
      </c>
      <c r="AA1085" s="58">
        <v>90</v>
      </c>
      <c r="AB1085">
        <v>2573</v>
      </c>
      <c r="AC1085">
        <v>0</v>
      </c>
      <c r="AD1085">
        <v>0</v>
      </c>
      <c r="AE1085" s="42">
        <v>0.55026988552108702</v>
      </c>
      <c r="AF1085" s="58">
        <v>0</v>
      </c>
    </row>
    <row r="1086" spans="3:32">
      <c r="C1086" t="s">
        <v>1382</v>
      </c>
      <c r="D1086">
        <v>426</v>
      </c>
      <c r="E1086">
        <v>69245078</v>
      </c>
      <c r="F1086" t="s">
        <v>485</v>
      </c>
      <c r="G1086" t="s">
        <v>207</v>
      </c>
      <c r="H1086">
        <v>23</v>
      </c>
      <c r="I1086">
        <v>8410017</v>
      </c>
      <c r="J1086" s="59">
        <v>0.97</v>
      </c>
      <c r="K1086" s="60">
        <v>57.559844489279598</v>
      </c>
      <c r="L1086" t="s">
        <v>104</v>
      </c>
      <c r="M1086" s="42">
        <v>0.126</v>
      </c>
      <c r="N1086">
        <v>8877</v>
      </c>
      <c r="O1086" s="62">
        <v>45924</v>
      </c>
      <c r="P1086">
        <v>17225</v>
      </c>
      <c r="Q1086" s="58">
        <v>991468.32132784103</v>
      </c>
      <c r="R1086" s="58">
        <v>1116393</v>
      </c>
      <c r="S1086">
        <v>15503</v>
      </c>
      <c r="T1086" s="58">
        <v>17225</v>
      </c>
      <c r="U1086" s="58">
        <v>1722</v>
      </c>
      <c r="V1086" s="58">
        <v>1004786</v>
      </c>
      <c r="W1086" s="58">
        <v>111607</v>
      </c>
      <c r="X1086">
        <v>158</v>
      </c>
      <c r="Y1086" s="61">
        <v>46341</v>
      </c>
      <c r="Z1086" s="61" t="s">
        <v>1817</v>
      </c>
      <c r="AA1086" s="58">
        <v>192</v>
      </c>
      <c r="AB1086">
        <v>5063</v>
      </c>
      <c r="AC1086">
        <v>0</v>
      </c>
      <c r="AD1086">
        <v>0</v>
      </c>
      <c r="AE1086" s="42">
        <v>0.90002902757619696</v>
      </c>
      <c r="AF1086" s="58">
        <v>0</v>
      </c>
    </row>
    <row r="1087" spans="3:32">
      <c r="C1087" t="s">
        <v>1383</v>
      </c>
      <c r="D1087">
        <v>977</v>
      </c>
      <c r="E1087">
        <v>53053352</v>
      </c>
      <c r="F1087" t="s">
        <v>271</v>
      </c>
      <c r="G1087" t="s">
        <v>54</v>
      </c>
      <c r="H1087">
        <v>18</v>
      </c>
      <c r="I1087">
        <v>881654</v>
      </c>
      <c r="J1087" s="59">
        <v>0.9</v>
      </c>
      <c r="K1087" s="60">
        <v>82.193962398813895</v>
      </c>
      <c r="L1087" t="s">
        <v>194</v>
      </c>
      <c r="M1087" s="42">
        <v>0.11600000000000001</v>
      </c>
      <c r="N1087">
        <v>4972</v>
      </c>
      <c r="O1087" s="62">
        <v>44532</v>
      </c>
      <c r="P1087">
        <v>34440</v>
      </c>
      <c r="Q1087" s="58">
        <v>2830760.0650151498</v>
      </c>
      <c r="R1087" s="58">
        <v>3159128</v>
      </c>
      <c r="S1087">
        <v>30976</v>
      </c>
      <c r="T1087" s="58">
        <v>34440</v>
      </c>
      <c r="U1087" s="58">
        <v>3464</v>
      </c>
      <c r="V1087" s="58">
        <v>2841381</v>
      </c>
      <c r="W1087" s="58">
        <v>317747</v>
      </c>
      <c r="X1087">
        <v>54</v>
      </c>
      <c r="Y1087" s="61">
        <v>46229</v>
      </c>
      <c r="Z1087" s="61" t="s">
        <v>1817</v>
      </c>
      <c r="AA1087" s="58">
        <v>80</v>
      </c>
      <c r="AB1087">
        <v>2857</v>
      </c>
      <c r="AC1087">
        <v>0</v>
      </c>
      <c r="AD1087">
        <v>0</v>
      </c>
      <c r="AE1087" s="42">
        <v>0.89941927990708503</v>
      </c>
      <c r="AF1087" s="58">
        <v>0</v>
      </c>
    </row>
    <row r="1088" spans="3:32">
      <c r="C1088" t="s">
        <v>1384</v>
      </c>
      <c r="D1088">
        <v>613</v>
      </c>
      <c r="E1088">
        <v>92290455</v>
      </c>
      <c r="F1088" t="s">
        <v>136</v>
      </c>
      <c r="G1088" t="s">
        <v>54</v>
      </c>
      <c r="H1088">
        <v>23</v>
      </c>
      <c r="I1088">
        <v>2582361</v>
      </c>
      <c r="J1088" s="59">
        <v>0.78</v>
      </c>
      <c r="K1088" s="60">
        <v>77.954654529305103</v>
      </c>
      <c r="L1088" t="s">
        <v>122</v>
      </c>
      <c r="M1088" s="42">
        <v>0.13500000000000001</v>
      </c>
      <c r="N1088">
        <v>3656</v>
      </c>
      <c r="O1088" s="62">
        <v>45423</v>
      </c>
      <c r="P1088">
        <v>54852</v>
      </c>
      <c r="Q1088" s="58">
        <v>4275968.71024145</v>
      </c>
      <c r="R1088" s="58">
        <v>4853224</v>
      </c>
      <c r="S1088">
        <v>10910</v>
      </c>
      <c r="T1088" s="58">
        <v>54852</v>
      </c>
      <c r="U1088" s="58">
        <v>43942</v>
      </c>
      <c r="V1088" s="58">
        <v>965301</v>
      </c>
      <c r="W1088" s="58">
        <v>3887923</v>
      </c>
      <c r="X1088">
        <v>142</v>
      </c>
      <c r="Y1088" s="61">
        <v>46301</v>
      </c>
      <c r="Z1088" s="61" t="s">
        <v>1817</v>
      </c>
      <c r="AA1088" s="58">
        <v>152</v>
      </c>
      <c r="AB1088">
        <v>5990</v>
      </c>
      <c r="AC1088">
        <v>0</v>
      </c>
      <c r="AD1088">
        <v>0</v>
      </c>
      <c r="AE1088" s="42">
        <v>0.198898855100999</v>
      </c>
      <c r="AF1088" s="58">
        <v>0</v>
      </c>
    </row>
    <row r="1089" spans="3:32">
      <c r="C1089" t="s">
        <v>1385</v>
      </c>
      <c r="D1089">
        <v>514</v>
      </c>
      <c r="E1089">
        <v>10284408</v>
      </c>
      <c r="F1089" t="s">
        <v>114</v>
      </c>
      <c r="G1089" t="s">
        <v>54</v>
      </c>
      <c r="H1089">
        <v>34</v>
      </c>
      <c r="I1089">
        <v>4444589</v>
      </c>
      <c r="J1089" s="59">
        <v>0.8</v>
      </c>
      <c r="K1089" s="60">
        <v>54.933383850683498</v>
      </c>
      <c r="L1089" t="s">
        <v>173</v>
      </c>
      <c r="M1089" s="42">
        <v>0.13700000000000001</v>
      </c>
      <c r="N1089">
        <v>8568</v>
      </c>
      <c r="O1089" s="62">
        <v>44906</v>
      </c>
      <c r="P1089">
        <v>71473</v>
      </c>
      <c r="Q1089" s="58">
        <v>3926253.7439599</v>
      </c>
      <c r="R1089" s="58">
        <v>4464151</v>
      </c>
      <c r="S1089">
        <v>42294</v>
      </c>
      <c r="T1089" s="58">
        <v>71473</v>
      </c>
      <c r="U1089" s="58">
        <v>29179</v>
      </c>
      <c r="V1089" s="58">
        <v>2641652</v>
      </c>
      <c r="W1089" s="58">
        <v>1822499</v>
      </c>
      <c r="X1089">
        <v>56</v>
      </c>
      <c r="Y1089" s="61">
        <v>46058</v>
      </c>
      <c r="Z1089" s="61" t="s">
        <v>1817</v>
      </c>
      <c r="AA1089" s="58">
        <v>-91</v>
      </c>
      <c r="AB1089">
        <v>4735</v>
      </c>
      <c r="AC1089">
        <v>91</v>
      </c>
      <c r="AD1089">
        <v>2</v>
      </c>
      <c r="AE1089" s="42">
        <v>0.59174793278580695</v>
      </c>
      <c r="AF1089" s="58">
        <v>89</v>
      </c>
    </row>
    <row r="1090" spans="3:32">
      <c r="C1090" t="s">
        <v>1386</v>
      </c>
      <c r="D1090">
        <v>876</v>
      </c>
      <c r="E1090">
        <v>20636955</v>
      </c>
      <c r="F1090" t="s">
        <v>139</v>
      </c>
      <c r="G1090" t="s">
        <v>67</v>
      </c>
      <c r="H1090">
        <v>25</v>
      </c>
      <c r="I1090">
        <v>4077820</v>
      </c>
      <c r="J1090" s="59">
        <v>0.91</v>
      </c>
      <c r="K1090" s="60">
        <v>67.412417410090697</v>
      </c>
      <c r="L1090" t="s">
        <v>64</v>
      </c>
      <c r="M1090" s="42">
        <v>0.14899999999999999</v>
      </c>
      <c r="N1090">
        <v>6966</v>
      </c>
      <c r="O1090" s="62">
        <v>45944</v>
      </c>
      <c r="P1090">
        <v>12398</v>
      </c>
      <c r="Q1090" s="58">
        <v>835779.15105030499</v>
      </c>
      <c r="R1090" s="58">
        <v>960310</v>
      </c>
      <c r="S1090">
        <v>4465</v>
      </c>
      <c r="T1090" s="58">
        <v>12398</v>
      </c>
      <c r="U1090" s="58">
        <v>7933</v>
      </c>
      <c r="V1090" s="58">
        <v>345845</v>
      </c>
      <c r="W1090" s="58">
        <v>614465</v>
      </c>
      <c r="X1090">
        <v>188</v>
      </c>
      <c r="Y1090" s="61">
        <v>45947</v>
      </c>
      <c r="Z1090" s="61" t="s">
        <v>1817</v>
      </c>
      <c r="AA1090" s="58">
        <v>-202</v>
      </c>
      <c r="AB1090">
        <v>7082</v>
      </c>
      <c r="AC1090">
        <v>202</v>
      </c>
      <c r="AD1090">
        <v>5</v>
      </c>
      <c r="AE1090" s="42">
        <v>0.36013873205355701</v>
      </c>
      <c r="AF1090" s="58">
        <v>197</v>
      </c>
    </row>
    <row r="1091" spans="3:32">
      <c r="C1091" t="s">
        <v>1387</v>
      </c>
      <c r="D1091">
        <v>117</v>
      </c>
      <c r="E1091">
        <v>95878407</v>
      </c>
      <c r="F1091" t="s">
        <v>251</v>
      </c>
      <c r="G1091" t="s">
        <v>50</v>
      </c>
      <c r="H1091">
        <v>14</v>
      </c>
      <c r="I1091">
        <v>3754863</v>
      </c>
      <c r="J1091" s="59">
        <v>0.89</v>
      </c>
      <c r="K1091" s="60">
        <v>92.827311492486402</v>
      </c>
      <c r="L1091" t="s">
        <v>159</v>
      </c>
      <c r="M1091" s="42">
        <v>0.14299999999999999</v>
      </c>
      <c r="N1091">
        <v>5321</v>
      </c>
      <c r="O1091" s="62">
        <v>44565</v>
      </c>
      <c r="P1091">
        <v>88996</v>
      </c>
      <c r="Q1091" s="58">
        <v>8261259.4135853201</v>
      </c>
      <c r="R1091" s="58">
        <v>9442620</v>
      </c>
      <c r="S1091">
        <v>9199</v>
      </c>
      <c r="T1091" s="58">
        <v>88996</v>
      </c>
      <c r="U1091" s="58">
        <v>79797</v>
      </c>
      <c r="V1091" s="58">
        <v>976029</v>
      </c>
      <c r="W1091" s="58">
        <v>8466591</v>
      </c>
      <c r="X1091">
        <v>52</v>
      </c>
      <c r="Y1091" s="61">
        <v>46025</v>
      </c>
      <c r="Z1091" s="61" t="s">
        <v>1817</v>
      </c>
      <c r="AA1091" s="58">
        <v>-124</v>
      </c>
      <c r="AB1091">
        <v>9439</v>
      </c>
      <c r="AC1091">
        <v>124</v>
      </c>
      <c r="AD1091">
        <v>1</v>
      </c>
      <c r="AE1091" s="42">
        <v>0.103364196143647</v>
      </c>
      <c r="AF1091" s="58">
        <v>123</v>
      </c>
    </row>
    <row r="1092" spans="3:32">
      <c r="C1092" t="s">
        <v>1388</v>
      </c>
      <c r="D1092">
        <v>988</v>
      </c>
      <c r="E1092">
        <v>12558953</v>
      </c>
      <c r="F1092" t="s">
        <v>408</v>
      </c>
      <c r="G1092" t="s">
        <v>147</v>
      </c>
      <c r="H1092">
        <v>49</v>
      </c>
      <c r="I1092">
        <v>6387231</v>
      </c>
      <c r="J1092" s="59">
        <v>0.99</v>
      </c>
      <c r="K1092" s="60">
        <v>61.154303702085897</v>
      </c>
      <c r="L1092" t="s">
        <v>242</v>
      </c>
      <c r="M1092" s="42">
        <v>0.126</v>
      </c>
      <c r="N1092">
        <v>6635</v>
      </c>
      <c r="O1092" s="62">
        <v>43971</v>
      </c>
      <c r="P1092">
        <v>27424</v>
      </c>
      <c r="Q1092" s="58">
        <v>1677095.624726</v>
      </c>
      <c r="R1092" s="58">
        <v>1888410</v>
      </c>
      <c r="S1092">
        <v>8181</v>
      </c>
      <c r="T1092" s="58">
        <v>27424</v>
      </c>
      <c r="U1092" s="58">
        <v>19243</v>
      </c>
      <c r="V1092" s="58">
        <v>563342</v>
      </c>
      <c r="W1092" s="58">
        <v>1325068</v>
      </c>
      <c r="X1092">
        <v>104</v>
      </c>
      <c r="Y1092" s="61">
        <v>45939</v>
      </c>
      <c r="Z1092" s="61" t="s">
        <v>1817</v>
      </c>
      <c r="AA1092" s="58">
        <v>-210</v>
      </c>
      <c r="AB1092">
        <v>3672</v>
      </c>
      <c r="AC1092">
        <v>210</v>
      </c>
      <c r="AD1092">
        <v>2</v>
      </c>
      <c r="AE1092" s="42">
        <v>0.29831534422403699</v>
      </c>
      <c r="AF1092" s="58">
        <v>208</v>
      </c>
    </row>
    <row r="1093" spans="3:32">
      <c r="C1093" t="s">
        <v>1389</v>
      </c>
      <c r="D1093">
        <v>355</v>
      </c>
      <c r="E1093">
        <v>80785567</v>
      </c>
      <c r="F1093" t="s">
        <v>133</v>
      </c>
      <c r="G1093" t="s">
        <v>97</v>
      </c>
      <c r="H1093">
        <v>30</v>
      </c>
      <c r="I1093">
        <v>5706548</v>
      </c>
      <c r="J1093" s="59">
        <v>0.76</v>
      </c>
      <c r="K1093" s="60">
        <v>73.929426949675502</v>
      </c>
      <c r="L1093" t="s">
        <v>184</v>
      </c>
      <c r="M1093" s="42">
        <v>0.11799999999999999</v>
      </c>
      <c r="N1093">
        <v>1501</v>
      </c>
      <c r="O1093" s="62">
        <v>45064</v>
      </c>
      <c r="P1093">
        <v>95826</v>
      </c>
      <c r="Q1093" s="58">
        <v>7084361.2668795995</v>
      </c>
      <c r="R1093" s="58">
        <v>7920316</v>
      </c>
      <c r="S1093">
        <v>95584</v>
      </c>
      <c r="T1093" s="58">
        <v>95826</v>
      </c>
      <c r="U1093" s="58">
        <v>242</v>
      </c>
      <c r="V1093" s="58">
        <v>7900314</v>
      </c>
      <c r="W1093" s="58">
        <v>20002</v>
      </c>
      <c r="X1093">
        <v>122</v>
      </c>
      <c r="Y1093" s="61">
        <v>45873</v>
      </c>
      <c r="Z1093" s="61" t="s">
        <v>1817</v>
      </c>
      <c r="AA1093" s="58">
        <v>-276</v>
      </c>
      <c r="AB1093">
        <v>2629</v>
      </c>
      <c r="AC1093">
        <v>276</v>
      </c>
      <c r="AD1093">
        <v>2</v>
      </c>
      <c r="AE1093" s="42">
        <v>0.99747458935988098</v>
      </c>
      <c r="AF1093" s="58">
        <v>274</v>
      </c>
    </row>
    <row r="1094" spans="3:32">
      <c r="C1094" t="s">
        <v>1390</v>
      </c>
      <c r="D1094">
        <v>479</v>
      </c>
      <c r="E1094">
        <v>60613458</v>
      </c>
      <c r="F1094" t="s">
        <v>469</v>
      </c>
      <c r="G1094" t="s">
        <v>58</v>
      </c>
      <c r="H1094">
        <v>48</v>
      </c>
      <c r="I1094">
        <v>7782686</v>
      </c>
      <c r="J1094" s="59">
        <v>0.96</v>
      </c>
      <c r="K1094" s="60">
        <v>90.881355328581407</v>
      </c>
      <c r="L1094" t="s">
        <v>184</v>
      </c>
      <c r="M1094" s="42">
        <v>0.11799999999999999</v>
      </c>
      <c r="N1094">
        <v>4391</v>
      </c>
      <c r="O1094" s="62">
        <v>45632</v>
      </c>
      <c r="P1094">
        <v>15620</v>
      </c>
      <c r="Q1094" s="58">
        <v>1419566.77023244</v>
      </c>
      <c r="R1094" s="58">
        <v>1587076</v>
      </c>
      <c r="S1094">
        <v>8411</v>
      </c>
      <c r="T1094" s="58">
        <v>15620</v>
      </c>
      <c r="U1094" s="58">
        <v>7209</v>
      </c>
      <c r="V1094" s="58">
        <v>854603</v>
      </c>
      <c r="W1094" s="58">
        <v>732473</v>
      </c>
      <c r="X1094">
        <v>147</v>
      </c>
      <c r="Y1094" s="61">
        <v>45942</v>
      </c>
      <c r="Z1094" s="61" t="s">
        <v>1817</v>
      </c>
      <c r="AA1094" s="58">
        <v>-207</v>
      </c>
      <c r="AB1094">
        <v>8097</v>
      </c>
      <c r="AC1094">
        <v>207</v>
      </c>
      <c r="AD1094">
        <v>3</v>
      </c>
      <c r="AE1094" s="42">
        <v>0.53847631241997396</v>
      </c>
      <c r="AF1094" s="58">
        <v>204</v>
      </c>
    </row>
    <row r="1095" spans="3:32">
      <c r="C1095" t="s">
        <v>1391</v>
      </c>
      <c r="D1095">
        <v>141</v>
      </c>
      <c r="E1095">
        <v>19428554</v>
      </c>
      <c r="F1095" t="s">
        <v>241</v>
      </c>
      <c r="G1095" t="s">
        <v>50</v>
      </c>
      <c r="H1095">
        <v>32</v>
      </c>
      <c r="I1095">
        <v>3415190</v>
      </c>
      <c r="J1095" s="59">
        <v>0.78</v>
      </c>
      <c r="K1095" s="60">
        <v>59.830655437021299</v>
      </c>
      <c r="L1095" t="s">
        <v>72</v>
      </c>
      <c r="M1095" s="42">
        <v>0.125</v>
      </c>
      <c r="N1095">
        <v>6977</v>
      </c>
      <c r="O1095" s="62">
        <v>44442</v>
      </c>
      <c r="P1095">
        <v>25231</v>
      </c>
      <c r="Q1095" s="58">
        <v>1509587.26733148</v>
      </c>
      <c r="R1095" s="58">
        <v>1698286</v>
      </c>
      <c r="S1095">
        <v>1182</v>
      </c>
      <c r="T1095" s="58">
        <v>25231</v>
      </c>
      <c r="U1095" s="58">
        <v>24049</v>
      </c>
      <c r="V1095" s="58">
        <v>79560</v>
      </c>
      <c r="W1095" s="58">
        <v>1618726</v>
      </c>
      <c r="X1095">
        <v>195</v>
      </c>
      <c r="Y1095" s="61">
        <v>46036</v>
      </c>
      <c r="Z1095" s="61" t="s">
        <v>1817</v>
      </c>
      <c r="AA1095" s="58">
        <v>-113</v>
      </c>
      <c r="AB1095">
        <v>7442</v>
      </c>
      <c r="AC1095">
        <v>113</v>
      </c>
      <c r="AD1095">
        <v>8</v>
      </c>
      <c r="AE1095" s="42">
        <v>4.6847132495739401E-2</v>
      </c>
      <c r="AF1095" s="58">
        <v>105</v>
      </c>
    </row>
    <row r="1096" spans="3:32">
      <c r="C1096" t="s">
        <v>1392</v>
      </c>
      <c r="D1096">
        <v>707</v>
      </c>
      <c r="E1096">
        <v>90484826</v>
      </c>
      <c r="F1096" t="s">
        <v>114</v>
      </c>
      <c r="G1096" t="s">
        <v>54</v>
      </c>
      <c r="H1096">
        <v>23</v>
      </c>
      <c r="I1096">
        <v>4417804</v>
      </c>
      <c r="J1096" s="59">
        <v>0.97</v>
      </c>
      <c r="K1096" s="60">
        <v>95.301771811870495</v>
      </c>
      <c r="L1096" t="s">
        <v>87</v>
      </c>
      <c r="M1096" s="42">
        <v>0.122</v>
      </c>
      <c r="N1096">
        <v>9625</v>
      </c>
      <c r="O1096" s="62">
        <v>45064</v>
      </c>
      <c r="P1096">
        <v>32992</v>
      </c>
      <c r="Q1096" s="58">
        <v>3144196.05561723</v>
      </c>
      <c r="R1096" s="58">
        <v>3527788</v>
      </c>
      <c r="S1096">
        <v>9653</v>
      </c>
      <c r="T1096" s="58">
        <v>32992</v>
      </c>
      <c r="U1096" s="58">
        <v>23339</v>
      </c>
      <c r="V1096" s="58">
        <v>1032182</v>
      </c>
      <c r="W1096" s="58">
        <v>2495606</v>
      </c>
      <c r="X1096">
        <v>117</v>
      </c>
      <c r="Y1096" s="61">
        <v>46037</v>
      </c>
      <c r="Z1096" s="61" t="s">
        <v>1817</v>
      </c>
      <c r="AA1096" s="58">
        <v>-112</v>
      </c>
      <c r="AB1096">
        <v>9451</v>
      </c>
      <c r="AC1096">
        <v>112</v>
      </c>
      <c r="AD1096">
        <v>8</v>
      </c>
      <c r="AE1096" s="42">
        <v>0.29258608147429699</v>
      </c>
      <c r="AF1096" s="58">
        <v>104</v>
      </c>
    </row>
    <row r="1097" spans="3:32">
      <c r="C1097" t="s">
        <v>1393</v>
      </c>
      <c r="D1097">
        <v>510</v>
      </c>
      <c r="E1097">
        <v>47384518</v>
      </c>
      <c r="F1097" t="s">
        <v>224</v>
      </c>
      <c r="G1097" t="s">
        <v>71</v>
      </c>
      <c r="H1097">
        <v>8</v>
      </c>
      <c r="I1097">
        <v>4637316</v>
      </c>
      <c r="J1097" s="59">
        <v>0.75</v>
      </c>
      <c r="K1097" s="60">
        <v>94.268961227486997</v>
      </c>
      <c r="L1097" t="s">
        <v>80</v>
      </c>
      <c r="M1097" s="42">
        <v>0.11700000000000001</v>
      </c>
      <c r="N1097">
        <v>4791</v>
      </c>
      <c r="O1097" s="62">
        <v>44687</v>
      </c>
      <c r="P1097">
        <v>41807</v>
      </c>
      <c r="Q1097" s="58">
        <v>3941102.4620375498</v>
      </c>
      <c r="R1097" s="58">
        <v>4402211</v>
      </c>
      <c r="S1097">
        <v>39604</v>
      </c>
      <c r="T1097" s="58">
        <v>41807</v>
      </c>
      <c r="U1097" s="58">
        <v>2203</v>
      </c>
      <c r="V1097" s="58">
        <v>4170239</v>
      </c>
      <c r="W1097" s="58">
        <v>231972</v>
      </c>
      <c r="X1097">
        <v>127</v>
      </c>
      <c r="Y1097" s="61">
        <v>46122</v>
      </c>
      <c r="Z1097" s="61" t="s">
        <v>1817</v>
      </c>
      <c r="AA1097" s="58">
        <v>-27</v>
      </c>
      <c r="AB1097">
        <v>5651</v>
      </c>
      <c r="AC1097">
        <v>27</v>
      </c>
      <c r="AD1097">
        <v>3</v>
      </c>
      <c r="AE1097" s="42">
        <v>0.94730547515966201</v>
      </c>
      <c r="AF1097" s="58">
        <v>24</v>
      </c>
    </row>
    <row r="1098" spans="3:32">
      <c r="C1098" t="s">
        <v>1394</v>
      </c>
      <c r="D1098">
        <v>228</v>
      </c>
      <c r="E1098">
        <v>76520115</v>
      </c>
      <c r="F1098" t="s">
        <v>297</v>
      </c>
      <c r="G1098" t="s">
        <v>79</v>
      </c>
      <c r="H1098">
        <v>24</v>
      </c>
      <c r="I1098">
        <v>9160266</v>
      </c>
      <c r="J1098" s="59">
        <v>0.77</v>
      </c>
      <c r="K1098" s="60">
        <v>84.765550350393397</v>
      </c>
      <c r="L1098" t="s">
        <v>242</v>
      </c>
      <c r="M1098" s="42">
        <v>0.13700000000000001</v>
      </c>
      <c r="N1098">
        <v>6843</v>
      </c>
      <c r="O1098" s="62">
        <v>43948</v>
      </c>
      <c r="P1098">
        <v>73207</v>
      </c>
      <c r="Q1098" s="58">
        <v>6205431.6445012502</v>
      </c>
      <c r="R1098" s="58">
        <v>7055576</v>
      </c>
      <c r="S1098">
        <v>71071</v>
      </c>
      <c r="T1098" s="58">
        <v>73207</v>
      </c>
      <c r="U1098" s="58">
        <v>2136</v>
      </c>
      <c r="V1098" s="58">
        <v>6849711</v>
      </c>
      <c r="W1098" s="58">
        <v>205865</v>
      </c>
      <c r="X1098">
        <v>142</v>
      </c>
      <c r="Y1098" s="61">
        <v>46229</v>
      </c>
      <c r="Z1098" s="61" t="s">
        <v>1817</v>
      </c>
      <c r="AA1098" s="58">
        <v>80</v>
      </c>
      <c r="AB1098">
        <v>7610</v>
      </c>
      <c r="AC1098">
        <v>0</v>
      </c>
      <c r="AD1098">
        <v>0</v>
      </c>
      <c r="AE1098" s="42">
        <v>0.97082246233283698</v>
      </c>
      <c r="AF1098" s="58">
        <v>0</v>
      </c>
    </row>
    <row r="1099" spans="3:32">
      <c r="C1099" t="s">
        <v>1395</v>
      </c>
      <c r="D1099">
        <v>266</v>
      </c>
      <c r="E1099">
        <v>70520564</v>
      </c>
      <c r="F1099" t="s">
        <v>954</v>
      </c>
      <c r="G1099" t="s">
        <v>125</v>
      </c>
      <c r="H1099">
        <v>8</v>
      </c>
      <c r="I1099">
        <v>2517634</v>
      </c>
      <c r="J1099" s="59">
        <v>0.98</v>
      </c>
      <c r="K1099" s="60">
        <v>77.5270483546946</v>
      </c>
      <c r="L1099" t="s">
        <v>68</v>
      </c>
      <c r="M1099" s="42">
        <v>0.122</v>
      </c>
      <c r="N1099">
        <v>2329</v>
      </c>
      <c r="O1099" s="62">
        <v>44010</v>
      </c>
      <c r="P1099">
        <v>75610</v>
      </c>
      <c r="Q1099" s="58">
        <v>5861820.1260984596</v>
      </c>
      <c r="R1099" s="58">
        <v>6576962</v>
      </c>
      <c r="S1099">
        <v>57292</v>
      </c>
      <c r="T1099" s="58">
        <v>75610</v>
      </c>
      <c r="U1099" s="58">
        <v>18318</v>
      </c>
      <c r="V1099" s="58">
        <v>4983565</v>
      </c>
      <c r="W1099" s="58">
        <v>1593397</v>
      </c>
      <c r="X1099">
        <v>155</v>
      </c>
      <c r="Y1099" s="61">
        <v>45969</v>
      </c>
      <c r="Z1099" s="61" t="s">
        <v>1817</v>
      </c>
      <c r="AA1099" s="58">
        <v>-180</v>
      </c>
      <c r="AB1099">
        <v>8207</v>
      </c>
      <c r="AC1099">
        <v>180</v>
      </c>
      <c r="AD1099">
        <v>4</v>
      </c>
      <c r="AE1099" s="42">
        <v>0.75773045893400304</v>
      </c>
      <c r="AF1099" s="58">
        <v>176</v>
      </c>
    </row>
    <row r="1100" spans="3:32">
      <c r="C1100" t="s">
        <v>1396</v>
      </c>
      <c r="D1100">
        <v>398</v>
      </c>
      <c r="E1100">
        <v>69586238</v>
      </c>
      <c r="F1100" t="s">
        <v>96</v>
      </c>
      <c r="G1100" t="s">
        <v>97</v>
      </c>
      <c r="H1100">
        <v>23</v>
      </c>
      <c r="I1100">
        <v>5196632</v>
      </c>
      <c r="J1100" s="59">
        <v>0.96</v>
      </c>
      <c r="K1100" s="60">
        <v>65.986693566689297</v>
      </c>
      <c r="L1100" t="s">
        <v>129</v>
      </c>
      <c r="M1100" s="42">
        <v>0.11799999999999999</v>
      </c>
      <c r="N1100">
        <v>9208</v>
      </c>
      <c r="O1100" s="62">
        <v>44548</v>
      </c>
      <c r="P1100">
        <v>92508</v>
      </c>
      <c r="Q1100" s="58">
        <v>6104297.0484672897</v>
      </c>
      <c r="R1100" s="58">
        <v>6824604</v>
      </c>
      <c r="S1100">
        <v>1320</v>
      </c>
      <c r="T1100" s="58">
        <v>92508</v>
      </c>
      <c r="U1100" s="58">
        <v>91188</v>
      </c>
      <c r="V1100" s="58">
        <v>97381</v>
      </c>
      <c r="W1100" s="58">
        <v>6727223</v>
      </c>
      <c r="X1100">
        <v>102</v>
      </c>
      <c r="Y1100" s="61">
        <v>46008</v>
      </c>
      <c r="Z1100" s="61" t="s">
        <v>1817</v>
      </c>
      <c r="AA1100" s="58">
        <v>-141</v>
      </c>
      <c r="AB1100">
        <v>3560</v>
      </c>
      <c r="AC1100">
        <v>141</v>
      </c>
      <c r="AD1100">
        <v>7</v>
      </c>
      <c r="AE1100" s="42">
        <v>1.4269036191464499E-2</v>
      </c>
      <c r="AF1100" s="58">
        <v>134</v>
      </c>
    </row>
    <row r="1101" spans="3:32">
      <c r="C1101" t="s">
        <v>1397</v>
      </c>
      <c r="D1101">
        <v>360</v>
      </c>
      <c r="E1101">
        <v>96220733</v>
      </c>
      <c r="F1101" t="s">
        <v>193</v>
      </c>
      <c r="G1101" t="s">
        <v>54</v>
      </c>
      <c r="H1101">
        <v>49</v>
      </c>
      <c r="I1101">
        <v>1710875</v>
      </c>
      <c r="J1101" s="59">
        <v>0.94</v>
      </c>
      <c r="K1101" s="60">
        <v>88.909362347206795</v>
      </c>
      <c r="L1101" t="s">
        <v>181</v>
      </c>
      <c r="M1101" s="42">
        <v>0.124</v>
      </c>
      <c r="N1101">
        <v>6780</v>
      </c>
      <c r="O1101" s="62">
        <v>45559</v>
      </c>
      <c r="P1101">
        <v>54974</v>
      </c>
      <c r="Q1101" s="58">
        <v>4887703.2856753403</v>
      </c>
      <c r="R1101" s="58">
        <v>5493778</v>
      </c>
      <c r="S1101">
        <v>47352</v>
      </c>
      <c r="T1101" s="58">
        <v>54974</v>
      </c>
      <c r="U1101" s="58">
        <v>7622</v>
      </c>
      <c r="V1101" s="58">
        <v>4732081</v>
      </c>
      <c r="W1101" s="58">
        <v>761697</v>
      </c>
      <c r="X1101">
        <v>57</v>
      </c>
      <c r="Y1101" s="61">
        <v>46006</v>
      </c>
      <c r="Z1101" s="61" t="s">
        <v>1817</v>
      </c>
      <c r="AA1101" s="58">
        <v>-143</v>
      </c>
      <c r="AB1101">
        <v>1815</v>
      </c>
      <c r="AC1101">
        <v>143</v>
      </c>
      <c r="AD1101">
        <v>9</v>
      </c>
      <c r="AE1101" s="42">
        <v>0.86135263942954898</v>
      </c>
      <c r="AF1101" s="58">
        <v>134</v>
      </c>
    </row>
    <row r="1102" spans="3:32">
      <c r="C1102" t="s">
        <v>1398</v>
      </c>
      <c r="D1102">
        <v>691</v>
      </c>
      <c r="E1102">
        <v>65883147</v>
      </c>
      <c r="F1102" t="s">
        <v>673</v>
      </c>
      <c r="G1102" t="s">
        <v>97</v>
      </c>
      <c r="H1102">
        <v>13</v>
      </c>
      <c r="I1102">
        <v>6125543</v>
      </c>
      <c r="J1102" s="59">
        <v>0.75</v>
      </c>
      <c r="K1102" s="60">
        <v>64.127502474363695</v>
      </c>
      <c r="L1102" t="s">
        <v>104</v>
      </c>
      <c r="M1102" s="42">
        <v>0.13900000000000001</v>
      </c>
      <c r="N1102">
        <v>8779</v>
      </c>
      <c r="O1102" s="62">
        <v>43905</v>
      </c>
      <c r="P1102">
        <v>18033</v>
      </c>
      <c r="Q1102" s="58">
        <v>1156411.2521202001</v>
      </c>
      <c r="R1102" s="58">
        <v>1317152</v>
      </c>
      <c r="S1102">
        <v>10415</v>
      </c>
      <c r="T1102" s="58">
        <v>18033</v>
      </c>
      <c r="U1102" s="58">
        <v>7618</v>
      </c>
      <c r="V1102" s="58">
        <v>760724</v>
      </c>
      <c r="W1102" s="58">
        <v>556428</v>
      </c>
      <c r="X1102">
        <v>111</v>
      </c>
      <c r="Y1102" s="61">
        <v>46042</v>
      </c>
      <c r="Z1102" s="61" t="s">
        <v>1817</v>
      </c>
      <c r="AA1102" s="58">
        <v>-107</v>
      </c>
      <c r="AB1102">
        <v>9182</v>
      </c>
      <c r="AC1102">
        <v>107</v>
      </c>
      <c r="AD1102">
        <v>9</v>
      </c>
      <c r="AE1102" s="42">
        <v>0.57755226529141002</v>
      </c>
      <c r="AF1102" s="58">
        <v>98</v>
      </c>
    </row>
    <row r="1103" spans="3:32">
      <c r="C1103" t="s">
        <v>1399</v>
      </c>
      <c r="D1103">
        <v>774</v>
      </c>
      <c r="E1103">
        <v>30839664</v>
      </c>
      <c r="F1103" t="s">
        <v>196</v>
      </c>
      <c r="G1103" t="s">
        <v>83</v>
      </c>
      <c r="H1103">
        <v>41</v>
      </c>
      <c r="I1103">
        <v>4945226</v>
      </c>
      <c r="J1103" s="59">
        <v>0.93</v>
      </c>
      <c r="K1103" s="60">
        <v>74.763791904348196</v>
      </c>
      <c r="L1103" t="s">
        <v>94</v>
      </c>
      <c r="M1103" s="42">
        <v>0.11799999999999999</v>
      </c>
      <c r="N1103">
        <v>7954</v>
      </c>
      <c r="O1103" s="62">
        <v>45345</v>
      </c>
      <c r="P1103">
        <v>38303</v>
      </c>
      <c r="Q1103" s="58">
        <v>2863677.5213122498</v>
      </c>
      <c r="R1103" s="58">
        <v>3201591</v>
      </c>
      <c r="S1103">
        <v>19621</v>
      </c>
      <c r="T1103" s="58">
        <v>38303</v>
      </c>
      <c r="U1103" s="58">
        <v>18682</v>
      </c>
      <c r="V1103" s="58">
        <v>1640039</v>
      </c>
      <c r="W1103" s="58">
        <v>1561552</v>
      </c>
      <c r="X1103">
        <v>118</v>
      </c>
      <c r="Y1103" s="61">
        <v>46363</v>
      </c>
      <c r="Z1103" s="61" t="s">
        <v>1817</v>
      </c>
      <c r="AA1103" s="58">
        <v>214</v>
      </c>
      <c r="AB1103">
        <v>7164</v>
      </c>
      <c r="AC1103">
        <v>0</v>
      </c>
      <c r="AD1103">
        <v>0</v>
      </c>
      <c r="AE1103" s="42">
        <v>0.51225752552019399</v>
      </c>
      <c r="AF1103" s="58">
        <v>0</v>
      </c>
    </row>
    <row r="1104" spans="3:32">
      <c r="C1104" t="s">
        <v>1400</v>
      </c>
      <c r="D1104">
        <v>992</v>
      </c>
      <c r="E1104">
        <v>79520908</v>
      </c>
      <c r="F1104" t="s">
        <v>149</v>
      </c>
      <c r="G1104" t="s">
        <v>75</v>
      </c>
      <c r="H1104">
        <v>50</v>
      </c>
      <c r="I1104">
        <v>7042474</v>
      </c>
      <c r="J1104" s="59">
        <v>0.78</v>
      </c>
      <c r="K1104" s="60">
        <v>87.151875317922403</v>
      </c>
      <c r="L1104" t="s">
        <v>84</v>
      </c>
      <c r="M1104" s="42">
        <v>0.14699999999999999</v>
      </c>
      <c r="N1104">
        <v>7929</v>
      </c>
      <c r="O1104" s="62">
        <v>44961</v>
      </c>
      <c r="P1104">
        <v>38355</v>
      </c>
      <c r="Q1104" s="58">
        <v>3342710.17781892</v>
      </c>
      <c r="R1104" s="58">
        <v>3834089</v>
      </c>
      <c r="S1104">
        <v>329</v>
      </c>
      <c r="T1104" s="58">
        <v>38355</v>
      </c>
      <c r="U1104" s="58">
        <v>38026</v>
      </c>
      <c r="V1104" s="58">
        <v>32888</v>
      </c>
      <c r="W1104" s="58">
        <v>3801201</v>
      </c>
      <c r="X1104">
        <v>92</v>
      </c>
      <c r="Y1104" s="61">
        <v>46205</v>
      </c>
      <c r="Z1104" s="61" t="s">
        <v>1817</v>
      </c>
      <c r="AA1104" s="58">
        <v>56</v>
      </c>
      <c r="AB1104">
        <v>8400</v>
      </c>
      <c r="AC1104">
        <v>0</v>
      </c>
      <c r="AD1104">
        <v>0</v>
      </c>
      <c r="AE1104" s="42">
        <v>8.5777603962977397E-3</v>
      </c>
      <c r="AF1104" s="58">
        <v>0</v>
      </c>
    </row>
    <row r="1105" spans="3:32">
      <c r="C1105" t="s">
        <v>1401</v>
      </c>
      <c r="D1105">
        <v>412</v>
      </c>
      <c r="E1105">
        <v>96213888</v>
      </c>
      <c r="F1105" t="s">
        <v>119</v>
      </c>
      <c r="G1105" t="s">
        <v>54</v>
      </c>
      <c r="H1105">
        <v>50</v>
      </c>
      <c r="I1105">
        <v>3900980</v>
      </c>
      <c r="J1105" s="59">
        <v>0.86</v>
      </c>
      <c r="K1105" s="60">
        <v>95.321618109835597</v>
      </c>
      <c r="L1105" t="s">
        <v>112</v>
      </c>
      <c r="M1105" s="42">
        <v>0.14299999999999999</v>
      </c>
      <c r="N1105">
        <v>3922</v>
      </c>
      <c r="O1105" s="62">
        <v>44266</v>
      </c>
      <c r="P1105">
        <v>34105</v>
      </c>
      <c r="Q1105" s="58">
        <v>3250943.7856359398</v>
      </c>
      <c r="R1105" s="58">
        <v>3715829</v>
      </c>
      <c r="S1105">
        <v>24740</v>
      </c>
      <c r="T1105" s="58">
        <v>34105</v>
      </c>
      <c r="U1105" s="58">
        <v>9365</v>
      </c>
      <c r="V1105" s="58">
        <v>2695488</v>
      </c>
      <c r="W1105" s="58">
        <v>1020341</v>
      </c>
      <c r="X1105">
        <v>159</v>
      </c>
      <c r="Y1105" s="61">
        <v>46029</v>
      </c>
      <c r="Z1105" s="61" t="s">
        <v>1817</v>
      </c>
      <c r="AA1105" s="58">
        <v>-120</v>
      </c>
      <c r="AB1105">
        <v>6368</v>
      </c>
      <c r="AC1105">
        <v>120</v>
      </c>
      <c r="AD1105">
        <v>7</v>
      </c>
      <c r="AE1105" s="42">
        <v>0.72540683184283805</v>
      </c>
      <c r="AF1105" s="58">
        <v>113</v>
      </c>
    </row>
    <row r="1106" spans="3:32">
      <c r="C1106" t="s">
        <v>1402</v>
      </c>
      <c r="D1106">
        <v>189</v>
      </c>
      <c r="E1106">
        <v>76628833</v>
      </c>
      <c r="F1106" t="s">
        <v>128</v>
      </c>
      <c r="G1106" t="s">
        <v>50</v>
      </c>
      <c r="H1106">
        <v>13</v>
      </c>
      <c r="I1106">
        <v>7575971</v>
      </c>
      <c r="J1106" s="59">
        <v>0.82</v>
      </c>
      <c r="K1106" s="60">
        <v>52.544200479738798</v>
      </c>
      <c r="L1106" t="s">
        <v>181</v>
      </c>
      <c r="M1106" s="42">
        <v>0.13300000000000001</v>
      </c>
      <c r="N1106">
        <v>4705</v>
      </c>
      <c r="O1106" s="62">
        <v>45622</v>
      </c>
      <c r="P1106">
        <v>85852</v>
      </c>
      <c r="Q1106" s="58">
        <v>4511024.6995865405</v>
      </c>
      <c r="R1106" s="58">
        <v>5110991</v>
      </c>
      <c r="S1106">
        <v>60121</v>
      </c>
      <c r="T1106" s="58">
        <v>85852</v>
      </c>
      <c r="U1106" s="58">
        <v>25731</v>
      </c>
      <c r="V1106" s="58">
        <v>3579158</v>
      </c>
      <c r="W1106" s="58">
        <v>1531833</v>
      </c>
      <c r="X1106">
        <v>161</v>
      </c>
      <c r="Y1106" s="61">
        <v>46370</v>
      </c>
      <c r="Z1106" s="61" t="s">
        <v>1817</v>
      </c>
      <c r="AA1106" s="58">
        <v>221</v>
      </c>
      <c r="AB1106">
        <v>4676</v>
      </c>
      <c r="AC1106">
        <v>0</v>
      </c>
      <c r="AD1106">
        <v>0</v>
      </c>
      <c r="AE1106" s="42">
        <v>0.70028653962633403</v>
      </c>
      <c r="AF1106" s="58">
        <v>0</v>
      </c>
    </row>
    <row r="1107" spans="3:32">
      <c r="C1107" t="s">
        <v>1403</v>
      </c>
      <c r="D1107">
        <v>786</v>
      </c>
      <c r="E1107">
        <v>29942921</v>
      </c>
      <c r="F1107" t="s">
        <v>206</v>
      </c>
      <c r="G1107" t="s">
        <v>207</v>
      </c>
      <c r="H1107">
        <v>20</v>
      </c>
      <c r="I1107">
        <v>9980031</v>
      </c>
      <c r="J1107" s="59">
        <v>0.99</v>
      </c>
      <c r="K1107" s="60">
        <v>59.4633308217295</v>
      </c>
      <c r="L1107" t="s">
        <v>104</v>
      </c>
      <c r="M1107" s="42">
        <v>0.13700000000000001</v>
      </c>
      <c r="N1107">
        <v>1714</v>
      </c>
      <c r="O1107" s="62">
        <v>44720</v>
      </c>
      <c r="P1107">
        <v>91274</v>
      </c>
      <c r="Q1107" s="58">
        <v>5427456.0574225402</v>
      </c>
      <c r="R1107" s="58">
        <v>6171018</v>
      </c>
      <c r="S1107">
        <v>86496</v>
      </c>
      <c r="T1107" s="58">
        <v>91274</v>
      </c>
      <c r="U1107" s="58">
        <v>4778</v>
      </c>
      <c r="V1107" s="58">
        <v>5847978</v>
      </c>
      <c r="W1107" s="58">
        <v>323040</v>
      </c>
      <c r="X1107">
        <v>68</v>
      </c>
      <c r="Y1107" s="61">
        <v>46218</v>
      </c>
      <c r="Z1107" s="61" t="s">
        <v>1817</v>
      </c>
      <c r="AA1107" s="58">
        <v>69</v>
      </c>
      <c r="AB1107">
        <v>6882</v>
      </c>
      <c r="AC1107">
        <v>0</v>
      </c>
      <c r="AD1107">
        <v>0</v>
      </c>
      <c r="AE1107" s="42">
        <v>0.94765212437276802</v>
      </c>
      <c r="AF1107" s="58">
        <v>0</v>
      </c>
    </row>
    <row r="1108" spans="3:32">
      <c r="C1108" t="s">
        <v>1404</v>
      </c>
      <c r="D1108">
        <v>756</v>
      </c>
      <c r="E1108">
        <v>76043027</v>
      </c>
      <c r="F1108" t="s">
        <v>339</v>
      </c>
      <c r="G1108" t="s">
        <v>58</v>
      </c>
      <c r="H1108">
        <v>23</v>
      </c>
      <c r="I1108">
        <v>7259098</v>
      </c>
      <c r="J1108" s="59">
        <v>0.91</v>
      </c>
      <c r="K1108" s="60">
        <v>69.463274313238998</v>
      </c>
      <c r="L1108" t="s">
        <v>184</v>
      </c>
      <c r="M1108" s="42">
        <v>0.10299999999999999</v>
      </c>
      <c r="N1108">
        <v>7837</v>
      </c>
      <c r="O1108" s="62">
        <v>44004</v>
      </c>
      <c r="P1108">
        <v>59941</v>
      </c>
      <c r="Q1108" s="58">
        <v>4163698.1256098598</v>
      </c>
      <c r="R1108" s="58">
        <v>4592559</v>
      </c>
      <c r="S1108">
        <v>15109</v>
      </c>
      <c r="T1108" s="58">
        <v>59941</v>
      </c>
      <c r="U1108" s="58">
        <v>44832</v>
      </c>
      <c r="V1108" s="58">
        <v>1157621</v>
      </c>
      <c r="W1108" s="58">
        <v>3434938</v>
      </c>
      <c r="X1108">
        <v>137</v>
      </c>
      <c r="Y1108" s="61">
        <v>46134</v>
      </c>
      <c r="Z1108" s="61" t="s">
        <v>1817</v>
      </c>
      <c r="AA1108" s="58">
        <v>-15</v>
      </c>
      <c r="AB1108">
        <v>6767</v>
      </c>
      <c r="AC1108">
        <v>15</v>
      </c>
      <c r="AD1108">
        <v>4</v>
      </c>
      <c r="AE1108" s="42">
        <v>0.25206453012128599</v>
      </c>
      <c r="AF1108" s="58">
        <v>11</v>
      </c>
    </row>
    <row r="1109" spans="3:32">
      <c r="C1109" t="s">
        <v>1405</v>
      </c>
      <c r="D1109">
        <v>562</v>
      </c>
      <c r="E1109">
        <v>70110925</v>
      </c>
      <c r="F1109" t="s">
        <v>163</v>
      </c>
      <c r="G1109" t="s">
        <v>83</v>
      </c>
      <c r="H1109">
        <v>27</v>
      </c>
      <c r="I1109">
        <v>1548360</v>
      </c>
      <c r="J1109" s="59">
        <v>0.79</v>
      </c>
      <c r="K1109" s="60">
        <v>77.249667751243194</v>
      </c>
      <c r="L1109" t="s">
        <v>59</v>
      </c>
      <c r="M1109" s="42">
        <v>0.105</v>
      </c>
      <c r="N1109">
        <v>4895</v>
      </c>
      <c r="O1109" s="62">
        <v>45449</v>
      </c>
      <c r="P1109">
        <v>10532</v>
      </c>
      <c r="Q1109" s="58">
        <v>813593.50075609295</v>
      </c>
      <c r="R1109" s="58">
        <v>899021</v>
      </c>
      <c r="S1109">
        <v>5420</v>
      </c>
      <c r="T1109" s="58">
        <v>10532</v>
      </c>
      <c r="U1109" s="58">
        <v>5112</v>
      </c>
      <c r="V1109" s="58">
        <v>462656</v>
      </c>
      <c r="W1109" s="58">
        <v>436365</v>
      </c>
      <c r="X1109">
        <v>89</v>
      </c>
      <c r="Y1109" s="61">
        <v>46337</v>
      </c>
      <c r="Z1109" s="61" t="s">
        <v>1817</v>
      </c>
      <c r="AA1109" s="58">
        <v>188</v>
      </c>
      <c r="AB1109">
        <v>9152</v>
      </c>
      <c r="AC1109">
        <v>0</v>
      </c>
      <c r="AD1109">
        <v>0</v>
      </c>
      <c r="AE1109" s="42">
        <v>0.51462210406380604</v>
      </c>
      <c r="AF1109" s="58">
        <v>0</v>
      </c>
    </row>
    <row r="1110" spans="3:32">
      <c r="C1110" t="s">
        <v>1406</v>
      </c>
      <c r="D1110">
        <v>494</v>
      </c>
      <c r="E1110">
        <v>17557630</v>
      </c>
      <c r="F1110" t="s">
        <v>229</v>
      </c>
      <c r="G1110" t="s">
        <v>125</v>
      </c>
      <c r="H1110">
        <v>23</v>
      </c>
      <c r="I1110">
        <v>9591295</v>
      </c>
      <c r="J1110" s="59">
        <v>0.82</v>
      </c>
      <c r="K1110" s="60">
        <v>94.200053843150499</v>
      </c>
      <c r="L1110" t="s">
        <v>101</v>
      </c>
      <c r="M1110" s="42">
        <v>0.14399999999999999</v>
      </c>
      <c r="N1110">
        <v>5292</v>
      </c>
      <c r="O1110" s="62">
        <v>44520</v>
      </c>
      <c r="P1110">
        <v>22244</v>
      </c>
      <c r="Q1110" s="58">
        <v>2095385.9976870399</v>
      </c>
      <c r="R1110" s="58">
        <v>2397122</v>
      </c>
      <c r="S1110">
        <v>19512</v>
      </c>
      <c r="T1110" s="58">
        <v>22244</v>
      </c>
      <c r="U1110" s="58">
        <v>2732</v>
      </c>
      <c r="V1110" s="58">
        <v>2102708</v>
      </c>
      <c r="W1110" s="58">
        <v>294414</v>
      </c>
      <c r="X1110">
        <v>172</v>
      </c>
      <c r="Y1110" s="61">
        <v>46031</v>
      </c>
      <c r="Z1110" s="61" t="s">
        <v>1817</v>
      </c>
      <c r="AA1110" s="58">
        <v>-118</v>
      </c>
      <c r="AB1110">
        <v>5576</v>
      </c>
      <c r="AC1110">
        <v>118</v>
      </c>
      <c r="AD1110">
        <v>9</v>
      </c>
      <c r="AE1110" s="42">
        <v>0.87718036324402104</v>
      </c>
      <c r="AF1110" s="58">
        <v>109</v>
      </c>
    </row>
    <row r="1111" spans="3:32">
      <c r="C1111" t="s">
        <v>1407</v>
      </c>
      <c r="D1111">
        <v>258</v>
      </c>
      <c r="E1111">
        <v>60997430</v>
      </c>
      <c r="F1111" t="s">
        <v>229</v>
      </c>
      <c r="G1111" t="s">
        <v>125</v>
      </c>
      <c r="H1111">
        <v>47</v>
      </c>
      <c r="I1111">
        <v>6206724</v>
      </c>
      <c r="J1111" s="59">
        <v>0.76</v>
      </c>
      <c r="K1111" s="60">
        <v>60.5519990218422</v>
      </c>
      <c r="L1111" t="s">
        <v>187</v>
      </c>
      <c r="M1111" s="42">
        <v>0.122</v>
      </c>
      <c r="N1111">
        <v>4886</v>
      </c>
      <c r="O1111" s="62">
        <v>44098</v>
      </c>
      <c r="P1111">
        <v>32321</v>
      </c>
      <c r="Q1111" s="58">
        <v>1957101.16038496</v>
      </c>
      <c r="R1111" s="58">
        <v>2195868</v>
      </c>
      <c r="S1111">
        <v>5276</v>
      </c>
      <c r="T1111" s="58">
        <v>32321</v>
      </c>
      <c r="U1111" s="58">
        <v>27045</v>
      </c>
      <c r="V1111" s="58">
        <v>358448</v>
      </c>
      <c r="W1111" s="58">
        <v>1837420</v>
      </c>
      <c r="X1111">
        <v>96</v>
      </c>
      <c r="Y1111" s="61">
        <v>46261</v>
      </c>
      <c r="Z1111" s="61" t="s">
        <v>1817</v>
      </c>
      <c r="AA1111" s="58">
        <v>112</v>
      </c>
      <c r="AB1111">
        <v>4367</v>
      </c>
      <c r="AC1111">
        <v>0</v>
      </c>
      <c r="AD1111">
        <v>0</v>
      </c>
      <c r="AE1111" s="42">
        <v>0.163237523591473</v>
      </c>
      <c r="AF1111" s="58">
        <v>0</v>
      </c>
    </row>
    <row r="1112" spans="3:32">
      <c r="C1112" t="s">
        <v>1408</v>
      </c>
      <c r="D1112">
        <v>426</v>
      </c>
      <c r="E1112">
        <v>65788177</v>
      </c>
      <c r="F1112" t="s">
        <v>278</v>
      </c>
      <c r="G1112" t="s">
        <v>75</v>
      </c>
      <c r="H1112">
        <v>31</v>
      </c>
      <c r="I1112">
        <v>4647536</v>
      </c>
      <c r="J1112" s="59">
        <v>1</v>
      </c>
      <c r="K1112" s="60">
        <v>98.931114851252204</v>
      </c>
      <c r="L1112" t="s">
        <v>51</v>
      </c>
      <c r="M1112" s="42">
        <v>0.125</v>
      </c>
      <c r="N1112">
        <v>9373</v>
      </c>
      <c r="O1112" s="62">
        <v>44987</v>
      </c>
      <c r="P1112">
        <v>13280</v>
      </c>
      <c r="Q1112" s="58">
        <v>1313805.20522463</v>
      </c>
      <c r="R1112" s="58">
        <v>1478031</v>
      </c>
      <c r="S1112">
        <v>9936</v>
      </c>
      <c r="T1112" s="58">
        <v>13280</v>
      </c>
      <c r="U1112" s="58">
        <v>3344</v>
      </c>
      <c r="V1112" s="58">
        <v>1105852</v>
      </c>
      <c r="W1112" s="58">
        <v>372179</v>
      </c>
      <c r="X1112">
        <v>152</v>
      </c>
      <c r="Y1112" s="61">
        <v>45670</v>
      </c>
      <c r="Z1112" s="61" t="s">
        <v>1817</v>
      </c>
      <c r="AA1112" s="58">
        <v>-479</v>
      </c>
      <c r="AB1112">
        <v>9065</v>
      </c>
      <c r="AC1112">
        <v>479</v>
      </c>
      <c r="AD1112">
        <v>3</v>
      </c>
      <c r="AE1112" s="42">
        <v>0.74819277108433702</v>
      </c>
      <c r="AF1112" s="58">
        <v>476</v>
      </c>
    </row>
    <row r="1113" spans="3:32">
      <c r="C1113" t="s">
        <v>1409</v>
      </c>
      <c r="D1113">
        <v>948</v>
      </c>
      <c r="E1113">
        <v>76035023</v>
      </c>
      <c r="F1113" t="s">
        <v>136</v>
      </c>
      <c r="G1113" t="s">
        <v>54</v>
      </c>
      <c r="H1113">
        <v>32</v>
      </c>
      <c r="I1113">
        <v>5751155</v>
      </c>
      <c r="J1113" s="59">
        <v>0.77</v>
      </c>
      <c r="K1113" s="60">
        <v>69.619569335268494</v>
      </c>
      <c r="L1113" t="s">
        <v>232</v>
      </c>
      <c r="M1113" s="42">
        <v>0.14099999999999999</v>
      </c>
      <c r="N1113">
        <v>8040</v>
      </c>
      <c r="O1113" s="62">
        <v>45847</v>
      </c>
      <c r="P1113">
        <v>99851</v>
      </c>
      <c r="Q1113" s="58">
        <v>6951583.6176958997</v>
      </c>
      <c r="R1113" s="58">
        <v>7931757</v>
      </c>
      <c r="S1113">
        <v>96244</v>
      </c>
      <c r="T1113" s="58">
        <v>99851</v>
      </c>
      <c r="U1113" s="58">
        <v>3607</v>
      </c>
      <c r="V1113" s="58">
        <v>7645232</v>
      </c>
      <c r="W1113" s="58">
        <v>286525</v>
      </c>
      <c r="X1113">
        <v>124</v>
      </c>
      <c r="Y1113" s="61">
        <v>45673</v>
      </c>
      <c r="Z1113" s="61" t="s">
        <v>1817</v>
      </c>
      <c r="AA1113" s="58">
        <v>-476</v>
      </c>
      <c r="AB1113">
        <v>1907</v>
      </c>
      <c r="AC1113">
        <v>476</v>
      </c>
      <c r="AD1113">
        <v>2</v>
      </c>
      <c r="AE1113" s="42">
        <v>0.96387617550149696</v>
      </c>
      <c r="AF1113" s="58">
        <v>474</v>
      </c>
    </row>
    <row r="1114" spans="3:32">
      <c r="C1114" t="s">
        <v>1410</v>
      </c>
      <c r="D1114">
        <v>397</v>
      </c>
      <c r="E1114">
        <v>13497162</v>
      </c>
      <c r="F1114" t="s">
        <v>334</v>
      </c>
      <c r="G1114" t="s">
        <v>107</v>
      </c>
      <c r="H1114">
        <v>44</v>
      </c>
      <c r="I1114">
        <v>2264379</v>
      </c>
      <c r="J1114" s="59">
        <v>0.94</v>
      </c>
      <c r="K1114" s="60">
        <v>54.214917890047303</v>
      </c>
      <c r="L1114" t="s">
        <v>315</v>
      </c>
      <c r="M1114" s="42">
        <v>0.108</v>
      </c>
      <c r="N1114">
        <v>1901</v>
      </c>
      <c r="O1114" s="62">
        <v>44739</v>
      </c>
      <c r="P1114">
        <v>27645</v>
      </c>
      <c r="Q1114" s="58">
        <v>1498771.4050703601</v>
      </c>
      <c r="R1114" s="58">
        <v>1660639</v>
      </c>
      <c r="S1114">
        <v>21628</v>
      </c>
      <c r="T1114" s="58">
        <v>27645</v>
      </c>
      <c r="U1114" s="58">
        <v>6017</v>
      </c>
      <c r="V1114" s="58">
        <v>1299197</v>
      </c>
      <c r="W1114" s="58">
        <v>361442</v>
      </c>
      <c r="X1114">
        <v>59</v>
      </c>
      <c r="Y1114" s="61">
        <v>45842</v>
      </c>
      <c r="Z1114" s="61" t="s">
        <v>1817</v>
      </c>
      <c r="AA1114" s="58">
        <v>-307</v>
      </c>
      <c r="AB1114">
        <v>1323</v>
      </c>
      <c r="AC1114">
        <v>307</v>
      </c>
      <c r="AD1114">
        <v>9</v>
      </c>
      <c r="AE1114" s="42">
        <v>0.78234762163139804</v>
      </c>
      <c r="AF1114" s="58">
        <v>298</v>
      </c>
    </row>
    <row r="1115" spans="3:32">
      <c r="C1115" t="s">
        <v>1411</v>
      </c>
      <c r="D1115">
        <v>322</v>
      </c>
      <c r="E1115">
        <v>66271268</v>
      </c>
      <c r="F1115" t="s">
        <v>78</v>
      </c>
      <c r="G1115" t="s">
        <v>79</v>
      </c>
      <c r="H1115">
        <v>29</v>
      </c>
      <c r="I1115">
        <v>1957369</v>
      </c>
      <c r="J1115" s="59">
        <v>0.85</v>
      </c>
      <c r="K1115" s="60">
        <v>63.105294531295698</v>
      </c>
      <c r="L1115" t="s">
        <v>80</v>
      </c>
      <c r="M1115" s="42">
        <v>0.14000000000000001</v>
      </c>
      <c r="N1115">
        <v>1395</v>
      </c>
      <c r="O1115" s="62">
        <v>44389</v>
      </c>
      <c r="P1115">
        <v>43884</v>
      </c>
      <c r="Q1115" s="58">
        <v>2769312.7452113801</v>
      </c>
      <c r="R1115" s="58">
        <v>3157017</v>
      </c>
      <c r="S1115">
        <v>17150</v>
      </c>
      <c r="T1115" s="58">
        <v>43884</v>
      </c>
      <c r="U1115" s="58">
        <v>26734</v>
      </c>
      <c r="V1115" s="58">
        <v>1233772</v>
      </c>
      <c r="W1115" s="58">
        <v>1923245</v>
      </c>
      <c r="X1115">
        <v>104</v>
      </c>
      <c r="Y1115" s="61">
        <v>46229</v>
      </c>
      <c r="Z1115" s="61" t="s">
        <v>1817</v>
      </c>
      <c r="AA1115" s="58">
        <v>80</v>
      </c>
      <c r="AB1115">
        <v>4449</v>
      </c>
      <c r="AC1115">
        <v>0</v>
      </c>
      <c r="AD1115">
        <v>0</v>
      </c>
      <c r="AE1115" s="42">
        <v>0.390803026159876</v>
      </c>
      <c r="AF1115" s="58">
        <v>0</v>
      </c>
    </row>
    <row r="1116" spans="3:32">
      <c r="C1116" t="s">
        <v>1412</v>
      </c>
      <c r="D1116">
        <v>124</v>
      </c>
      <c r="E1116">
        <v>45386511</v>
      </c>
      <c r="F1116" t="s">
        <v>361</v>
      </c>
      <c r="G1116" t="s">
        <v>107</v>
      </c>
      <c r="H1116">
        <v>25</v>
      </c>
      <c r="I1116">
        <v>4937733</v>
      </c>
      <c r="J1116" s="59">
        <v>0.92</v>
      </c>
      <c r="K1116" s="60">
        <v>96.201584363794794</v>
      </c>
      <c r="L1116" t="s">
        <v>230</v>
      </c>
      <c r="M1116" s="42">
        <v>0.128</v>
      </c>
      <c r="N1116">
        <v>4629</v>
      </c>
      <c r="O1116" s="62">
        <v>45595</v>
      </c>
      <c r="P1116">
        <v>41812</v>
      </c>
      <c r="Q1116" s="58">
        <v>4022380.6454189899</v>
      </c>
      <c r="R1116" s="58">
        <v>4537245</v>
      </c>
      <c r="S1116">
        <v>35243</v>
      </c>
      <c r="T1116" s="58">
        <v>41812</v>
      </c>
      <c r="U1116" s="58">
        <v>6569</v>
      </c>
      <c r="V1116" s="58">
        <v>3824408</v>
      </c>
      <c r="W1116" s="58">
        <v>712837</v>
      </c>
      <c r="X1116">
        <v>101</v>
      </c>
      <c r="Y1116" s="61">
        <v>45758</v>
      </c>
      <c r="Z1116" s="61" t="s">
        <v>1817</v>
      </c>
      <c r="AA1116" s="58">
        <v>-391</v>
      </c>
      <c r="AB1116">
        <v>3796</v>
      </c>
      <c r="AC1116">
        <v>391</v>
      </c>
      <c r="AD1116">
        <v>3</v>
      </c>
      <c r="AE1116" s="42">
        <v>0.84289199272936</v>
      </c>
      <c r="AF1116" s="58">
        <v>388</v>
      </c>
    </row>
    <row r="1117" spans="3:32">
      <c r="C1117" t="s">
        <v>1413</v>
      </c>
      <c r="D1117">
        <v>450</v>
      </c>
      <c r="E1117">
        <v>47273949</v>
      </c>
      <c r="F1117" t="s">
        <v>246</v>
      </c>
      <c r="G1117" t="s">
        <v>50</v>
      </c>
      <c r="H1117">
        <v>32</v>
      </c>
      <c r="I1117">
        <v>8106687</v>
      </c>
      <c r="J1117" s="59">
        <v>0.85</v>
      </c>
      <c r="K1117" s="60">
        <v>75.723087996867704</v>
      </c>
      <c r="L1117" t="s">
        <v>232</v>
      </c>
      <c r="M1117" s="42">
        <v>0.11899999999999999</v>
      </c>
      <c r="N1117">
        <v>9515</v>
      </c>
      <c r="O1117" s="62">
        <v>44453</v>
      </c>
      <c r="P1117">
        <v>69231</v>
      </c>
      <c r="Q1117" s="58">
        <v>5242385.1051111501</v>
      </c>
      <c r="R1117" s="58">
        <v>5866229</v>
      </c>
      <c r="S1117">
        <v>31462</v>
      </c>
      <c r="T1117" s="58">
        <v>69231</v>
      </c>
      <c r="U1117" s="58">
        <v>37769</v>
      </c>
      <c r="V1117" s="58">
        <v>2665905</v>
      </c>
      <c r="W1117" s="58">
        <v>3200324</v>
      </c>
      <c r="X1117">
        <v>128</v>
      </c>
      <c r="Y1117" s="61">
        <v>45844</v>
      </c>
      <c r="Z1117" s="61" t="s">
        <v>1817</v>
      </c>
      <c r="AA1117" s="58">
        <v>-305</v>
      </c>
      <c r="AB1117">
        <v>6585</v>
      </c>
      <c r="AC1117">
        <v>305</v>
      </c>
      <c r="AD1117">
        <v>5</v>
      </c>
      <c r="AE1117" s="42">
        <v>0.45444959627912401</v>
      </c>
      <c r="AF1117" s="58">
        <v>300</v>
      </c>
    </row>
    <row r="1118" spans="3:32">
      <c r="C1118" t="s">
        <v>1414</v>
      </c>
      <c r="D1118">
        <v>205</v>
      </c>
      <c r="E1118">
        <v>75611828</v>
      </c>
      <c r="F1118" t="s">
        <v>82</v>
      </c>
      <c r="G1118" t="s">
        <v>83</v>
      </c>
      <c r="H1118">
        <v>16</v>
      </c>
      <c r="I1118">
        <v>3555607</v>
      </c>
      <c r="J1118" s="59">
        <v>0.94</v>
      </c>
      <c r="K1118" s="60">
        <v>91.904535119599302</v>
      </c>
      <c r="L1118" t="s">
        <v>55</v>
      </c>
      <c r="M1118" s="42">
        <v>0.123</v>
      </c>
      <c r="N1118">
        <v>2286</v>
      </c>
      <c r="O1118" s="62">
        <v>45380</v>
      </c>
      <c r="P1118">
        <v>67444</v>
      </c>
      <c r="Q1118" s="58">
        <v>6198409.46660625</v>
      </c>
      <c r="R1118" s="58">
        <v>6960814</v>
      </c>
      <c r="S1118">
        <v>66682</v>
      </c>
      <c r="T1118" s="58">
        <v>67444</v>
      </c>
      <c r="U1118" s="58">
        <v>762</v>
      </c>
      <c r="V1118" s="58">
        <v>6882169</v>
      </c>
      <c r="W1118" s="58">
        <v>78645</v>
      </c>
      <c r="X1118">
        <v>141</v>
      </c>
      <c r="Y1118" s="61">
        <v>45773</v>
      </c>
      <c r="Z1118" s="61" t="s">
        <v>1817</v>
      </c>
      <c r="AA1118" s="58">
        <v>-376</v>
      </c>
      <c r="AB1118">
        <v>8266</v>
      </c>
      <c r="AC1118">
        <v>376</v>
      </c>
      <c r="AD1118">
        <v>9</v>
      </c>
      <c r="AE1118" s="42">
        <v>0.98870173773797498</v>
      </c>
      <c r="AF1118" s="58">
        <v>367</v>
      </c>
    </row>
    <row r="1119" spans="3:32">
      <c r="C1119" t="s">
        <v>1415</v>
      </c>
      <c r="D1119">
        <v>251</v>
      </c>
      <c r="E1119">
        <v>15927496</v>
      </c>
      <c r="F1119" t="s">
        <v>180</v>
      </c>
      <c r="G1119" t="s">
        <v>93</v>
      </c>
      <c r="H1119">
        <v>15</v>
      </c>
      <c r="I1119">
        <v>1120359</v>
      </c>
      <c r="J1119" s="59">
        <v>0.96</v>
      </c>
      <c r="K1119" s="60">
        <v>82.748447164875103</v>
      </c>
      <c r="L1119" t="s">
        <v>159</v>
      </c>
      <c r="M1119" s="42">
        <v>0.123</v>
      </c>
      <c r="N1119">
        <v>2910</v>
      </c>
      <c r="O1119" s="62">
        <v>44587</v>
      </c>
      <c r="P1119">
        <v>61152</v>
      </c>
      <c r="Q1119" s="58">
        <v>5060233.0410264404</v>
      </c>
      <c r="R1119" s="58">
        <v>5682642</v>
      </c>
      <c r="S1119">
        <v>23442</v>
      </c>
      <c r="T1119" s="58">
        <v>61152</v>
      </c>
      <c r="U1119" s="58">
        <v>37710</v>
      </c>
      <c r="V1119" s="58">
        <v>2178383</v>
      </c>
      <c r="W1119" s="58">
        <v>3504259</v>
      </c>
      <c r="X1119">
        <v>117</v>
      </c>
      <c r="Y1119" s="61">
        <v>46250</v>
      </c>
      <c r="Z1119" s="61" t="s">
        <v>1817</v>
      </c>
      <c r="AA1119" s="58">
        <v>101</v>
      </c>
      <c r="AB1119">
        <v>6637</v>
      </c>
      <c r="AC1119">
        <v>0</v>
      </c>
      <c r="AD1119">
        <v>0</v>
      </c>
      <c r="AE1119" s="42">
        <v>0.38333987441130302</v>
      </c>
      <c r="AF1119" s="58">
        <v>0</v>
      </c>
    </row>
    <row r="1120" spans="3:32">
      <c r="C1120" t="s">
        <v>1416</v>
      </c>
      <c r="D1120">
        <v>726</v>
      </c>
      <c r="E1120">
        <v>22671104</v>
      </c>
      <c r="F1120" t="s">
        <v>529</v>
      </c>
      <c r="G1120" t="s">
        <v>211</v>
      </c>
      <c r="H1120">
        <v>43</v>
      </c>
      <c r="I1120">
        <v>4500142</v>
      </c>
      <c r="J1120" s="59">
        <v>0.82</v>
      </c>
      <c r="K1120" s="60">
        <v>79.353347344903796</v>
      </c>
      <c r="L1120" t="s">
        <v>272</v>
      </c>
      <c r="M1120" s="42">
        <v>0.129</v>
      </c>
      <c r="N1120">
        <v>7605</v>
      </c>
      <c r="O1120" s="62">
        <v>44705</v>
      </c>
      <c r="P1120">
        <v>82250</v>
      </c>
      <c r="Q1120" s="58">
        <v>6526812.8191183396</v>
      </c>
      <c r="R1120" s="58">
        <v>7368772</v>
      </c>
      <c r="S1120">
        <v>49544</v>
      </c>
      <c r="T1120" s="58">
        <v>82250</v>
      </c>
      <c r="U1120" s="58">
        <v>32706</v>
      </c>
      <c r="V1120" s="58">
        <v>4438643</v>
      </c>
      <c r="W1120" s="58">
        <v>2930129</v>
      </c>
      <c r="X1120">
        <v>193</v>
      </c>
      <c r="Y1120" s="61">
        <v>46120</v>
      </c>
      <c r="Z1120" s="61" t="s">
        <v>1817</v>
      </c>
      <c r="AA1120" s="58">
        <v>-29</v>
      </c>
      <c r="AB1120">
        <v>7404</v>
      </c>
      <c r="AC1120">
        <v>29</v>
      </c>
      <c r="AD1120">
        <v>4</v>
      </c>
      <c r="AE1120" s="42">
        <v>0.60235866261398197</v>
      </c>
      <c r="AF1120" s="58">
        <v>25</v>
      </c>
    </row>
    <row r="1121" spans="3:32">
      <c r="C1121" t="s">
        <v>1417</v>
      </c>
      <c r="D1121">
        <v>739</v>
      </c>
      <c r="E1121">
        <v>80637425</v>
      </c>
      <c r="F1121" t="s">
        <v>175</v>
      </c>
      <c r="G1121" t="s">
        <v>50</v>
      </c>
      <c r="H1121">
        <v>44</v>
      </c>
      <c r="I1121">
        <v>8632422</v>
      </c>
      <c r="J1121" s="59">
        <v>0.9</v>
      </c>
      <c r="K1121" s="60">
        <v>72.846606674282597</v>
      </c>
      <c r="L1121" t="s">
        <v>265</v>
      </c>
      <c r="M1121" s="42">
        <v>0.11799999999999999</v>
      </c>
      <c r="N1121">
        <v>7411</v>
      </c>
      <c r="O1121" s="62">
        <v>45177</v>
      </c>
      <c r="P1121">
        <v>30901</v>
      </c>
      <c r="Q1121" s="58">
        <v>2251032.9928420102</v>
      </c>
      <c r="R1121" s="58">
        <v>2516655</v>
      </c>
      <c r="S1121">
        <v>28761</v>
      </c>
      <c r="T1121" s="58">
        <v>30901</v>
      </c>
      <c r="U1121" s="58">
        <v>2140</v>
      </c>
      <c r="V1121" s="58">
        <v>2342368</v>
      </c>
      <c r="W1121" s="58">
        <v>174287</v>
      </c>
      <c r="X1121">
        <v>112</v>
      </c>
      <c r="Y1121" s="61">
        <v>46016</v>
      </c>
      <c r="Z1121" s="61" t="s">
        <v>1817</v>
      </c>
      <c r="AA1121" s="58">
        <v>-133</v>
      </c>
      <c r="AB1121">
        <v>6549</v>
      </c>
      <c r="AC1121">
        <v>133</v>
      </c>
      <c r="AD1121">
        <v>9</v>
      </c>
      <c r="AE1121" s="42">
        <v>0.93074657778065395</v>
      </c>
      <c r="AF1121" s="58">
        <v>124</v>
      </c>
    </row>
    <row r="1122" spans="3:32">
      <c r="C1122" t="s">
        <v>1418</v>
      </c>
      <c r="D1122">
        <v>749</v>
      </c>
      <c r="E1122">
        <v>41002532</v>
      </c>
      <c r="F1122" t="s">
        <v>155</v>
      </c>
      <c r="G1122" t="s">
        <v>50</v>
      </c>
      <c r="H1122">
        <v>25</v>
      </c>
      <c r="I1122">
        <v>6210727</v>
      </c>
      <c r="J1122" s="59">
        <v>0.85</v>
      </c>
      <c r="K1122" s="60">
        <v>92.673767851662205</v>
      </c>
      <c r="L1122" t="s">
        <v>181</v>
      </c>
      <c r="M1122" s="42">
        <v>0.121</v>
      </c>
      <c r="N1122">
        <v>5473</v>
      </c>
      <c r="O1122" s="62">
        <v>44316</v>
      </c>
      <c r="P1122">
        <v>43276</v>
      </c>
      <c r="Q1122" s="58">
        <v>4010549.9775485299</v>
      </c>
      <c r="R1122" s="58">
        <v>4495827</v>
      </c>
      <c r="S1122">
        <v>9389</v>
      </c>
      <c r="T1122" s="58">
        <v>43276</v>
      </c>
      <c r="U1122" s="58">
        <v>33887</v>
      </c>
      <c r="V1122" s="58">
        <v>975398</v>
      </c>
      <c r="W1122" s="58">
        <v>3520429</v>
      </c>
      <c r="X1122">
        <v>162</v>
      </c>
      <c r="Y1122" s="61">
        <v>45943</v>
      </c>
      <c r="Z1122" s="61" t="s">
        <v>1817</v>
      </c>
      <c r="AA1122" s="58">
        <v>-206</v>
      </c>
      <c r="AB1122">
        <v>5726</v>
      </c>
      <c r="AC1122">
        <v>206</v>
      </c>
      <c r="AD1122">
        <v>2</v>
      </c>
      <c r="AE1122" s="42">
        <v>0.216956280617432</v>
      </c>
      <c r="AF1122" s="58">
        <v>204</v>
      </c>
    </row>
    <row r="1123" spans="3:32">
      <c r="C1123" t="s">
        <v>1419</v>
      </c>
      <c r="D1123">
        <v>324</v>
      </c>
      <c r="E1123">
        <v>12298807</v>
      </c>
      <c r="F1123" t="s">
        <v>365</v>
      </c>
      <c r="G1123" t="s">
        <v>211</v>
      </c>
      <c r="H1123">
        <v>21</v>
      </c>
      <c r="I1123">
        <v>3699041</v>
      </c>
      <c r="J1123" s="59">
        <v>0.77</v>
      </c>
      <c r="K1123" s="60">
        <v>66.058090308438807</v>
      </c>
      <c r="L1123" t="s">
        <v>236</v>
      </c>
      <c r="M1123" s="42">
        <v>0.11899999999999999</v>
      </c>
      <c r="N1123">
        <v>8894</v>
      </c>
      <c r="O1123" s="62">
        <v>44448</v>
      </c>
      <c r="P1123">
        <v>54302</v>
      </c>
      <c r="Q1123" s="58">
        <v>3587086.4199288399</v>
      </c>
      <c r="R1123" s="58">
        <v>4013950</v>
      </c>
      <c r="S1123">
        <v>14850</v>
      </c>
      <c r="T1123" s="58">
        <v>54302</v>
      </c>
      <c r="U1123" s="58">
        <v>39452</v>
      </c>
      <c r="V1123" s="58">
        <v>1097697</v>
      </c>
      <c r="W1123" s="58">
        <v>2916253</v>
      </c>
      <c r="X1123">
        <v>182</v>
      </c>
      <c r="Y1123" s="61">
        <v>46220</v>
      </c>
      <c r="Z1123" s="61" t="s">
        <v>1817</v>
      </c>
      <c r="AA1123" s="58">
        <v>71</v>
      </c>
      <c r="AB1123">
        <v>1518</v>
      </c>
      <c r="AC1123">
        <v>0</v>
      </c>
      <c r="AD1123">
        <v>0</v>
      </c>
      <c r="AE1123" s="42">
        <v>0.27347059040182697</v>
      </c>
      <c r="AF1123" s="58">
        <v>0</v>
      </c>
    </row>
    <row r="1124" spans="3:32">
      <c r="C1124" t="s">
        <v>1420</v>
      </c>
      <c r="D1124">
        <v>532</v>
      </c>
      <c r="E1124">
        <v>37463518</v>
      </c>
      <c r="F1124" t="s">
        <v>950</v>
      </c>
      <c r="G1124" t="s">
        <v>63</v>
      </c>
      <c r="H1124">
        <v>25</v>
      </c>
      <c r="I1124">
        <v>3663936</v>
      </c>
      <c r="J1124" s="59">
        <v>0.96</v>
      </c>
      <c r="K1124" s="60">
        <v>91.619747217879194</v>
      </c>
      <c r="L1124" t="s">
        <v>137</v>
      </c>
      <c r="M1124" s="42">
        <v>0.14399999999999999</v>
      </c>
      <c r="N1124">
        <v>5600</v>
      </c>
      <c r="O1124" s="62">
        <v>45712</v>
      </c>
      <c r="P1124">
        <v>71986</v>
      </c>
      <c r="Q1124" s="58">
        <v>6595339.1232262496</v>
      </c>
      <c r="R1124" s="58">
        <v>7545068</v>
      </c>
      <c r="S1124">
        <v>34797</v>
      </c>
      <c r="T1124" s="58">
        <v>71986</v>
      </c>
      <c r="U1124" s="58">
        <v>37189</v>
      </c>
      <c r="V1124" s="58">
        <v>3647178</v>
      </c>
      <c r="W1124" s="58">
        <v>3897890</v>
      </c>
      <c r="X1124">
        <v>89</v>
      </c>
      <c r="Y1124" s="61">
        <v>45978</v>
      </c>
      <c r="Z1124" s="61" t="s">
        <v>1817</v>
      </c>
      <c r="AA1124" s="58">
        <v>-171</v>
      </c>
      <c r="AB1124">
        <v>4458</v>
      </c>
      <c r="AC1124">
        <v>171</v>
      </c>
      <c r="AD1124">
        <v>2</v>
      </c>
      <c r="AE1124" s="42">
        <v>0.48338565832245201</v>
      </c>
      <c r="AF1124" s="58">
        <v>169</v>
      </c>
    </row>
    <row r="1125" spans="3:32">
      <c r="C1125" t="s">
        <v>1421</v>
      </c>
      <c r="D1125">
        <v>206</v>
      </c>
      <c r="E1125">
        <v>10077048</v>
      </c>
      <c r="F1125" t="s">
        <v>111</v>
      </c>
      <c r="G1125" t="s">
        <v>79</v>
      </c>
      <c r="H1125">
        <v>30</v>
      </c>
      <c r="I1125">
        <v>3787216</v>
      </c>
      <c r="J1125" s="59">
        <v>0.89</v>
      </c>
      <c r="K1125" s="60">
        <v>84.451436465666902</v>
      </c>
      <c r="L1125" t="s">
        <v>90</v>
      </c>
      <c r="M1125" s="42">
        <v>0.13200000000000001</v>
      </c>
      <c r="N1125">
        <v>8619</v>
      </c>
      <c r="O1125" s="62">
        <v>45840</v>
      </c>
      <c r="P1125">
        <v>61467</v>
      </c>
      <c r="Q1125" s="58">
        <v>5190976.4452351499</v>
      </c>
      <c r="R1125" s="58">
        <v>5876185</v>
      </c>
      <c r="S1125">
        <v>51783</v>
      </c>
      <c r="T1125" s="58">
        <v>61467</v>
      </c>
      <c r="U1125" s="58">
        <v>9684</v>
      </c>
      <c r="V1125" s="58">
        <v>4950404</v>
      </c>
      <c r="W1125" s="58">
        <v>925781</v>
      </c>
      <c r="X1125">
        <v>77</v>
      </c>
      <c r="Y1125" s="61">
        <v>45946</v>
      </c>
      <c r="Z1125" s="61" t="s">
        <v>1817</v>
      </c>
      <c r="AA1125" s="58">
        <v>-203</v>
      </c>
      <c r="AB1125">
        <v>5909</v>
      </c>
      <c r="AC1125">
        <v>203</v>
      </c>
      <c r="AD1125">
        <v>1</v>
      </c>
      <c r="AE1125" s="42">
        <v>0.84245204744008995</v>
      </c>
      <c r="AF1125" s="58">
        <v>202</v>
      </c>
    </row>
    <row r="1126" spans="3:32">
      <c r="C1126" t="s">
        <v>1422</v>
      </c>
      <c r="D1126">
        <v>125</v>
      </c>
      <c r="E1126">
        <v>96565056</v>
      </c>
      <c r="F1126" t="s">
        <v>592</v>
      </c>
      <c r="G1126" t="s">
        <v>79</v>
      </c>
      <c r="H1126">
        <v>17</v>
      </c>
      <c r="I1126">
        <v>8678165</v>
      </c>
      <c r="J1126" s="59">
        <v>0.98</v>
      </c>
      <c r="K1126" s="60">
        <v>54.209601156309702</v>
      </c>
      <c r="L1126" t="s">
        <v>166</v>
      </c>
      <c r="M1126" s="42">
        <v>0.114</v>
      </c>
      <c r="N1126">
        <v>4685</v>
      </c>
      <c r="O1126" s="62">
        <v>45304</v>
      </c>
      <c r="P1126">
        <v>61847</v>
      </c>
      <c r="Q1126" s="58">
        <v>3352701.2027142802</v>
      </c>
      <c r="R1126" s="58">
        <v>3734909</v>
      </c>
      <c r="S1126">
        <v>40065</v>
      </c>
      <c r="T1126" s="58">
        <v>61847</v>
      </c>
      <c r="U1126" s="58">
        <v>21782</v>
      </c>
      <c r="V1126" s="58">
        <v>2419505</v>
      </c>
      <c r="W1126" s="58">
        <v>1315404</v>
      </c>
      <c r="X1126">
        <v>132</v>
      </c>
      <c r="Y1126" s="61">
        <v>45973</v>
      </c>
      <c r="Z1126" s="61" t="s">
        <v>1817</v>
      </c>
      <c r="AA1126" s="58">
        <v>-176</v>
      </c>
      <c r="AB1126">
        <v>6847</v>
      </c>
      <c r="AC1126">
        <v>176</v>
      </c>
      <c r="AD1126">
        <v>8</v>
      </c>
      <c r="AE1126" s="42">
        <v>0.64780830113020804</v>
      </c>
      <c r="AF1126" s="58">
        <v>168</v>
      </c>
    </row>
    <row r="1127" spans="3:32">
      <c r="C1127" t="s">
        <v>1423</v>
      </c>
      <c r="D1127">
        <v>310</v>
      </c>
      <c r="E1127">
        <v>38635936</v>
      </c>
      <c r="F1127" t="s">
        <v>158</v>
      </c>
      <c r="G1127" t="s">
        <v>83</v>
      </c>
      <c r="H1127">
        <v>38</v>
      </c>
      <c r="I1127">
        <v>613806</v>
      </c>
      <c r="J1127" s="59">
        <v>0.96</v>
      </c>
      <c r="K1127" s="60">
        <v>55.362494157657402</v>
      </c>
      <c r="L1127" t="s">
        <v>94</v>
      </c>
      <c r="M1127" s="42">
        <v>0.13500000000000001</v>
      </c>
      <c r="N1127">
        <v>7754</v>
      </c>
      <c r="O1127" s="62">
        <v>44978</v>
      </c>
      <c r="P1127">
        <v>18879</v>
      </c>
      <c r="Q1127" s="58">
        <v>1045188.52720241</v>
      </c>
      <c r="R1127" s="58">
        <v>1186289</v>
      </c>
      <c r="S1127">
        <v>17192</v>
      </c>
      <c r="T1127" s="58">
        <v>18879</v>
      </c>
      <c r="U1127" s="58">
        <v>1687</v>
      </c>
      <c r="V1127" s="58">
        <v>1080284</v>
      </c>
      <c r="W1127" s="58">
        <v>106005</v>
      </c>
      <c r="X1127">
        <v>172</v>
      </c>
      <c r="Y1127" s="61">
        <v>45895</v>
      </c>
      <c r="Z1127" s="61" t="s">
        <v>1817</v>
      </c>
      <c r="AA1127" s="58">
        <v>-254</v>
      </c>
      <c r="AB1127">
        <v>8856</v>
      </c>
      <c r="AC1127">
        <v>254</v>
      </c>
      <c r="AD1127">
        <v>7</v>
      </c>
      <c r="AE1127" s="42">
        <v>0.91064145346681502</v>
      </c>
      <c r="AF1127" s="58">
        <v>247</v>
      </c>
    </row>
    <row r="1128" spans="3:32">
      <c r="C1128" t="s">
        <v>1424</v>
      </c>
      <c r="D1128">
        <v>943</v>
      </c>
      <c r="E1128">
        <v>39234156</v>
      </c>
      <c r="F1128" t="s">
        <v>291</v>
      </c>
      <c r="G1128" t="s">
        <v>58</v>
      </c>
      <c r="H1128">
        <v>12</v>
      </c>
      <c r="I1128">
        <v>8980595</v>
      </c>
      <c r="J1128" s="59">
        <v>0.87</v>
      </c>
      <c r="K1128" s="60">
        <v>59.036591489272098</v>
      </c>
      <c r="L1128" t="s">
        <v>202</v>
      </c>
      <c r="M1128" s="42">
        <v>0.104</v>
      </c>
      <c r="N1128">
        <v>3014</v>
      </c>
      <c r="O1128" s="62">
        <v>45829</v>
      </c>
      <c r="P1128">
        <v>31820</v>
      </c>
      <c r="Q1128" s="58">
        <v>1878544.3411886401</v>
      </c>
      <c r="R1128" s="58">
        <v>2073913</v>
      </c>
      <c r="S1128">
        <v>15530</v>
      </c>
      <c r="T1128" s="58">
        <v>31820</v>
      </c>
      <c r="U1128" s="58">
        <v>16290</v>
      </c>
      <c r="V1128" s="58">
        <v>1012189</v>
      </c>
      <c r="W1128" s="58">
        <v>1061724</v>
      </c>
      <c r="X1128">
        <v>152</v>
      </c>
      <c r="Y1128" s="61">
        <v>46258</v>
      </c>
      <c r="Z1128" s="61" t="s">
        <v>1817</v>
      </c>
      <c r="AA1128" s="58">
        <v>109</v>
      </c>
      <c r="AB1128">
        <v>7404</v>
      </c>
      <c r="AC1128">
        <v>0</v>
      </c>
      <c r="AD1128">
        <v>0</v>
      </c>
      <c r="AE1128" s="42">
        <v>0.48805782526712799</v>
      </c>
      <c r="AF1128" s="58">
        <v>0</v>
      </c>
    </row>
    <row r="1129" spans="3:32">
      <c r="C1129" t="s">
        <v>1425</v>
      </c>
      <c r="D1129">
        <v>662</v>
      </c>
      <c r="E1129">
        <v>86381523</v>
      </c>
      <c r="F1129" t="s">
        <v>280</v>
      </c>
      <c r="G1129" t="s">
        <v>147</v>
      </c>
      <c r="H1129">
        <v>49</v>
      </c>
      <c r="I1129">
        <v>9023375</v>
      </c>
      <c r="J1129" s="59">
        <v>0.81</v>
      </c>
      <c r="K1129" s="60">
        <v>77.316959472557699</v>
      </c>
      <c r="L1129" t="s">
        <v>159</v>
      </c>
      <c r="M1129" s="42">
        <v>0.11</v>
      </c>
      <c r="N1129">
        <v>8053</v>
      </c>
      <c r="O1129" s="62">
        <v>44023</v>
      </c>
      <c r="P1129">
        <v>16662</v>
      </c>
      <c r="Q1129" s="58">
        <v>1288255.17873176</v>
      </c>
      <c r="R1129" s="58">
        <v>1429963</v>
      </c>
      <c r="S1129">
        <v>4601</v>
      </c>
      <c r="T1129" s="58">
        <v>16662</v>
      </c>
      <c r="U1129" s="58">
        <v>12061</v>
      </c>
      <c r="V1129" s="58">
        <v>394866</v>
      </c>
      <c r="W1129" s="58">
        <v>1035097</v>
      </c>
      <c r="X1129">
        <v>66</v>
      </c>
      <c r="Y1129" s="61">
        <v>45866</v>
      </c>
      <c r="Z1129" s="61" t="s">
        <v>1817</v>
      </c>
      <c r="AA1129" s="58">
        <v>-283</v>
      </c>
      <c r="AB1129">
        <v>2955</v>
      </c>
      <c r="AC1129">
        <v>283</v>
      </c>
      <c r="AD1129">
        <v>4</v>
      </c>
      <c r="AE1129" s="42">
        <v>0.276137318449166</v>
      </c>
      <c r="AF1129" s="58">
        <v>279</v>
      </c>
    </row>
    <row r="1130" spans="3:32">
      <c r="C1130" t="s">
        <v>1426</v>
      </c>
      <c r="D1130">
        <v>509</v>
      </c>
      <c r="E1130">
        <v>44290020</v>
      </c>
      <c r="F1130" t="s">
        <v>661</v>
      </c>
      <c r="G1130" t="s">
        <v>125</v>
      </c>
      <c r="H1130">
        <v>17</v>
      </c>
      <c r="I1130">
        <v>5769004</v>
      </c>
      <c r="J1130" s="59">
        <v>0.86</v>
      </c>
      <c r="K1130" s="60">
        <v>80.353449112968505</v>
      </c>
      <c r="L1130" t="s">
        <v>98</v>
      </c>
      <c r="M1130" s="42">
        <v>0.14899999999999999</v>
      </c>
      <c r="N1130">
        <v>3358</v>
      </c>
      <c r="O1130" s="62">
        <v>44571</v>
      </c>
      <c r="P1130">
        <v>75255</v>
      </c>
      <c r="Q1130" s="58">
        <v>6046998.8129964499</v>
      </c>
      <c r="R1130" s="58">
        <v>6948002</v>
      </c>
      <c r="S1130">
        <v>71897</v>
      </c>
      <c r="T1130" s="58">
        <v>75255</v>
      </c>
      <c r="U1130" s="58">
        <v>3358</v>
      </c>
      <c r="V1130" s="58">
        <v>6637971</v>
      </c>
      <c r="W1130" s="58">
        <v>310031</v>
      </c>
      <c r="X1130">
        <v>114</v>
      </c>
      <c r="Y1130" s="61">
        <v>46008</v>
      </c>
      <c r="Z1130" s="61" t="s">
        <v>1817</v>
      </c>
      <c r="AA1130" s="58">
        <v>-141</v>
      </c>
      <c r="AB1130">
        <v>4374</v>
      </c>
      <c r="AC1130">
        <v>141</v>
      </c>
      <c r="AD1130">
        <v>5</v>
      </c>
      <c r="AE1130" s="42">
        <v>0.95537838017407495</v>
      </c>
      <c r="AF1130" s="58">
        <v>136</v>
      </c>
    </row>
    <row r="1131" spans="3:32">
      <c r="C1131" t="s">
        <v>1427</v>
      </c>
      <c r="D1131">
        <v>393</v>
      </c>
      <c r="E1131">
        <v>73714071</v>
      </c>
      <c r="F1131" t="s">
        <v>324</v>
      </c>
      <c r="G1131" t="s">
        <v>125</v>
      </c>
      <c r="H1131">
        <v>33</v>
      </c>
      <c r="I1131">
        <v>3928825</v>
      </c>
      <c r="J1131" s="59">
        <v>0.91</v>
      </c>
      <c r="K1131" s="60">
        <v>69.935520222857406</v>
      </c>
      <c r="L1131" t="s">
        <v>104</v>
      </c>
      <c r="M1131" s="42">
        <v>0.13300000000000001</v>
      </c>
      <c r="N1131">
        <v>7800</v>
      </c>
      <c r="O1131" s="62">
        <v>44011</v>
      </c>
      <c r="P1131">
        <v>63453</v>
      </c>
      <c r="Q1131" s="58">
        <v>4437618.5647009704</v>
      </c>
      <c r="R1131" s="58">
        <v>5027822</v>
      </c>
      <c r="S1131">
        <v>2361</v>
      </c>
      <c r="T1131" s="58">
        <v>63453</v>
      </c>
      <c r="U1131" s="58">
        <v>61092</v>
      </c>
      <c r="V1131" s="58">
        <v>187078</v>
      </c>
      <c r="W1131" s="58">
        <v>4840744</v>
      </c>
      <c r="X1131">
        <v>121</v>
      </c>
      <c r="Y1131" s="61">
        <v>45951</v>
      </c>
      <c r="Z1131" s="61" t="s">
        <v>1817</v>
      </c>
      <c r="AA1131" s="58">
        <v>-198</v>
      </c>
      <c r="AB1131">
        <v>4650</v>
      </c>
      <c r="AC1131">
        <v>198</v>
      </c>
      <c r="AD1131">
        <v>4</v>
      </c>
      <c r="AE1131" s="42">
        <v>3.7208642617370301E-2</v>
      </c>
      <c r="AF1131" s="58">
        <v>194</v>
      </c>
    </row>
    <row r="1132" spans="3:32">
      <c r="C1132" t="s">
        <v>1428</v>
      </c>
      <c r="D1132">
        <v>743</v>
      </c>
      <c r="E1132">
        <v>22070939</v>
      </c>
      <c r="F1132" t="s">
        <v>78</v>
      </c>
      <c r="G1132" t="s">
        <v>79</v>
      </c>
      <c r="H1132">
        <v>20</v>
      </c>
      <c r="I1132">
        <v>564366</v>
      </c>
      <c r="J1132" s="59">
        <v>0.94</v>
      </c>
      <c r="K1132" s="60">
        <v>87.541602925855798</v>
      </c>
      <c r="L1132" t="s">
        <v>126</v>
      </c>
      <c r="M1132" s="42">
        <v>0.10199999999999999</v>
      </c>
      <c r="N1132">
        <v>6692</v>
      </c>
      <c r="O1132" s="62">
        <v>45219</v>
      </c>
      <c r="P1132">
        <v>14743</v>
      </c>
      <c r="Q1132" s="58">
        <v>1290625.85193589</v>
      </c>
      <c r="R1132" s="58">
        <v>1422270</v>
      </c>
      <c r="S1132">
        <v>80</v>
      </c>
      <c r="T1132" s="58">
        <v>14743</v>
      </c>
      <c r="U1132" s="58">
        <v>14663</v>
      </c>
      <c r="V1132" s="58">
        <v>7718</v>
      </c>
      <c r="W1132" s="58">
        <v>1414552</v>
      </c>
      <c r="X1132">
        <v>186</v>
      </c>
      <c r="Y1132" s="61">
        <v>46065</v>
      </c>
      <c r="Z1132" s="61" t="s">
        <v>1817</v>
      </c>
      <c r="AA1132" s="58">
        <v>-84</v>
      </c>
      <c r="AB1132">
        <v>8462</v>
      </c>
      <c r="AC1132">
        <v>84</v>
      </c>
      <c r="AD1132">
        <v>7</v>
      </c>
      <c r="AE1132" s="42">
        <v>5.4263040086820896E-3</v>
      </c>
      <c r="AF1132" s="58">
        <v>77</v>
      </c>
    </row>
    <row r="1133" spans="3:32">
      <c r="C1133" t="s">
        <v>1429</v>
      </c>
      <c r="D1133">
        <v>885</v>
      </c>
      <c r="E1133">
        <v>92480390</v>
      </c>
      <c r="F1133" t="s">
        <v>89</v>
      </c>
      <c r="G1133" t="s">
        <v>71</v>
      </c>
      <c r="H1133">
        <v>8</v>
      </c>
      <c r="I1133">
        <v>7581661</v>
      </c>
      <c r="J1133" s="59">
        <v>0.85</v>
      </c>
      <c r="K1133" s="60">
        <v>75.802577167802795</v>
      </c>
      <c r="L1133" t="s">
        <v>306</v>
      </c>
      <c r="M1133" s="42">
        <v>0.11899999999999999</v>
      </c>
      <c r="N1133">
        <v>2601</v>
      </c>
      <c r="O1133" s="62">
        <v>45794</v>
      </c>
      <c r="P1133">
        <v>27646</v>
      </c>
      <c r="Q1133" s="58">
        <v>2095638.0483810799</v>
      </c>
      <c r="R1133" s="58">
        <v>2345019</v>
      </c>
      <c r="S1133">
        <v>6311</v>
      </c>
      <c r="T1133" s="58">
        <v>27646</v>
      </c>
      <c r="U1133" s="58">
        <v>21335</v>
      </c>
      <c r="V1133" s="58">
        <v>535318</v>
      </c>
      <c r="W1133" s="58">
        <v>1809701</v>
      </c>
      <c r="X1133">
        <v>162</v>
      </c>
      <c r="Y1133" s="61">
        <v>46252</v>
      </c>
      <c r="Z1133" s="61" t="s">
        <v>1817</v>
      </c>
      <c r="AA1133" s="58">
        <v>103</v>
      </c>
      <c r="AB1133">
        <v>4649</v>
      </c>
      <c r="AC1133">
        <v>0</v>
      </c>
      <c r="AD1133">
        <v>0</v>
      </c>
      <c r="AE1133" s="42">
        <v>0.228278955364248</v>
      </c>
      <c r="AF1133" s="58">
        <v>0</v>
      </c>
    </row>
    <row r="1134" spans="3:32">
      <c r="C1134" t="s">
        <v>1430</v>
      </c>
      <c r="D1134">
        <v>311</v>
      </c>
      <c r="E1134">
        <v>75129293</v>
      </c>
      <c r="F1134" t="s">
        <v>49</v>
      </c>
      <c r="G1134" t="s">
        <v>50</v>
      </c>
      <c r="H1134">
        <v>17</v>
      </c>
      <c r="I1134">
        <v>5187720</v>
      </c>
      <c r="J1134" s="59">
        <v>0.98</v>
      </c>
      <c r="K1134" s="60">
        <v>91.465659731902605</v>
      </c>
      <c r="L1134" t="s">
        <v>159</v>
      </c>
      <c r="M1134" s="42">
        <v>0.128</v>
      </c>
      <c r="N1134">
        <v>9043</v>
      </c>
      <c r="O1134" s="62">
        <v>44645</v>
      </c>
      <c r="P1134">
        <v>14240</v>
      </c>
      <c r="Q1134" s="58">
        <v>1302470.9945822901</v>
      </c>
      <c r="R1134" s="58">
        <v>1469187</v>
      </c>
      <c r="S1134">
        <v>4621</v>
      </c>
      <c r="T1134" s="58">
        <v>14240</v>
      </c>
      <c r="U1134" s="58">
        <v>9619</v>
      </c>
      <c r="V1134" s="58">
        <v>476764</v>
      </c>
      <c r="W1134" s="58">
        <v>992423</v>
      </c>
      <c r="X1134">
        <v>157</v>
      </c>
      <c r="Y1134" s="61">
        <v>45659</v>
      </c>
      <c r="Z1134" s="61" t="s">
        <v>1817</v>
      </c>
      <c r="AA1134" s="58">
        <v>-490</v>
      </c>
      <c r="AB1134">
        <v>8413</v>
      </c>
      <c r="AC1134">
        <v>490</v>
      </c>
      <c r="AD1134">
        <v>7</v>
      </c>
      <c r="AE1134" s="42">
        <v>0.32450842696629201</v>
      </c>
      <c r="AF1134" s="58">
        <v>483</v>
      </c>
    </row>
    <row r="1135" spans="3:32">
      <c r="C1135" t="s">
        <v>1431</v>
      </c>
      <c r="D1135">
        <v>812</v>
      </c>
      <c r="E1135">
        <v>60904523</v>
      </c>
      <c r="F1135" t="s">
        <v>673</v>
      </c>
      <c r="G1135" t="s">
        <v>97</v>
      </c>
      <c r="H1135">
        <v>30</v>
      </c>
      <c r="I1135">
        <v>5042017</v>
      </c>
      <c r="J1135" s="59">
        <v>0.96</v>
      </c>
      <c r="K1135" s="60">
        <v>84.695919748629905</v>
      </c>
      <c r="L1135" t="s">
        <v>242</v>
      </c>
      <c r="M1135" s="42">
        <v>0.128</v>
      </c>
      <c r="N1135">
        <v>6638</v>
      </c>
      <c r="O1135" s="62">
        <v>45514</v>
      </c>
      <c r="P1135">
        <v>67128</v>
      </c>
      <c r="Q1135" s="58">
        <v>5685467.7008860298</v>
      </c>
      <c r="R1135" s="58">
        <v>6413208</v>
      </c>
      <c r="S1135">
        <v>28949</v>
      </c>
      <c r="T1135" s="58">
        <v>67128</v>
      </c>
      <c r="U1135" s="58">
        <v>38179</v>
      </c>
      <c r="V1135" s="58">
        <v>2765701</v>
      </c>
      <c r="W1135" s="58">
        <v>3647507</v>
      </c>
      <c r="X1135">
        <v>130</v>
      </c>
      <c r="Y1135" s="61">
        <v>46218</v>
      </c>
      <c r="Z1135" s="61" t="s">
        <v>1817</v>
      </c>
      <c r="AA1135" s="58">
        <v>69</v>
      </c>
      <c r="AB1135">
        <v>2503</v>
      </c>
      <c r="AC1135">
        <v>0</v>
      </c>
      <c r="AD1135">
        <v>0</v>
      </c>
      <c r="AE1135" s="42">
        <v>0.431250744845668</v>
      </c>
      <c r="AF1135" s="58">
        <v>0</v>
      </c>
    </row>
    <row r="1136" spans="3:32">
      <c r="C1136" t="s">
        <v>1432</v>
      </c>
      <c r="D1136">
        <v>843</v>
      </c>
      <c r="E1136">
        <v>56096627</v>
      </c>
      <c r="F1136" t="s">
        <v>82</v>
      </c>
      <c r="G1136" t="s">
        <v>83</v>
      </c>
      <c r="H1136">
        <v>8</v>
      </c>
      <c r="I1136">
        <v>5711205</v>
      </c>
      <c r="J1136" s="59">
        <v>0.9</v>
      </c>
      <c r="K1136" s="60">
        <v>78.832263737401604</v>
      </c>
      <c r="L1136" t="s">
        <v>51</v>
      </c>
      <c r="M1136" s="42">
        <v>0.124</v>
      </c>
      <c r="N1136">
        <v>8421</v>
      </c>
      <c r="O1136" s="62">
        <v>45699</v>
      </c>
      <c r="P1136">
        <v>94646</v>
      </c>
      <c r="Q1136" s="58">
        <v>7461158.4336901102</v>
      </c>
      <c r="R1136" s="58">
        <v>8386342</v>
      </c>
      <c r="S1136">
        <v>68000</v>
      </c>
      <c r="T1136" s="58">
        <v>94646</v>
      </c>
      <c r="U1136" s="58">
        <v>26646</v>
      </c>
      <c r="V1136" s="58">
        <v>6025308</v>
      </c>
      <c r="W1136" s="58">
        <v>2361034</v>
      </c>
      <c r="X1136">
        <v>57</v>
      </c>
      <c r="Y1136" s="61">
        <v>45954</v>
      </c>
      <c r="Z1136" s="61" t="s">
        <v>1817</v>
      </c>
      <c r="AA1136" s="58">
        <v>-195</v>
      </c>
      <c r="AB1136">
        <v>8737</v>
      </c>
      <c r="AC1136">
        <v>195</v>
      </c>
      <c r="AD1136">
        <v>3</v>
      </c>
      <c r="AE1136" s="42">
        <v>0.718466707520656</v>
      </c>
      <c r="AF1136" s="58">
        <v>192</v>
      </c>
    </row>
    <row r="1137" spans="3:32">
      <c r="C1137" t="s">
        <v>1433</v>
      </c>
      <c r="D1137">
        <v>788</v>
      </c>
      <c r="E1137">
        <v>74033303</v>
      </c>
      <c r="F1137" t="s">
        <v>442</v>
      </c>
      <c r="G1137" t="s">
        <v>58</v>
      </c>
      <c r="H1137">
        <v>50</v>
      </c>
      <c r="I1137">
        <v>2200785</v>
      </c>
      <c r="J1137" s="59">
        <v>0.85</v>
      </c>
      <c r="K1137" s="60">
        <v>79.712778031797697</v>
      </c>
      <c r="L1137" t="s">
        <v>126</v>
      </c>
      <c r="M1137" s="42">
        <v>0.124</v>
      </c>
      <c r="N1137">
        <v>7196</v>
      </c>
      <c r="O1137" s="62">
        <v>44149</v>
      </c>
      <c r="P1137">
        <v>59537</v>
      </c>
      <c r="Q1137" s="58">
        <v>4745859.66567914</v>
      </c>
      <c r="R1137" s="58">
        <v>5334346</v>
      </c>
      <c r="S1137">
        <v>57814</v>
      </c>
      <c r="T1137" s="58">
        <v>59537</v>
      </c>
      <c r="U1137" s="58">
        <v>1723</v>
      </c>
      <c r="V1137" s="58">
        <v>5179970</v>
      </c>
      <c r="W1137" s="58">
        <v>154376</v>
      </c>
      <c r="X1137">
        <v>54</v>
      </c>
      <c r="Y1137" s="61">
        <v>46251</v>
      </c>
      <c r="Z1137" s="61" t="s">
        <v>1817</v>
      </c>
      <c r="AA1137" s="58">
        <v>102</v>
      </c>
      <c r="AB1137">
        <v>2290</v>
      </c>
      <c r="AC1137">
        <v>0</v>
      </c>
      <c r="AD1137">
        <v>0</v>
      </c>
      <c r="AE1137" s="42">
        <v>0.97106001310109702</v>
      </c>
      <c r="AF1137" s="58">
        <v>0</v>
      </c>
    </row>
    <row r="1138" spans="3:32">
      <c r="C1138" t="s">
        <v>1434</v>
      </c>
      <c r="D1138">
        <v>885</v>
      </c>
      <c r="E1138">
        <v>30325304</v>
      </c>
      <c r="F1138" t="s">
        <v>186</v>
      </c>
      <c r="G1138" t="s">
        <v>83</v>
      </c>
      <c r="H1138">
        <v>39</v>
      </c>
      <c r="I1138">
        <v>1443929</v>
      </c>
      <c r="J1138" s="59">
        <v>0.81</v>
      </c>
      <c r="K1138" s="60">
        <v>77.020527094370095</v>
      </c>
      <c r="L1138" t="s">
        <v>352</v>
      </c>
      <c r="M1138" s="42">
        <v>0.107</v>
      </c>
      <c r="N1138">
        <v>8030</v>
      </c>
      <c r="O1138" s="62">
        <v>45339</v>
      </c>
      <c r="P1138">
        <v>19570</v>
      </c>
      <c r="Q1138" s="58">
        <v>1507291.71523682</v>
      </c>
      <c r="R1138" s="58">
        <v>1668572</v>
      </c>
      <c r="S1138">
        <v>18226</v>
      </c>
      <c r="T1138" s="58">
        <v>19570</v>
      </c>
      <c r="U1138" s="58">
        <v>1344</v>
      </c>
      <c r="V1138" s="58">
        <v>1553980</v>
      </c>
      <c r="W1138" s="58">
        <v>114592</v>
      </c>
      <c r="X1138">
        <v>61</v>
      </c>
      <c r="Y1138" s="61">
        <v>46210</v>
      </c>
      <c r="Z1138" s="61" t="s">
        <v>1817</v>
      </c>
      <c r="AA1138" s="58">
        <v>61</v>
      </c>
      <c r="AB1138">
        <v>7530</v>
      </c>
      <c r="AC1138">
        <v>0</v>
      </c>
      <c r="AD1138">
        <v>0</v>
      </c>
      <c r="AE1138" s="42">
        <v>0.93132345426673502</v>
      </c>
      <c r="AF1138" s="58">
        <v>0</v>
      </c>
    </row>
    <row r="1139" spans="3:32">
      <c r="C1139" t="s">
        <v>1435</v>
      </c>
      <c r="D1139">
        <v>192</v>
      </c>
      <c r="E1139">
        <v>97902632</v>
      </c>
      <c r="F1139" t="s">
        <v>623</v>
      </c>
      <c r="G1139" t="s">
        <v>211</v>
      </c>
      <c r="H1139">
        <v>17</v>
      </c>
      <c r="I1139">
        <v>688457</v>
      </c>
      <c r="J1139" s="59">
        <v>0.91</v>
      </c>
      <c r="K1139" s="60">
        <v>64.867818461419802</v>
      </c>
      <c r="L1139" t="s">
        <v>51</v>
      </c>
      <c r="M1139" s="42">
        <v>0.11799999999999999</v>
      </c>
      <c r="N1139">
        <v>3348</v>
      </c>
      <c r="O1139" s="62">
        <v>45273</v>
      </c>
      <c r="P1139">
        <v>97663</v>
      </c>
      <c r="Q1139" s="58">
        <v>6335185.7543976502</v>
      </c>
      <c r="R1139" s="58">
        <v>7082738</v>
      </c>
      <c r="S1139">
        <v>67878</v>
      </c>
      <c r="T1139" s="58">
        <v>97663</v>
      </c>
      <c r="U1139" s="58">
        <v>29785</v>
      </c>
      <c r="V1139" s="58">
        <v>4922663</v>
      </c>
      <c r="W1139" s="58">
        <v>2160075</v>
      </c>
      <c r="X1139">
        <v>92</v>
      </c>
      <c r="Y1139" s="61">
        <v>45997</v>
      </c>
      <c r="Z1139" s="61" t="s">
        <v>1817</v>
      </c>
      <c r="AA1139" s="58">
        <v>-152</v>
      </c>
      <c r="AB1139">
        <v>3522</v>
      </c>
      <c r="AC1139">
        <v>152</v>
      </c>
      <c r="AD1139">
        <v>1</v>
      </c>
      <c r="AE1139" s="42">
        <v>0.69502268003235601</v>
      </c>
      <c r="AF1139" s="58">
        <v>151</v>
      </c>
    </row>
    <row r="1140" spans="3:32">
      <c r="C1140" t="s">
        <v>1436</v>
      </c>
      <c r="D1140">
        <v>301</v>
      </c>
      <c r="E1140">
        <v>64698334</v>
      </c>
      <c r="F1140" t="s">
        <v>282</v>
      </c>
      <c r="G1140" t="s">
        <v>50</v>
      </c>
      <c r="H1140">
        <v>32</v>
      </c>
      <c r="I1140">
        <v>9188376</v>
      </c>
      <c r="J1140" s="59">
        <v>0.78</v>
      </c>
      <c r="K1140" s="60">
        <v>59.067790304230101</v>
      </c>
      <c r="L1140" t="s">
        <v>232</v>
      </c>
      <c r="M1140" s="42">
        <v>0.10100000000000001</v>
      </c>
      <c r="N1140">
        <v>9719</v>
      </c>
      <c r="O1140" s="62">
        <v>45079</v>
      </c>
      <c r="P1140">
        <v>89336</v>
      </c>
      <c r="Q1140" s="58">
        <v>5276880.1146187</v>
      </c>
      <c r="R1140" s="58">
        <v>5809845</v>
      </c>
      <c r="S1140">
        <v>86226</v>
      </c>
      <c r="T1140" s="58">
        <v>89336</v>
      </c>
      <c r="U1140" s="58">
        <v>3110</v>
      </c>
      <c r="V1140" s="58">
        <v>5607590</v>
      </c>
      <c r="W1140" s="58">
        <v>202255</v>
      </c>
      <c r="X1140">
        <v>147</v>
      </c>
      <c r="Y1140" s="61">
        <v>46081</v>
      </c>
      <c r="Z1140" s="61" t="s">
        <v>1817</v>
      </c>
      <c r="AA1140" s="58">
        <v>-68</v>
      </c>
      <c r="AB1140">
        <v>1355</v>
      </c>
      <c r="AC1140">
        <v>68</v>
      </c>
      <c r="AD1140">
        <v>2</v>
      </c>
      <c r="AE1140" s="42">
        <v>0.96518760634010903</v>
      </c>
      <c r="AF1140" s="58">
        <v>66</v>
      </c>
    </row>
    <row r="1141" spans="3:32">
      <c r="C1141" t="s">
        <v>1437</v>
      </c>
      <c r="D1141">
        <v>312</v>
      </c>
      <c r="E1141">
        <v>91050466</v>
      </c>
      <c r="F1141" t="s">
        <v>264</v>
      </c>
      <c r="G1141" t="s">
        <v>97</v>
      </c>
      <c r="H1141">
        <v>32</v>
      </c>
      <c r="I1141">
        <v>1433445</v>
      </c>
      <c r="J1141" s="59">
        <v>0.97</v>
      </c>
      <c r="K1141" s="60">
        <v>98.394693470641599</v>
      </c>
      <c r="L1141" t="s">
        <v>84</v>
      </c>
      <c r="M1141" s="42">
        <v>0.121</v>
      </c>
      <c r="N1141">
        <v>5773</v>
      </c>
      <c r="O1141" s="62">
        <v>44482</v>
      </c>
      <c r="P1141">
        <v>75965</v>
      </c>
      <c r="Q1141" s="58">
        <v>7474552.8894972904</v>
      </c>
      <c r="R1141" s="58">
        <v>8378974</v>
      </c>
      <c r="S1141">
        <v>13884</v>
      </c>
      <c r="T1141" s="58">
        <v>75965</v>
      </c>
      <c r="U1141" s="58">
        <v>62081</v>
      </c>
      <c r="V1141" s="58">
        <v>1531411</v>
      </c>
      <c r="W1141" s="58">
        <v>6847563</v>
      </c>
      <c r="X1141">
        <v>60</v>
      </c>
      <c r="Y1141" s="61">
        <v>46250</v>
      </c>
      <c r="Z1141" s="61" t="s">
        <v>1817</v>
      </c>
      <c r="AA1141" s="58">
        <v>101</v>
      </c>
      <c r="AB1141">
        <v>9522</v>
      </c>
      <c r="AC1141">
        <v>0</v>
      </c>
      <c r="AD1141">
        <v>0</v>
      </c>
      <c r="AE1141" s="42">
        <v>0.18276838017508101</v>
      </c>
      <c r="AF1141" s="58">
        <v>0</v>
      </c>
    </row>
    <row r="1142" spans="3:32">
      <c r="C1142" t="s">
        <v>1438</v>
      </c>
      <c r="D1142">
        <v>317</v>
      </c>
      <c r="E1142">
        <v>84959084</v>
      </c>
      <c r="F1142" t="s">
        <v>278</v>
      </c>
      <c r="G1142" t="s">
        <v>75</v>
      </c>
      <c r="H1142">
        <v>36</v>
      </c>
      <c r="I1142">
        <v>8374351</v>
      </c>
      <c r="J1142" s="59">
        <v>0.83</v>
      </c>
      <c r="K1142" s="60">
        <v>92.885704533867496</v>
      </c>
      <c r="L1142" t="s">
        <v>194</v>
      </c>
      <c r="M1142" s="42">
        <v>0.13300000000000001</v>
      </c>
      <c r="N1142">
        <v>3205</v>
      </c>
      <c r="O1142" s="62">
        <v>44350</v>
      </c>
      <c r="P1142">
        <v>97392</v>
      </c>
      <c r="Q1142" s="58">
        <v>9046324.5359624308</v>
      </c>
      <c r="R1142" s="58">
        <v>10249486</v>
      </c>
      <c r="S1142">
        <v>28222</v>
      </c>
      <c r="T1142" s="58">
        <v>97392</v>
      </c>
      <c r="U1142" s="58">
        <v>69170</v>
      </c>
      <c r="V1142" s="58">
        <v>2970069</v>
      </c>
      <c r="W1142" s="58">
        <v>7279417</v>
      </c>
      <c r="X1142">
        <v>74</v>
      </c>
      <c r="Y1142" s="61">
        <v>45936</v>
      </c>
      <c r="Z1142" s="61" t="s">
        <v>1817</v>
      </c>
      <c r="AA1142" s="58">
        <v>-213</v>
      </c>
      <c r="AB1142">
        <v>7501</v>
      </c>
      <c r="AC1142">
        <v>213</v>
      </c>
      <c r="AD1142">
        <v>9</v>
      </c>
      <c r="AE1142" s="42">
        <v>0.28977739444718298</v>
      </c>
      <c r="AF1142" s="58">
        <v>204</v>
      </c>
    </row>
    <row r="1143" spans="3:32">
      <c r="C1143" t="s">
        <v>1439</v>
      </c>
      <c r="D1143">
        <v>441</v>
      </c>
      <c r="E1143">
        <v>27142872</v>
      </c>
      <c r="F1143" t="s">
        <v>295</v>
      </c>
      <c r="G1143" t="s">
        <v>63</v>
      </c>
      <c r="H1143">
        <v>9</v>
      </c>
      <c r="I1143">
        <v>2269989</v>
      </c>
      <c r="J1143" s="59">
        <v>0.75</v>
      </c>
      <c r="K1143" s="60">
        <v>92.720388352147907</v>
      </c>
      <c r="L1143" t="s">
        <v>112</v>
      </c>
      <c r="M1143" s="42">
        <v>0.13900000000000001</v>
      </c>
      <c r="N1143">
        <v>4630</v>
      </c>
      <c r="O1143" s="62">
        <v>45156</v>
      </c>
      <c r="P1143">
        <v>39925</v>
      </c>
      <c r="Q1143" s="58">
        <v>3701861.5049594999</v>
      </c>
      <c r="R1143" s="58">
        <v>4216420</v>
      </c>
      <c r="S1143">
        <v>17365</v>
      </c>
      <c r="T1143" s="58">
        <v>39925</v>
      </c>
      <c r="U1143" s="58">
        <v>22560</v>
      </c>
      <c r="V1143" s="58">
        <v>1833892</v>
      </c>
      <c r="W1143" s="58">
        <v>2382528</v>
      </c>
      <c r="X1143">
        <v>193</v>
      </c>
      <c r="Y1143" s="61">
        <v>45949</v>
      </c>
      <c r="Z1143" s="61" t="s">
        <v>1817</v>
      </c>
      <c r="AA1143" s="58">
        <v>-200</v>
      </c>
      <c r="AB1143">
        <v>5321</v>
      </c>
      <c r="AC1143">
        <v>200</v>
      </c>
      <c r="AD1143">
        <v>8</v>
      </c>
      <c r="AE1143" s="42">
        <v>0.43494051346274298</v>
      </c>
      <c r="AF1143" s="58">
        <v>192</v>
      </c>
    </row>
    <row r="1144" spans="3:32">
      <c r="C1144" t="s">
        <v>1440</v>
      </c>
      <c r="D1144">
        <v>123</v>
      </c>
      <c r="E1144">
        <v>92999381</v>
      </c>
      <c r="F1144" t="s">
        <v>489</v>
      </c>
      <c r="G1144" t="s">
        <v>63</v>
      </c>
      <c r="H1144">
        <v>27</v>
      </c>
      <c r="I1144">
        <v>5139191</v>
      </c>
      <c r="J1144" s="59">
        <v>0.97</v>
      </c>
      <c r="K1144" s="60">
        <v>81.122120375776603</v>
      </c>
      <c r="L1144" t="s">
        <v>101</v>
      </c>
      <c r="M1144" s="42">
        <v>0.13400000000000001</v>
      </c>
      <c r="N1144">
        <v>5528</v>
      </c>
      <c r="O1144" s="62">
        <v>44096</v>
      </c>
      <c r="P1144">
        <v>19309</v>
      </c>
      <c r="Q1144" s="58">
        <v>1566387.02233587</v>
      </c>
      <c r="R1144" s="58">
        <v>1776283</v>
      </c>
      <c r="S1144">
        <v>16364</v>
      </c>
      <c r="T1144" s="58">
        <v>19309</v>
      </c>
      <c r="U1144" s="58">
        <v>2945</v>
      </c>
      <c r="V1144" s="58">
        <v>1505365</v>
      </c>
      <c r="W1144" s="58">
        <v>270918</v>
      </c>
      <c r="X1144">
        <v>80</v>
      </c>
      <c r="Y1144" s="61">
        <v>46380</v>
      </c>
      <c r="Z1144" s="61" t="s">
        <v>1817</v>
      </c>
      <c r="AA1144" s="58">
        <v>231</v>
      </c>
      <c r="AB1144">
        <v>6383</v>
      </c>
      <c r="AC1144">
        <v>0</v>
      </c>
      <c r="AD1144">
        <v>0</v>
      </c>
      <c r="AE1144" s="42">
        <v>0.84748044953130697</v>
      </c>
      <c r="AF1144" s="58">
        <v>0</v>
      </c>
    </row>
    <row r="1145" spans="3:32">
      <c r="C1145" t="s">
        <v>1441</v>
      </c>
      <c r="D1145">
        <v>345</v>
      </c>
      <c r="E1145">
        <v>89183995</v>
      </c>
      <c r="F1145" t="s">
        <v>269</v>
      </c>
      <c r="G1145" t="s">
        <v>97</v>
      </c>
      <c r="H1145">
        <v>12</v>
      </c>
      <c r="I1145">
        <v>1738541</v>
      </c>
      <c r="J1145" s="59">
        <v>0.76</v>
      </c>
      <c r="K1145" s="60">
        <v>70.768057550981695</v>
      </c>
      <c r="L1145" t="s">
        <v>236</v>
      </c>
      <c r="M1145" s="42">
        <v>0.13800000000000001</v>
      </c>
      <c r="N1145">
        <v>9426</v>
      </c>
      <c r="O1145" s="62">
        <v>45073</v>
      </c>
      <c r="P1145">
        <v>92405</v>
      </c>
      <c r="Q1145" s="58">
        <v>6539322.3579984698</v>
      </c>
      <c r="R1145" s="58">
        <v>7441749</v>
      </c>
      <c r="S1145">
        <v>54393</v>
      </c>
      <c r="T1145" s="58">
        <v>92405</v>
      </c>
      <c r="U1145" s="58">
        <v>38012</v>
      </c>
      <c r="V1145" s="58">
        <v>4380489</v>
      </c>
      <c r="W1145" s="58">
        <v>3061260</v>
      </c>
      <c r="X1145">
        <v>196</v>
      </c>
      <c r="Y1145" s="61">
        <v>45944</v>
      </c>
      <c r="Z1145" s="61" t="s">
        <v>1817</v>
      </c>
      <c r="AA1145" s="58">
        <v>-205</v>
      </c>
      <c r="AB1145">
        <v>1667</v>
      </c>
      <c r="AC1145">
        <v>205</v>
      </c>
      <c r="AD1145">
        <v>2</v>
      </c>
      <c r="AE1145" s="42">
        <v>0.58863697851847796</v>
      </c>
      <c r="AF1145" s="58">
        <v>203</v>
      </c>
    </row>
    <row r="1146" spans="3:32">
      <c r="C1146" t="s">
        <v>1442</v>
      </c>
      <c r="D1146">
        <v>937</v>
      </c>
      <c r="E1146">
        <v>66398573</v>
      </c>
      <c r="F1146" t="s">
        <v>466</v>
      </c>
      <c r="G1146" t="s">
        <v>147</v>
      </c>
      <c r="H1146">
        <v>19</v>
      </c>
      <c r="I1146">
        <v>2808022</v>
      </c>
      <c r="J1146" s="59">
        <v>0.75</v>
      </c>
      <c r="K1146" s="60">
        <v>54.2999418585729</v>
      </c>
      <c r="L1146" t="s">
        <v>104</v>
      </c>
      <c r="M1146" s="42">
        <v>0.11899999999999999</v>
      </c>
      <c r="N1146">
        <v>4508</v>
      </c>
      <c r="O1146" s="62">
        <v>45003</v>
      </c>
      <c r="P1146">
        <v>94305</v>
      </c>
      <c r="Q1146" s="58">
        <v>5120756.0169727197</v>
      </c>
      <c r="R1146" s="58">
        <v>5730126</v>
      </c>
      <c r="S1146">
        <v>11753</v>
      </c>
      <c r="T1146" s="58">
        <v>94305</v>
      </c>
      <c r="U1146" s="58">
        <v>82552</v>
      </c>
      <c r="V1146" s="58">
        <v>714131</v>
      </c>
      <c r="W1146" s="58">
        <v>5015995</v>
      </c>
      <c r="X1146">
        <v>163</v>
      </c>
      <c r="Y1146" s="61">
        <v>45998</v>
      </c>
      <c r="Z1146" s="61" t="s">
        <v>1817</v>
      </c>
      <c r="AA1146" s="58">
        <v>-151</v>
      </c>
      <c r="AB1146">
        <v>5655</v>
      </c>
      <c r="AC1146">
        <v>151</v>
      </c>
      <c r="AD1146">
        <v>4</v>
      </c>
      <c r="AE1146" s="42">
        <v>0.124627538306559</v>
      </c>
      <c r="AF1146" s="58">
        <v>147</v>
      </c>
    </row>
    <row r="1147" spans="3:32">
      <c r="C1147" t="s">
        <v>1443</v>
      </c>
      <c r="D1147">
        <v>154</v>
      </c>
      <c r="E1147">
        <v>81065731</v>
      </c>
      <c r="F1147" t="s">
        <v>485</v>
      </c>
      <c r="G1147" t="s">
        <v>207</v>
      </c>
      <c r="H1147">
        <v>47</v>
      </c>
      <c r="I1147">
        <v>1287810</v>
      </c>
      <c r="J1147" s="59">
        <v>0.77</v>
      </c>
      <c r="K1147" s="60">
        <v>52.091792313049403</v>
      </c>
      <c r="L1147" t="s">
        <v>159</v>
      </c>
      <c r="M1147" s="42">
        <v>0.11600000000000001</v>
      </c>
      <c r="N1147">
        <v>8464</v>
      </c>
      <c r="O1147" s="62">
        <v>45556</v>
      </c>
      <c r="P1147">
        <v>34131</v>
      </c>
      <c r="Q1147" s="58">
        <v>1777944.9634366899</v>
      </c>
      <c r="R1147" s="58">
        <v>1984187</v>
      </c>
      <c r="S1147">
        <v>26744</v>
      </c>
      <c r="T1147" s="58">
        <v>34131</v>
      </c>
      <c r="U1147" s="58">
        <v>7387</v>
      </c>
      <c r="V1147" s="58">
        <v>1554747</v>
      </c>
      <c r="W1147" s="58">
        <v>429440</v>
      </c>
      <c r="X1147">
        <v>110</v>
      </c>
      <c r="Y1147" s="61">
        <v>46002</v>
      </c>
      <c r="Z1147" s="61" t="s">
        <v>1817</v>
      </c>
      <c r="AA1147" s="58">
        <v>-147</v>
      </c>
      <c r="AB1147">
        <v>2112</v>
      </c>
      <c r="AC1147">
        <v>147</v>
      </c>
      <c r="AD1147">
        <v>4</v>
      </c>
      <c r="AE1147" s="42">
        <v>0.78356918930005004</v>
      </c>
      <c r="AF1147" s="58">
        <v>143</v>
      </c>
    </row>
    <row r="1148" spans="3:32">
      <c r="C1148" t="s">
        <v>1444</v>
      </c>
      <c r="D1148">
        <v>165</v>
      </c>
      <c r="E1148">
        <v>48099243</v>
      </c>
      <c r="F1148" t="s">
        <v>442</v>
      </c>
      <c r="G1148" t="s">
        <v>58</v>
      </c>
      <c r="H1148">
        <v>10</v>
      </c>
      <c r="I1148">
        <v>9576379</v>
      </c>
      <c r="J1148" s="59">
        <v>0.97</v>
      </c>
      <c r="K1148" s="60">
        <v>58.3776702134777</v>
      </c>
      <c r="L1148" t="s">
        <v>94</v>
      </c>
      <c r="M1148" s="42">
        <v>0.14499999999999999</v>
      </c>
      <c r="N1148">
        <v>7676</v>
      </c>
      <c r="O1148" s="62">
        <v>44913</v>
      </c>
      <c r="P1148">
        <v>83769</v>
      </c>
      <c r="Q1148" s="58">
        <v>4890239.05611281</v>
      </c>
      <c r="R1148" s="58">
        <v>5599324</v>
      </c>
      <c r="S1148">
        <v>29425</v>
      </c>
      <c r="T1148" s="58">
        <v>83769</v>
      </c>
      <c r="U1148" s="58">
        <v>54344</v>
      </c>
      <c r="V1148" s="58">
        <v>1966839</v>
      </c>
      <c r="W1148" s="58">
        <v>3632485</v>
      </c>
      <c r="X1148">
        <v>72</v>
      </c>
      <c r="Y1148" s="61">
        <v>45716</v>
      </c>
      <c r="Z1148" s="61" t="s">
        <v>1817</v>
      </c>
      <c r="AA1148" s="58">
        <v>-433</v>
      </c>
      <c r="AB1148">
        <v>4448</v>
      </c>
      <c r="AC1148">
        <v>433</v>
      </c>
      <c r="AD1148">
        <v>1</v>
      </c>
      <c r="AE1148" s="42">
        <v>0.35126359393092899</v>
      </c>
      <c r="AF1148" s="58">
        <v>432</v>
      </c>
    </row>
    <row r="1149" spans="3:32">
      <c r="C1149" t="s">
        <v>1445</v>
      </c>
      <c r="D1149">
        <v>392</v>
      </c>
      <c r="E1149">
        <v>32665664</v>
      </c>
      <c r="F1149" t="s">
        <v>482</v>
      </c>
      <c r="G1149" t="s">
        <v>67</v>
      </c>
      <c r="H1149">
        <v>50</v>
      </c>
      <c r="I1149">
        <v>460263</v>
      </c>
      <c r="J1149" s="59">
        <v>0.97</v>
      </c>
      <c r="K1149" s="60">
        <v>52.774732057538202</v>
      </c>
      <c r="L1149" t="s">
        <v>129</v>
      </c>
      <c r="M1149" s="42">
        <v>0.14599999999999999</v>
      </c>
      <c r="N1149">
        <v>3895</v>
      </c>
      <c r="O1149" s="62">
        <v>44620</v>
      </c>
      <c r="P1149">
        <v>48781</v>
      </c>
      <c r="Q1149" s="58">
        <v>2574404.2044987702</v>
      </c>
      <c r="R1149" s="58">
        <v>2950267</v>
      </c>
      <c r="S1149">
        <v>3982</v>
      </c>
      <c r="T1149" s="58">
        <v>48781</v>
      </c>
      <c r="U1149" s="58">
        <v>44799</v>
      </c>
      <c r="V1149" s="58">
        <v>240831</v>
      </c>
      <c r="W1149" s="58">
        <v>2709436</v>
      </c>
      <c r="X1149">
        <v>63</v>
      </c>
      <c r="Y1149" s="61">
        <v>45762</v>
      </c>
      <c r="Z1149" s="61" t="s">
        <v>1817</v>
      </c>
      <c r="AA1149" s="58">
        <v>-387</v>
      </c>
      <c r="AB1149">
        <v>1684</v>
      </c>
      <c r="AC1149">
        <v>387</v>
      </c>
      <c r="AD1149">
        <v>1</v>
      </c>
      <c r="AE1149" s="42">
        <v>8.1630142883499707E-2</v>
      </c>
      <c r="AF1149" s="58">
        <v>386</v>
      </c>
    </row>
    <row r="1150" spans="3:32">
      <c r="C1150" t="s">
        <v>1446</v>
      </c>
      <c r="D1150">
        <v>291</v>
      </c>
      <c r="E1150">
        <v>15516978</v>
      </c>
      <c r="F1150" t="s">
        <v>78</v>
      </c>
      <c r="G1150" t="s">
        <v>79</v>
      </c>
      <c r="H1150">
        <v>23</v>
      </c>
      <c r="I1150">
        <v>9566012</v>
      </c>
      <c r="J1150" s="59">
        <v>0.78</v>
      </c>
      <c r="K1150" s="60">
        <v>97.386737547401196</v>
      </c>
      <c r="L1150" t="s">
        <v>129</v>
      </c>
      <c r="M1150" s="42">
        <v>0.105</v>
      </c>
      <c r="N1150">
        <v>6624</v>
      </c>
      <c r="O1150" s="62">
        <v>44528</v>
      </c>
      <c r="P1150">
        <v>41073</v>
      </c>
      <c r="Q1150" s="58">
        <v>3999965.47128441</v>
      </c>
      <c r="R1150" s="58">
        <v>4419962</v>
      </c>
      <c r="S1150">
        <v>29363</v>
      </c>
      <c r="T1150" s="58">
        <v>41073</v>
      </c>
      <c r="U1150" s="58">
        <v>11710</v>
      </c>
      <c r="V1150" s="58">
        <v>3159821</v>
      </c>
      <c r="W1150" s="58">
        <v>1260141</v>
      </c>
      <c r="X1150">
        <v>96</v>
      </c>
      <c r="Y1150" s="61">
        <v>45847</v>
      </c>
      <c r="Z1150" s="61" t="s">
        <v>1817</v>
      </c>
      <c r="AA1150" s="58">
        <v>-302</v>
      </c>
      <c r="AB1150">
        <v>8083</v>
      </c>
      <c r="AC1150">
        <v>302</v>
      </c>
      <c r="AD1150">
        <v>8</v>
      </c>
      <c r="AE1150" s="42">
        <v>0.71489786477734796</v>
      </c>
      <c r="AF1150" s="58">
        <v>294</v>
      </c>
    </row>
    <row r="1151" spans="3:32">
      <c r="C1151" t="s">
        <v>1447</v>
      </c>
      <c r="D1151">
        <v>454</v>
      </c>
      <c r="E1151">
        <v>42466809</v>
      </c>
      <c r="F1151" t="s">
        <v>66</v>
      </c>
      <c r="G1151" t="s">
        <v>67</v>
      </c>
      <c r="H1151">
        <v>46</v>
      </c>
      <c r="I1151">
        <v>9728069</v>
      </c>
      <c r="J1151" s="59">
        <v>0.93</v>
      </c>
      <c r="K1151" s="60">
        <v>98.822294104222195</v>
      </c>
      <c r="L1151" t="s">
        <v>176</v>
      </c>
      <c r="M1151" s="42">
        <v>0.12</v>
      </c>
      <c r="N1151">
        <v>6007</v>
      </c>
      <c r="O1151" s="62">
        <v>45384</v>
      </c>
      <c r="P1151">
        <v>84793</v>
      </c>
      <c r="Q1151" s="58">
        <v>8379438.7839793097</v>
      </c>
      <c r="R1151" s="58">
        <v>9384971</v>
      </c>
      <c r="S1151">
        <v>65827</v>
      </c>
      <c r="T1151" s="58">
        <v>84793</v>
      </c>
      <c r="U1151" s="58">
        <v>18966</v>
      </c>
      <c r="V1151" s="58">
        <v>7285796</v>
      </c>
      <c r="W1151" s="58">
        <v>2099175</v>
      </c>
      <c r="X1151">
        <v>110</v>
      </c>
      <c r="Y1151" s="61">
        <v>45690</v>
      </c>
      <c r="Z1151" s="61" t="s">
        <v>1817</v>
      </c>
      <c r="AA1151" s="58">
        <v>-459</v>
      </c>
      <c r="AB1151">
        <v>1926</v>
      </c>
      <c r="AC1151">
        <v>459</v>
      </c>
      <c r="AD1151">
        <v>1</v>
      </c>
      <c r="AE1151" s="42">
        <v>0.77632587595674196</v>
      </c>
      <c r="AF1151" s="58">
        <v>458</v>
      </c>
    </row>
    <row r="1152" spans="3:32">
      <c r="C1152" t="s">
        <v>1448</v>
      </c>
      <c r="D1152">
        <v>917</v>
      </c>
      <c r="E1152">
        <v>49775718</v>
      </c>
      <c r="F1152" t="s">
        <v>299</v>
      </c>
      <c r="G1152" t="s">
        <v>83</v>
      </c>
      <c r="H1152">
        <v>19</v>
      </c>
      <c r="I1152">
        <v>4044366</v>
      </c>
      <c r="J1152" s="59">
        <v>0.89</v>
      </c>
      <c r="K1152" s="60">
        <v>97.5504404043145</v>
      </c>
      <c r="L1152" t="s">
        <v>84</v>
      </c>
      <c r="M1152" s="42">
        <v>0.13300000000000001</v>
      </c>
      <c r="N1152">
        <v>3498</v>
      </c>
      <c r="O1152" s="62">
        <v>44853</v>
      </c>
      <c r="P1152">
        <v>42953</v>
      </c>
      <c r="Q1152" s="58">
        <v>4190084.0666865199</v>
      </c>
      <c r="R1152" s="58">
        <v>4747365</v>
      </c>
      <c r="S1152">
        <v>26548</v>
      </c>
      <c r="T1152" s="58">
        <v>42953</v>
      </c>
      <c r="U1152" s="58">
        <v>16405</v>
      </c>
      <c r="V1152" s="58">
        <v>2934208</v>
      </c>
      <c r="W1152" s="58">
        <v>1813157</v>
      </c>
      <c r="X1152">
        <v>79</v>
      </c>
      <c r="Y1152" s="61">
        <v>46037</v>
      </c>
      <c r="Z1152" s="61" t="s">
        <v>1817</v>
      </c>
      <c r="AA1152" s="58">
        <v>-112</v>
      </c>
      <c r="AB1152">
        <v>1884</v>
      </c>
      <c r="AC1152">
        <v>112</v>
      </c>
      <c r="AD1152">
        <v>9</v>
      </c>
      <c r="AE1152" s="42">
        <v>0.61807091472074105</v>
      </c>
      <c r="AF1152" s="58">
        <v>103</v>
      </c>
    </row>
    <row r="1153" spans="3:32">
      <c r="C1153" t="s">
        <v>1449</v>
      </c>
      <c r="D1153">
        <v>276</v>
      </c>
      <c r="E1153">
        <v>21631702</v>
      </c>
      <c r="F1153" t="s">
        <v>421</v>
      </c>
      <c r="G1153" t="s">
        <v>67</v>
      </c>
      <c r="H1153">
        <v>8</v>
      </c>
      <c r="I1153">
        <v>3500808</v>
      </c>
      <c r="J1153" s="59">
        <v>0.99</v>
      </c>
      <c r="K1153" s="60">
        <v>58.149550311273202</v>
      </c>
      <c r="L1153" t="s">
        <v>221</v>
      </c>
      <c r="M1153" s="42">
        <v>0.10100000000000001</v>
      </c>
      <c r="N1153">
        <v>2680</v>
      </c>
      <c r="O1153" s="62">
        <v>44723</v>
      </c>
      <c r="P1153">
        <v>61502</v>
      </c>
      <c r="Q1153" s="58">
        <v>3576313.6432439201</v>
      </c>
      <c r="R1153" s="58">
        <v>3937521</v>
      </c>
      <c r="S1153">
        <v>55955</v>
      </c>
      <c r="T1153" s="58">
        <v>61502</v>
      </c>
      <c r="U1153" s="58">
        <v>5547</v>
      </c>
      <c r="V1153" s="58">
        <v>3582388</v>
      </c>
      <c r="W1153" s="58">
        <v>355133</v>
      </c>
      <c r="X1153">
        <v>170</v>
      </c>
      <c r="Y1153" s="61">
        <v>46337</v>
      </c>
      <c r="Z1153" s="61" t="s">
        <v>1817</v>
      </c>
      <c r="AA1153" s="58">
        <v>188</v>
      </c>
      <c r="AB1153">
        <v>1681</v>
      </c>
      <c r="AC1153">
        <v>0</v>
      </c>
      <c r="AD1153">
        <v>0</v>
      </c>
      <c r="AE1153" s="42">
        <v>0.90980781112809295</v>
      </c>
      <c r="AF1153" s="58">
        <v>0</v>
      </c>
    </row>
    <row r="1154" spans="3:32">
      <c r="C1154" t="s">
        <v>1450</v>
      </c>
      <c r="D1154">
        <v>262</v>
      </c>
      <c r="E1154">
        <v>87195453</v>
      </c>
      <c r="F1154" t="s">
        <v>389</v>
      </c>
      <c r="G1154" t="s">
        <v>79</v>
      </c>
      <c r="H1154">
        <v>10</v>
      </c>
      <c r="I1154">
        <v>9129272</v>
      </c>
      <c r="J1154" s="59">
        <v>0.89</v>
      </c>
      <c r="K1154" s="60">
        <v>83.899001789805695</v>
      </c>
      <c r="L1154" t="s">
        <v>80</v>
      </c>
      <c r="M1154" s="42">
        <v>0.128</v>
      </c>
      <c r="N1154">
        <v>6127</v>
      </c>
      <c r="O1154" s="62">
        <v>45156</v>
      </c>
      <c r="P1154">
        <v>84834</v>
      </c>
      <c r="Q1154" s="58">
        <v>7117487.9178363802</v>
      </c>
      <c r="R1154" s="58">
        <v>8028526</v>
      </c>
      <c r="S1154">
        <v>32752</v>
      </c>
      <c r="T1154" s="58">
        <v>84834</v>
      </c>
      <c r="U1154" s="58">
        <v>52082</v>
      </c>
      <c r="V1154" s="58">
        <v>3099586</v>
      </c>
      <c r="W1154" s="58">
        <v>4928940</v>
      </c>
      <c r="X1154">
        <v>101</v>
      </c>
      <c r="Y1154" s="61">
        <v>46211</v>
      </c>
      <c r="Z1154" s="61" t="s">
        <v>1817</v>
      </c>
      <c r="AA1154" s="58">
        <v>62</v>
      </c>
      <c r="AB1154">
        <v>3733</v>
      </c>
      <c r="AC1154">
        <v>0</v>
      </c>
      <c r="AD1154">
        <v>0</v>
      </c>
      <c r="AE1154" s="42">
        <v>0.38607162222693697</v>
      </c>
      <c r="AF1154" s="58">
        <v>0</v>
      </c>
    </row>
    <row r="1155" spans="3:32">
      <c r="C1155" t="s">
        <v>1451</v>
      </c>
      <c r="D1155">
        <v>225</v>
      </c>
      <c r="E1155">
        <v>90625519</v>
      </c>
      <c r="F1155" t="s">
        <v>872</v>
      </c>
      <c r="G1155" t="s">
        <v>63</v>
      </c>
      <c r="H1155">
        <v>37</v>
      </c>
      <c r="I1155">
        <v>2654832</v>
      </c>
      <c r="J1155" s="59">
        <v>0.78</v>
      </c>
      <c r="K1155" s="60">
        <v>89.014037677626604</v>
      </c>
      <c r="L1155" t="s">
        <v>194</v>
      </c>
      <c r="M1155" s="42">
        <v>0.13100000000000001</v>
      </c>
      <c r="N1155">
        <v>9581</v>
      </c>
      <c r="O1155" s="62">
        <v>44449</v>
      </c>
      <c r="P1155">
        <v>16266</v>
      </c>
      <c r="Q1155" s="58">
        <v>1447902.33686427</v>
      </c>
      <c r="R1155" s="58">
        <v>1637578</v>
      </c>
      <c r="S1155">
        <v>11466</v>
      </c>
      <c r="T1155" s="58">
        <v>16266</v>
      </c>
      <c r="U1155" s="58">
        <v>4800</v>
      </c>
      <c r="V1155" s="58">
        <v>1154338</v>
      </c>
      <c r="W1155" s="58">
        <v>483240</v>
      </c>
      <c r="X1155">
        <v>127</v>
      </c>
      <c r="Y1155" s="61">
        <v>45843</v>
      </c>
      <c r="Z1155" s="61" t="s">
        <v>1817</v>
      </c>
      <c r="AA1155" s="58">
        <v>-306</v>
      </c>
      <c r="AB1155">
        <v>9900</v>
      </c>
      <c r="AC1155">
        <v>306</v>
      </c>
      <c r="AD1155">
        <v>3</v>
      </c>
      <c r="AE1155" s="42">
        <v>0.70490593876798202</v>
      </c>
      <c r="AF1155" s="58">
        <v>303</v>
      </c>
    </row>
    <row r="1156" spans="3:32">
      <c r="C1156" t="s">
        <v>1452</v>
      </c>
      <c r="D1156">
        <v>941</v>
      </c>
      <c r="E1156">
        <v>12873232</v>
      </c>
      <c r="F1156" t="s">
        <v>139</v>
      </c>
      <c r="G1156" t="s">
        <v>67</v>
      </c>
      <c r="H1156">
        <v>37</v>
      </c>
      <c r="I1156">
        <v>1593313</v>
      </c>
      <c r="J1156" s="59">
        <v>0.76</v>
      </c>
      <c r="K1156" s="60">
        <v>58.449337230767497</v>
      </c>
      <c r="L1156" t="s">
        <v>230</v>
      </c>
      <c r="M1156" s="42">
        <v>0.125</v>
      </c>
      <c r="N1156">
        <v>6356</v>
      </c>
      <c r="O1156" s="62">
        <v>44117</v>
      </c>
      <c r="P1156">
        <v>32848</v>
      </c>
      <c r="Q1156" s="58">
        <v>1919943.8293562499</v>
      </c>
      <c r="R1156" s="58">
        <v>2159937</v>
      </c>
      <c r="S1156">
        <v>6143</v>
      </c>
      <c r="T1156" s="58">
        <v>32848</v>
      </c>
      <c r="U1156" s="58">
        <v>26705</v>
      </c>
      <c r="V1156" s="58">
        <v>403936</v>
      </c>
      <c r="W1156" s="58">
        <v>1756001</v>
      </c>
      <c r="X1156">
        <v>160</v>
      </c>
      <c r="Y1156" s="61">
        <v>45862</v>
      </c>
      <c r="Z1156" s="61" t="s">
        <v>1817</v>
      </c>
      <c r="AA1156" s="58">
        <v>-287</v>
      </c>
      <c r="AB1156">
        <v>6943</v>
      </c>
      <c r="AC1156">
        <v>287</v>
      </c>
      <c r="AD1156">
        <v>8</v>
      </c>
      <c r="AE1156" s="42">
        <v>0.18701290793960099</v>
      </c>
      <c r="AF1156" s="58">
        <v>279</v>
      </c>
    </row>
    <row r="1157" spans="3:32">
      <c r="C1157" t="s">
        <v>1453</v>
      </c>
      <c r="D1157">
        <v>855</v>
      </c>
      <c r="E1157">
        <v>83226860</v>
      </c>
      <c r="F1157" t="s">
        <v>612</v>
      </c>
      <c r="G1157" t="s">
        <v>71</v>
      </c>
      <c r="H1157">
        <v>42</v>
      </c>
      <c r="I1157">
        <v>7244573</v>
      </c>
      <c r="J1157" s="59">
        <v>0.89</v>
      </c>
      <c r="K1157" s="60">
        <v>56.023600419538198</v>
      </c>
      <c r="L1157" t="s">
        <v>315</v>
      </c>
      <c r="M1157" s="42">
        <v>0.13300000000000001</v>
      </c>
      <c r="N1157">
        <v>8405</v>
      </c>
      <c r="O1157" s="62">
        <v>44964</v>
      </c>
      <c r="P1157">
        <v>93687</v>
      </c>
      <c r="Q1157" s="58">
        <v>5248683.0525052696</v>
      </c>
      <c r="R1157" s="58">
        <v>5946758</v>
      </c>
      <c r="S1157">
        <v>68654</v>
      </c>
      <c r="T1157" s="58">
        <v>93687</v>
      </c>
      <c r="U1157" s="58">
        <v>25033</v>
      </c>
      <c r="V1157" s="58">
        <v>4357795</v>
      </c>
      <c r="W1157" s="58">
        <v>1588963</v>
      </c>
      <c r="X1157">
        <v>62</v>
      </c>
      <c r="Y1157" s="61">
        <v>46008</v>
      </c>
      <c r="Z1157" s="61" t="s">
        <v>1817</v>
      </c>
      <c r="AA1157" s="58">
        <v>-141</v>
      </c>
      <c r="AB1157">
        <v>4442</v>
      </c>
      <c r="AC1157">
        <v>141</v>
      </c>
      <c r="AD1157">
        <v>3</v>
      </c>
      <c r="AE1157" s="42">
        <v>0.73280177612689101</v>
      </c>
      <c r="AF1157" s="58">
        <v>138</v>
      </c>
    </row>
    <row r="1158" spans="3:32">
      <c r="C1158" t="s">
        <v>1454</v>
      </c>
      <c r="D1158">
        <v>245</v>
      </c>
      <c r="E1158">
        <v>93974874</v>
      </c>
      <c r="F1158" t="s">
        <v>229</v>
      </c>
      <c r="G1158" t="s">
        <v>125</v>
      </c>
      <c r="H1158">
        <v>19</v>
      </c>
      <c r="I1158">
        <v>5298440</v>
      </c>
      <c r="J1158" s="59">
        <v>0.75</v>
      </c>
      <c r="K1158" s="60">
        <v>84.111262235153802</v>
      </c>
      <c r="L1158" t="s">
        <v>197</v>
      </c>
      <c r="M1158" s="42">
        <v>0.11</v>
      </c>
      <c r="N1158">
        <v>1145</v>
      </c>
      <c r="O1158" s="62">
        <v>45741</v>
      </c>
      <c r="P1158">
        <v>70565</v>
      </c>
      <c r="Q1158" s="58">
        <v>5935311.2196236299</v>
      </c>
      <c r="R1158" s="58">
        <v>6588195</v>
      </c>
      <c r="S1158">
        <v>34943</v>
      </c>
      <c r="T1158" s="58">
        <v>70565</v>
      </c>
      <c r="U1158" s="58">
        <v>35622</v>
      </c>
      <c r="V1158" s="58">
        <v>3262401</v>
      </c>
      <c r="W1158" s="58">
        <v>3325794</v>
      </c>
      <c r="X1158">
        <v>113</v>
      </c>
      <c r="Y1158" s="61">
        <v>46225</v>
      </c>
      <c r="Z1158" s="61" t="s">
        <v>1817</v>
      </c>
      <c r="AA1158" s="58">
        <v>76</v>
      </c>
      <c r="AB1158">
        <v>6722</v>
      </c>
      <c r="AC1158">
        <v>0</v>
      </c>
      <c r="AD1158">
        <v>0</v>
      </c>
      <c r="AE1158" s="42">
        <v>0.49518883299085897</v>
      </c>
      <c r="AF1158" s="58">
        <v>0</v>
      </c>
    </row>
    <row r="1159" spans="3:32">
      <c r="C1159" t="s">
        <v>1455</v>
      </c>
      <c r="D1159">
        <v>849</v>
      </c>
      <c r="E1159">
        <v>67782391</v>
      </c>
      <c r="F1159" t="s">
        <v>469</v>
      </c>
      <c r="G1159" t="s">
        <v>58</v>
      </c>
      <c r="H1159">
        <v>30</v>
      </c>
      <c r="I1159">
        <v>7205476</v>
      </c>
      <c r="J1159" s="59">
        <v>0.9</v>
      </c>
      <c r="K1159" s="60">
        <v>89.612224535212903</v>
      </c>
      <c r="L1159" t="s">
        <v>190</v>
      </c>
      <c r="M1159" s="42">
        <v>0.115</v>
      </c>
      <c r="N1159">
        <v>5519</v>
      </c>
      <c r="O1159" s="62">
        <v>45626</v>
      </c>
      <c r="P1159">
        <v>50297</v>
      </c>
      <c r="Q1159" s="58">
        <v>4507226.0574476002</v>
      </c>
      <c r="R1159" s="58">
        <v>5025557</v>
      </c>
      <c r="S1159">
        <v>20072</v>
      </c>
      <c r="T1159" s="58">
        <v>50297</v>
      </c>
      <c r="U1159" s="58">
        <v>30225</v>
      </c>
      <c r="V1159" s="58">
        <v>2005547</v>
      </c>
      <c r="W1159" s="58">
        <v>3020010</v>
      </c>
      <c r="X1159">
        <v>140</v>
      </c>
      <c r="Y1159" s="61">
        <v>45859</v>
      </c>
      <c r="Z1159" s="61" t="s">
        <v>1817</v>
      </c>
      <c r="AA1159" s="58">
        <v>-290</v>
      </c>
      <c r="AB1159">
        <v>1627</v>
      </c>
      <c r="AC1159">
        <v>290</v>
      </c>
      <c r="AD1159">
        <v>9</v>
      </c>
      <c r="AE1159" s="42">
        <v>0.399069527009563</v>
      </c>
      <c r="AF1159" s="58">
        <v>281</v>
      </c>
    </row>
    <row r="1160" spans="3:32">
      <c r="C1160" t="s">
        <v>1456</v>
      </c>
      <c r="D1160">
        <v>690</v>
      </c>
      <c r="E1160">
        <v>55704253</v>
      </c>
      <c r="F1160" t="s">
        <v>449</v>
      </c>
      <c r="G1160" t="s">
        <v>125</v>
      </c>
      <c r="H1160">
        <v>22</v>
      </c>
      <c r="I1160">
        <v>7984775</v>
      </c>
      <c r="J1160" s="59">
        <v>0.75</v>
      </c>
      <c r="K1160" s="60">
        <v>63.519763979637197</v>
      </c>
      <c r="L1160" t="s">
        <v>87</v>
      </c>
      <c r="M1160" s="42">
        <v>0.108</v>
      </c>
      <c r="N1160">
        <v>7798</v>
      </c>
      <c r="O1160" s="62">
        <v>45185</v>
      </c>
      <c r="P1160">
        <v>84153</v>
      </c>
      <c r="Q1160" s="58">
        <v>5345378.6981784096</v>
      </c>
      <c r="R1160" s="58">
        <v>5922680</v>
      </c>
      <c r="S1160">
        <v>48033</v>
      </c>
      <c r="T1160" s="58">
        <v>84153</v>
      </c>
      <c r="U1160" s="58">
        <v>36120</v>
      </c>
      <c r="V1160" s="58">
        <v>3380558</v>
      </c>
      <c r="W1160" s="58">
        <v>2542122</v>
      </c>
      <c r="X1160">
        <v>95</v>
      </c>
      <c r="Y1160" s="61">
        <v>45957</v>
      </c>
      <c r="Z1160" s="61" t="s">
        <v>1817</v>
      </c>
      <c r="AA1160" s="58">
        <v>-192</v>
      </c>
      <c r="AB1160">
        <v>8625</v>
      </c>
      <c r="AC1160">
        <v>192</v>
      </c>
      <c r="AD1160">
        <v>4</v>
      </c>
      <c r="AE1160" s="42">
        <v>0.57078179031050602</v>
      </c>
      <c r="AF1160" s="58">
        <v>188</v>
      </c>
    </row>
    <row r="1161" spans="3:32">
      <c r="C1161" t="s">
        <v>1457</v>
      </c>
      <c r="D1161">
        <v>336</v>
      </c>
      <c r="E1161">
        <v>68242795</v>
      </c>
      <c r="F1161" t="s">
        <v>869</v>
      </c>
      <c r="G1161" t="s">
        <v>107</v>
      </c>
      <c r="H1161">
        <v>30</v>
      </c>
      <c r="I1161">
        <v>2038639</v>
      </c>
      <c r="J1161" s="59">
        <v>0.91</v>
      </c>
      <c r="K1161" s="60">
        <v>57.593847157808803</v>
      </c>
      <c r="L1161" t="s">
        <v>276</v>
      </c>
      <c r="M1161" s="42">
        <v>0.112</v>
      </c>
      <c r="N1161">
        <v>2997</v>
      </c>
      <c r="O1161" s="62">
        <v>44075</v>
      </c>
      <c r="P1161">
        <v>71738</v>
      </c>
      <c r="Q1161" s="58">
        <v>4131667.4074068898</v>
      </c>
      <c r="R1161" s="58">
        <v>4594414</v>
      </c>
      <c r="S1161">
        <v>55969</v>
      </c>
      <c r="T1161" s="58">
        <v>71738</v>
      </c>
      <c r="U1161" s="58">
        <v>15769</v>
      </c>
      <c r="V1161" s="58">
        <v>3584499</v>
      </c>
      <c r="W1161" s="58">
        <v>1009915</v>
      </c>
      <c r="X1161">
        <v>92</v>
      </c>
      <c r="Y1161" s="61">
        <v>46027</v>
      </c>
      <c r="Z1161" s="61" t="s">
        <v>1817</v>
      </c>
      <c r="AA1161" s="58">
        <v>-122</v>
      </c>
      <c r="AB1161">
        <v>9746</v>
      </c>
      <c r="AC1161">
        <v>122</v>
      </c>
      <c r="AD1161">
        <v>7</v>
      </c>
      <c r="AE1161" s="42">
        <v>0.78018623323761505</v>
      </c>
      <c r="AF1161" s="58">
        <v>115</v>
      </c>
    </row>
    <row r="1162" spans="3:32">
      <c r="C1162" t="s">
        <v>1458</v>
      </c>
      <c r="D1162">
        <v>762</v>
      </c>
      <c r="E1162">
        <v>58753738</v>
      </c>
      <c r="F1162" t="s">
        <v>1283</v>
      </c>
      <c r="G1162" t="s">
        <v>63</v>
      </c>
      <c r="H1162">
        <v>49</v>
      </c>
      <c r="I1162">
        <v>263869</v>
      </c>
      <c r="J1162" s="59">
        <v>0.88</v>
      </c>
      <c r="K1162" s="60">
        <v>62.094355334408398</v>
      </c>
      <c r="L1162" t="s">
        <v>101</v>
      </c>
      <c r="M1162" s="42">
        <v>0.11600000000000001</v>
      </c>
      <c r="N1162">
        <v>5451</v>
      </c>
      <c r="O1162" s="62">
        <v>44778</v>
      </c>
      <c r="P1162">
        <v>63274</v>
      </c>
      <c r="Q1162" s="58">
        <v>3928958.2394293598</v>
      </c>
      <c r="R1162" s="58">
        <v>4384717</v>
      </c>
      <c r="S1162">
        <v>13215</v>
      </c>
      <c r="T1162" s="58">
        <v>63274</v>
      </c>
      <c r="U1162" s="58">
        <v>50059</v>
      </c>
      <c r="V1162" s="58">
        <v>915764</v>
      </c>
      <c r="W1162" s="58">
        <v>3468953</v>
      </c>
      <c r="X1162">
        <v>174</v>
      </c>
      <c r="Y1162" s="61">
        <v>46072</v>
      </c>
      <c r="Z1162" s="61" t="s">
        <v>1817</v>
      </c>
      <c r="AA1162" s="58">
        <v>-77</v>
      </c>
      <c r="AB1162">
        <v>7126</v>
      </c>
      <c r="AC1162">
        <v>77</v>
      </c>
      <c r="AD1162">
        <v>6</v>
      </c>
      <c r="AE1162" s="42">
        <v>0.208853557543383</v>
      </c>
      <c r="AF1162" s="58">
        <v>71</v>
      </c>
    </row>
    <row r="1163" spans="3:32">
      <c r="C1163" t="s">
        <v>1459</v>
      </c>
      <c r="D1163">
        <v>536</v>
      </c>
      <c r="E1163">
        <v>65822436</v>
      </c>
      <c r="F1163" t="s">
        <v>302</v>
      </c>
      <c r="G1163" t="s">
        <v>58</v>
      </c>
      <c r="H1163">
        <v>43</v>
      </c>
      <c r="I1163">
        <v>1632611</v>
      </c>
      <c r="J1163" s="59">
        <v>0.8</v>
      </c>
      <c r="K1163" s="60">
        <v>85.142903166422897</v>
      </c>
      <c r="L1163" t="s">
        <v>181</v>
      </c>
      <c r="M1163" s="42">
        <v>0.13300000000000001</v>
      </c>
      <c r="N1163">
        <v>5812</v>
      </c>
      <c r="O1163" s="62">
        <v>45086</v>
      </c>
      <c r="P1163">
        <v>62005</v>
      </c>
      <c r="Q1163" s="58">
        <v>5279285.7108340496</v>
      </c>
      <c r="R1163" s="58">
        <v>5981431</v>
      </c>
      <c r="S1163">
        <v>21034</v>
      </c>
      <c r="T1163" s="58">
        <v>62005</v>
      </c>
      <c r="U1163" s="58">
        <v>40971</v>
      </c>
      <c r="V1163" s="58">
        <v>2029085</v>
      </c>
      <c r="W1163" s="58">
        <v>3952346</v>
      </c>
      <c r="X1163">
        <v>109</v>
      </c>
      <c r="Y1163" s="61">
        <v>45666</v>
      </c>
      <c r="Z1163" s="61" t="s">
        <v>1817</v>
      </c>
      <c r="AA1163" s="58">
        <v>-483</v>
      </c>
      <c r="AB1163">
        <v>3268</v>
      </c>
      <c r="AC1163">
        <v>483</v>
      </c>
      <c r="AD1163">
        <v>6</v>
      </c>
      <c r="AE1163" s="42">
        <v>0.33923070720103199</v>
      </c>
      <c r="AF1163" s="58">
        <v>477</v>
      </c>
    </row>
    <row r="1164" spans="3:32">
      <c r="C1164" t="s">
        <v>1460</v>
      </c>
      <c r="D1164">
        <v>264</v>
      </c>
      <c r="E1164">
        <v>81247879</v>
      </c>
      <c r="F1164" t="s">
        <v>151</v>
      </c>
      <c r="G1164" t="s">
        <v>97</v>
      </c>
      <c r="H1164">
        <v>19</v>
      </c>
      <c r="I1164">
        <v>4328515</v>
      </c>
      <c r="J1164" s="59">
        <v>0.9</v>
      </c>
      <c r="K1164" s="60">
        <v>85.341979773319594</v>
      </c>
      <c r="L1164" t="s">
        <v>55</v>
      </c>
      <c r="M1164" s="42">
        <v>0.13200000000000001</v>
      </c>
      <c r="N1164">
        <v>2939</v>
      </c>
      <c r="O1164" s="62">
        <v>44175</v>
      </c>
      <c r="P1164">
        <v>24673</v>
      </c>
      <c r="Q1164" s="58">
        <v>2105642.6669471101</v>
      </c>
      <c r="R1164" s="58">
        <v>2383587</v>
      </c>
      <c r="S1164">
        <v>12931</v>
      </c>
      <c r="T1164" s="58">
        <v>24673</v>
      </c>
      <c r="U1164" s="58">
        <v>11742</v>
      </c>
      <c r="V1164" s="58">
        <v>1249227</v>
      </c>
      <c r="W1164" s="58">
        <v>1134360</v>
      </c>
      <c r="X1164">
        <v>188</v>
      </c>
      <c r="Y1164" s="61">
        <v>46210</v>
      </c>
      <c r="Z1164" s="61" t="s">
        <v>1817</v>
      </c>
      <c r="AA1164" s="58">
        <v>61</v>
      </c>
      <c r="AB1164">
        <v>2260</v>
      </c>
      <c r="AC1164">
        <v>0</v>
      </c>
      <c r="AD1164">
        <v>0</v>
      </c>
      <c r="AE1164" s="42">
        <v>0.52409516475499496</v>
      </c>
      <c r="AF1164" s="58">
        <v>0</v>
      </c>
    </row>
    <row r="1165" spans="3:32">
      <c r="C1165" t="s">
        <v>1461</v>
      </c>
      <c r="D1165">
        <v>123</v>
      </c>
      <c r="E1165">
        <v>42144289</v>
      </c>
      <c r="F1165" t="s">
        <v>201</v>
      </c>
      <c r="G1165" t="s">
        <v>83</v>
      </c>
      <c r="H1165">
        <v>21</v>
      </c>
      <c r="I1165">
        <v>9588280</v>
      </c>
      <c r="J1165" s="59">
        <v>0.79</v>
      </c>
      <c r="K1165" s="60">
        <v>86.660619035279893</v>
      </c>
      <c r="L1165" t="s">
        <v>208</v>
      </c>
      <c r="M1165" s="42">
        <v>0.115</v>
      </c>
      <c r="N1165">
        <v>7643</v>
      </c>
      <c r="O1165" s="62">
        <v>45295</v>
      </c>
      <c r="P1165">
        <v>19726</v>
      </c>
      <c r="Q1165" s="58">
        <v>1709467.3710899299</v>
      </c>
      <c r="R1165" s="58">
        <v>1906056</v>
      </c>
      <c r="S1165">
        <v>11358</v>
      </c>
      <c r="T1165" s="58">
        <v>19726</v>
      </c>
      <c r="U1165" s="58">
        <v>8368</v>
      </c>
      <c r="V1165" s="58">
        <v>1097485</v>
      </c>
      <c r="W1165" s="58">
        <v>808571</v>
      </c>
      <c r="X1165">
        <v>149</v>
      </c>
      <c r="Y1165" s="61">
        <v>46038</v>
      </c>
      <c r="Z1165" s="61" t="s">
        <v>1817</v>
      </c>
      <c r="AA1165" s="58">
        <v>-111</v>
      </c>
      <c r="AB1165">
        <v>6121</v>
      </c>
      <c r="AC1165">
        <v>111</v>
      </c>
      <c r="AD1165">
        <v>1</v>
      </c>
      <c r="AE1165" s="42">
        <v>0.57578829970597201</v>
      </c>
      <c r="AF1165" s="58">
        <v>110</v>
      </c>
    </row>
    <row r="1166" spans="3:32">
      <c r="C1166" t="s">
        <v>1462</v>
      </c>
      <c r="D1166">
        <v>897</v>
      </c>
      <c r="E1166">
        <v>75925839</v>
      </c>
      <c r="F1166" t="s">
        <v>311</v>
      </c>
      <c r="G1166" t="s">
        <v>54</v>
      </c>
      <c r="H1166">
        <v>31</v>
      </c>
      <c r="I1166">
        <v>7570392</v>
      </c>
      <c r="J1166" s="59">
        <v>0.77</v>
      </c>
      <c r="K1166" s="60">
        <v>66.574991293091003</v>
      </c>
      <c r="L1166" t="s">
        <v>156</v>
      </c>
      <c r="M1166" s="42">
        <v>0.126</v>
      </c>
      <c r="N1166">
        <v>6845</v>
      </c>
      <c r="O1166" s="62">
        <v>45193</v>
      </c>
      <c r="P1166">
        <v>68090</v>
      </c>
      <c r="Q1166" s="58">
        <v>4533091.1571465703</v>
      </c>
      <c r="R1166" s="58">
        <v>5104261</v>
      </c>
      <c r="S1166">
        <v>26088</v>
      </c>
      <c r="T1166" s="58">
        <v>68090</v>
      </c>
      <c r="U1166" s="58">
        <v>42002</v>
      </c>
      <c r="V1166" s="58">
        <v>1955646</v>
      </c>
      <c r="W1166" s="58">
        <v>3148615</v>
      </c>
      <c r="X1166">
        <v>135</v>
      </c>
      <c r="Y1166" s="61">
        <v>45880</v>
      </c>
      <c r="Z1166" s="61" t="s">
        <v>1817</v>
      </c>
      <c r="AA1166" s="58">
        <v>-269</v>
      </c>
      <c r="AB1166">
        <v>8976</v>
      </c>
      <c r="AC1166">
        <v>269</v>
      </c>
      <c r="AD1166">
        <v>6</v>
      </c>
      <c r="AE1166" s="42">
        <v>0.38313996181524501</v>
      </c>
      <c r="AF1166" s="58">
        <v>263</v>
      </c>
    </row>
    <row r="1167" spans="3:32">
      <c r="C1167" t="s">
        <v>1463</v>
      </c>
      <c r="D1167">
        <v>295</v>
      </c>
      <c r="E1167">
        <v>70875138</v>
      </c>
      <c r="F1167" t="s">
        <v>872</v>
      </c>
      <c r="G1167" t="s">
        <v>63</v>
      </c>
      <c r="H1167">
        <v>22</v>
      </c>
      <c r="I1167">
        <v>3095803</v>
      </c>
      <c r="J1167" s="59">
        <v>0.89</v>
      </c>
      <c r="K1167" s="60">
        <v>67.863946531068606</v>
      </c>
      <c r="L1167" t="s">
        <v>159</v>
      </c>
      <c r="M1167" s="42">
        <v>0.14299999999999999</v>
      </c>
      <c r="N1167">
        <v>2213</v>
      </c>
      <c r="O1167" s="62">
        <v>44028</v>
      </c>
      <c r="P1167">
        <v>94588</v>
      </c>
      <c r="Q1167" s="58">
        <v>6419114.9744807202</v>
      </c>
      <c r="R1167" s="58">
        <v>7337048</v>
      </c>
      <c r="S1167">
        <v>83634</v>
      </c>
      <c r="T1167" s="58">
        <v>94588</v>
      </c>
      <c r="U1167" s="58">
        <v>10954</v>
      </c>
      <c r="V1167" s="58">
        <v>6487363</v>
      </c>
      <c r="W1167" s="58">
        <v>849685</v>
      </c>
      <c r="X1167">
        <v>73</v>
      </c>
      <c r="Y1167" s="61">
        <v>45692</v>
      </c>
      <c r="Z1167" s="61" t="s">
        <v>1817</v>
      </c>
      <c r="AA1167" s="58">
        <v>-457</v>
      </c>
      <c r="AB1167">
        <v>4386</v>
      </c>
      <c r="AC1167">
        <v>457</v>
      </c>
      <c r="AD1167">
        <v>4</v>
      </c>
      <c r="AE1167" s="42">
        <v>0.88419249799128896</v>
      </c>
      <c r="AF1167" s="58">
        <v>453</v>
      </c>
    </row>
    <row r="1168" spans="3:32">
      <c r="C1168" t="s">
        <v>1464</v>
      </c>
      <c r="D1168">
        <v>809</v>
      </c>
      <c r="E1168">
        <v>36528501</v>
      </c>
      <c r="F1168" t="s">
        <v>673</v>
      </c>
      <c r="G1168" t="s">
        <v>97</v>
      </c>
      <c r="H1168">
        <v>13</v>
      </c>
      <c r="I1168">
        <v>4078916</v>
      </c>
      <c r="J1168" s="59">
        <v>0.78</v>
      </c>
      <c r="K1168" s="60">
        <v>56.856831104327398</v>
      </c>
      <c r="L1168" t="s">
        <v>272</v>
      </c>
      <c r="M1168" s="42">
        <v>0.11700000000000001</v>
      </c>
      <c r="N1168">
        <v>9829</v>
      </c>
      <c r="O1168" s="62">
        <v>44943</v>
      </c>
      <c r="P1168">
        <v>64309</v>
      </c>
      <c r="Q1168" s="58">
        <v>3656405.9514881899</v>
      </c>
      <c r="R1168" s="58">
        <v>4084205</v>
      </c>
      <c r="S1168">
        <v>31882</v>
      </c>
      <c r="T1168" s="58">
        <v>64309</v>
      </c>
      <c r="U1168" s="58">
        <v>32427</v>
      </c>
      <c r="V1168" s="58">
        <v>2024796</v>
      </c>
      <c r="W1168" s="58">
        <v>2059409</v>
      </c>
      <c r="X1168">
        <v>74</v>
      </c>
      <c r="Y1168" s="61">
        <v>46376</v>
      </c>
      <c r="Z1168" s="61" t="s">
        <v>1817</v>
      </c>
      <c r="AA1168" s="58">
        <v>227</v>
      </c>
      <c r="AB1168">
        <v>8280</v>
      </c>
      <c r="AC1168">
        <v>0</v>
      </c>
      <c r="AD1168">
        <v>0</v>
      </c>
      <c r="AE1168" s="42">
        <v>0.49576264597490199</v>
      </c>
      <c r="AF1168" s="58">
        <v>0</v>
      </c>
    </row>
    <row r="1169" spans="3:32">
      <c r="C1169" t="s">
        <v>1465</v>
      </c>
      <c r="D1169">
        <v>261</v>
      </c>
      <c r="E1169">
        <v>24497506</v>
      </c>
      <c r="F1169" t="s">
        <v>339</v>
      </c>
      <c r="G1169" t="s">
        <v>58</v>
      </c>
      <c r="H1169">
        <v>10</v>
      </c>
      <c r="I1169">
        <v>5521780</v>
      </c>
      <c r="J1169" s="59">
        <v>0.88</v>
      </c>
      <c r="K1169" s="60">
        <v>64.710966290474502</v>
      </c>
      <c r="L1169" t="s">
        <v>55</v>
      </c>
      <c r="M1169" s="42">
        <v>0.14399999999999999</v>
      </c>
      <c r="N1169">
        <v>5995</v>
      </c>
      <c r="O1169" s="62">
        <v>44221</v>
      </c>
      <c r="P1169">
        <v>67131</v>
      </c>
      <c r="Q1169" s="58">
        <v>4344111.8780458402</v>
      </c>
      <c r="R1169" s="58">
        <v>4969664</v>
      </c>
      <c r="S1169">
        <v>53113</v>
      </c>
      <c r="T1169" s="58">
        <v>67131</v>
      </c>
      <c r="U1169" s="58">
        <v>14018</v>
      </c>
      <c r="V1169" s="58">
        <v>3931921</v>
      </c>
      <c r="W1169" s="58">
        <v>1037743</v>
      </c>
      <c r="X1169">
        <v>110</v>
      </c>
      <c r="Y1169" s="61">
        <v>45943</v>
      </c>
      <c r="Z1169" s="61" t="s">
        <v>1817</v>
      </c>
      <c r="AA1169" s="58">
        <v>-206</v>
      </c>
      <c r="AB1169">
        <v>2565</v>
      </c>
      <c r="AC1169">
        <v>206</v>
      </c>
      <c r="AD1169">
        <v>4</v>
      </c>
      <c r="AE1169" s="42">
        <v>0.79118440064947604</v>
      </c>
      <c r="AF1169" s="58">
        <v>202</v>
      </c>
    </row>
    <row r="1170" spans="3:32">
      <c r="C1170" t="s">
        <v>1466</v>
      </c>
      <c r="D1170">
        <v>644</v>
      </c>
      <c r="E1170">
        <v>68882943</v>
      </c>
      <c r="F1170" t="s">
        <v>121</v>
      </c>
      <c r="G1170" t="s">
        <v>93</v>
      </c>
      <c r="H1170">
        <v>24</v>
      </c>
      <c r="I1170">
        <v>9684551</v>
      </c>
      <c r="J1170" s="59">
        <v>0.84</v>
      </c>
      <c r="K1170" s="60">
        <v>66.9336670982008</v>
      </c>
      <c r="L1170" t="s">
        <v>98</v>
      </c>
      <c r="M1170" s="42">
        <v>0.128</v>
      </c>
      <c r="N1170">
        <v>1459</v>
      </c>
      <c r="O1170" s="62">
        <v>45816</v>
      </c>
      <c r="P1170">
        <v>54297</v>
      </c>
      <c r="Q1170" s="58">
        <v>3634297.3224310102</v>
      </c>
      <c r="R1170" s="58">
        <v>4099487</v>
      </c>
      <c r="S1170">
        <v>44806</v>
      </c>
      <c r="T1170" s="58">
        <v>54297</v>
      </c>
      <c r="U1170" s="58">
        <v>9491</v>
      </c>
      <c r="V1170" s="58">
        <v>3382906</v>
      </c>
      <c r="W1170" s="58">
        <v>716581</v>
      </c>
      <c r="X1170">
        <v>105</v>
      </c>
      <c r="Y1170" s="61">
        <v>45847</v>
      </c>
      <c r="Z1170" s="61" t="s">
        <v>1817</v>
      </c>
      <c r="AA1170" s="58">
        <v>-302</v>
      </c>
      <c r="AB1170">
        <v>1027</v>
      </c>
      <c r="AC1170">
        <v>302</v>
      </c>
      <c r="AD1170">
        <v>5</v>
      </c>
      <c r="AE1170" s="42">
        <v>0.82520212903107004</v>
      </c>
      <c r="AF1170" s="58">
        <v>297</v>
      </c>
    </row>
    <row r="1171" spans="3:32">
      <c r="C1171" t="s">
        <v>1467</v>
      </c>
      <c r="D1171">
        <v>747</v>
      </c>
      <c r="E1171">
        <v>25521253</v>
      </c>
      <c r="F1171" t="s">
        <v>74</v>
      </c>
      <c r="G1171" t="s">
        <v>75</v>
      </c>
      <c r="H1171">
        <v>36</v>
      </c>
      <c r="I1171">
        <v>7643374</v>
      </c>
      <c r="J1171" s="59">
        <v>0.99</v>
      </c>
      <c r="K1171" s="60">
        <v>95.398818408513094</v>
      </c>
      <c r="L1171" t="s">
        <v>242</v>
      </c>
      <c r="M1171" s="42">
        <v>0.124</v>
      </c>
      <c r="N1171">
        <v>5613</v>
      </c>
      <c r="O1171" s="62">
        <v>45816</v>
      </c>
      <c r="P1171">
        <v>88071</v>
      </c>
      <c r="Q1171" s="58">
        <v>8401869.3360561505</v>
      </c>
      <c r="R1171" s="58">
        <v>9443701</v>
      </c>
      <c r="S1171">
        <v>74443</v>
      </c>
      <c r="T1171" s="58">
        <v>88071</v>
      </c>
      <c r="U1171" s="58">
        <v>13628</v>
      </c>
      <c r="V1171" s="58">
        <v>7982394</v>
      </c>
      <c r="W1171" s="58">
        <v>1461307</v>
      </c>
      <c r="X1171">
        <v>200</v>
      </c>
      <c r="Y1171" s="61">
        <v>46130</v>
      </c>
      <c r="Z1171" s="61" t="s">
        <v>1817</v>
      </c>
      <c r="AA1171" s="58">
        <v>-19</v>
      </c>
      <c r="AB1171">
        <v>8289</v>
      </c>
      <c r="AC1171">
        <v>19</v>
      </c>
      <c r="AD1171">
        <v>4</v>
      </c>
      <c r="AE1171" s="42">
        <v>0.84526120970580598</v>
      </c>
      <c r="AF1171" s="58">
        <v>15</v>
      </c>
    </row>
    <row r="1172" spans="3:32">
      <c r="C1172" t="s">
        <v>1468</v>
      </c>
      <c r="D1172">
        <v>201</v>
      </c>
      <c r="E1172">
        <v>36189151</v>
      </c>
      <c r="F1172" t="s">
        <v>136</v>
      </c>
      <c r="G1172" t="s">
        <v>54</v>
      </c>
      <c r="H1172">
        <v>45</v>
      </c>
      <c r="I1172">
        <v>8629464</v>
      </c>
      <c r="J1172" s="59">
        <v>0.78</v>
      </c>
      <c r="K1172" s="60">
        <v>51.1447420655523</v>
      </c>
      <c r="L1172" t="s">
        <v>98</v>
      </c>
      <c r="M1172" s="42">
        <v>0.14499999999999999</v>
      </c>
      <c r="N1172">
        <v>1250</v>
      </c>
      <c r="O1172" s="62">
        <v>44203</v>
      </c>
      <c r="P1172">
        <v>38106</v>
      </c>
      <c r="Q1172" s="58">
        <v>1948921.5411499301</v>
      </c>
      <c r="R1172" s="58">
        <v>2231515</v>
      </c>
      <c r="S1172">
        <v>9990</v>
      </c>
      <c r="T1172" s="58">
        <v>38106</v>
      </c>
      <c r="U1172" s="58">
        <v>28116</v>
      </c>
      <c r="V1172" s="58">
        <v>585022</v>
      </c>
      <c r="W1172" s="58">
        <v>1646493</v>
      </c>
      <c r="X1172">
        <v>98</v>
      </c>
      <c r="Y1172" s="61">
        <v>46208</v>
      </c>
      <c r="Z1172" s="61" t="s">
        <v>1817</v>
      </c>
      <c r="AA1172" s="58">
        <v>59</v>
      </c>
      <c r="AB1172">
        <v>6945</v>
      </c>
      <c r="AC1172">
        <v>0</v>
      </c>
      <c r="AD1172">
        <v>0</v>
      </c>
      <c r="AE1172" s="42">
        <v>0.26216343882853099</v>
      </c>
      <c r="AF1172" s="58">
        <v>0</v>
      </c>
    </row>
    <row r="1173" spans="3:32">
      <c r="C1173" t="s">
        <v>1469</v>
      </c>
      <c r="D1173">
        <v>394</v>
      </c>
      <c r="E1173">
        <v>88607552</v>
      </c>
      <c r="F1173" t="s">
        <v>434</v>
      </c>
      <c r="G1173" t="s">
        <v>107</v>
      </c>
      <c r="H1173">
        <v>20</v>
      </c>
      <c r="I1173">
        <v>3130219</v>
      </c>
      <c r="J1173" s="59">
        <v>0.98</v>
      </c>
      <c r="K1173" s="60">
        <v>58.531941151823403</v>
      </c>
      <c r="L1173" t="s">
        <v>98</v>
      </c>
      <c r="M1173" s="42">
        <v>0.14000000000000001</v>
      </c>
      <c r="N1173">
        <v>7380</v>
      </c>
      <c r="O1173" s="62">
        <v>44642</v>
      </c>
      <c r="P1173">
        <v>65739</v>
      </c>
      <c r="Q1173" s="58">
        <v>3847831.2793797199</v>
      </c>
      <c r="R1173" s="58">
        <v>4386528</v>
      </c>
      <c r="S1173">
        <v>51994</v>
      </c>
      <c r="T1173" s="58">
        <v>65739</v>
      </c>
      <c r="U1173" s="58">
        <v>13745</v>
      </c>
      <c r="V1173" s="58">
        <v>3469373</v>
      </c>
      <c r="W1173" s="58">
        <v>917155</v>
      </c>
      <c r="X1173">
        <v>59</v>
      </c>
      <c r="Y1173" s="61">
        <v>45986</v>
      </c>
      <c r="Z1173" s="61" t="s">
        <v>1817</v>
      </c>
      <c r="AA1173" s="58">
        <v>-163</v>
      </c>
      <c r="AB1173">
        <v>1083</v>
      </c>
      <c r="AC1173">
        <v>163</v>
      </c>
      <c r="AD1173">
        <v>6</v>
      </c>
      <c r="AE1173" s="42">
        <v>0.79091559044098603</v>
      </c>
      <c r="AF1173" s="58">
        <v>157</v>
      </c>
    </row>
    <row r="1174" spans="3:32">
      <c r="C1174" t="s">
        <v>1470</v>
      </c>
      <c r="D1174">
        <v>162</v>
      </c>
      <c r="E1174">
        <v>79973380</v>
      </c>
      <c r="F1174" t="s">
        <v>754</v>
      </c>
      <c r="G1174" t="s">
        <v>147</v>
      </c>
      <c r="H1174">
        <v>24</v>
      </c>
      <c r="I1174">
        <v>4003262</v>
      </c>
      <c r="J1174" s="59">
        <v>0.84</v>
      </c>
      <c r="K1174" s="60">
        <v>95.098254434286005</v>
      </c>
      <c r="L1174" t="s">
        <v>156</v>
      </c>
      <c r="M1174" s="42">
        <v>0.111</v>
      </c>
      <c r="N1174">
        <v>7298</v>
      </c>
      <c r="O1174" s="62">
        <v>45606</v>
      </c>
      <c r="P1174">
        <v>37392</v>
      </c>
      <c r="Q1174" s="58">
        <v>3555913.9298068201</v>
      </c>
      <c r="R1174" s="58">
        <v>3950620</v>
      </c>
      <c r="S1174">
        <v>21314</v>
      </c>
      <c r="T1174" s="58">
        <v>37392</v>
      </c>
      <c r="U1174" s="58">
        <v>16078</v>
      </c>
      <c r="V1174" s="58">
        <v>2251913</v>
      </c>
      <c r="W1174" s="58">
        <v>1698707</v>
      </c>
      <c r="X1174">
        <v>88</v>
      </c>
      <c r="Y1174" s="61">
        <v>45941</v>
      </c>
      <c r="Z1174" s="61" t="s">
        <v>1817</v>
      </c>
      <c r="AA1174" s="58">
        <v>-208</v>
      </c>
      <c r="AB1174">
        <v>4584</v>
      </c>
      <c r="AC1174">
        <v>208</v>
      </c>
      <c r="AD1174">
        <v>3</v>
      </c>
      <c r="AE1174" s="42">
        <v>0.57001497646555399</v>
      </c>
      <c r="AF1174" s="58">
        <v>205</v>
      </c>
    </row>
    <row r="1175" spans="3:32">
      <c r="C1175" t="s">
        <v>1471</v>
      </c>
      <c r="D1175">
        <v>949</v>
      </c>
      <c r="E1175">
        <v>79553740</v>
      </c>
      <c r="F1175" t="s">
        <v>536</v>
      </c>
      <c r="G1175" t="s">
        <v>93</v>
      </c>
      <c r="H1175">
        <v>31</v>
      </c>
      <c r="I1175">
        <v>6229216</v>
      </c>
      <c r="J1175" s="59">
        <v>0.75</v>
      </c>
      <c r="K1175" s="60">
        <v>64.235943728997796</v>
      </c>
      <c r="L1175" t="s">
        <v>197</v>
      </c>
      <c r="M1175" s="42">
        <v>0.10299999999999999</v>
      </c>
      <c r="N1175">
        <v>6897</v>
      </c>
      <c r="O1175" s="62">
        <v>45175</v>
      </c>
      <c r="P1175">
        <v>20412</v>
      </c>
      <c r="Q1175" s="58">
        <v>1311184.0833963</v>
      </c>
      <c r="R1175" s="58">
        <v>1446236</v>
      </c>
      <c r="S1175">
        <v>8860</v>
      </c>
      <c r="T1175" s="58">
        <v>20412</v>
      </c>
      <c r="U1175" s="58">
        <v>11552</v>
      </c>
      <c r="V1175" s="58">
        <v>627751</v>
      </c>
      <c r="W1175" s="58">
        <v>818485</v>
      </c>
      <c r="X1175">
        <v>193</v>
      </c>
      <c r="Y1175" s="61">
        <v>46312</v>
      </c>
      <c r="Z1175" s="61" t="s">
        <v>1817</v>
      </c>
      <c r="AA1175" s="58">
        <v>163</v>
      </c>
      <c r="AB1175">
        <v>1309</v>
      </c>
      <c r="AC1175">
        <v>0</v>
      </c>
      <c r="AD1175">
        <v>0</v>
      </c>
      <c r="AE1175" s="42">
        <v>0.43405839702136001</v>
      </c>
      <c r="AF1175" s="58">
        <v>0</v>
      </c>
    </row>
    <row r="1176" spans="3:32">
      <c r="C1176" t="s">
        <v>1472</v>
      </c>
      <c r="D1176">
        <v>311</v>
      </c>
      <c r="E1176">
        <v>56859515</v>
      </c>
      <c r="F1176" t="s">
        <v>511</v>
      </c>
      <c r="G1176" t="s">
        <v>79</v>
      </c>
      <c r="H1176">
        <v>45</v>
      </c>
      <c r="I1176">
        <v>7729397</v>
      </c>
      <c r="J1176" s="59">
        <v>0.85</v>
      </c>
      <c r="K1176" s="60">
        <v>97.413759626916402</v>
      </c>
      <c r="L1176" t="s">
        <v>94</v>
      </c>
      <c r="M1176" s="42">
        <v>0.105</v>
      </c>
      <c r="N1176">
        <v>8720</v>
      </c>
      <c r="O1176" s="62">
        <v>45169</v>
      </c>
      <c r="P1176">
        <v>79416</v>
      </c>
      <c r="Q1176" s="58">
        <v>7736211.1345311897</v>
      </c>
      <c r="R1176" s="58">
        <v>8548513</v>
      </c>
      <c r="S1176">
        <v>19813</v>
      </c>
      <c r="T1176" s="58">
        <v>79416</v>
      </c>
      <c r="U1176" s="58">
        <v>59603</v>
      </c>
      <c r="V1176" s="58">
        <v>2132715</v>
      </c>
      <c r="W1176" s="58">
        <v>6415798</v>
      </c>
      <c r="X1176">
        <v>129</v>
      </c>
      <c r="Y1176" s="61">
        <v>46125</v>
      </c>
      <c r="Z1176" s="61" t="s">
        <v>1817</v>
      </c>
      <c r="AA1176" s="58">
        <v>-24</v>
      </c>
      <c r="AB1176">
        <v>1857</v>
      </c>
      <c r="AC1176">
        <v>24</v>
      </c>
      <c r="AD1176">
        <v>5</v>
      </c>
      <c r="AE1176" s="42">
        <v>0.24948373123803799</v>
      </c>
      <c r="AF1176" s="58">
        <v>19</v>
      </c>
    </row>
    <row r="1177" spans="3:32">
      <c r="C1177" t="s">
        <v>1473</v>
      </c>
      <c r="D1177">
        <v>526</v>
      </c>
      <c r="E1177">
        <v>26982420</v>
      </c>
      <c r="F1177" t="s">
        <v>869</v>
      </c>
      <c r="G1177" t="s">
        <v>107</v>
      </c>
      <c r="H1177">
        <v>11</v>
      </c>
      <c r="I1177">
        <v>2643167</v>
      </c>
      <c r="J1177" s="59">
        <v>0.89</v>
      </c>
      <c r="K1177" s="60">
        <v>64.265917613441502</v>
      </c>
      <c r="L1177" t="s">
        <v>521</v>
      </c>
      <c r="M1177" s="42">
        <v>0.125</v>
      </c>
      <c r="N1177">
        <v>9344</v>
      </c>
      <c r="O1177" s="62">
        <v>44931</v>
      </c>
      <c r="P1177">
        <v>16024</v>
      </c>
      <c r="Q1177" s="58">
        <v>1029797.06383779</v>
      </c>
      <c r="R1177" s="58">
        <v>1158522</v>
      </c>
      <c r="S1177">
        <v>4978</v>
      </c>
      <c r="T1177" s="58">
        <v>16024</v>
      </c>
      <c r="U1177" s="58">
        <v>11046</v>
      </c>
      <c r="V1177" s="58">
        <v>359905</v>
      </c>
      <c r="W1177" s="58">
        <v>798617</v>
      </c>
      <c r="X1177">
        <v>200</v>
      </c>
      <c r="Y1177" s="61">
        <v>46252</v>
      </c>
      <c r="Z1177" s="61" t="s">
        <v>1817</v>
      </c>
      <c r="AA1177" s="58">
        <v>103</v>
      </c>
      <c r="AB1177">
        <v>8682</v>
      </c>
      <c r="AC1177">
        <v>0</v>
      </c>
      <c r="AD1177">
        <v>0</v>
      </c>
      <c r="AE1177" s="42">
        <v>0.31065901148277603</v>
      </c>
      <c r="AF1177" s="58">
        <v>0</v>
      </c>
    </row>
    <row r="1178" spans="3:32">
      <c r="C1178" t="s">
        <v>1474</v>
      </c>
      <c r="D1178">
        <v>924</v>
      </c>
      <c r="E1178">
        <v>15008821</v>
      </c>
      <c r="F1178" t="s">
        <v>458</v>
      </c>
      <c r="G1178" t="s">
        <v>97</v>
      </c>
      <c r="H1178">
        <v>24</v>
      </c>
      <c r="I1178">
        <v>6435404</v>
      </c>
      <c r="J1178" s="59">
        <v>0.94</v>
      </c>
      <c r="K1178" s="60">
        <v>60.3781651348502</v>
      </c>
      <c r="L1178" t="s">
        <v>176</v>
      </c>
      <c r="M1178" s="42">
        <v>0.13400000000000001</v>
      </c>
      <c r="N1178">
        <v>6559</v>
      </c>
      <c r="O1178" s="62">
        <v>45358</v>
      </c>
      <c r="P1178">
        <v>41519</v>
      </c>
      <c r="Q1178" s="58">
        <v>2506841.0382338502</v>
      </c>
      <c r="R1178" s="58">
        <v>2842758</v>
      </c>
      <c r="S1178">
        <v>37779</v>
      </c>
      <c r="T1178" s="58">
        <v>41519</v>
      </c>
      <c r="U1178" s="58">
        <v>3740</v>
      </c>
      <c r="V1178" s="58">
        <v>2586684</v>
      </c>
      <c r="W1178" s="58">
        <v>256074</v>
      </c>
      <c r="X1178">
        <v>178</v>
      </c>
      <c r="Y1178" s="61">
        <v>45889</v>
      </c>
      <c r="Z1178" s="61" t="s">
        <v>1817</v>
      </c>
      <c r="AA1178" s="58">
        <v>-260</v>
      </c>
      <c r="AB1178">
        <v>8867</v>
      </c>
      <c r="AC1178">
        <v>260</v>
      </c>
      <c r="AD1178">
        <v>3</v>
      </c>
      <c r="AE1178" s="42">
        <v>0.90992075917049997</v>
      </c>
      <c r="AF1178" s="58">
        <v>257</v>
      </c>
    </row>
    <row r="1179" spans="3:32">
      <c r="C1179" t="s">
        <v>1475</v>
      </c>
      <c r="D1179">
        <v>881</v>
      </c>
      <c r="E1179">
        <v>57785675</v>
      </c>
      <c r="F1179" t="s">
        <v>189</v>
      </c>
      <c r="G1179" t="s">
        <v>93</v>
      </c>
      <c r="H1179">
        <v>24</v>
      </c>
      <c r="I1179">
        <v>8713696</v>
      </c>
      <c r="J1179" s="59">
        <v>0.8</v>
      </c>
      <c r="K1179" s="60">
        <v>70.708808352994595</v>
      </c>
      <c r="L1179" t="s">
        <v>90</v>
      </c>
      <c r="M1179" s="42">
        <v>0.14399999999999999</v>
      </c>
      <c r="N1179">
        <v>4093</v>
      </c>
      <c r="O1179" s="62">
        <v>45534</v>
      </c>
      <c r="P1179">
        <v>34909</v>
      </c>
      <c r="Q1179" s="58">
        <v>2468373.7907946901</v>
      </c>
      <c r="R1179" s="58">
        <v>2823820</v>
      </c>
      <c r="S1179">
        <v>1902</v>
      </c>
      <c r="T1179" s="58">
        <v>34909</v>
      </c>
      <c r="U1179" s="58">
        <v>33007</v>
      </c>
      <c r="V1179" s="58">
        <v>153854</v>
      </c>
      <c r="W1179" s="58">
        <v>2669966</v>
      </c>
      <c r="X1179">
        <v>102</v>
      </c>
      <c r="Y1179" s="61">
        <v>46068</v>
      </c>
      <c r="Z1179" s="61" t="s">
        <v>1817</v>
      </c>
      <c r="AA1179" s="58">
        <v>-81</v>
      </c>
      <c r="AB1179">
        <v>5057</v>
      </c>
      <c r="AC1179">
        <v>81</v>
      </c>
      <c r="AD1179">
        <v>8</v>
      </c>
      <c r="AE1179" s="42">
        <v>5.4484516886762702E-2</v>
      </c>
      <c r="AF1179" s="58">
        <v>73</v>
      </c>
    </row>
    <row r="1180" spans="3:32">
      <c r="C1180" t="s">
        <v>1476</v>
      </c>
      <c r="D1180">
        <v>337</v>
      </c>
      <c r="E1180">
        <v>88485906</v>
      </c>
      <c r="F1180" t="s">
        <v>136</v>
      </c>
      <c r="G1180" t="s">
        <v>54</v>
      </c>
      <c r="H1180">
        <v>43</v>
      </c>
      <c r="I1180">
        <v>6005550</v>
      </c>
      <c r="J1180" s="59">
        <v>0.8</v>
      </c>
      <c r="K1180" s="60">
        <v>74.198889375303807</v>
      </c>
      <c r="L1180" t="s">
        <v>202</v>
      </c>
      <c r="M1180" s="42">
        <v>0.121</v>
      </c>
      <c r="N1180">
        <v>5393</v>
      </c>
      <c r="O1180" s="62">
        <v>44568</v>
      </c>
      <c r="P1180">
        <v>26772</v>
      </c>
      <c r="Q1180" s="58">
        <v>1986452.6663556299</v>
      </c>
      <c r="R1180" s="58">
        <v>2226813</v>
      </c>
      <c r="S1180">
        <v>720</v>
      </c>
      <c r="T1180" s="58">
        <v>26772</v>
      </c>
      <c r="U1180" s="58">
        <v>26052</v>
      </c>
      <c r="V1180" s="58">
        <v>59887</v>
      </c>
      <c r="W1180" s="58">
        <v>2166926</v>
      </c>
      <c r="X1180">
        <v>108</v>
      </c>
      <c r="Y1180" s="61">
        <v>46323</v>
      </c>
      <c r="Z1180" s="61" t="s">
        <v>1817</v>
      </c>
      <c r="AA1180" s="58">
        <v>174</v>
      </c>
      <c r="AB1180">
        <v>6966</v>
      </c>
      <c r="AC1180">
        <v>0</v>
      </c>
      <c r="AD1180">
        <v>0</v>
      </c>
      <c r="AE1180" s="42">
        <v>2.6893769610040301E-2</v>
      </c>
      <c r="AF1180" s="58">
        <v>0</v>
      </c>
    </row>
    <row r="1181" spans="3:32">
      <c r="C1181" t="s">
        <v>1477</v>
      </c>
      <c r="D1181">
        <v>220</v>
      </c>
      <c r="E1181">
        <v>53577775</v>
      </c>
      <c r="F1181" t="s">
        <v>469</v>
      </c>
      <c r="G1181" t="s">
        <v>58</v>
      </c>
      <c r="H1181">
        <v>19</v>
      </c>
      <c r="I1181">
        <v>6266113</v>
      </c>
      <c r="J1181" s="59">
        <v>0.82</v>
      </c>
      <c r="K1181" s="60">
        <v>85.811054421803107</v>
      </c>
      <c r="L1181" t="s">
        <v>208</v>
      </c>
      <c r="M1181" s="42">
        <v>0.14599999999999999</v>
      </c>
      <c r="N1181">
        <v>1652</v>
      </c>
      <c r="O1181" s="62">
        <v>45576</v>
      </c>
      <c r="P1181">
        <v>92174</v>
      </c>
      <c r="Q1181" s="58">
        <v>7909548.1302752802</v>
      </c>
      <c r="R1181" s="58">
        <v>9064342</v>
      </c>
      <c r="S1181">
        <v>35940</v>
      </c>
      <c r="T1181" s="58">
        <v>92174</v>
      </c>
      <c r="U1181" s="58">
        <v>56234</v>
      </c>
      <c r="V1181" s="58">
        <v>3534320</v>
      </c>
      <c r="W1181" s="58">
        <v>5530022</v>
      </c>
      <c r="X1181">
        <v>80</v>
      </c>
      <c r="Y1181" s="61">
        <v>46001</v>
      </c>
      <c r="Z1181" s="61" t="s">
        <v>1817</v>
      </c>
      <c r="AA1181" s="58">
        <v>-148</v>
      </c>
      <c r="AB1181">
        <v>3236</v>
      </c>
      <c r="AC1181">
        <v>148</v>
      </c>
      <c r="AD1181">
        <v>5</v>
      </c>
      <c r="AE1181" s="42">
        <v>0.38991472649554099</v>
      </c>
      <c r="AF1181" s="58">
        <v>143</v>
      </c>
    </row>
    <row r="1182" spans="3:32">
      <c r="C1182" t="s">
        <v>1478</v>
      </c>
      <c r="D1182">
        <v>387</v>
      </c>
      <c r="E1182">
        <v>15129542</v>
      </c>
      <c r="F1182" t="s">
        <v>165</v>
      </c>
      <c r="G1182" t="s">
        <v>63</v>
      </c>
      <c r="H1182">
        <v>34</v>
      </c>
      <c r="I1182">
        <v>1507461</v>
      </c>
      <c r="J1182" s="59">
        <v>0.96</v>
      </c>
      <c r="K1182" s="60">
        <v>52.665940207364997</v>
      </c>
      <c r="L1182" t="s">
        <v>98</v>
      </c>
      <c r="M1182" s="42">
        <v>0.10199999999999999</v>
      </c>
      <c r="N1182">
        <v>8213</v>
      </c>
      <c r="O1182" s="62">
        <v>45939</v>
      </c>
      <c r="P1182">
        <v>38412</v>
      </c>
      <c r="Q1182" s="58">
        <v>2023004.0952453001</v>
      </c>
      <c r="R1182" s="58">
        <v>2229351</v>
      </c>
      <c r="S1182">
        <v>22956</v>
      </c>
      <c r="T1182" s="58">
        <v>38412</v>
      </c>
      <c r="U1182" s="58">
        <v>15456</v>
      </c>
      <c r="V1182" s="58">
        <v>1332317</v>
      </c>
      <c r="W1182" s="58">
        <v>897034</v>
      </c>
      <c r="X1182">
        <v>107</v>
      </c>
      <c r="Y1182" s="61">
        <v>46036</v>
      </c>
      <c r="Z1182" s="61" t="s">
        <v>1817</v>
      </c>
      <c r="AA1182" s="58">
        <v>-113</v>
      </c>
      <c r="AB1182">
        <v>3388</v>
      </c>
      <c r="AC1182">
        <v>113</v>
      </c>
      <c r="AD1182">
        <v>5</v>
      </c>
      <c r="AE1182" s="42">
        <v>0.597625741955639</v>
      </c>
      <c r="AF1182" s="58">
        <v>108</v>
      </c>
    </row>
    <row r="1183" spans="3:32">
      <c r="C1183" t="s">
        <v>1479</v>
      </c>
      <c r="D1183">
        <v>774</v>
      </c>
      <c r="E1183">
        <v>37041220</v>
      </c>
      <c r="F1183" t="s">
        <v>754</v>
      </c>
      <c r="G1183" t="s">
        <v>147</v>
      </c>
      <c r="H1183">
        <v>19</v>
      </c>
      <c r="I1183">
        <v>9853361</v>
      </c>
      <c r="J1183" s="59">
        <v>0.98</v>
      </c>
      <c r="K1183" s="60">
        <v>74.616701008700204</v>
      </c>
      <c r="L1183" t="s">
        <v>242</v>
      </c>
      <c r="M1183" s="42">
        <v>0.10299999999999999</v>
      </c>
      <c r="N1183">
        <v>1202</v>
      </c>
      <c r="O1183" s="62">
        <v>44748</v>
      </c>
      <c r="P1183">
        <v>15752</v>
      </c>
      <c r="Q1183" s="58">
        <v>1175362.2742890499</v>
      </c>
      <c r="R1183" s="58">
        <v>1296425</v>
      </c>
      <c r="S1183">
        <v>12690</v>
      </c>
      <c r="T1183" s="58">
        <v>15752</v>
      </c>
      <c r="U1183" s="58">
        <v>3062</v>
      </c>
      <c r="V1183" s="58">
        <v>1044415</v>
      </c>
      <c r="W1183" s="58">
        <v>252010</v>
      </c>
      <c r="X1183">
        <v>82</v>
      </c>
      <c r="Y1183" s="61">
        <v>45860</v>
      </c>
      <c r="Z1183" s="61" t="s">
        <v>1817</v>
      </c>
      <c r="AA1183" s="58">
        <v>-289</v>
      </c>
      <c r="AB1183">
        <v>4735</v>
      </c>
      <c r="AC1183">
        <v>289</v>
      </c>
      <c r="AD1183">
        <v>6</v>
      </c>
      <c r="AE1183" s="42">
        <v>0.80561198577958404</v>
      </c>
      <c r="AF1183" s="58">
        <v>283</v>
      </c>
    </row>
    <row r="1184" spans="3:32">
      <c r="C1184" t="s">
        <v>1480</v>
      </c>
      <c r="D1184">
        <v>363</v>
      </c>
      <c r="E1184">
        <v>54939761</v>
      </c>
      <c r="F1184" t="s">
        <v>372</v>
      </c>
      <c r="G1184" t="s">
        <v>54</v>
      </c>
      <c r="H1184">
        <v>44</v>
      </c>
      <c r="I1184">
        <v>2625004</v>
      </c>
      <c r="J1184" s="59">
        <v>0.91</v>
      </c>
      <c r="K1184" s="60">
        <v>92.7936843438479</v>
      </c>
      <c r="L1184" t="s">
        <v>144</v>
      </c>
      <c r="M1184" s="42">
        <v>0.14199999999999999</v>
      </c>
      <c r="N1184">
        <v>7040</v>
      </c>
      <c r="O1184" s="62">
        <v>45260</v>
      </c>
      <c r="P1184">
        <v>10031</v>
      </c>
      <c r="Q1184" s="58">
        <v>930813.44765313901</v>
      </c>
      <c r="R1184" s="58">
        <v>1062989</v>
      </c>
      <c r="S1184">
        <v>8955</v>
      </c>
      <c r="T1184" s="58">
        <v>10031</v>
      </c>
      <c r="U1184" s="58">
        <v>1076</v>
      </c>
      <c r="V1184" s="58">
        <v>948965</v>
      </c>
      <c r="W1184" s="58">
        <v>114024</v>
      </c>
      <c r="X1184">
        <v>68</v>
      </c>
      <c r="Y1184" s="61">
        <v>46229</v>
      </c>
      <c r="Z1184" s="61" t="s">
        <v>1817</v>
      </c>
      <c r="AA1184" s="58">
        <v>80</v>
      </c>
      <c r="AB1184">
        <v>2014</v>
      </c>
      <c r="AC1184">
        <v>0</v>
      </c>
      <c r="AD1184">
        <v>0</v>
      </c>
      <c r="AE1184" s="42">
        <v>0.89273252915960499</v>
      </c>
      <c r="AF1184" s="58">
        <v>0</v>
      </c>
    </row>
    <row r="1185" spans="3:32">
      <c r="C1185" t="s">
        <v>1481</v>
      </c>
      <c r="D1185">
        <v>183</v>
      </c>
      <c r="E1185">
        <v>40013458</v>
      </c>
      <c r="F1185" t="s">
        <v>259</v>
      </c>
      <c r="G1185" t="s">
        <v>63</v>
      </c>
      <c r="H1185">
        <v>41</v>
      </c>
      <c r="I1185">
        <v>8643498</v>
      </c>
      <c r="J1185" s="59">
        <v>0.89</v>
      </c>
      <c r="K1185" s="60">
        <v>84.227606434878695</v>
      </c>
      <c r="L1185" t="s">
        <v>242</v>
      </c>
      <c r="M1185" s="42">
        <v>0.126</v>
      </c>
      <c r="N1185">
        <v>4732</v>
      </c>
      <c r="O1185" s="62">
        <v>44537</v>
      </c>
      <c r="P1185">
        <v>64835</v>
      </c>
      <c r="Q1185" s="58">
        <v>5460896.8632053602</v>
      </c>
      <c r="R1185" s="58">
        <v>6148970</v>
      </c>
      <c r="S1185">
        <v>7998</v>
      </c>
      <c r="T1185" s="58">
        <v>64835</v>
      </c>
      <c r="U1185" s="58">
        <v>56837</v>
      </c>
      <c r="V1185" s="58">
        <v>758533</v>
      </c>
      <c r="W1185" s="58">
        <v>5390437</v>
      </c>
      <c r="X1185">
        <v>88</v>
      </c>
      <c r="Y1185" s="61">
        <v>46224</v>
      </c>
      <c r="Z1185" s="61" t="s">
        <v>1817</v>
      </c>
      <c r="AA1185" s="58">
        <v>75</v>
      </c>
      <c r="AB1185">
        <v>2219</v>
      </c>
      <c r="AC1185">
        <v>0</v>
      </c>
      <c r="AD1185">
        <v>0</v>
      </c>
      <c r="AE1185" s="42">
        <v>0.123359296676178</v>
      </c>
      <c r="AF1185" s="58">
        <v>0</v>
      </c>
    </row>
    <row r="1186" spans="3:32">
      <c r="C1186" t="s">
        <v>1482</v>
      </c>
      <c r="D1186">
        <v>283</v>
      </c>
      <c r="E1186">
        <v>87362606</v>
      </c>
      <c r="F1186" t="s">
        <v>920</v>
      </c>
      <c r="G1186" t="s">
        <v>75</v>
      </c>
      <c r="H1186">
        <v>33</v>
      </c>
      <c r="I1186">
        <v>5194111</v>
      </c>
      <c r="J1186" s="59">
        <v>0.98</v>
      </c>
      <c r="K1186" s="60">
        <v>91.597871461610595</v>
      </c>
      <c r="L1186" t="s">
        <v>156</v>
      </c>
      <c r="M1186" s="42">
        <v>0.14099999999999999</v>
      </c>
      <c r="N1186">
        <v>2832</v>
      </c>
      <c r="O1186" s="62">
        <v>44970</v>
      </c>
      <c r="P1186">
        <v>13110</v>
      </c>
      <c r="Q1186" s="58">
        <v>1200848.09486171</v>
      </c>
      <c r="R1186" s="58">
        <v>1370168</v>
      </c>
      <c r="S1186">
        <v>6765</v>
      </c>
      <c r="T1186" s="58">
        <v>13110</v>
      </c>
      <c r="U1186" s="58">
        <v>6345</v>
      </c>
      <c r="V1186" s="58">
        <v>707032</v>
      </c>
      <c r="W1186" s="58">
        <v>663136</v>
      </c>
      <c r="X1186">
        <v>80</v>
      </c>
      <c r="Y1186" s="61">
        <v>46380</v>
      </c>
      <c r="Z1186" s="61" t="s">
        <v>1817</v>
      </c>
      <c r="AA1186" s="58">
        <v>231</v>
      </c>
      <c r="AB1186">
        <v>1185</v>
      </c>
      <c r="AC1186">
        <v>0</v>
      </c>
      <c r="AD1186">
        <v>0</v>
      </c>
      <c r="AE1186" s="42">
        <v>0.516018306636156</v>
      </c>
      <c r="AF1186" s="58">
        <v>0</v>
      </c>
    </row>
    <row r="1187" spans="3:32">
      <c r="C1187" t="s">
        <v>1483</v>
      </c>
      <c r="D1187">
        <v>842</v>
      </c>
      <c r="E1187">
        <v>30124185</v>
      </c>
      <c r="F1187" t="s">
        <v>183</v>
      </c>
      <c r="G1187" t="s">
        <v>93</v>
      </c>
      <c r="H1187">
        <v>33</v>
      </c>
      <c r="I1187">
        <v>4329556</v>
      </c>
      <c r="J1187" s="59">
        <v>0.9</v>
      </c>
      <c r="K1187" s="60">
        <v>54.935314465829002</v>
      </c>
      <c r="L1187" t="s">
        <v>377</v>
      </c>
      <c r="M1187" s="42">
        <v>0.10199999999999999</v>
      </c>
      <c r="N1187">
        <v>8279</v>
      </c>
      <c r="O1187" s="62">
        <v>44205</v>
      </c>
      <c r="P1187">
        <v>69092</v>
      </c>
      <c r="Q1187" s="58">
        <v>3795590.7470730599</v>
      </c>
      <c r="R1187" s="58">
        <v>4182741</v>
      </c>
      <c r="S1187">
        <v>63511</v>
      </c>
      <c r="T1187" s="58">
        <v>69092</v>
      </c>
      <c r="U1187" s="58">
        <v>5581</v>
      </c>
      <c r="V1187" s="58">
        <v>3844874</v>
      </c>
      <c r="W1187" s="58">
        <v>337867</v>
      </c>
      <c r="X1187">
        <v>173</v>
      </c>
      <c r="Y1187" s="61">
        <v>46071</v>
      </c>
      <c r="Z1187" s="61" t="s">
        <v>1817</v>
      </c>
      <c r="AA1187" s="58">
        <v>-78</v>
      </c>
      <c r="AB1187">
        <v>8640</v>
      </c>
      <c r="AC1187">
        <v>78</v>
      </c>
      <c r="AD1187">
        <v>5</v>
      </c>
      <c r="AE1187" s="42">
        <v>0.91922364383720301</v>
      </c>
      <c r="AF1187" s="58">
        <v>73</v>
      </c>
    </row>
    <row r="1188" spans="3:32">
      <c r="C1188" t="s">
        <v>1484</v>
      </c>
      <c r="D1188">
        <v>843</v>
      </c>
      <c r="E1188">
        <v>54467939</v>
      </c>
      <c r="F1188" t="s">
        <v>49</v>
      </c>
      <c r="G1188" t="s">
        <v>50</v>
      </c>
      <c r="H1188">
        <v>13</v>
      </c>
      <c r="I1188">
        <v>6237249</v>
      </c>
      <c r="J1188" s="59">
        <v>0.77</v>
      </c>
      <c r="K1188" s="60">
        <v>95.594858039436204</v>
      </c>
      <c r="L1188" t="s">
        <v>352</v>
      </c>
      <c r="M1188" s="42">
        <v>0.121</v>
      </c>
      <c r="N1188">
        <v>2811</v>
      </c>
      <c r="O1188" s="62">
        <v>45243</v>
      </c>
      <c r="P1188">
        <v>72287</v>
      </c>
      <c r="Q1188" s="58">
        <v>6910265.5030967202</v>
      </c>
      <c r="R1188" s="58">
        <v>7746408</v>
      </c>
      <c r="S1188">
        <v>68018</v>
      </c>
      <c r="T1188" s="58">
        <v>72287</v>
      </c>
      <c r="U1188" s="58">
        <v>4269</v>
      </c>
      <c r="V1188" s="58">
        <v>7288934</v>
      </c>
      <c r="W1188" s="58">
        <v>457474</v>
      </c>
      <c r="X1188">
        <v>55</v>
      </c>
      <c r="Y1188" s="61">
        <v>45697</v>
      </c>
      <c r="Z1188" s="61" t="s">
        <v>1817</v>
      </c>
      <c r="AA1188" s="58">
        <v>-452</v>
      </c>
      <c r="AB1188">
        <v>2167</v>
      </c>
      <c r="AC1188">
        <v>452</v>
      </c>
      <c r="AD1188">
        <v>1</v>
      </c>
      <c r="AE1188" s="42">
        <v>0.94094373815485499</v>
      </c>
      <c r="AF1188" s="58">
        <v>451</v>
      </c>
    </row>
    <row r="1189" spans="3:32">
      <c r="C1189" t="s">
        <v>1485</v>
      </c>
      <c r="D1189">
        <v>213</v>
      </c>
      <c r="E1189">
        <v>20855624</v>
      </c>
      <c r="F1189" t="s">
        <v>117</v>
      </c>
      <c r="G1189" t="s">
        <v>63</v>
      </c>
      <c r="H1189">
        <v>27</v>
      </c>
      <c r="I1189">
        <v>9848670</v>
      </c>
      <c r="J1189" s="59">
        <v>0.76</v>
      </c>
      <c r="K1189" s="60">
        <v>98.279497381107007</v>
      </c>
      <c r="L1189" t="s">
        <v>129</v>
      </c>
      <c r="M1189" s="42">
        <v>0.10100000000000001</v>
      </c>
      <c r="N1189">
        <v>6986</v>
      </c>
      <c r="O1189" s="62">
        <v>44674</v>
      </c>
      <c r="P1189">
        <v>10495</v>
      </c>
      <c r="Q1189" s="58">
        <v>1031443.32501472</v>
      </c>
      <c r="R1189" s="58">
        <v>1135619</v>
      </c>
      <c r="S1189">
        <v>5127</v>
      </c>
      <c r="T1189" s="58">
        <v>10495</v>
      </c>
      <c r="U1189" s="58">
        <v>5368</v>
      </c>
      <c r="V1189" s="58">
        <v>554771</v>
      </c>
      <c r="W1189" s="58">
        <v>580848</v>
      </c>
      <c r="X1189">
        <v>143</v>
      </c>
      <c r="Y1189" s="61">
        <v>45846</v>
      </c>
      <c r="Z1189" s="61" t="s">
        <v>1817</v>
      </c>
      <c r="AA1189" s="58">
        <v>-303</v>
      </c>
      <c r="AB1189">
        <v>6590</v>
      </c>
      <c r="AC1189">
        <v>303</v>
      </c>
      <c r="AD1189">
        <v>5</v>
      </c>
      <c r="AE1189" s="42">
        <v>0.48851834206765099</v>
      </c>
      <c r="AF1189" s="58">
        <v>298</v>
      </c>
    </row>
    <row r="1190" spans="3:32">
      <c r="C1190" t="s">
        <v>1486</v>
      </c>
      <c r="D1190">
        <v>999</v>
      </c>
      <c r="E1190">
        <v>40571486</v>
      </c>
      <c r="F1190" t="s">
        <v>92</v>
      </c>
      <c r="G1190" t="s">
        <v>93</v>
      </c>
      <c r="H1190">
        <v>47</v>
      </c>
      <c r="I1190">
        <v>4076523</v>
      </c>
      <c r="J1190" s="59">
        <v>0.84</v>
      </c>
      <c r="K1190" s="60">
        <v>68.954060695451304</v>
      </c>
      <c r="L1190" t="s">
        <v>230</v>
      </c>
      <c r="M1190" s="42">
        <v>0.11</v>
      </c>
      <c r="N1190">
        <v>2359</v>
      </c>
      <c r="O1190" s="62">
        <v>45468</v>
      </c>
      <c r="P1190">
        <v>44225</v>
      </c>
      <c r="Q1190" s="58">
        <v>3049493.33425633</v>
      </c>
      <c r="R1190" s="58">
        <v>3384938</v>
      </c>
      <c r="S1190">
        <v>6177</v>
      </c>
      <c r="T1190" s="58">
        <v>44225</v>
      </c>
      <c r="U1190" s="58">
        <v>38048</v>
      </c>
      <c r="V1190" s="58">
        <v>472781</v>
      </c>
      <c r="W1190" s="58">
        <v>2912157</v>
      </c>
      <c r="X1190">
        <v>170</v>
      </c>
      <c r="Y1190" s="61">
        <v>46225</v>
      </c>
      <c r="Z1190" s="61" t="s">
        <v>1817</v>
      </c>
      <c r="AA1190" s="58">
        <v>76</v>
      </c>
      <c r="AB1190">
        <v>1244</v>
      </c>
      <c r="AC1190">
        <v>0</v>
      </c>
      <c r="AD1190">
        <v>0</v>
      </c>
      <c r="AE1190" s="42">
        <v>0.13967213114754101</v>
      </c>
      <c r="AF1190" s="58">
        <v>0</v>
      </c>
    </row>
    <row r="1191" spans="3:32">
      <c r="C1191" t="s">
        <v>1487</v>
      </c>
      <c r="D1191">
        <v>623</v>
      </c>
      <c r="E1191">
        <v>66755219</v>
      </c>
      <c r="F1191" t="s">
        <v>189</v>
      </c>
      <c r="G1191" t="s">
        <v>93</v>
      </c>
      <c r="H1191">
        <v>30</v>
      </c>
      <c r="I1191">
        <v>7661398</v>
      </c>
      <c r="J1191" s="59">
        <v>0.83</v>
      </c>
      <c r="K1191" s="60">
        <v>87.173990083381696</v>
      </c>
      <c r="L1191" t="s">
        <v>173</v>
      </c>
      <c r="M1191" s="42">
        <v>0.123</v>
      </c>
      <c r="N1191">
        <v>5574</v>
      </c>
      <c r="O1191" s="62">
        <v>45585</v>
      </c>
      <c r="P1191">
        <v>16688</v>
      </c>
      <c r="Q1191" s="58">
        <v>1454759.5465114701</v>
      </c>
      <c r="R1191" s="58">
        <v>1633695</v>
      </c>
      <c r="S1191">
        <v>13810</v>
      </c>
      <c r="T1191" s="58">
        <v>16688</v>
      </c>
      <c r="U1191" s="58">
        <v>2878</v>
      </c>
      <c r="V1191" s="58">
        <v>1351949</v>
      </c>
      <c r="W1191" s="58">
        <v>281746</v>
      </c>
      <c r="X1191">
        <v>132</v>
      </c>
      <c r="Y1191" s="61">
        <v>46002</v>
      </c>
      <c r="Z1191" s="61" t="s">
        <v>1817</v>
      </c>
      <c r="AA1191" s="58">
        <v>-147</v>
      </c>
      <c r="AB1191">
        <v>4368</v>
      </c>
      <c r="AC1191">
        <v>147</v>
      </c>
      <c r="AD1191">
        <v>4</v>
      </c>
      <c r="AE1191" s="42">
        <v>0.82754074784276099</v>
      </c>
      <c r="AF1191" s="58">
        <v>143</v>
      </c>
    </row>
    <row r="1192" spans="3:32">
      <c r="C1192" t="s">
        <v>1488</v>
      </c>
      <c r="D1192">
        <v>350</v>
      </c>
      <c r="E1192">
        <v>46053590</v>
      </c>
      <c r="F1192" t="s">
        <v>282</v>
      </c>
      <c r="G1192" t="s">
        <v>50</v>
      </c>
      <c r="H1192">
        <v>40</v>
      </c>
      <c r="I1192">
        <v>9496846</v>
      </c>
      <c r="J1192" s="59">
        <v>0.92</v>
      </c>
      <c r="K1192" s="60">
        <v>54.315407088014197</v>
      </c>
      <c r="L1192" t="s">
        <v>84</v>
      </c>
      <c r="M1192" s="42">
        <v>0.14499999999999999</v>
      </c>
      <c r="N1192">
        <v>7926</v>
      </c>
      <c r="O1192" s="62">
        <v>45886</v>
      </c>
      <c r="P1192">
        <v>95901</v>
      </c>
      <c r="Q1192" s="58">
        <v>5208901.8551476505</v>
      </c>
      <c r="R1192" s="58">
        <v>5964193</v>
      </c>
      <c r="S1192">
        <v>39397</v>
      </c>
      <c r="T1192" s="58">
        <v>95901</v>
      </c>
      <c r="U1192" s="58">
        <v>56504</v>
      </c>
      <c r="V1192" s="58">
        <v>2450144</v>
      </c>
      <c r="W1192" s="58">
        <v>3514049</v>
      </c>
      <c r="X1192">
        <v>188</v>
      </c>
      <c r="Y1192" s="61">
        <v>45664</v>
      </c>
      <c r="Z1192" s="61" t="s">
        <v>1817</v>
      </c>
      <c r="AA1192" s="58">
        <v>-485</v>
      </c>
      <c r="AB1192">
        <v>2718</v>
      </c>
      <c r="AC1192">
        <v>485</v>
      </c>
      <c r="AD1192">
        <v>6</v>
      </c>
      <c r="AE1192" s="42">
        <v>0.41080906351341501</v>
      </c>
      <c r="AF1192" s="58">
        <v>479</v>
      </c>
    </row>
    <row r="1193" spans="3:32">
      <c r="C1193" t="s">
        <v>1489</v>
      </c>
      <c r="D1193">
        <v>233</v>
      </c>
      <c r="E1193">
        <v>62501336</v>
      </c>
      <c r="F1193" t="s">
        <v>161</v>
      </c>
      <c r="G1193" t="s">
        <v>71</v>
      </c>
      <c r="H1193">
        <v>37</v>
      </c>
      <c r="I1193">
        <v>8400902</v>
      </c>
      <c r="J1193" s="59">
        <v>0.82</v>
      </c>
      <c r="K1193" s="60">
        <v>92.355280301484697</v>
      </c>
      <c r="L1193" t="s">
        <v>239</v>
      </c>
      <c r="M1193" s="42">
        <v>0.128</v>
      </c>
      <c r="N1193">
        <v>2149</v>
      </c>
      <c r="O1193" s="62">
        <v>45208</v>
      </c>
      <c r="P1193">
        <v>20180</v>
      </c>
      <c r="Q1193" s="58">
        <v>1863729.55648396</v>
      </c>
      <c r="R1193" s="58">
        <v>2102287</v>
      </c>
      <c r="S1193">
        <v>11666</v>
      </c>
      <c r="T1193" s="58">
        <v>20180</v>
      </c>
      <c r="U1193" s="58">
        <v>8514</v>
      </c>
      <c r="V1193" s="58">
        <v>1215326</v>
      </c>
      <c r="W1193" s="58">
        <v>886961</v>
      </c>
      <c r="X1193">
        <v>161</v>
      </c>
      <c r="Y1193" s="61">
        <v>46038</v>
      </c>
      <c r="Z1193" s="61" t="s">
        <v>1817</v>
      </c>
      <c r="AA1193" s="58">
        <v>-111</v>
      </c>
      <c r="AB1193">
        <v>2140</v>
      </c>
      <c r="AC1193">
        <v>111</v>
      </c>
      <c r="AD1193">
        <v>4</v>
      </c>
      <c r="AE1193" s="42">
        <v>0.57809712586719497</v>
      </c>
      <c r="AF1193" s="58">
        <v>107</v>
      </c>
    </row>
    <row r="1194" spans="3:32">
      <c r="C1194" t="s">
        <v>1490</v>
      </c>
      <c r="D1194">
        <v>297</v>
      </c>
      <c r="E1194">
        <v>54178947</v>
      </c>
      <c r="F1194" t="s">
        <v>602</v>
      </c>
      <c r="G1194" t="s">
        <v>125</v>
      </c>
      <c r="H1194">
        <v>34</v>
      </c>
      <c r="I1194">
        <v>8793852</v>
      </c>
      <c r="J1194" s="59">
        <v>0.83</v>
      </c>
      <c r="K1194" s="60">
        <v>53.967560007950802</v>
      </c>
      <c r="L1194" t="s">
        <v>272</v>
      </c>
      <c r="M1194" s="42">
        <v>0.13300000000000001</v>
      </c>
      <c r="N1194">
        <v>2476</v>
      </c>
      <c r="O1194" s="62">
        <v>44836</v>
      </c>
      <c r="P1194">
        <v>62339</v>
      </c>
      <c r="Q1194" s="58">
        <v>3364283.72333564</v>
      </c>
      <c r="R1194" s="58">
        <v>3811733</v>
      </c>
      <c r="S1194">
        <v>29824</v>
      </c>
      <c r="T1194" s="58">
        <v>62339</v>
      </c>
      <c r="U1194" s="58">
        <v>32515</v>
      </c>
      <c r="V1194" s="58">
        <v>1823596</v>
      </c>
      <c r="W1194" s="58">
        <v>1988137</v>
      </c>
      <c r="X1194">
        <v>167</v>
      </c>
      <c r="Y1194" s="61">
        <v>46376</v>
      </c>
      <c r="Z1194" s="61" t="s">
        <v>1817</v>
      </c>
      <c r="AA1194" s="58">
        <v>227</v>
      </c>
      <c r="AB1194">
        <v>3461</v>
      </c>
      <c r="AC1194">
        <v>0</v>
      </c>
      <c r="AD1194">
        <v>0</v>
      </c>
      <c r="AE1194" s="42">
        <v>0.47841640064806901</v>
      </c>
      <c r="AF1194" s="58">
        <v>0</v>
      </c>
    </row>
    <row r="1195" spans="3:32">
      <c r="C1195" t="s">
        <v>1491</v>
      </c>
      <c r="D1195">
        <v>365</v>
      </c>
      <c r="E1195">
        <v>21076984</v>
      </c>
      <c r="F1195" t="s">
        <v>487</v>
      </c>
      <c r="G1195" t="s">
        <v>71</v>
      </c>
      <c r="H1195">
        <v>45</v>
      </c>
      <c r="I1195">
        <v>216381</v>
      </c>
      <c r="J1195" s="59">
        <v>0.76</v>
      </c>
      <c r="K1195" s="60">
        <v>78.222429908587301</v>
      </c>
      <c r="L1195" t="s">
        <v>115</v>
      </c>
      <c r="M1195" s="42">
        <v>0.11600000000000001</v>
      </c>
      <c r="N1195">
        <v>2846</v>
      </c>
      <c r="O1195" s="62">
        <v>44282</v>
      </c>
      <c r="P1195">
        <v>34662</v>
      </c>
      <c r="Q1195" s="58">
        <v>2711345.8654914498</v>
      </c>
      <c r="R1195" s="58">
        <v>3025862</v>
      </c>
      <c r="S1195">
        <v>27926</v>
      </c>
      <c r="T1195" s="58">
        <v>34662</v>
      </c>
      <c r="U1195" s="58">
        <v>6736</v>
      </c>
      <c r="V1195" s="58">
        <v>2437835</v>
      </c>
      <c r="W1195" s="58">
        <v>588027</v>
      </c>
      <c r="X1195">
        <v>200</v>
      </c>
      <c r="Y1195" s="61">
        <v>46248</v>
      </c>
      <c r="Z1195" s="61" t="s">
        <v>1817</v>
      </c>
      <c r="AA1195" s="58">
        <v>99</v>
      </c>
      <c r="AB1195">
        <v>6623</v>
      </c>
      <c r="AC1195">
        <v>0</v>
      </c>
      <c r="AD1195">
        <v>0</v>
      </c>
      <c r="AE1195" s="42">
        <v>0.80566614736599196</v>
      </c>
      <c r="AF1195" s="58">
        <v>0</v>
      </c>
    </row>
    <row r="1196" spans="3:32">
      <c r="C1196" t="s">
        <v>1492</v>
      </c>
      <c r="D1196">
        <v>126</v>
      </c>
      <c r="E1196">
        <v>17216495</v>
      </c>
      <c r="F1196" t="s">
        <v>193</v>
      </c>
      <c r="G1196" t="s">
        <v>54</v>
      </c>
      <c r="H1196">
        <v>31</v>
      </c>
      <c r="I1196">
        <v>3266928</v>
      </c>
      <c r="J1196" s="59">
        <v>0.98</v>
      </c>
      <c r="K1196" s="60">
        <v>90.220077381504893</v>
      </c>
      <c r="L1196" t="s">
        <v>187</v>
      </c>
      <c r="M1196" s="42">
        <v>0.13700000000000001</v>
      </c>
      <c r="N1196">
        <v>8014</v>
      </c>
      <c r="O1196" s="62">
        <v>45740</v>
      </c>
      <c r="P1196">
        <v>44176</v>
      </c>
      <c r="Q1196" s="58">
        <v>3985562.1384053598</v>
      </c>
      <c r="R1196" s="58">
        <v>4531584</v>
      </c>
      <c r="S1196">
        <v>28656</v>
      </c>
      <c r="T1196" s="58">
        <v>44176</v>
      </c>
      <c r="U1196" s="58">
        <v>15520</v>
      </c>
      <c r="V1196" s="58">
        <v>2939539</v>
      </c>
      <c r="W1196" s="58">
        <v>1592045</v>
      </c>
      <c r="X1196">
        <v>88</v>
      </c>
      <c r="Y1196" s="61">
        <v>45874</v>
      </c>
      <c r="Z1196" s="61" t="s">
        <v>1817</v>
      </c>
      <c r="AA1196" s="58">
        <v>-275</v>
      </c>
      <c r="AB1196">
        <v>2587</v>
      </c>
      <c r="AC1196">
        <v>275</v>
      </c>
      <c r="AD1196">
        <v>5</v>
      </c>
      <c r="AE1196" s="42">
        <v>0.64867801521187995</v>
      </c>
      <c r="AF1196" s="58">
        <v>270</v>
      </c>
    </row>
    <row r="1197" spans="3:32">
      <c r="C1197" t="s">
        <v>1493</v>
      </c>
      <c r="D1197">
        <v>747</v>
      </c>
      <c r="E1197">
        <v>19900814</v>
      </c>
      <c r="F1197" t="s">
        <v>439</v>
      </c>
      <c r="G1197" t="s">
        <v>63</v>
      </c>
      <c r="H1197">
        <v>29</v>
      </c>
      <c r="I1197">
        <v>3494275</v>
      </c>
      <c r="J1197" s="59">
        <v>0.83</v>
      </c>
      <c r="K1197" s="60">
        <v>87.441471662553596</v>
      </c>
      <c r="L1197" t="s">
        <v>122</v>
      </c>
      <c r="M1197" s="42">
        <v>0.14899999999999999</v>
      </c>
      <c r="N1197">
        <v>5950</v>
      </c>
      <c r="O1197" s="62">
        <v>44297</v>
      </c>
      <c r="P1197">
        <v>12357</v>
      </c>
      <c r="Q1197" s="58">
        <v>1080514.2653341801</v>
      </c>
      <c r="R1197" s="58">
        <v>1241511</v>
      </c>
      <c r="S1197">
        <v>2227</v>
      </c>
      <c r="T1197" s="58">
        <v>12357</v>
      </c>
      <c r="U1197" s="58">
        <v>10130</v>
      </c>
      <c r="V1197" s="58">
        <v>223747</v>
      </c>
      <c r="W1197" s="58">
        <v>1017764</v>
      </c>
      <c r="X1197">
        <v>124</v>
      </c>
      <c r="Y1197" s="61">
        <v>45880</v>
      </c>
      <c r="Z1197" s="61" t="s">
        <v>1817</v>
      </c>
      <c r="AA1197" s="58">
        <v>-269</v>
      </c>
      <c r="AB1197">
        <v>8612</v>
      </c>
      <c r="AC1197">
        <v>269</v>
      </c>
      <c r="AD1197">
        <v>3</v>
      </c>
      <c r="AE1197" s="42">
        <v>0.18022173666747601</v>
      </c>
      <c r="AF1197" s="58">
        <v>266</v>
      </c>
    </row>
    <row r="1198" spans="3:32">
      <c r="C1198" t="s">
        <v>1494</v>
      </c>
      <c r="D1198">
        <v>154</v>
      </c>
      <c r="E1198">
        <v>22594097</v>
      </c>
      <c r="F1198" t="s">
        <v>564</v>
      </c>
      <c r="G1198" t="s">
        <v>97</v>
      </c>
      <c r="H1198">
        <v>41</v>
      </c>
      <c r="I1198">
        <v>1685562</v>
      </c>
      <c r="J1198" s="59">
        <v>0.86</v>
      </c>
      <c r="K1198" s="60">
        <v>50.872339470341601</v>
      </c>
      <c r="L1198" t="s">
        <v>122</v>
      </c>
      <c r="M1198" s="42">
        <v>0.14599999999999999</v>
      </c>
      <c r="N1198">
        <v>4973</v>
      </c>
      <c r="O1198" s="62">
        <v>44114</v>
      </c>
      <c r="P1198">
        <v>44426</v>
      </c>
      <c r="Q1198" s="58">
        <v>2260054.5533094001</v>
      </c>
      <c r="R1198" s="58">
        <v>2590023</v>
      </c>
      <c r="S1198">
        <v>38549</v>
      </c>
      <c r="T1198" s="58">
        <v>44426</v>
      </c>
      <c r="U1198" s="58">
        <v>5877</v>
      </c>
      <c r="V1198" s="58">
        <v>2247395</v>
      </c>
      <c r="W1198" s="58">
        <v>342628</v>
      </c>
      <c r="X1198">
        <v>79</v>
      </c>
      <c r="Y1198" s="61">
        <v>45884</v>
      </c>
      <c r="Z1198" s="61" t="s">
        <v>1817</v>
      </c>
      <c r="AA1198" s="58">
        <v>-265</v>
      </c>
      <c r="AB1198">
        <v>8209</v>
      </c>
      <c r="AC1198">
        <v>265</v>
      </c>
      <c r="AD1198">
        <v>1</v>
      </c>
      <c r="AE1198" s="42">
        <v>0.86771260072930301</v>
      </c>
      <c r="AF1198" s="58">
        <v>264</v>
      </c>
    </row>
    <row r="1199" spans="3:32">
      <c r="C1199" t="s">
        <v>1495</v>
      </c>
      <c r="D1199">
        <v>259</v>
      </c>
      <c r="E1199">
        <v>70345051</v>
      </c>
      <c r="F1199" t="s">
        <v>131</v>
      </c>
      <c r="G1199" t="s">
        <v>75</v>
      </c>
      <c r="H1199">
        <v>17</v>
      </c>
      <c r="I1199">
        <v>8195043</v>
      </c>
      <c r="J1199" s="59">
        <v>0.96</v>
      </c>
      <c r="K1199" s="60">
        <v>54.288674572190402</v>
      </c>
      <c r="L1199" t="s">
        <v>101</v>
      </c>
      <c r="M1199" s="42">
        <v>0.12</v>
      </c>
      <c r="N1199">
        <v>8312</v>
      </c>
      <c r="O1199" s="62">
        <v>45768</v>
      </c>
      <c r="P1199">
        <v>10448</v>
      </c>
      <c r="Q1199" s="58">
        <v>567208.07193024503</v>
      </c>
      <c r="R1199" s="58">
        <v>635273</v>
      </c>
      <c r="S1199">
        <v>6527</v>
      </c>
      <c r="T1199" s="58">
        <v>10448</v>
      </c>
      <c r="U1199" s="58">
        <v>3921</v>
      </c>
      <c r="V1199" s="58">
        <v>396863</v>
      </c>
      <c r="W1199" s="58">
        <v>238410</v>
      </c>
      <c r="X1199">
        <v>163</v>
      </c>
      <c r="Y1199" s="61">
        <v>45674</v>
      </c>
      <c r="Z1199" s="61" t="s">
        <v>1817</v>
      </c>
      <c r="AA1199" s="58">
        <v>-475</v>
      </c>
      <c r="AB1199">
        <v>6831</v>
      </c>
      <c r="AC1199">
        <v>475</v>
      </c>
      <c r="AD1199">
        <v>7</v>
      </c>
      <c r="AE1199" s="42">
        <v>0.62471286370597201</v>
      </c>
      <c r="AF1199" s="58">
        <v>468</v>
      </c>
    </row>
    <row r="1200" spans="3:32">
      <c r="C1200" t="s">
        <v>1496</v>
      </c>
      <c r="D1200">
        <v>637</v>
      </c>
      <c r="E1200">
        <v>27585139</v>
      </c>
      <c r="F1200" t="s">
        <v>248</v>
      </c>
      <c r="G1200" t="s">
        <v>147</v>
      </c>
      <c r="H1200">
        <v>10</v>
      </c>
      <c r="I1200">
        <v>3672357</v>
      </c>
      <c r="J1200" s="59">
        <v>0.82</v>
      </c>
      <c r="K1200" s="60">
        <v>56.093119678778699</v>
      </c>
      <c r="L1200" t="s">
        <v>126</v>
      </c>
      <c r="M1200" s="42">
        <v>0.14899999999999999</v>
      </c>
      <c r="N1200">
        <v>1582</v>
      </c>
      <c r="O1200" s="62">
        <v>45944</v>
      </c>
      <c r="P1200">
        <v>38352</v>
      </c>
      <c r="Q1200" s="58">
        <v>2151283.3259205199</v>
      </c>
      <c r="R1200" s="58">
        <v>2471825</v>
      </c>
      <c r="S1200">
        <v>18775</v>
      </c>
      <c r="T1200" s="58">
        <v>38352</v>
      </c>
      <c r="U1200" s="58">
        <v>19577</v>
      </c>
      <c r="V1200" s="58">
        <v>1210067</v>
      </c>
      <c r="W1200" s="58">
        <v>1261758</v>
      </c>
      <c r="X1200">
        <v>127</v>
      </c>
      <c r="Y1200" s="61">
        <v>46310</v>
      </c>
      <c r="Z1200" s="61" t="s">
        <v>1817</v>
      </c>
      <c r="AA1200" s="58">
        <v>161</v>
      </c>
      <c r="AB1200">
        <v>9402</v>
      </c>
      <c r="AC1200">
        <v>0</v>
      </c>
      <c r="AD1200">
        <v>0</v>
      </c>
      <c r="AE1200" s="42">
        <v>0.48954422194409702</v>
      </c>
      <c r="AF1200" s="58">
        <v>0</v>
      </c>
    </row>
    <row r="1201" spans="3:32">
      <c r="C1201" t="s">
        <v>1497</v>
      </c>
      <c r="D1201">
        <v>218</v>
      </c>
      <c r="E1201">
        <v>91138329</v>
      </c>
      <c r="F1201" t="s">
        <v>62</v>
      </c>
      <c r="G1201" t="s">
        <v>63</v>
      </c>
      <c r="H1201">
        <v>24</v>
      </c>
      <c r="I1201">
        <v>8401904</v>
      </c>
      <c r="J1201" s="59">
        <v>0.86</v>
      </c>
      <c r="K1201" s="60">
        <v>65.466595813206595</v>
      </c>
      <c r="L1201" t="s">
        <v>190</v>
      </c>
      <c r="M1201" s="42">
        <v>0.13300000000000001</v>
      </c>
      <c r="N1201">
        <v>2594</v>
      </c>
      <c r="O1201" s="62">
        <v>43914</v>
      </c>
      <c r="P1201">
        <v>29735</v>
      </c>
      <c r="Q1201" s="58">
        <v>1946649.2265057</v>
      </c>
      <c r="R1201" s="58">
        <v>2205554</v>
      </c>
      <c r="S1201">
        <v>14571</v>
      </c>
      <c r="T1201" s="58">
        <v>29735</v>
      </c>
      <c r="U1201" s="58">
        <v>15164</v>
      </c>
      <c r="V1201" s="58">
        <v>1080784</v>
      </c>
      <c r="W1201" s="58">
        <v>1124770</v>
      </c>
      <c r="X1201">
        <v>87</v>
      </c>
      <c r="Y1201" s="61">
        <v>46123</v>
      </c>
      <c r="Z1201" s="61" t="s">
        <v>1817</v>
      </c>
      <c r="AA1201" s="58">
        <v>-26</v>
      </c>
      <c r="AB1201">
        <v>6041</v>
      </c>
      <c r="AC1201">
        <v>26</v>
      </c>
      <c r="AD1201">
        <v>9</v>
      </c>
      <c r="AE1201" s="42">
        <v>0.49002858584160103</v>
      </c>
      <c r="AF1201" s="58">
        <v>17</v>
      </c>
    </row>
    <row r="1202" spans="3:32">
      <c r="C1202" t="s">
        <v>1498</v>
      </c>
      <c r="D1202">
        <v>682</v>
      </c>
      <c r="E1202">
        <v>29186243</v>
      </c>
      <c r="F1202" t="s">
        <v>564</v>
      </c>
      <c r="G1202" t="s">
        <v>97</v>
      </c>
      <c r="H1202">
        <v>37</v>
      </c>
      <c r="I1202">
        <v>1968912</v>
      </c>
      <c r="J1202" s="59">
        <v>0.79</v>
      </c>
      <c r="K1202" s="60">
        <v>81.245277258363899</v>
      </c>
      <c r="L1202" t="s">
        <v>521</v>
      </c>
      <c r="M1202" s="42">
        <v>0.13300000000000001</v>
      </c>
      <c r="N1202">
        <v>8624</v>
      </c>
      <c r="O1202" s="62">
        <v>45362</v>
      </c>
      <c r="P1202">
        <v>93297</v>
      </c>
      <c r="Q1202" s="58">
        <v>7579940.6323735798</v>
      </c>
      <c r="R1202" s="58">
        <v>8588073</v>
      </c>
      <c r="S1202">
        <v>28397</v>
      </c>
      <c r="T1202" s="58">
        <v>93297</v>
      </c>
      <c r="U1202" s="58">
        <v>64900</v>
      </c>
      <c r="V1202" s="58">
        <v>2613969</v>
      </c>
      <c r="W1202" s="58">
        <v>5974104</v>
      </c>
      <c r="X1202">
        <v>91</v>
      </c>
      <c r="Y1202" s="61">
        <v>45663</v>
      </c>
      <c r="Z1202" s="61" t="s">
        <v>1817</v>
      </c>
      <c r="AA1202" s="58">
        <v>-486</v>
      </c>
      <c r="AB1202">
        <v>9416</v>
      </c>
      <c r="AC1202">
        <v>486</v>
      </c>
      <c r="AD1202">
        <v>9</v>
      </c>
      <c r="AE1202" s="42">
        <v>0.30437205912301601</v>
      </c>
      <c r="AF1202" s="58">
        <v>477</v>
      </c>
    </row>
    <row r="1203" spans="3:32">
      <c r="C1203" t="s">
        <v>1499</v>
      </c>
      <c r="D1203">
        <v>511</v>
      </c>
      <c r="E1203">
        <v>57419040</v>
      </c>
      <c r="F1203" t="s">
        <v>501</v>
      </c>
      <c r="G1203" t="s">
        <v>79</v>
      </c>
      <c r="H1203">
        <v>45</v>
      </c>
      <c r="I1203">
        <v>5137295</v>
      </c>
      <c r="J1203" s="59">
        <v>0.84</v>
      </c>
      <c r="K1203" s="60">
        <v>73.623860641042398</v>
      </c>
      <c r="L1203" t="s">
        <v>208</v>
      </c>
      <c r="M1203" s="42">
        <v>0.13100000000000001</v>
      </c>
      <c r="N1203">
        <v>7723</v>
      </c>
      <c r="O1203" s="62">
        <v>44377</v>
      </c>
      <c r="P1203">
        <v>13328</v>
      </c>
      <c r="Q1203" s="58">
        <v>981258.81462381303</v>
      </c>
      <c r="R1203" s="58">
        <v>1109804</v>
      </c>
      <c r="S1203">
        <v>264</v>
      </c>
      <c r="T1203" s="58">
        <v>13328</v>
      </c>
      <c r="U1203" s="58">
        <v>13064</v>
      </c>
      <c r="V1203" s="58">
        <v>21983</v>
      </c>
      <c r="W1203" s="58">
        <v>1087821</v>
      </c>
      <c r="X1203">
        <v>190</v>
      </c>
      <c r="Y1203" s="61">
        <v>45685</v>
      </c>
      <c r="Z1203" s="61" t="s">
        <v>1817</v>
      </c>
      <c r="AA1203" s="58">
        <v>-464</v>
      </c>
      <c r="AB1203">
        <v>9035</v>
      </c>
      <c r="AC1203">
        <v>464</v>
      </c>
      <c r="AD1203">
        <v>8</v>
      </c>
      <c r="AE1203" s="42">
        <v>1.9807923169267699E-2</v>
      </c>
      <c r="AF1203" s="58">
        <v>456</v>
      </c>
    </row>
    <row r="1204" spans="3:32">
      <c r="C1204" t="s">
        <v>1500</v>
      </c>
      <c r="D1204">
        <v>247</v>
      </c>
      <c r="E1204">
        <v>34345686</v>
      </c>
      <c r="F1204" t="s">
        <v>623</v>
      </c>
      <c r="G1204" t="s">
        <v>211</v>
      </c>
      <c r="H1204">
        <v>49</v>
      </c>
      <c r="I1204">
        <v>4702224</v>
      </c>
      <c r="J1204" s="59">
        <v>0.89</v>
      </c>
      <c r="K1204" s="60">
        <v>83.166054220327098</v>
      </c>
      <c r="L1204" t="s">
        <v>173</v>
      </c>
      <c r="M1204" s="42">
        <v>0.13200000000000001</v>
      </c>
      <c r="N1204">
        <v>3969</v>
      </c>
      <c r="O1204" s="62">
        <v>44901</v>
      </c>
      <c r="P1204">
        <v>58338</v>
      </c>
      <c r="Q1204" s="58">
        <v>4851741.2711054403</v>
      </c>
      <c r="R1204" s="58">
        <v>5492171</v>
      </c>
      <c r="S1204">
        <v>22253</v>
      </c>
      <c r="T1204" s="58">
        <v>58338</v>
      </c>
      <c r="U1204" s="58">
        <v>36085</v>
      </c>
      <c r="V1204" s="58">
        <v>2094986</v>
      </c>
      <c r="W1204" s="58">
        <v>3397185</v>
      </c>
      <c r="X1204">
        <v>84</v>
      </c>
      <c r="Y1204" s="61">
        <v>45967</v>
      </c>
      <c r="Z1204" s="61" t="s">
        <v>1817</v>
      </c>
      <c r="AA1204" s="58">
        <v>-182</v>
      </c>
      <c r="AB1204">
        <v>1716</v>
      </c>
      <c r="AC1204">
        <v>182</v>
      </c>
      <c r="AD1204">
        <v>5</v>
      </c>
      <c r="AE1204" s="42">
        <v>0.38144948404127699</v>
      </c>
      <c r="AF1204" s="58">
        <v>177</v>
      </c>
    </row>
    <row r="1205" spans="3:32">
      <c r="C1205" t="s">
        <v>1501</v>
      </c>
      <c r="D1205">
        <v>808</v>
      </c>
      <c r="E1205">
        <v>71542196</v>
      </c>
      <c r="F1205" t="s">
        <v>469</v>
      </c>
      <c r="G1205" t="s">
        <v>58</v>
      </c>
      <c r="H1205">
        <v>17</v>
      </c>
      <c r="I1205">
        <v>888413</v>
      </c>
      <c r="J1205" s="59">
        <v>0.96</v>
      </c>
      <c r="K1205" s="60">
        <v>50.084624659213098</v>
      </c>
      <c r="L1205" t="s">
        <v>76</v>
      </c>
      <c r="M1205" s="42">
        <v>0.114</v>
      </c>
      <c r="N1205">
        <v>9638</v>
      </c>
      <c r="O1205" s="62">
        <v>44109</v>
      </c>
      <c r="P1205">
        <v>60266</v>
      </c>
      <c r="Q1205" s="58">
        <v>3018399.9897121401</v>
      </c>
      <c r="R1205" s="58">
        <v>3362498</v>
      </c>
      <c r="S1205">
        <v>32649</v>
      </c>
      <c r="T1205" s="58">
        <v>60266</v>
      </c>
      <c r="U1205" s="58">
        <v>27617</v>
      </c>
      <c r="V1205" s="58">
        <v>1821627</v>
      </c>
      <c r="W1205" s="58">
        <v>1540871</v>
      </c>
      <c r="X1205">
        <v>151</v>
      </c>
      <c r="Y1205" s="61">
        <v>45666</v>
      </c>
      <c r="Z1205" s="61" t="s">
        <v>1817</v>
      </c>
      <c r="AA1205" s="58">
        <v>-483</v>
      </c>
      <c r="AB1205">
        <v>2344</v>
      </c>
      <c r="AC1205">
        <v>483</v>
      </c>
      <c r="AD1205">
        <v>2</v>
      </c>
      <c r="AE1205" s="42">
        <v>0.54174824942753796</v>
      </c>
      <c r="AF1205" s="58">
        <v>481</v>
      </c>
    </row>
    <row r="1206" spans="3:32">
      <c r="C1206" t="s">
        <v>1502</v>
      </c>
      <c r="D1206">
        <v>405</v>
      </c>
      <c r="E1206">
        <v>43418701</v>
      </c>
      <c r="F1206" t="s">
        <v>673</v>
      </c>
      <c r="G1206" t="s">
        <v>97</v>
      </c>
      <c r="H1206">
        <v>11</v>
      </c>
      <c r="I1206">
        <v>2272914</v>
      </c>
      <c r="J1206" s="59">
        <v>0.83</v>
      </c>
      <c r="K1206" s="60">
        <v>76.594000812396402</v>
      </c>
      <c r="L1206" t="s">
        <v>230</v>
      </c>
      <c r="M1206" s="42">
        <v>0.11700000000000001</v>
      </c>
      <c r="N1206">
        <v>3514</v>
      </c>
      <c r="O1206" s="62">
        <v>45306</v>
      </c>
      <c r="P1206">
        <v>82554</v>
      </c>
      <c r="Q1206" s="58">
        <v>6323141.1430665702</v>
      </c>
      <c r="R1206" s="58">
        <v>7062949</v>
      </c>
      <c r="S1206">
        <v>23222</v>
      </c>
      <c r="T1206" s="58">
        <v>82554</v>
      </c>
      <c r="U1206" s="58">
        <v>59332</v>
      </c>
      <c r="V1206" s="58">
        <v>1986770</v>
      </c>
      <c r="W1206" s="58">
        <v>5076179</v>
      </c>
      <c r="X1206">
        <v>176</v>
      </c>
      <c r="Y1206" s="61">
        <v>45771</v>
      </c>
      <c r="Z1206" s="61" t="s">
        <v>1817</v>
      </c>
      <c r="AA1206" s="58">
        <v>-378</v>
      </c>
      <c r="AB1206">
        <v>1268</v>
      </c>
      <c r="AC1206">
        <v>378</v>
      </c>
      <c r="AD1206">
        <v>7</v>
      </c>
      <c r="AE1206" s="42">
        <v>0.28129466773263601</v>
      </c>
      <c r="AF1206" s="58">
        <v>371</v>
      </c>
    </row>
    <row r="1207" spans="3:32">
      <c r="C1207" t="s">
        <v>1503</v>
      </c>
      <c r="D1207">
        <v>596</v>
      </c>
      <c r="E1207">
        <v>43781657</v>
      </c>
      <c r="F1207" t="s">
        <v>78</v>
      </c>
      <c r="G1207" t="s">
        <v>79</v>
      </c>
      <c r="H1207">
        <v>18</v>
      </c>
      <c r="I1207">
        <v>8649021</v>
      </c>
      <c r="J1207" s="59">
        <v>0.94</v>
      </c>
      <c r="K1207" s="60">
        <v>82.847733976242495</v>
      </c>
      <c r="L1207" t="s">
        <v>276</v>
      </c>
      <c r="M1207" s="42">
        <v>0.115</v>
      </c>
      <c r="N1207">
        <v>8408</v>
      </c>
      <c r="O1207" s="62">
        <v>44362</v>
      </c>
      <c r="P1207">
        <v>50143</v>
      </c>
      <c r="Q1207" s="58">
        <v>4154233.9247707301</v>
      </c>
      <c r="R1207" s="58">
        <v>4631971</v>
      </c>
      <c r="S1207">
        <v>835</v>
      </c>
      <c r="T1207" s="58">
        <v>50143</v>
      </c>
      <c r="U1207" s="58">
        <v>49308</v>
      </c>
      <c r="V1207" s="58">
        <v>77133</v>
      </c>
      <c r="W1207" s="58">
        <v>4554838</v>
      </c>
      <c r="X1207">
        <v>57</v>
      </c>
      <c r="Y1207" s="61">
        <v>45987</v>
      </c>
      <c r="Z1207" s="61" t="s">
        <v>1817</v>
      </c>
      <c r="AA1207" s="58">
        <v>-162</v>
      </c>
      <c r="AB1207">
        <v>6009</v>
      </c>
      <c r="AC1207">
        <v>162</v>
      </c>
      <c r="AD1207">
        <v>8</v>
      </c>
      <c r="AE1207" s="42">
        <v>1.6652374209760099E-2</v>
      </c>
      <c r="AF1207" s="58">
        <v>154</v>
      </c>
    </row>
    <row r="1208" spans="3:32">
      <c r="C1208" t="s">
        <v>1504</v>
      </c>
      <c r="D1208">
        <v>245</v>
      </c>
      <c r="E1208">
        <v>18996602</v>
      </c>
      <c r="F1208" t="s">
        <v>599</v>
      </c>
      <c r="G1208" t="s">
        <v>67</v>
      </c>
      <c r="H1208">
        <v>15</v>
      </c>
      <c r="I1208">
        <v>8809735</v>
      </c>
      <c r="J1208" s="59">
        <v>0.86</v>
      </c>
      <c r="K1208" s="60">
        <v>85.456717531700704</v>
      </c>
      <c r="L1208" t="s">
        <v>104</v>
      </c>
      <c r="M1208" s="42">
        <v>0.13600000000000001</v>
      </c>
      <c r="N1208">
        <v>8940</v>
      </c>
      <c r="O1208" s="62">
        <v>45612</v>
      </c>
      <c r="P1208">
        <v>97755</v>
      </c>
      <c r="Q1208" s="58">
        <v>8353821.4223114001</v>
      </c>
      <c r="R1208" s="58">
        <v>9489941</v>
      </c>
      <c r="S1208">
        <v>83899</v>
      </c>
      <c r="T1208" s="58">
        <v>97755</v>
      </c>
      <c r="U1208" s="58">
        <v>13856</v>
      </c>
      <c r="V1208" s="58">
        <v>8144817</v>
      </c>
      <c r="W1208" s="58">
        <v>1345124</v>
      </c>
      <c r="X1208">
        <v>144</v>
      </c>
      <c r="Y1208" s="61">
        <v>45988</v>
      </c>
      <c r="Z1208" s="61" t="s">
        <v>1817</v>
      </c>
      <c r="AA1208" s="58">
        <v>-161</v>
      </c>
      <c r="AB1208">
        <v>3108</v>
      </c>
      <c r="AC1208">
        <v>161</v>
      </c>
      <c r="AD1208">
        <v>9</v>
      </c>
      <c r="AE1208" s="42">
        <v>0.85825788962201399</v>
      </c>
      <c r="AF1208" s="58">
        <v>152</v>
      </c>
    </row>
    <row r="1209" spans="3:32">
      <c r="C1209" t="s">
        <v>1505</v>
      </c>
      <c r="D1209">
        <v>195</v>
      </c>
      <c r="E1209">
        <v>80331993</v>
      </c>
      <c r="F1209" t="s">
        <v>82</v>
      </c>
      <c r="G1209" t="s">
        <v>83</v>
      </c>
      <c r="H1209">
        <v>30</v>
      </c>
      <c r="I1209">
        <v>4722458</v>
      </c>
      <c r="J1209" s="59">
        <v>0.95</v>
      </c>
      <c r="K1209" s="60">
        <v>66.381149038199695</v>
      </c>
      <c r="L1209" t="s">
        <v>176</v>
      </c>
      <c r="M1209" s="42">
        <v>0.112</v>
      </c>
      <c r="N1209">
        <v>4061</v>
      </c>
      <c r="O1209" s="62">
        <v>44747</v>
      </c>
      <c r="P1209">
        <v>50153</v>
      </c>
      <c r="Q1209" s="58">
        <v>3329213.7677128301</v>
      </c>
      <c r="R1209" s="58">
        <v>3702086</v>
      </c>
      <c r="S1209">
        <v>40247</v>
      </c>
      <c r="T1209" s="58">
        <v>50153</v>
      </c>
      <c r="U1209" s="58">
        <v>9906</v>
      </c>
      <c r="V1209" s="58">
        <v>2970866</v>
      </c>
      <c r="W1209" s="58">
        <v>731220</v>
      </c>
      <c r="X1209">
        <v>69</v>
      </c>
      <c r="Y1209" s="61">
        <v>45670</v>
      </c>
      <c r="Z1209" s="61" t="s">
        <v>1817</v>
      </c>
      <c r="AA1209" s="58">
        <v>-479</v>
      </c>
      <c r="AB1209">
        <v>1912</v>
      </c>
      <c r="AC1209">
        <v>479</v>
      </c>
      <c r="AD1209">
        <v>3</v>
      </c>
      <c r="AE1209" s="42">
        <v>0.80248439774290703</v>
      </c>
      <c r="AF1209" s="58">
        <v>476</v>
      </c>
    </row>
    <row r="1210" spans="3:32">
      <c r="C1210" t="s">
        <v>1506</v>
      </c>
      <c r="D1210">
        <v>464</v>
      </c>
      <c r="E1210">
        <v>36815346</v>
      </c>
      <c r="F1210" t="s">
        <v>206</v>
      </c>
      <c r="G1210" t="s">
        <v>207</v>
      </c>
      <c r="H1210">
        <v>47</v>
      </c>
      <c r="I1210">
        <v>333411</v>
      </c>
      <c r="J1210" s="59">
        <v>1</v>
      </c>
      <c r="K1210" s="60">
        <v>52.820362208292899</v>
      </c>
      <c r="L1210" t="s">
        <v>176</v>
      </c>
      <c r="M1210" s="42">
        <v>0.129</v>
      </c>
      <c r="N1210">
        <v>5117</v>
      </c>
      <c r="O1210" s="62">
        <v>44771</v>
      </c>
      <c r="P1210">
        <v>89529</v>
      </c>
      <c r="Q1210" s="58">
        <v>4728954.2081462499</v>
      </c>
      <c r="R1210" s="58">
        <v>5338989</v>
      </c>
      <c r="S1210">
        <v>80193</v>
      </c>
      <c r="T1210" s="58">
        <v>89529</v>
      </c>
      <c r="U1210" s="58">
        <v>9336</v>
      </c>
      <c r="V1210" s="58">
        <v>4782245</v>
      </c>
      <c r="W1210" s="58">
        <v>556744</v>
      </c>
      <c r="X1210">
        <v>180</v>
      </c>
      <c r="Y1210" s="61">
        <v>45880</v>
      </c>
      <c r="Z1210" s="61" t="s">
        <v>1817</v>
      </c>
      <c r="AA1210" s="58">
        <v>-269</v>
      </c>
      <c r="AB1210">
        <v>4806</v>
      </c>
      <c r="AC1210">
        <v>269</v>
      </c>
      <c r="AD1210">
        <v>5</v>
      </c>
      <c r="AE1210" s="42">
        <v>0.89572093958382204</v>
      </c>
      <c r="AF1210" s="58">
        <v>264</v>
      </c>
    </row>
    <row r="1211" spans="3:32">
      <c r="C1211" t="s">
        <v>1507</v>
      </c>
      <c r="D1211">
        <v>945</v>
      </c>
      <c r="E1211">
        <v>65434275</v>
      </c>
      <c r="F1211" t="s">
        <v>869</v>
      </c>
      <c r="G1211" t="s">
        <v>107</v>
      </c>
      <c r="H1211">
        <v>34</v>
      </c>
      <c r="I1211">
        <v>4796932</v>
      </c>
      <c r="J1211" s="59">
        <v>0.87</v>
      </c>
      <c r="K1211" s="60">
        <v>52.763518312541599</v>
      </c>
      <c r="L1211" t="s">
        <v>94</v>
      </c>
      <c r="M1211" s="42">
        <v>0.128</v>
      </c>
      <c r="N1211">
        <v>4565</v>
      </c>
      <c r="O1211" s="62">
        <v>45937</v>
      </c>
      <c r="P1211">
        <v>21913</v>
      </c>
      <c r="Q1211" s="58">
        <v>1156206.9767827201</v>
      </c>
      <c r="R1211" s="58">
        <v>1304201</v>
      </c>
      <c r="S1211">
        <v>802</v>
      </c>
      <c r="T1211" s="58">
        <v>21913</v>
      </c>
      <c r="U1211" s="58">
        <v>21111</v>
      </c>
      <c r="V1211" s="58">
        <v>47733</v>
      </c>
      <c r="W1211" s="58">
        <v>1256468</v>
      </c>
      <c r="X1211">
        <v>108</v>
      </c>
      <c r="Y1211" s="61">
        <v>46209</v>
      </c>
      <c r="Z1211" s="61" t="s">
        <v>1817</v>
      </c>
      <c r="AA1211" s="58">
        <v>60</v>
      </c>
      <c r="AB1211">
        <v>9648</v>
      </c>
      <c r="AC1211">
        <v>0</v>
      </c>
      <c r="AD1211">
        <v>0</v>
      </c>
      <c r="AE1211" s="42">
        <v>3.6599278966823301E-2</v>
      </c>
      <c r="AF1211" s="58">
        <v>0</v>
      </c>
    </row>
    <row r="1212" spans="3:32">
      <c r="C1212" t="s">
        <v>1508</v>
      </c>
      <c r="D1212">
        <v>816</v>
      </c>
      <c r="E1212">
        <v>67437043</v>
      </c>
      <c r="F1212" t="s">
        <v>610</v>
      </c>
      <c r="G1212" t="s">
        <v>211</v>
      </c>
      <c r="H1212">
        <v>26</v>
      </c>
      <c r="I1212">
        <v>1401427</v>
      </c>
      <c r="J1212" s="59">
        <v>0.98</v>
      </c>
      <c r="K1212" s="60">
        <v>52.657060849636203</v>
      </c>
      <c r="L1212" t="s">
        <v>101</v>
      </c>
      <c r="M1212" s="42">
        <v>0.14899999999999999</v>
      </c>
      <c r="N1212">
        <v>2921</v>
      </c>
      <c r="O1212" s="62">
        <v>44089</v>
      </c>
      <c r="P1212">
        <v>66731</v>
      </c>
      <c r="Q1212" s="58">
        <v>3513858.3275570702</v>
      </c>
      <c r="R1212" s="58">
        <v>4037423</v>
      </c>
      <c r="S1212">
        <v>11673</v>
      </c>
      <c r="T1212" s="58">
        <v>66731</v>
      </c>
      <c r="U1212" s="58">
        <v>55058</v>
      </c>
      <c r="V1212" s="58">
        <v>706251</v>
      </c>
      <c r="W1212" s="58">
        <v>3331172</v>
      </c>
      <c r="X1212">
        <v>99</v>
      </c>
      <c r="Y1212" s="61">
        <v>46310</v>
      </c>
      <c r="Z1212" s="61" t="s">
        <v>1817</v>
      </c>
      <c r="AA1212" s="58">
        <v>161</v>
      </c>
      <c r="AB1212">
        <v>5070</v>
      </c>
      <c r="AC1212">
        <v>0</v>
      </c>
      <c r="AD1212">
        <v>0</v>
      </c>
      <c r="AE1212" s="42">
        <v>0.17492619622064701</v>
      </c>
      <c r="AF1212" s="58">
        <v>0</v>
      </c>
    </row>
    <row r="1213" spans="3:32">
      <c r="C1213" t="s">
        <v>1509</v>
      </c>
      <c r="D1213">
        <v>660</v>
      </c>
      <c r="E1213">
        <v>16070987</v>
      </c>
      <c r="F1213" t="s">
        <v>365</v>
      </c>
      <c r="G1213" t="s">
        <v>211</v>
      </c>
      <c r="H1213">
        <v>20</v>
      </c>
      <c r="I1213">
        <v>512233</v>
      </c>
      <c r="J1213" s="59">
        <v>0.82</v>
      </c>
      <c r="K1213" s="60">
        <v>56.373364446501299</v>
      </c>
      <c r="L1213" t="s">
        <v>80</v>
      </c>
      <c r="M1213" s="42">
        <v>0.108</v>
      </c>
      <c r="N1213">
        <v>1241</v>
      </c>
      <c r="O1213" s="62">
        <v>43900</v>
      </c>
      <c r="P1213">
        <v>66942</v>
      </c>
      <c r="Q1213" s="58">
        <v>3773745.7627776898</v>
      </c>
      <c r="R1213" s="58">
        <v>4181310</v>
      </c>
      <c r="S1213">
        <v>25199</v>
      </c>
      <c r="T1213" s="58">
        <v>66942</v>
      </c>
      <c r="U1213" s="58">
        <v>41743</v>
      </c>
      <c r="V1213" s="58">
        <v>1573972</v>
      </c>
      <c r="W1213" s="58">
        <v>2607338</v>
      </c>
      <c r="X1213">
        <v>185</v>
      </c>
      <c r="Y1213" s="61">
        <v>46070</v>
      </c>
      <c r="Z1213" s="61" t="s">
        <v>1817</v>
      </c>
      <c r="AA1213" s="58">
        <v>-79</v>
      </c>
      <c r="AB1213">
        <v>8719</v>
      </c>
      <c r="AC1213">
        <v>79</v>
      </c>
      <c r="AD1213">
        <v>3</v>
      </c>
      <c r="AE1213" s="42">
        <v>0.37643034268471198</v>
      </c>
      <c r="AF1213" s="58">
        <v>76</v>
      </c>
    </row>
    <row r="1214" spans="3:32">
      <c r="C1214" t="s">
        <v>1510</v>
      </c>
      <c r="D1214">
        <v>518</v>
      </c>
      <c r="E1214">
        <v>31080385</v>
      </c>
      <c r="F1214" t="s">
        <v>224</v>
      </c>
      <c r="G1214" t="s">
        <v>71</v>
      </c>
      <c r="H1214">
        <v>22</v>
      </c>
      <c r="I1214">
        <v>8437773</v>
      </c>
      <c r="J1214" s="59">
        <v>0.92</v>
      </c>
      <c r="K1214" s="60">
        <v>89.978822566976902</v>
      </c>
      <c r="L1214" t="s">
        <v>239</v>
      </c>
      <c r="M1214" s="42">
        <v>0.127</v>
      </c>
      <c r="N1214">
        <v>7149</v>
      </c>
      <c r="O1214" s="62">
        <v>45804</v>
      </c>
      <c r="P1214">
        <v>30887</v>
      </c>
      <c r="Q1214" s="58">
        <v>2779175.8926262199</v>
      </c>
      <c r="R1214" s="58">
        <v>3132131</v>
      </c>
      <c r="S1214">
        <v>2446</v>
      </c>
      <c r="T1214" s="58">
        <v>30887</v>
      </c>
      <c r="U1214" s="58">
        <v>28441</v>
      </c>
      <c r="V1214" s="58">
        <v>248039</v>
      </c>
      <c r="W1214" s="58">
        <v>2884092</v>
      </c>
      <c r="X1214">
        <v>191</v>
      </c>
      <c r="Y1214" s="61">
        <v>45855</v>
      </c>
      <c r="Z1214" s="61" t="s">
        <v>1817</v>
      </c>
      <c r="AA1214" s="58">
        <v>-294</v>
      </c>
      <c r="AB1214">
        <v>6065</v>
      </c>
      <c r="AC1214">
        <v>294</v>
      </c>
      <c r="AD1214">
        <v>4</v>
      </c>
      <c r="AE1214" s="42">
        <v>7.9191893029429902E-2</v>
      </c>
      <c r="AF1214" s="58">
        <v>290</v>
      </c>
    </row>
    <row r="1215" spans="3:32">
      <c r="C1215" t="s">
        <v>1511</v>
      </c>
      <c r="D1215">
        <v>465</v>
      </c>
      <c r="E1215">
        <v>65767748</v>
      </c>
      <c r="F1215" t="s">
        <v>1127</v>
      </c>
      <c r="G1215" t="s">
        <v>125</v>
      </c>
      <c r="H1215">
        <v>9</v>
      </c>
      <c r="I1215">
        <v>357186</v>
      </c>
      <c r="J1215" s="59">
        <v>0.96</v>
      </c>
      <c r="K1215" s="60">
        <v>77.532067370704198</v>
      </c>
      <c r="L1215" t="s">
        <v>129</v>
      </c>
      <c r="M1215" s="42">
        <v>0.14399999999999999</v>
      </c>
      <c r="N1215">
        <v>3651</v>
      </c>
      <c r="O1215" s="62">
        <v>44126</v>
      </c>
      <c r="P1215">
        <v>91715</v>
      </c>
      <c r="Q1215" s="58">
        <v>7110853.55890413</v>
      </c>
      <c r="R1215" s="58">
        <v>8134816</v>
      </c>
      <c r="S1215">
        <v>27956</v>
      </c>
      <c r="T1215" s="58">
        <v>91715</v>
      </c>
      <c r="U1215" s="58">
        <v>63759</v>
      </c>
      <c r="V1215" s="58">
        <v>2479605</v>
      </c>
      <c r="W1215" s="58">
        <v>5655211</v>
      </c>
      <c r="X1215">
        <v>133</v>
      </c>
      <c r="Y1215" s="61">
        <v>45754</v>
      </c>
      <c r="Z1215" s="61" t="s">
        <v>1817</v>
      </c>
      <c r="AA1215" s="58">
        <v>-395</v>
      </c>
      <c r="AB1215">
        <v>5044</v>
      </c>
      <c r="AC1215">
        <v>395</v>
      </c>
      <c r="AD1215">
        <v>3</v>
      </c>
      <c r="AE1215" s="42">
        <v>0.30481382543749702</v>
      </c>
      <c r="AF1215" s="58">
        <v>392</v>
      </c>
    </row>
    <row r="1216" spans="3:32">
      <c r="C1216" t="s">
        <v>1512</v>
      </c>
      <c r="D1216">
        <v>331</v>
      </c>
      <c r="E1216">
        <v>78570983</v>
      </c>
      <c r="F1216" t="s">
        <v>161</v>
      </c>
      <c r="G1216" t="s">
        <v>71</v>
      </c>
      <c r="H1216">
        <v>28</v>
      </c>
      <c r="I1216">
        <v>7493629</v>
      </c>
      <c r="J1216" s="59">
        <v>0.89</v>
      </c>
      <c r="K1216" s="60">
        <v>77.619188909626502</v>
      </c>
      <c r="L1216" t="s">
        <v>122</v>
      </c>
      <c r="M1216" s="42">
        <v>0.13</v>
      </c>
      <c r="N1216">
        <v>2710</v>
      </c>
      <c r="O1216" s="62">
        <v>45498</v>
      </c>
      <c r="P1216">
        <v>79522</v>
      </c>
      <c r="Q1216" s="58">
        <v>6172433.1404713197</v>
      </c>
      <c r="R1216" s="58">
        <v>6974849</v>
      </c>
      <c r="S1216">
        <v>18147</v>
      </c>
      <c r="T1216" s="58">
        <v>79522</v>
      </c>
      <c r="U1216" s="58">
        <v>61375</v>
      </c>
      <c r="V1216" s="58">
        <v>1591668</v>
      </c>
      <c r="W1216" s="58">
        <v>5383181</v>
      </c>
      <c r="X1216">
        <v>109</v>
      </c>
      <c r="Y1216" s="61">
        <v>46367</v>
      </c>
      <c r="Z1216" s="61" t="s">
        <v>1817</v>
      </c>
      <c r="AA1216" s="58">
        <v>218</v>
      </c>
      <c r="AB1216">
        <v>8214</v>
      </c>
      <c r="AC1216">
        <v>0</v>
      </c>
      <c r="AD1216">
        <v>0</v>
      </c>
      <c r="AE1216" s="42">
        <v>0.22820100098086099</v>
      </c>
      <c r="AF1216" s="58">
        <v>0</v>
      </c>
    </row>
    <row r="1217" spans="3:32">
      <c r="C1217" t="s">
        <v>1513</v>
      </c>
      <c r="D1217">
        <v>724</v>
      </c>
      <c r="E1217">
        <v>56509547</v>
      </c>
      <c r="F1217" t="s">
        <v>57</v>
      </c>
      <c r="G1217" t="s">
        <v>58</v>
      </c>
      <c r="H1217">
        <v>40</v>
      </c>
      <c r="I1217">
        <v>4161615</v>
      </c>
      <c r="J1217" s="59">
        <v>0.97</v>
      </c>
      <c r="K1217" s="60">
        <v>90.8122638816521</v>
      </c>
      <c r="L1217" t="s">
        <v>221</v>
      </c>
      <c r="M1217" s="42">
        <v>0.113</v>
      </c>
      <c r="N1217">
        <v>1090</v>
      </c>
      <c r="O1217" s="62">
        <v>44131</v>
      </c>
      <c r="P1217">
        <v>12714</v>
      </c>
      <c r="Q1217" s="58">
        <v>1154587.12299133</v>
      </c>
      <c r="R1217" s="58">
        <v>1285055</v>
      </c>
      <c r="S1217">
        <v>12448</v>
      </c>
      <c r="T1217" s="58">
        <v>12714</v>
      </c>
      <c r="U1217" s="58">
        <v>266</v>
      </c>
      <c r="V1217" s="58">
        <v>1258170</v>
      </c>
      <c r="W1217" s="58">
        <v>26885</v>
      </c>
      <c r="X1217">
        <v>75</v>
      </c>
      <c r="Y1217" s="61">
        <v>46073</v>
      </c>
      <c r="Z1217" s="61" t="s">
        <v>1817</v>
      </c>
      <c r="AA1217" s="58">
        <v>-76</v>
      </c>
      <c r="AB1217">
        <v>4031</v>
      </c>
      <c r="AC1217">
        <v>76</v>
      </c>
      <c r="AD1217">
        <v>8</v>
      </c>
      <c r="AE1217" s="42">
        <v>0.97907818153216897</v>
      </c>
      <c r="AF1217" s="58">
        <v>68</v>
      </c>
    </row>
    <row r="1218" spans="3:32">
      <c r="C1218" t="s">
        <v>1514</v>
      </c>
      <c r="D1218">
        <v>827</v>
      </c>
      <c r="E1218">
        <v>39117392</v>
      </c>
      <c r="F1218" t="s">
        <v>114</v>
      </c>
      <c r="G1218" t="s">
        <v>54</v>
      </c>
      <c r="H1218">
        <v>25</v>
      </c>
      <c r="I1218">
        <v>2873565</v>
      </c>
      <c r="J1218" s="59">
        <v>0.75</v>
      </c>
      <c r="K1218" s="60">
        <v>89.718997690179194</v>
      </c>
      <c r="L1218" t="s">
        <v>197</v>
      </c>
      <c r="M1218" s="42">
        <v>0.14099999999999999</v>
      </c>
      <c r="N1218">
        <v>8171</v>
      </c>
      <c r="O1218" s="62">
        <v>44484</v>
      </c>
      <c r="P1218">
        <v>67461</v>
      </c>
      <c r="Q1218" s="58">
        <v>6052533.3031771798</v>
      </c>
      <c r="R1218" s="58">
        <v>6905940</v>
      </c>
      <c r="S1218">
        <v>25405</v>
      </c>
      <c r="T1218" s="58">
        <v>67461</v>
      </c>
      <c r="U1218" s="58">
        <v>42056</v>
      </c>
      <c r="V1218" s="58">
        <v>2600694</v>
      </c>
      <c r="W1218" s="58">
        <v>4305246</v>
      </c>
      <c r="X1218">
        <v>64</v>
      </c>
      <c r="Y1218" s="61">
        <v>46260</v>
      </c>
      <c r="Z1218" s="61" t="s">
        <v>1817</v>
      </c>
      <c r="AA1218" s="58">
        <v>111</v>
      </c>
      <c r="AB1218">
        <v>9979</v>
      </c>
      <c r="AC1218">
        <v>0</v>
      </c>
      <c r="AD1218">
        <v>0</v>
      </c>
      <c r="AE1218" s="42">
        <v>0.37658795452187199</v>
      </c>
      <c r="AF1218" s="58">
        <v>0</v>
      </c>
    </row>
    <row r="1219" spans="3:32">
      <c r="C1219" t="s">
        <v>1515</v>
      </c>
      <c r="D1219">
        <v>291</v>
      </c>
      <c r="E1219">
        <v>31028838</v>
      </c>
      <c r="F1219" t="s">
        <v>149</v>
      </c>
      <c r="G1219" t="s">
        <v>75</v>
      </c>
      <c r="H1219">
        <v>24</v>
      </c>
      <c r="I1219">
        <v>983920</v>
      </c>
      <c r="J1219" s="59">
        <v>0.99</v>
      </c>
      <c r="K1219" s="60">
        <v>82.804776536172696</v>
      </c>
      <c r="L1219" t="s">
        <v>76</v>
      </c>
      <c r="M1219" s="42">
        <v>0.13500000000000001</v>
      </c>
      <c r="N1219">
        <v>6008</v>
      </c>
      <c r="O1219" s="62">
        <v>43951</v>
      </c>
      <c r="P1219">
        <v>69392</v>
      </c>
      <c r="Q1219" s="58">
        <v>5745989.0533980997</v>
      </c>
      <c r="R1219" s="58">
        <v>6521698</v>
      </c>
      <c r="S1219">
        <v>66006</v>
      </c>
      <c r="T1219" s="58">
        <v>69392</v>
      </c>
      <c r="U1219" s="58">
        <v>3386</v>
      </c>
      <c r="V1219" s="58">
        <v>6203470</v>
      </c>
      <c r="W1219" s="58">
        <v>318228</v>
      </c>
      <c r="X1219">
        <v>142</v>
      </c>
      <c r="Y1219" s="61">
        <v>45999</v>
      </c>
      <c r="Z1219" s="61" t="s">
        <v>1817</v>
      </c>
      <c r="AA1219" s="58">
        <v>-150</v>
      </c>
      <c r="AB1219">
        <v>7843</v>
      </c>
      <c r="AC1219">
        <v>150</v>
      </c>
      <c r="AD1219">
        <v>3</v>
      </c>
      <c r="AE1219" s="42">
        <v>0.95120474982706904</v>
      </c>
      <c r="AF1219" s="58">
        <v>147</v>
      </c>
    </row>
    <row r="1220" spans="3:32">
      <c r="C1220" t="s">
        <v>1516</v>
      </c>
      <c r="D1220">
        <v>107</v>
      </c>
      <c r="E1220">
        <v>49467811</v>
      </c>
      <c r="F1220" t="s">
        <v>391</v>
      </c>
      <c r="G1220" t="s">
        <v>75</v>
      </c>
      <c r="H1220">
        <v>42</v>
      </c>
      <c r="I1220">
        <v>249400</v>
      </c>
      <c r="J1220" s="59">
        <v>0.8</v>
      </c>
      <c r="K1220" s="60">
        <v>90.415867435741404</v>
      </c>
      <c r="L1220" t="s">
        <v>315</v>
      </c>
      <c r="M1220" s="42">
        <v>0.10299999999999999</v>
      </c>
      <c r="N1220">
        <v>2168</v>
      </c>
      <c r="O1220" s="62">
        <v>46021</v>
      </c>
      <c r="P1220">
        <v>93036</v>
      </c>
      <c r="Q1220" s="58">
        <v>8411930.6427516397</v>
      </c>
      <c r="R1220" s="58">
        <v>9278359</v>
      </c>
      <c r="S1220">
        <v>51958</v>
      </c>
      <c r="T1220" s="58">
        <v>93036</v>
      </c>
      <c r="U1220" s="58">
        <v>41078</v>
      </c>
      <c r="V1220" s="58">
        <v>5181704</v>
      </c>
      <c r="W1220" s="58">
        <v>4096655</v>
      </c>
      <c r="X1220">
        <v>104</v>
      </c>
      <c r="Y1220" s="61">
        <v>46208</v>
      </c>
      <c r="Z1220" s="61" t="s">
        <v>1817</v>
      </c>
      <c r="AA1220" s="58">
        <v>59</v>
      </c>
      <c r="AB1220">
        <v>9522</v>
      </c>
      <c r="AC1220">
        <v>0</v>
      </c>
      <c r="AD1220">
        <v>0</v>
      </c>
      <c r="AE1220" s="42">
        <v>0.55847198933746101</v>
      </c>
      <c r="AF1220" s="58">
        <v>0</v>
      </c>
    </row>
    <row r="1221" spans="3:32">
      <c r="C1221" t="s">
        <v>1517</v>
      </c>
      <c r="D1221">
        <v>598</v>
      </c>
      <c r="E1221">
        <v>30821115</v>
      </c>
      <c r="F1221" t="s">
        <v>345</v>
      </c>
      <c r="G1221" t="s">
        <v>207</v>
      </c>
      <c r="H1221">
        <v>10</v>
      </c>
      <c r="I1221">
        <v>9993727</v>
      </c>
      <c r="J1221" s="59">
        <v>0.9</v>
      </c>
      <c r="K1221" s="60">
        <v>99.269379285546194</v>
      </c>
      <c r="L1221" t="s">
        <v>144</v>
      </c>
      <c r="M1221" s="42">
        <v>0.13600000000000001</v>
      </c>
      <c r="N1221">
        <v>9831</v>
      </c>
      <c r="O1221" s="62">
        <v>44569</v>
      </c>
      <c r="P1221">
        <v>25807</v>
      </c>
      <c r="Q1221" s="58">
        <v>2561844.87122209</v>
      </c>
      <c r="R1221" s="58">
        <v>2910256</v>
      </c>
      <c r="S1221">
        <v>22150</v>
      </c>
      <c r="T1221" s="58">
        <v>25807</v>
      </c>
      <c r="U1221" s="58">
        <v>3657</v>
      </c>
      <c r="V1221" s="58">
        <v>2497856</v>
      </c>
      <c r="W1221" s="58">
        <v>412400</v>
      </c>
      <c r="X1221">
        <v>62</v>
      </c>
      <c r="Y1221" s="61">
        <v>46376</v>
      </c>
      <c r="Z1221" s="61" t="s">
        <v>1817</v>
      </c>
      <c r="AA1221" s="58">
        <v>227</v>
      </c>
      <c r="AB1221">
        <v>4785</v>
      </c>
      <c r="AC1221">
        <v>0</v>
      </c>
      <c r="AD1221">
        <v>0</v>
      </c>
      <c r="AE1221" s="42">
        <v>0.85829426124694896</v>
      </c>
      <c r="AF1221" s="58">
        <v>0</v>
      </c>
    </row>
    <row r="1222" spans="3:32">
      <c r="C1222" t="s">
        <v>1518</v>
      </c>
      <c r="D1222">
        <v>717</v>
      </c>
      <c r="E1222">
        <v>37931251</v>
      </c>
      <c r="F1222" t="s">
        <v>259</v>
      </c>
      <c r="G1222" t="s">
        <v>63</v>
      </c>
      <c r="H1222">
        <v>32</v>
      </c>
      <c r="I1222">
        <v>9353083</v>
      </c>
      <c r="J1222" s="59">
        <v>0.99</v>
      </c>
      <c r="K1222" s="60">
        <v>74.348002016948399</v>
      </c>
      <c r="L1222" t="s">
        <v>306</v>
      </c>
      <c r="M1222" s="42">
        <v>0.112</v>
      </c>
      <c r="N1222">
        <v>8617</v>
      </c>
      <c r="O1222" s="62">
        <v>44038</v>
      </c>
      <c r="P1222">
        <v>92783</v>
      </c>
      <c r="Q1222" s="58">
        <v>6898230.6711385297</v>
      </c>
      <c r="R1222" s="58">
        <v>7670833</v>
      </c>
      <c r="S1222">
        <v>4747</v>
      </c>
      <c r="T1222" s="58">
        <v>92783</v>
      </c>
      <c r="U1222" s="58">
        <v>88036</v>
      </c>
      <c r="V1222" s="58">
        <v>392458</v>
      </c>
      <c r="W1222" s="58">
        <v>7278375</v>
      </c>
      <c r="X1222">
        <v>58</v>
      </c>
      <c r="Y1222" s="61">
        <v>46366</v>
      </c>
      <c r="Z1222" s="61" t="s">
        <v>1817</v>
      </c>
      <c r="AA1222" s="58">
        <v>217</v>
      </c>
      <c r="AB1222">
        <v>7813</v>
      </c>
      <c r="AC1222">
        <v>0</v>
      </c>
      <c r="AD1222">
        <v>0</v>
      </c>
      <c r="AE1222" s="42">
        <v>5.1162389661899302E-2</v>
      </c>
      <c r="AF1222" s="58">
        <v>0</v>
      </c>
    </row>
    <row r="1223" spans="3:32">
      <c r="C1223" t="s">
        <v>1519</v>
      </c>
      <c r="D1223">
        <v>323</v>
      </c>
      <c r="E1223">
        <v>30177050</v>
      </c>
      <c r="F1223" t="s">
        <v>210</v>
      </c>
      <c r="G1223" t="s">
        <v>211</v>
      </c>
      <c r="H1223">
        <v>43</v>
      </c>
      <c r="I1223">
        <v>749211</v>
      </c>
      <c r="J1223" s="59">
        <v>0.99</v>
      </c>
      <c r="K1223" s="60">
        <v>59.470613963021698</v>
      </c>
      <c r="L1223" t="s">
        <v>122</v>
      </c>
      <c r="M1223" s="42">
        <v>0.14399999999999999</v>
      </c>
      <c r="N1223">
        <v>3186</v>
      </c>
      <c r="O1223" s="62">
        <v>45377</v>
      </c>
      <c r="P1223">
        <v>56786</v>
      </c>
      <c r="Q1223" s="58">
        <v>3377098.28450415</v>
      </c>
      <c r="R1223" s="58">
        <v>3863400</v>
      </c>
      <c r="S1223">
        <v>27428</v>
      </c>
      <c r="T1223" s="58">
        <v>56786</v>
      </c>
      <c r="U1223" s="58">
        <v>29358</v>
      </c>
      <c r="V1223" s="58">
        <v>1866047</v>
      </c>
      <c r="W1223" s="58">
        <v>1997353</v>
      </c>
      <c r="X1223">
        <v>67</v>
      </c>
      <c r="Y1223" s="61">
        <v>45693</v>
      </c>
      <c r="Z1223" s="61" t="s">
        <v>1817</v>
      </c>
      <c r="AA1223" s="58">
        <v>-456</v>
      </c>
      <c r="AB1223">
        <v>2374</v>
      </c>
      <c r="AC1223">
        <v>456</v>
      </c>
      <c r="AD1223">
        <v>1</v>
      </c>
      <c r="AE1223" s="42">
        <v>0.48300637481069297</v>
      </c>
      <c r="AF1223" s="58">
        <v>455</v>
      </c>
    </row>
    <row r="1224" spans="3:32">
      <c r="C1224" t="s">
        <v>1520</v>
      </c>
      <c r="D1224">
        <v>584</v>
      </c>
      <c r="E1224">
        <v>31550233</v>
      </c>
      <c r="F1224" t="s">
        <v>501</v>
      </c>
      <c r="G1224" t="s">
        <v>79</v>
      </c>
      <c r="H1224">
        <v>7</v>
      </c>
      <c r="I1224">
        <v>5262818</v>
      </c>
      <c r="J1224" s="59">
        <v>0.9</v>
      </c>
      <c r="K1224" s="60">
        <v>95.303180385393702</v>
      </c>
      <c r="L1224" t="s">
        <v>101</v>
      </c>
      <c r="M1224" s="42">
        <v>0.13600000000000001</v>
      </c>
      <c r="N1224">
        <v>5469</v>
      </c>
      <c r="O1224" s="62">
        <v>44033</v>
      </c>
      <c r="P1224">
        <v>71804</v>
      </c>
      <c r="Q1224" s="58">
        <v>6843149.5643928098</v>
      </c>
      <c r="R1224" s="58">
        <v>7773818</v>
      </c>
      <c r="S1224">
        <v>8548</v>
      </c>
      <c r="T1224" s="58">
        <v>71804</v>
      </c>
      <c r="U1224" s="58">
        <v>63256</v>
      </c>
      <c r="V1224" s="58">
        <v>925444</v>
      </c>
      <c r="W1224" s="58">
        <v>6848374</v>
      </c>
      <c r="X1224">
        <v>58</v>
      </c>
      <c r="Y1224" s="61">
        <v>45775</v>
      </c>
      <c r="Z1224" s="61" t="s">
        <v>1817</v>
      </c>
      <c r="AA1224" s="58">
        <v>-374</v>
      </c>
      <c r="AB1224">
        <v>2876</v>
      </c>
      <c r="AC1224">
        <v>374</v>
      </c>
      <c r="AD1224">
        <v>8</v>
      </c>
      <c r="AE1224" s="42">
        <v>0.119046292685644</v>
      </c>
      <c r="AF1224" s="58">
        <v>366</v>
      </c>
    </row>
    <row r="1225" spans="3:32">
      <c r="C1225" t="s">
        <v>1521</v>
      </c>
      <c r="D1225">
        <v>805</v>
      </c>
      <c r="E1225">
        <v>54813834</v>
      </c>
      <c r="F1225" t="s">
        <v>361</v>
      </c>
      <c r="G1225" t="s">
        <v>107</v>
      </c>
      <c r="H1225">
        <v>12</v>
      </c>
      <c r="I1225">
        <v>5046179</v>
      </c>
      <c r="J1225" s="59">
        <v>0.89</v>
      </c>
      <c r="K1225" s="60">
        <v>68.411688526788097</v>
      </c>
      <c r="L1225" t="s">
        <v>76</v>
      </c>
      <c r="M1225" s="42">
        <v>0.10100000000000001</v>
      </c>
      <c r="N1225">
        <v>5551</v>
      </c>
      <c r="O1225" s="62">
        <v>44821</v>
      </c>
      <c r="P1225">
        <v>51067</v>
      </c>
      <c r="Q1225" s="58">
        <v>3493579.6979974899</v>
      </c>
      <c r="R1225" s="58">
        <v>3846431</v>
      </c>
      <c r="S1225">
        <v>14148</v>
      </c>
      <c r="T1225" s="58">
        <v>51067</v>
      </c>
      <c r="U1225" s="58">
        <v>36919</v>
      </c>
      <c r="V1225" s="58">
        <v>1065645</v>
      </c>
      <c r="W1225" s="58">
        <v>2780786</v>
      </c>
      <c r="X1225">
        <v>50</v>
      </c>
      <c r="Y1225" s="61">
        <v>45674</v>
      </c>
      <c r="Z1225" s="61" t="s">
        <v>1817</v>
      </c>
      <c r="AA1225" s="58">
        <v>-475</v>
      </c>
      <c r="AB1225">
        <v>6596</v>
      </c>
      <c r="AC1225">
        <v>475</v>
      </c>
      <c r="AD1225">
        <v>2</v>
      </c>
      <c r="AE1225" s="42">
        <v>0.27704779994908701</v>
      </c>
      <c r="AF1225" s="58">
        <v>473</v>
      </c>
    </row>
    <row r="1226" spans="3:32">
      <c r="C1226" t="s">
        <v>1522</v>
      </c>
      <c r="D1226">
        <v>888</v>
      </c>
      <c r="E1226">
        <v>86097056</v>
      </c>
      <c r="F1226" t="s">
        <v>896</v>
      </c>
      <c r="G1226" t="s">
        <v>207</v>
      </c>
      <c r="H1226">
        <v>10</v>
      </c>
      <c r="I1226">
        <v>5892014</v>
      </c>
      <c r="J1226" s="59">
        <v>0.84</v>
      </c>
      <c r="K1226" s="60">
        <v>84.303448239953198</v>
      </c>
      <c r="L1226" t="s">
        <v>64</v>
      </c>
      <c r="M1226" s="42">
        <v>0.107</v>
      </c>
      <c r="N1226">
        <v>8105</v>
      </c>
      <c r="O1226" s="62">
        <v>45937</v>
      </c>
      <c r="P1226">
        <v>38585</v>
      </c>
      <c r="Q1226" s="58">
        <v>3252848.5503385998</v>
      </c>
      <c r="R1226" s="58">
        <v>3600903</v>
      </c>
      <c r="S1226">
        <v>38036</v>
      </c>
      <c r="T1226" s="58">
        <v>38585</v>
      </c>
      <c r="U1226" s="58">
        <v>549</v>
      </c>
      <c r="V1226" s="58">
        <v>3549669</v>
      </c>
      <c r="W1226" s="58">
        <v>51234</v>
      </c>
      <c r="X1226">
        <v>64</v>
      </c>
      <c r="Y1226" s="61">
        <v>46211</v>
      </c>
      <c r="Z1226" s="61" t="s">
        <v>1817</v>
      </c>
      <c r="AA1226" s="58">
        <v>62</v>
      </c>
      <c r="AB1226">
        <v>2544</v>
      </c>
      <c r="AC1226">
        <v>0</v>
      </c>
      <c r="AD1226">
        <v>0</v>
      </c>
      <c r="AE1226" s="42">
        <v>0.98577167292989498</v>
      </c>
      <c r="AF1226" s="58">
        <v>0</v>
      </c>
    </row>
    <row r="1227" spans="3:32">
      <c r="C1227" t="s">
        <v>1523</v>
      </c>
      <c r="D1227">
        <v>471</v>
      </c>
      <c r="E1227">
        <v>31971721</v>
      </c>
      <c r="F1227" t="s">
        <v>361</v>
      </c>
      <c r="G1227" t="s">
        <v>107</v>
      </c>
      <c r="H1227">
        <v>33</v>
      </c>
      <c r="I1227">
        <v>6063362</v>
      </c>
      <c r="J1227" s="59">
        <v>0.84</v>
      </c>
      <c r="K1227" s="60">
        <v>77.491598576413097</v>
      </c>
      <c r="L1227" t="s">
        <v>59</v>
      </c>
      <c r="M1227" s="42">
        <v>0.14599999999999999</v>
      </c>
      <c r="N1227">
        <v>7612</v>
      </c>
      <c r="O1227" s="62">
        <v>45782</v>
      </c>
      <c r="P1227">
        <v>19412</v>
      </c>
      <c r="Q1227" s="58">
        <v>1504266.9115653301</v>
      </c>
      <c r="R1227" s="58">
        <v>1723890</v>
      </c>
      <c r="S1227">
        <v>3877</v>
      </c>
      <c r="T1227" s="58">
        <v>19412</v>
      </c>
      <c r="U1227" s="58">
        <v>15535</v>
      </c>
      <c r="V1227" s="58">
        <v>344298</v>
      </c>
      <c r="W1227" s="58">
        <v>1379592</v>
      </c>
      <c r="X1227">
        <v>100</v>
      </c>
      <c r="Y1227" s="61">
        <v>46350</v>
      </c>
      <c r="Z1227" s="61" t="s">
        <v>1817</v>
      </c>
      <c r="AA1227" s="58">
        <v>201</v>
      </c>
      <c r="AB1227">
        <v>5152</v>
      </c>
      <c r="AC1227">
        <v>0</v>
      </c>
      <c r="AD1227">
        <v>0</v>
      </c>
      <c r="AE1227" s="42">
        <v>0.19972182155367799</v>
      </c>
      <c r="AF1227" s="58">
        <v>0</v>
      </c>
    </row>
    <row r="1228" spans="3:32">
      <c r="C1228" t="s">
        <v>1524</v>
      </c>
      <c r="D1228">
        <v>810</v>
      </c>
      <c r="E1228">
        <v>45567371</v>
      </c>
      <c r="F1228" t="s">
        <v>604</v>
      </c>
      <c r="G1228" t="s">
        <v>125</v>
      </c>
      <c r="H1228">
        <v>14</v>
      </c>
      <c r="I1228">
        <v>9892879</v>
      </c>
      <c r="J1228" s="59">
        <v>0.93</v>
      </c>
      <c r="K1228" s="60">
        <v>75.479502537417403</v>
      </c>
      <c r="L1228" t="s">
        <v>156</v>
      </c>
      <c r="M1228" s="42">
        <v>0.114</v>
      </c>
      <c r="N1228">
        <v>5798</v>
      </c>
      <c r="O1228" s="62">
        <v>45260</v>
      </c>
      <c r="P1228">
        <v>17385</v>
      </c>
      <c r="Q1228" s="58">
        <v>1312211.1516130001</v>
      </c>
      <c r="R1228" s="58">
        <v>1461803</v>
      </c>
      <c r="S1228">
        <v>2233</v>
      </c>
      <c r="T1228" s="58">
        <v>17385</v>
      </c>
      <c r="U1228" s="58">
        <v>15152</v>
      </c>
      <c r="V1228" s="58">
        <v>187760</v>
      </c>
      <c r="W1228" s="58">
        <v>1274043</v>
      </c>
      <c r="X1228">
        <v>78</v>
      </c>
      <c r="Y1228" s="61">
        <v>45842</v>
      </c>
      <c r="Z1228" s="61" t="s">
        <v>1817</v>
      </c>
      <c r="AA1228" s="58">
        <v>-307</v>
      </c>
      <c r="AB1228">
        <v>6349</v>
      </c>
      <c r="AC1228">
        <v>307</v>
      </c>
      <c r="AD1228">
        <v>2</v>
      </c>
      <c r="AE1228" s="42">
        <v>0.12844406097210201</v>
      </c>
      <c r="AF1228" s="58">
        <v>305</v>
      </c>
    </row>
    <row r="1229" spans="3:32">
      <c r="C1229" t="s">
        <v>1525</v>
      </c>
      <c r="D1229">
        <v>455</v>
      </c>
      <c r="E1229">
        <v>21958163</v>
      </c>
      <c r="F1229" t="s">
        <v>62</v>
      </c>
      <c r="G1229" t="s">
        <v>63</v>
      </c>
      <c r="H1229">
        <v>18</v>
      </c>
      <c r="I1229">
        <v>6759627</v>
      </c>
      <c r="J1229" s="59">
        <v>0.97</v>
      </c>
      <c r="K1229" s="60">
        <v>54.225207334564999</v>
      </c>
      <c r="L1229" t="s">
        <v>76</v>
      </c>
      <c r="M1229" s="42">
        <v>0.111</v>
      </c>
      <c r="N1229">
        <v>9925</v>
      </c>
      <c r="O1229" s="62">
        <v>45955</v>
      </c>
      <c r="P1229">
        <v>91917</v>
      </c>
      <c r="Q1229" s="58">
        <v>4984218.3825712102</v>
      </c>
      <c r="R1229" s="58">
        <v>5537467</v>
      </c>
      <c r="S1229">
        <v>83330</v>
      </c>
      <c r="T1229" s="58">
        <v>91917</v>
      </c>
      <c r="U1229" s="58">
        <v>8587</v>
      </c>
      <c r="V1229" s="58">
        <v>5020150</v>
      </c>
      <c r="W1229" s="58">
        <v>517317</v>
      </c>
      <c r="X1229">
        <v>193</v>
      </c>
      <c r="Y1229" s="61">
        <v>45945</v>
      </c>
      <c r="Z1229" s="61" t="s">
        <v>1817</v>
      </c>
      <c r="AA1229" s="58">
        <v>-204</v>
      </c>
      <c r="AB1229">
        <v>7344</v>
      </c>
      <c r="AC1229">
        <v>204</v>
      </c>
      <c r="AD1229">
        <v>8</v>
      </c>
      <c r="AE1229" s="42">
        <v>0.90657876127375803</v>
      </c>
      <c r="AF1229" s="58">
        <v>196</v>
      </c>
    </row>
    <row r="1230" spans="3:32">
      <c r="C1230" t="s">
        <v>1526</v>
      </c>
      <c r="D1230">
        <v>649</v>
      </c>
      <c r="E1230">
        <v>66366719</v>
      </c>
      <c r="F1230" t="s">
        <v>201</v>
      </c>
      <c r="G1230" t="s">
        <v>83</v>
      </c>
      <c r="H1230">
        <v>41</v>
      </c>
      <c r="I1230">
        <v>8115147</v>
      </c>
      <c r="J1230" s="59">
        <v>0.95</v>
      </c>
      <c r="K1230" s="60">
        <v>51.714076367805603</v>
      </c>
      <c r="L1230" t="s">
        <v>306</v>
      </c>
      <c r="M1230" s="42">
        <v>0.105</v>
      </c>
      <c r="N1230">
        <v>6268</v>
      </c>
      <c r="O1230" s="62">
        <v>45882</v>
      </c>
      <c r="P1230">
        <v>27906</v>
      </c>
      <c r="Q1230" s="58">
        <v>1443133.0151199801</v>
      </c>
      <c r="R1230" s="58">
        <v>1594662</v>
      </c>
      <c r="S1230">
        <v>4174</v>
      </c>
      <c r="T1230" s="58">
        <v>27906</v>
      </c>
      <c r="U1230" s="58">
        <v>23732</v>
      </c>
      <c r="V1230" s="58">
        <v>238519</v>
      </c>
      <c r="W1230" s="58">
        <v>1356143</v>
      </c>
      <c r="X1230">
        <v>61</v>
      </c>
      <c r="Y1230" s="61">
        <v>45683</v>
      </c>
      <c r="Z1230" s="61" t="s">
        <v>1817</v>
      </c>
      <c r="AA1230" s="58">
        <v>-466</v>
      </c>
      <c r="AB1230">
        <v>7883</v>
      </c>
      <c r="AC1230">
        <v>466</v>
      </c>
      <c r="AD1230">
        <v>5</v>
      </c>
      <c r="AE1230" s="42">
        <v>0.149573568408228</v>
      </c>
      <c r="AF1230" s="58">
        <v>461</v>
      </c>
    </row>
    <row r="1231" spans="3:32">
      <c r="C1231" t="s">
        <v>1527</v>
      </c>
      <c r="D1231">
        <v>174</v>
      </c>
      <c r="E1231">
        <v>93479503</v>
      </c>
      <c r="F1231" t="s">
        <v>434</v>
      </c>
      <c r="G1231" t="s">
        <v>107</v>
      </c>
      <c r="H1231">
        <v>31</v>
      </c>
      <c r="I1231">
        <v>3235285</v>
      </c>
      <c r="J1231" s="59">
        <v>0.76</v>
      </c>
      <c r="K1231" s="60">
        <v>96.799259952808995</v>
      </c>
      <c r="L1231" t="s">
        <v>272</v>
      </c>
      <c r="M1231" s="42">
        <v>0.115</v>
      </c>
      <c r="N1231">
        <v>5398</v>
      </c>
      <c r="O1231" s="62">
        <v>44450</v>
      </c>
      <c r="P1231">
        <v>98263</v>
      </c>
      <c r="Q1231" s="58">
        <v>9511785.6807428692</v>
      </c>
      <c r="R1231" s="58">
        <v>10605641</v>
      </c>
      <c r="S1231">
        <v>42317</v>
      </c>
      <c r="T1231" s="58">
        <v>98263</v>
      </c>
      <c r="U1231" s="58">
        <v>55946</v>
      </c>
      <c r="V1231" s="58">
        <v>4567324</v>
      </c>
      <c r="W1231" s="58">
        <v>6038317</v>
      </c>
      <c r="X1231">
        <v>160</v>
      </c>
      <c r="Y1231" s="61">
        <v>46008</v>
      </c>
      <c r="Z1231" s="61" t="s">
        <v>1817</v>
      </c>
      <c r="AA1231" s="58">
        <v>-141</v>
      </c>
      <c r="AB1231">
        <v>4056</v>
      </c>
      <c r="AC1231">
        <v>141</v>
      </c>
      <c r="AD1231">
        <v>3</v>
      </c>
      <c r="AE1231" s="42">
        <v>0.43065039740288802</v>
      </c>
      <c r="AF1231" s="58">
        <v>138</v>
      </c>
    </row>
    <row r="1232" spans="3:32">
      <c r="C1232" t="s">
        <v>1528</v>
      </c>
      <c r="D1232">
        <v>787</v>
      </c>
      <c r="E1232">
        <v>93652548</v>
      </c>
      <c r="F1232" t="s">
        <v>278</v>
      </c>
      <c r="G1232" t="s">
        <v>75</v>
      </c>
      <c r="H1232">
        <v>30</v>
      </c>
      <c r="I1232">
        <v>5515444</v>
      </c>
      <c r="J1232" s="59">
        <v>0.91</v>
      </c>
      <c r="K1232" s="60">
        <v>63.176010502234703</v>
      </c>
      <c r="L1232" t="s">
        <v>197</v>
      </c>
      <c r="M1232" s="42">
        <v>0.14199999999999999</v>
      </c>
      <c r="N1232">
        <v>6250</v>
      </c>
      <c r="O1232" s="62">
        <v>44766</v>
      </c>
      <c r="P1232">
        <v>56242</v>
      </c>
      <c r="Q1232" s="58">
        <v>3553145.1826666798</v>
      </c>
      <c r="R1232" s="58">
        <v>4057692</v>
      </c>
      <c r="S1232">
        <v>12267</v>
      </c>
      <c r="T1232" s="58">
        <v>56242</v>
      </c>
      <c r="U1232" s="58">
        <v>43975</v>
      </c>
      <c r="V1232" s="58">
        <v>885027</v>
      </c>
      <c r="W1232" s="58">
        <v>3172665</v>
      </c>
      <c r="X1232">
        <v>95</v>
      </c>
      <c r="Y1232" s="61">
        <v>46029</v>
      </c>
      <c r="Z1232" s="61" t="s">
        <v>1817</v>
      </c>
      <c r="AA1232" s="58">
        <v>-120</v>
      </c>
      <c r="AB1232">
        <v>7800</v>
      </c>
      <c r="AC1232">
        <v>120</v>
      </c>
      <c r="AD1232">
        <v>8</v>
      </c>
      <c r="AE1232" s="42">
        <v>0.21811102023398901</v>
      </c>
      <c r="AF1232" s="58">
        <v>112</v>
      </c>
    </row>
    <row r="1233" spans="3:32">
      <c r="C1233" t="s">
        <v>1529</v>
      </c>
      <c r="D1233">
        <v>138</v>
      </c>
      <c r="E1233">
        <v>40994132</v>
      </c>
      <c r="F1233" t="s">
        <v>460</v>
      </c>
      <c r="G1233" t="s">
        <v>125</v>
      </c>
      <c r="H1233">
        <v>16</v>
      </c>
      <c r="I1233">
        <v>5796852</v>
      </c>
      <c r="J1233" s="59">
        <v>0.91</v>
      </c>
      <c r="K1233" s="60">
        <v>55.5510224314461</v>
      </c>
      <c r="L1233" t="s">
        <v>202</v>
      </c>
      <c r="M1233" s="42">
        <v>0.13100000000000001</v>
      </c>
      <c r="N1233">
        <v>6382</v>
      </c>
      <c r="O1233" s="62">
        <v>45045</v>
      </c>
      <c r="P1233">
        <v>26656</v>
      </c>
      <c r="Q1233" s="58">
        <v>1480768.05393263</v>
      </c>
      <c r="R1233" s="58">
        <v>1674749</v>
      </c>
      <c r="S1233">
        <v>1347</v>
      </c>
      <c r="T1233" s="58">
        <v>26656</v>
      </c>
      <c r="U1233" s="58">
        <v>25309</v>
      </c>
      <c r="V1233" s="58">
        <v>84630</v>
      </c>
      <c r="W1233" s="58">
        <v>1590119</v>
      </c>
      <c r="X1233">
        <v>57</v>
      </c>
      <c r="Y1233" s="61">
        <v>45875</v>
      </c>
      <c r="Z1233" s="61" t="s">
        <v>1817</v>
      </c>
      <c r="AA1233" s="58">
        <v>-274</v>
      </c>
      <c r="AB1233">
        <v>7683</v>
      </c>
      <c r="AC1233">
        <v>274</v>
      </c>
      <c r="AD1233">
        <v>6</v>
      </c>
      <c r="AE1233" s="42">
        <v>5.0532713085234097E-2</v>
      </c>
      <c r="AF1233" s="58">
        <v>268</v>
      </c>
    </row>
    <row r="1234" spans="3:32">
      <c r="C1234" t="s">
        <v>1530</v>
      </c>
      <c r="D1234">
        <v>579</v>
      </c>
      <c r="E1234">
        <v>53365413</v>
      </c>
      <c r="F1234" t="s">
        <v>381</v>
      </c>
      <c r="G1234" t="s">
        <v>211</v>
      </c>
      <c r="H1234">
        <v>32</v>
      </c>
      <c r="I1234">
        <v>2970725</v>
      </c>
      <c r="J1234" s="59">
        <v>0.76</v>
      </c>
      <c r="K1234" s="60">
        <v>75.147987409605904</v>
      </c>
      <c r="L1234" t="s">
        <v>166</v>
      </c>
      <c r="M1234" s="42">
        <v>0.14099999999999999</v>
      </c>
      <c r="N1234">
        <v>7863</v>
      </c>
      <c r="O1234" s="62">
        <v>43836</v>
      </c>
      <c r="P1234">
        <v>62363</v>
      </c>
      <c r="Q1234" s="58">
        <v>4686453.9388252497</v>
      </c>
      <c r="R1234" s="58">
        <v>5347244</v>
      </c>
      <c r="S1234">
        <v>16797</v>
      </c>
      <c r="T1234" s="58">
        <v>62363</v>
      </c>
      <c r="U1234" s="58">
        <v>45566</v>
      </c>
      <c r="V1234" s="58">
        <v>1440240</v>
      </c>
      <c r="W1234" s="58">
        <v>3907004</v>
      </c>
      <c r="X1234">
        <v>141</v>
      </c>
      <c r="Y1234" s="61">
        <v>45995</v>
      </c>
      <c r="Z1234" s="61" t="s">
        <v>1817</v>
      </c>
      <c r="AA1234" s="58">
        <v>-154</v>
      </c>
      <c r="AB1234">
        <v>7599</v>
      </c>
      <c r="AC1234">
        <v>154</v>
      </c>
      <c r="AD1234">
        <v>7</v>
      </c>
      <c r="AE1234" s="42">
        <v>0.26934239853759401</v>
      </c>
      <c r="AF1234" s="58">
        <v>147</v>
      </c>
    </row>
    <row r="1235" spans="3:32">
      <c r="C1235" t="s">
        <v>1531</v>
      </c>
      <c r="D1235">
        <v>660</v>
      </c>
      <c r="E1235">
        <v>60752971</v>
      </c>
      <c r="F1235" t="s">
        <v>170</v>
      </c>
      <c r="G1235" t="s">
        <v>147</v>
      </c>
      <c r="H1235">
        <v>32</v>
      </c>
      <c r="I1235">
        <v>6980739</v>
      </c>
      <c r="J1235" s="59">
        <v>0.93</v>
      </c>
      <c r="K1235" s="60">
        <v>78.2608165059833</v>
      </c>
      <c r="L1235" t="s">
        <v>173</v>
      </c>
      <c r="M1235" s="42">
        <v>0.127</v>
      </c>
      <c r="N1235">
        <v>4464</v>
      </c>
      <c r="O1235" s="62">
        <v>45956</v>
      </c>
      <c r="P1235">
        <v>67889</v>
      </c>
      <c r="Q1235" s="58">
        <v>5313048.5717746997</v>
      </c>
      <c r="R1235" s="58">
        <v>5987806</v>
      </c>
      <c r="S1235">
        <v>16051</v>
      </c>
      <c r="T1235" s="58">
        <v>67889</v>
      </c>
      <c r="U1235" s="58">
        <v>51838</v>
      </c>
      <c r="V1235" s="58">
        <v>1415697</v>
      </c>
      <c r="W1235" s="58">
        <v>4572109</v>
      </c>
      <c r="X1235">
        <v>75</v>
      </c>
      <c r="Y1235" s="61">
        <v>45989</v>
      </c>
      <c r="Z1235" s="61" t="s">
        <v>1817</v>
      </c>
      <c r="AA1235" s="58">
        <v>-160</v>
      </c>
      <c r="AB1235">
        <v>3040</v>
      </c>
      <c r="AC1235">
        <v>160</v>
      </c>
      <c r="AD1235">
        <v>5</v>
      </c>
      <c r="AE1235" s="42">
        <v>0.236430054942627</v>
      </c>
      <c r="AF1235" s="58">
        <v>155</v>
      </c>
    </row>
    <row r="1236" spans="3:32">
      <c r="C1236" t="s">
        <v>1532</v>
      </c>
      <c r="D1236">
        <v>427</v>
      </c>
      <c r="E1236">
        <v>46852761</v>
      </c>
      <c r="F1236" t="s">
        <v>872</v>
      </c>
      <c r="G1236" t="s">
        <v>63</v>
      </c>
      <c r="H1236">
        <v>30</v>
      </c>
      <c r="I1236">
        <v>5712783</v>
      </c>
      <c r="J1236" s="59">
        <v>1</v>
      </c>
      <c r="K1236" s="60">
        <v>85.892212698241394</v>
      </c>
      <c r="L1236" t="s">
        <v>64</v>
      </c>
      <c r="M1236" s="42">
        <v>0.13700000000000001</v>
      </c>
      <c r="N1236">
        <v>1177</v>
      </c>
      <c r="O1236" s="62">
        <v>44371</v>
      </c>
      <c r="P1236">
        <v>59952</v>
      </c>
      <c r="Q1236" s="58">
        <v>5149409.9356849696</v>
      </c>
      <c r="R1236" s="58">
        <v>5854879</v>
      </c>
      <c r="S1236">
        <v>42984</v>
      </c>
      <c r="T1236" s="58">
        <v>59952</v>
      </c>
      <c r="U1236" s="58">
        <v>16968</v>
      </c>
      <c r="V1236" s="58">
        <v>4197794</v>
      </c>
      <c r="W1236" s="58">
        <v>1657085</v>
      </c>
      <c r="X1236">
        <v>58</v>
      </c>
      <c r="Y1236" s="61">
        <v>45858</v>
      </c>
      <c r="Z1236" s="61" t="s">
        <v>1817</v>
      </c>
      <c r="AA1236" s="58">
        <v>-291</v>
      </c>
      <c r="AB1236">
        <v>7776</v>
      </c>
      <c r="AC1236">
        <v>291</v>
      </c>
      <c r="AD1236">
        <v>6</v>
      </c>
      <c r="AE1236" s="42">
        <v>0.71697357886308999</v>
      </c>
      <c r="AF1236" s="58">
        <v>285</v>
      </c>
    </row>
    <row r="1237" spans="3:32">
      <c r="C1237" t="s">
        <v>1533</v>
      </c>
      <c r="D1237">
        <v>661</v>
      </c>
      <c r="E1237">
        <v>49958525</v>
      </c>
      <c r="F1237" t="s">
        <v>106</v>
      </c>
      <c r="G1237" t="s">
        <v>107</v>
      </c>
      <c r="H1237">
        <v>46</v>
      </c>
      <c r="I1237">
        <v>791175</v>
      </c>
      <c r="J1237" s="59">
        <v>0.85</v>
      </c>
      <c r="K1237" s="60">
        <v>87.6634017985253</v>
      </c>
      <c r="L1237" t="s">
        <v>159</v>
      </c>
      <c r="M1237" s="42">
        <v>0.11600000000000001</v>
      </c>
      <c r="N1237">
        <v>4951</v>
      </c>
      <c r="O1237" s="62">
        <v>45257</v>
      </c>
      <c r="P1237">
        <v>30545</v>
      </c>
      <c r="Q1237" s="58">
        <v>2677678.6079359502</v>
      </c>
      <c r="R1237" s="58">
        <v>2988289</v>
      </c>
      <c r="S1237">
        <v>7070</v>
      </c>
      <c r="T1237" s="58">
        <v>30545</v>
      </c>
      <c r="U1237" s="58">
        <v>23475</v>
      </c>
      <c r="V1237" s="58">
        <v>691675</v>
      </c>
      <c r="W1237" s="58">
        <v>2296614</v>
      </c>
      <c r="X1237">
        <v>173</v>
      </c>
      <c r="Y1237" s="61">
        <v>46075</v>
      </c>
      <c r="Z1237" s="61" t="s">
        <v>1817</v>
      </c>
      <c r="AA1237" s="58">
        <v>-74</v>
      </c>
      <c r="AB1237">
        <v>6571</v>
      </c>
      <c r="AC1237">
        <v>74</v>
      </c>
      <c r="AD1237">
        <v>5</v>
      </c>
      <c r="AE1237" s="42">
        <v>0.23146177770502499</v>
      </c>
      <c r="AF1237" s="58">
        <v>69</v>
      </c>
    </row>
    <row r="1238" spans="3:32">
      <c r="C1238" t="s">
        <v>1534</v>
      </c>
      <c r="D1238">
        <v>122</v>
      </c>
      <c r="E1238">
        <v>24980246</v>
      </c>
      <c r="F1238" t="s">
        <v>170</v>
      </c>
      <c r="G1238" t="s">
        <v>147</v>
      </c>
      <c r="H1238">
        <v>34</v>
      </c>
      <c r="I1238">
        <v>8527499</v>
      </c>
      <c r="J1238" s="59">
        <v>0.97</v>
      </c>
      <c r="K1238" s="60">
        <v>98.316937885086304</v>
      </c>
      <c r="L1238" t="s">
        <v>115</v>
      </c>
      <c r="M1238" s="42">
        <v>0.121</v>
      </c>
      <c r="N1238">
        <v>4179</v>
      </c>
      <c r="O1238" s="62">
        <v>45679</v>
      </c>
      <c r="P1238">
        <v>65307</v>
      </c>
      <c r="Q1238" s="58">
        <v>6420784.2624613298</v>
      </c>
      <c r="R1238" s="58">
        <v>7197699</v>
      </c>
      <c r="S1238">
        <v>47889</v>
      </c>
      <c r="T1238" s="58">
        <v>65307</v>
      </c>
      <c r="U1238" s="58">
        <v>17418</v>
      </c>
      <c r="V1238" s="58">
        <v>5278004</v>
      </c>
      <c r="W1238" s="58">
        <v>1919695</v>
      </c>
      <c r="X1238">
        <v>160</v>
      </c>
      <c r="Y1238" s="61">
        <v>46307</v>
      </c>
      <c r="Z1238" s="61" t="s">
        <v>1817</v>
      </c>
      <c r="AA1238" s="58">
        <v>158</v>
      </c>
      <c r="AB1238">
        <v>5364</v>
      </c>
      <c r="AC1238">
        <v>0</v>
      </c>
      <c r="AD1238">
        <v>0</v>
      </c>
      <c r="AE1238" s="42">
        <v>0.73329045890945799</v>
      </c>
      <c r="AF1238" s="58">
        <v>0</v>
      </c>
    </row>
    <row r="1239" spans="3:32">
      <c r="C1239" t="s">
        <v>1535</v>
      </c>
      <c r="D1239">
        <v>149</v>
      </c>
      <c r="E1239">
        <v>69746450</v>
      </c>
      <c r="F1239" t="s">
        <v>299</v>
      </c>
      <c r="G1239" t="s">
        <v>83</v>
      </c>
      <c r="H1239">
        <v>6</v>
      </c>
      <c r="I1239">
        <v>5477180</v>
      </c>
      <c r="J1239" s="59">
        <v>0.96</v>
      </c>
      <c r="K1239" s="60">
        <v>97.584901804863605</v>
      </c>
      <c r="L1239" t="s">
        <v>156</v>
      </c>
      <c r="M1239" s="42">
        <v>0.125</v>
      </c>
      <c r="N1239">
        <v>3945</v>
      </c>
      <c r="O1239" s="62">
        <v>44857</v>
      </c>
      <c r="P1239">
        <v>73745</v>
      </c>
      <c r="Q1239" s="58">
        <v>7196398.5835996596</v>
      </c>
      <c r="R1239" s="58">
        <v>8095948</v>
      </c>
      <c r="S1239">
        <v>667</v>
      </c>
      <c r="T1239" s="58">
        <v>73745</v>
      </c>
      <c r="U1239" s="58">
        <v>73078</v>
      </c>
      <c r="V1239" s="58">
        <v>73225</v>
      </c>
      <c r="W1239" s="58">
        <v>8022723</v>
      </c>
      <c r="X1239">
        <v>57</v>
      </c>
      <c r="Y1239" s="61">
        <v>46064</v>
      </c>
      <c r="Z1239" s="61" t="s">
        <v>1817</v>
      </c>
      <c r="AA1239" s="58">
        <v>-85</v>
      </c>
      <c r="AB1239">
        <v>4560</v>
      </c>
      <c r="AC1239">
        <v>85</v>
      </c>
      <c r="AD1239">
        <v>4</v>
      </c>
      <c r="AE1239" s="42">
        <v>9.0446809953217203E-3</v>
      </c>
      <c r="AF1239" s="58">
        <v>81</v>
      </c>
    </row>
    <row r="1240" spans="3:32">
      <c r="C1240" t="s">
        <v>1536</v>
      </c>
      <c r="D1240">
        <v>400</v>
      </c>
      <c r="E1240">
        <v>70719969</v>
      </c>
      <c r="F1240" t="s">
        <v>131</v>
      </c>
      <c r="G1240" t="s">
        <v>75</v>
      </c>
      <c r="H1240">
        <v>37</v>
      </c>
      <c r="I1240">
        <v>6247942</v>
      </c>
      <c r="J1240" s="59">
        <v>0.91</v>
      </c>
      <c r="K1240" s="60">
        <v>78.4520246073685</v>
      </c>
      <c r="L1240" t="s">
        <v>236</v>
      </c>
      <c r="M1240" s="42">
        <v>0.14399999999999999</v>
      </c>
      <c r="N1240">
        <v>1469</v>
      </c>
      <c r="O1240" s="62">
        <v>45035</v>
      </c>
      <c r="P1240">
        <v>85201</v>
      </c>
      <c r="Q1240" s="58">
        <v>6684190.9485724</v>
      </c>
      <c r="R1240" s="58">
        <v>7646714</v>
      </c>
      <c r="S1240">
        <v>78818</v>
      </c>
      <c r="T1240" s="58">
        <v>85201</v>
      </c>
      <c r="U1240" s="58">
        <v>6383</v>
      </c>
      <c r="V1240" s="58">
        <v>7073846</v>
      </c>
      <c r="W1240" s="58">
        <v>572868</v>
      </c>
      <c r="X1240">
        <v>78</v>
      </c>
      <c r="Y1240" s="61">
        <v>46081</v>
      </c>
      <c r="Z1240" s="61" t="s">
        <v>1817</v>
      </c>
      <c r="AA1240" s="58">
        <v>-68</v>
      </c>
      <c r="AB1240">
        <v>1095</v>
      </c>
      <c r="AC1240">
        <v>68</v>
      </c>
      <c r="AD1240">
        <v>1</v>
      </c>
      <c r="AE1240" s="42">
        <v>0.92508303893146804</v>
      </c>
      <c r="AF1240" s="58">
        <v>67</v>
      </c>
    </row>
    <row r="1241" spans="3:32">
      <c r="C1241" t="s">
        <v>1537</v>
      </c>
      <c r="D1241">
        <v>498</v>
      </c>
      <c r="E1241">
        <v>29938165</v>
      </c>
      <c r="F1241" t="s">
        <v>186</v>
      </c>
      <c r="G1241" t="s">
        <v>83</v>
      </c>
      <c r="H1241">
        <v>21</v>
      </c>
      <c r="I1241">
        <v>6598190</v>
      </c>
      <c r="J1241" s="59">
        <v>0.98</v>
      </c>
      <c r="K1241" s="60">
        <v>90.894305304880305</v>
      </c>
      <c r="L1241" t="s">
        <v>129</v>
      </c>
      <c r="M1241" s="42">
        <v>0.122</v>
      </c>
      <c r="N1241">
        <v>4615</v>
      </c>
      <c r="O1241" s="62">
        <v>45811</v>
      </c>
      <c r="P1241">
        <v>66541</v>
      </c>
      <c r="Q1241" s="58">
        <v>6048197.96929204</v>
      </c>
      <c r="R1241" s="58">
        <v>6786078</v>
      </c>
      <c r="S1241">
        <v>23765</v>
      </c>
      <c r="T1241" s="58">
        <v>66541</v>
      </c>
      <c r="U1241" s="58">
        <v>42776</v>
      </c>
      <c r="V1241" s="58">
        <v>2423636</v>
      </c>
      <c r="W1241" s="58">
        <v>4362442</v>
      </c>
      <c r="X1241">
        <v>183</v>
      </c>
      <c r="Y1241" s="61">
        <v>46367</v>
      </c>
      <c r="Z1241" s="61" t="s">
        <v>1817</v>
      </c>
      <c r="AA1241" s="58">
        <v>218</v>
      </c>
      <c r="AB1241">
        <v>6747</v>
      </c>
      <c r="AC1241">
        <v>0</v>
      </c>
      <c r="AD1241">
        <v>0</v>
      </c>
      <c r="AE1241" s="42">
        <v>0.35714822440299998</v>
      </c>
      <c r="AF1241" s="58">
        <v>0</v>
      </c>
    </row>
    <row r="1242" spans="3:32">
      <c r="C1242" t="s">
        <v>1538</v>
      </c>
      <c r="D1242">
        <v>484</v>
      </c>
      <c r="E1242">
        <v>23130235</v>
      </c>
      <c r="F1242" t="s">
        <v>141</v>
      </c>
      <c r="G1242" t="s">
        <v>93</v>
      </c>
      <c r="H1242">
        <v>49</v>
      </c>
      <c r="I1242">
        <v>1060755</v>
      </c>
      <c r="J1242" s="59">
        <v>0.86</v>
      </c>
      <c r="K1242" s="60">
        <v>77.676250225141501</v>
      </c>
      <c r="L1242" t="s">
        <v>315</v>
      </c>
      <c r="M1242" s="42">
        <v>0.11700000000000001</v>
      </c>
      <c r="N1242">
        <v>3561</v>
      </c>
      <c r="O1242" s="62">
        <v>45219</v>
      </c>
      <c r="P1242">
        <v>12146</v>
      </c>
      <c r="Q1242" s="58">
        <v>943455.73523456894</v>
      </c>
      <c r="R1242" s="58">
        <v>1053840</v>
      </c>
      <c r="S1242">
        <v>7935</v>
      </c>
      <c r="T1242" s="58">
        <v>12146</v>
      </c>
      <c r="U1242" s="58">
        <v>4211</v>
      </c>
      <c r="V1242" s="58">
        <v>688475</v>
      </c>
      <c r="W1242" s="58">
        <v>365365</v>
      </c>
      <c r="X1242">
        <v>109</v>
      </c>
      <c r="Y1242" s="61">
        <v>45773</v>
      </c>
      <c r="Z1242" s="61" t="s">
        <v>1817</v>
      </c>
      <c r="AA1242" s="58">
        <v>-376</v>
      </c>
      <c r="AB1242">
        <v>8480</v>
      </c>
      <c r="AC1242">
        <v>376</v>
      </c>
      <c r="AD1242">
        <v>5</v>
      </c>
      <c r="AE1242" s="42">
        <v>0.65330149843569896</v>
      </c>
      <c r="AF1242" s="58">
        <v>371</v>
      </c>
    </row>
    <row r="1243" spans="3:32">
      <c r="C1243" t="s">
        <v>1539</v>
      </c>
      <c r="D1243">
        <v>441</v>
      </c>
      <c r="E1243">
        <v>89493651</v>
      </c>
      <c r="F1243" t="s">
        <v>425</v>
      </c>
      <c r="G1243" t="s">
        <v>71</v>
      </c>
      <c r="H1243">
        <v>43</v>
      </c>
      <c r="I1243">
        <v>6062091</v>
      </c>
      <c r="J1243" s="59">
        <v>0.91</v>
      </c>
      <c r="K1243" s="60">
        <v>82.560884616288504</v>
      </c>
      <c r="L1243" t="s">
        <v>156</v>
      </c>
      <c r="M1243" s="42">
        <v>0.13700000000000001</v>
      </c>
      <c r="N1243">
        <v>4481</v>
      </c>
      <c r="O1243" s="62">
        <v>44573</v>
      </c>
      <c r="P1243">
        <v>89215</v>
      </c>
      <c r="Q1243" s="58">
        <v>7365669.3210421801</v>
      </c>
      <c r="R1243" s="58">
        <v>8374766</v>
      </c>
      <c r="S1243">
        <v>24344</v>
      </c>
      <c r="T1243" s="58">
        <v>89215</v>
      </c>
      <c r="U1243" s="58">
        <v>64871</v>
      </c>
      <c r="V1243" s="58">
        <v>2285213</v>
      </c>
      <c r="W1243" s="58">
        <v>6089553</v>
      </c>
      <c r="X1243">
        <v>187</v>
      </c>
      <c r="Y1243" s="61">
        <v>45660</v>
      </c>
      <c r="Z1243" s="61" t="s">
        <v>1817</v>
      </c>
      <c r="AA1243" s="58">
        <v>-489</v>
      </c>
      <c r="AB1243">
        <v>1497</v>
      </c>
      <c r="AC1243">
        <v>489</v>
      </c>
      <c r="AD1243">
        <v>8</v>
      </c>
      <c r="AE1243" s="42">
        <v>0.272868912178445</v>
      </c>
      <c r="AF1243" s="58">
        <v>481</v>
      </c>
    </row>
    <row r="1244" spans="3:32">
      <c r="C1244" t="s">
        <v>1540</v>
      </c>
      <c r="D1244">
        <v>243</v>
      </c>
      <c r="E1244">
        <v>92206850</v>
      </c>
      <c r="F1244" t="s">
        <v>170</v>
      </c>
      <c r="G1244" t="s">
        <v>147</v>
      </c>
      <c r="H1244">
        <v>48</v>
      </c>
      <c r="I1244">
        <v>3182313</v>
      </c>
      <c r="J1244" s="59">
        <v>0.83</v>
      </c>
      <c r="K1244" s="60">
        <v>76.782395761631605</v>
      </c>
      <c r="L1244" t="s">
        <v>232</v>
      </c>
      <c r="M1244" s="42">
        <v>0.126</v>
      </c>
      <c r="N1244">
        <v>4781</v>
      </c>
      <c r="O1244" s="62">
        <v>45300</v>
      </c>
      <c r="P1244">
        <v>29051</v>
      </c>
      <c r="Q1244" s="58">
        <v>2230605.3792711599</v>
      </c>
      <c r="R1244" s="58">
        <v>2511662</v>
      </c>
      <c r="S1244">
        <v>18574</v>
      </c>
      <c r="T1244" s="58">
        <v>29051</v>
      </c>
      <c r="U1244" s="58">
        <v>10477</v>
      </c>
      <c r="V1244" s="58">
        <v>1605852</v>
      </c>
      <c r="W1244" s="58">
        <v>905810</v>
      </c>
      <c r="X1244">
        <v>158</v>
      </c>
      <c r="Y1244" s="61">
        <v>45971</v>
      </c>
      <c r="Z1244" s="61" t="s">
        <v>1817</v>
      </c>
      <c r="AA1244" s="58">
        <v>-178</v>
      </c>
      <c r="AB1244">
        <v>9474</v>
      </c>
      <c r="AC1244">
        <v>178</v>
      </c>
      <c r="AD1244">
        <v>9</v>
      </c>
      <c r="AE1244" s="42">
        <v>0.63935836976351901</v>
      </c>
      <c r="AF1244" s="58">
        <v>169</v>
      </c>
    </row>
    <row r="1245" spans="3:32">
      <c r="C1245" t="s">
        <v>1541</v>
      </c>
      <c r="D1245">
        <v>112</v>
      </c>
      <c r="E1245">
        <v>93548756</v>
      </c>
      <c r="F1245" t="s">
        <v>226</v>
      </c>
      <c r="G1245" t="s">
        <v>97</v>
      </c>
      <c r="H1245">
        <v>6</v>
      </c>
      <c r="I1245">
        <v>4252344</v>
      </c>
      <c r="J1245" s="59">
        <v>0.79</v>
      </c>
      <c r="K1245" s="60">
        <v>80.254926552756302</v>
      </c>
      <c r="L1245" t="s">
        <v>276</v>
      </c>
      <c r="M1245" s="42">
        <v>0.13800000000000001</v>
      </c>
      <c r="N1245">
        <v>9576</v>
      </c>
      <c r="O1245" s="62">
        <v>44512</v>
      </c>
      <c r="P1245">
        <v>60748</v>
      </c>
      <c r="Q1245" s="58">
        <v>4875326.2782268403</v>
      </c>
      <c r="R1245" s="58">
        <v>5548121</v>
      </c>
      <c r="S1245">
        <v>18325</v>
      </c>
      <c r="T1245" s="58">
        <v>60748</v>
      </c>
      <c r="U1245" s="58">
        <v>42423</v>
      </c>
      <c r="V1245" s="58">
        <v>1673624</v>
      </c>
      <c r="W1245" s="58">
        <v>3874497</v>
      </c>
      <c r="X1245">
        <v>54</v>
      </c>
      <c r="Y1245" s="61">
        <v>46122</v>
      </c>
      <c r="Z1245" s="61" t="s">
        <v>1817</v>
      </c>
      <c r="AA1245" s="58">
        <v>-27</v>
      </c>
      <c r="AB1245">
        <v>5056</v>
      </c>
      <c r="AC1245">
        <v>27</v>
      </c>
      <c r="AD1245">
        <v>4</v>
      </c>
      <c r="AE1245" s="42">
        <v>0.301656021597419</v>
      </c>
      <c r="AF1245" s="58">
        <v>23</v>
      </c>
    </row>
    <row r="1246" spans="3:32">
      <c r="C1246" t="s">
        <v>1542</v>
      </c>
      <c r="D1246">
        <v>461</v>
      </c>
      <c r="E1246">
        <v>42067394</v>
      </c>
      <c r="F1246" t="s">
        <v>386</v>
      </c>
      <c r="G1246" t="s">
        <v>93</v>
      </c>
      <c r="H1246">
        <v>34</v>
      </c>
      <c r="I1246">
        <v>5878932</v>
      </c>
      <c r="J1246" s="59">
        <v>0.85</v>
      </c>
      <c r="K1246" s="60">
        <v>54.9834621834259</v>
      </c>
      <c r="L1246" t="s">
        <v>55</v>
      </c>
      <c r="M1246" s="42">
        <v>0.13500000000000001</v>
      </c>
      <c r="N1246">
        <v>5598</v>
      </c>
      <c r="O1246" s="62">
        <v>45125</v>
      </c>
      <c r="P1246">
        <v>99818</v>
      </c>
      <c r="Q1246" s="58">
        <v>5488339.2282252004</v>
      </c>
      <c r="R1246" s="58">
        <v>6229265</v>
      </c>
      <c r="S1246">
        <v>3156</v>
      </c>
      <c r="T1246" s="58">
        <v>99818</v>
      </c>
      <c r="U1246" s="58">
        <v>96662</v>
      </c>
      <c r="V1246" s="58">
        <v>196954</v>
      </c>
      <c r="W1246" s="58">
        <v>6032311</v>
      </c>
      <c r="X1246">
        <v>67</v>
      </c>
      <c r="Y1246" s="61">
        <v>46300</v>
      </c>
      <c r="Z1246" s="61" t="s">
        <v>1817</v>
      </c>
      <c r="AA1246" s="58">
        <v>151</v>
      </c>
      <c r="AB1246">
        <v>2386</v>
      </c>
      <c r="AC1246">
        <v>0</v>
      </c>
      <c r="AD1246">
        <v>0</v>
      </c>
      <c r="AE1246" s="42">
        <v>3.1617543929952502E-2</v>
      </c>
      <c r="AF1246" s="58">
        <v>0</v>
      </c>
    </row>
    <row r="1247" spans="3:32">
      <c r="C1247" t="s">
        <v>1543</v>
      </c>
      <c r="D1247">
        <v>938</v>
      </c>
      <c r="E1247">
        <v>24450509</v>
      </c>
      <c r="F1247" t="s">
        <v>869</v>
      </c>
      <c r="G1247" t="s">
        <v>107</v>
      </c>
      <c r="H1247">
        <v>47</v>
      </c>
      <c r="I1247">
        <v>4872977</v>
      </c>
      <c r="J1247" s="59">
        <v>0.81</v>
      </c>
      <c r="K1247" s="60">
        <v>65.009361591079696</v>
      </c>
      <c r="L1247" t="s">
        <v>112</v>
      </c>
      <c r="M1247" s="42">
        <v>0.13800000000000001</v>
      </c>
      <c r="N1247">
        <v>2093</v>
      </c>
      <c r="O1247" s="62">
        <v>44805</v>
      </c>
      <c r="P1247">
        <v>73165</v>
      </c>
      <c r="Q1247" s="58">
        <v>4756409.94081135</v>
      </c>
      <c r="R1247" s="58">
        <v>5412795</v>
      </c>
      <c r="S1247">
        <v>55462</v>
      </c>
      <c r="T1247" s="58">
        <v>73165</v>
      </c>
      <c r="U1247" s="58">
        <v>17703</v>
      </c>
      <c r="V1247" s="58">
        <v>4103115</v>
      </c>
      <c r="W1247" s="58">
        <v>1309680</v>
      </c>
      <c r="X1247">
        <v>107</v>
      </c>
      <c r="Y1247" s="61">
        <v>46370</v>
      </c>
      <c r="Z1247" s="61" t="s">
        <v>1817</v>
      </c>
      <c r="AA1247" s="58">
        <v>221</v>
      </c>
      <c r="AB1247">
        <v>1395</v>
      </c>
      <c r="AC1247">
        <v>0</v>
      </c>
      <c r="AD1247">
        <v>0</v>
      </c>
      <c r="AE1247" s="42">
        <v>0.75804004647030698</v>
      </c>
      <c r="AF1247" s="58">
        <v>0</v>
      </c>
    </row>
    <row r="1248" spans="3:32">
      <c r="C1248" t="s">
        <v>1544</v>
      </c>
      <c r="D1248">
        <v>562</v>
      </c>
      <c r="E1248">
        <v>88431241</v>
      </c>
      <c r="F1248" t="s">
        <v>619</v>
      </c>
      <c r="G1248" t="s">
        <v>125</v>
      </c>
      <c r="H1248">
        <v>34</v>
      </c>
      <c r="I1248">
        <v>6558013</v>
      </c>
      <c r="J1248" s="59">
        <v>1</v>
      </c>
      <c r="K1248" s="60">
        <v>63.824616103650499</v>
      </c>
      <c r="L1248" t="s">
        <v>137</v>
      </c>
      <c r="M1248" s="42">
        <v>0.1</v>
      </c>
      <c r="N1248">
        <v>8720</v>
      </c>
      <c r="O1248" s="62">
        <v>45005</v>
      </c>
      <c r="P1248">
        <v>35492</v>
      </c>
      <c r="Q1248" s="58">
        <v>2265263.2747507598</v>
      </c>
      <c r="R1248" s="58">
        <v>2491790</v>
      </c>
      <c r="S1248">
        <v>34170</v>
      </c>
      <c r="T1248" s="58">
        <v>35492</v>
      </c>
      <c r="U1248" s="58">
        <v>1322</v>
      </c>
      <c r="V1248" s="58">
        <v>2398976</v>
      </c>
      <c r="W1248" s="58">
        <v>92814</v>
      </c>
      <c r="X1248">
        <v>151</v>
      </c>
      <c r="Y1248" s="61">
        <v>45966</v>
      </c>
      <c r="Z1248" s="61" t="s">
        <v>1817</v>
      </c>
      <c r="AA1248" s="58">
        <v>-183</v>
      </c>
      <c r="AB1248">
        <v>2863</v>
      </c>
      <c r="AC1248">
        <v>183</v>
      </c>
      <c r="AD1248">
        <v>3</v>
      </c>
      <c r="AE1248" s="42">
        <v>0.96275216950298703</v>
      </c>
      <c r="AF1248" s="58">
        <v>180</v>
      </c>
    </row>
    <row r="1249" spans="3:32">
      <c r="C1249" t="s">
        <v>1545</v>
      </c>
      <c r="D1249">
        <v>432</v>
      </c>
      <c r="E1249">
        <v>24455755</v>
      </c>
      <c r="F1249" t="s">
        <v>235</v>
      </c>
      <c r="G1249" t="s">
        <v>83</v>
      </c>
      <c r="H1249">
        <v>12</v>
      </c>
      <c r="I1249">
        <v>1210638</v>
      </c>
      <c r="J1249" s="59">
        <v>0.95</v>
      </c>
      <c r="K1249" s="60">
        <v>80.519098190809899</v>
      </c>
      <c r="L1249" t="s">
        <v>377</v>
      </c>
      <c r="M1249" s="42">
        <v>0.10299999999999999</v>
      </c>
      <c r="N1249">
        <v>1734</v>
      </c>
      <c r="O1249" s="62">
        <v>44171</v>
      </c>
      <c r="P1249">
        <v>12207</v>
      </c>
      <c r="Q1249" s="58">
        <v>982896.63161521603</v>
      </c>
      <c r="R1249" s="58">
        <v>1084135</v>
      </c>
      <c r="S1249">
        <v>10688</v>
      </c>
      <c r="T1249" s="58">
        <v>12207</v>
      </c>
      <c r="U1249" s="58">
        <v>1519</v>
      </c>
      <c r="V1249" s="58">
        <v>949229</v>
      </c>
      <c r="W1249" s="58">
        <v>134906</v>
      </c>
      <c r="X1249">
        <v>82</v>
      </c>
      <c r="Y1249" s="61">
        <v>46367</v>
      </c>
      <c r="Z1249" s="61" t="s">
        <v>1817</v>
      </c>
      <c r="AA1249" s="58">
        <v>218</v>
      </c>
      <c r="AB1249">
        <v>6301</v>
      </c>
      <c r="AC1249">
        <v>0</v>
      </c>
      <c r="AD1249">
        <v>0</v>
      </c>
      <c r="AE1249" s="42">
        <v>0.875563201441796</v>
      </c>
      <c r="AF1249" s="58">
        <v>0</v>
      </c>
    </row>
    <row r="1250" spans="3:32">
      <c r="C1250" t="s">
        <v>1546</v>
      </c>
      <c r="D1250">
        <v>298</v>
      </c>
      <c r="E1250">
        <v>87432842</v>
      </c>
      <c r="F1250" t="s">
        <v>336</v>
      </c>
      <c r="G1250" t="s">
        <v>58</v>
      </c>
      <c r="H1250">
        <v>23</v>
      </c>
      <c r="I1250">
        <v>2541418</v>
      </c>
      <c r="J1250" s="59">
        <v>0.84</v>
      </c>
      <c r="K1250" s="60">
        <v>87.0692560170733</v>
      </c>
      <c r="L1250" t="s">
        <v>137</v>
      </c>
      <c r="M1250" s="42">
        <v>0.124</v>
      </c>
      <c r="N1250">
        <v>1239</v>
      </c>
      <c r="O1250" s="62">
        <v>44396</v>
      </c>
      <c r="P1250">
        <v>24949</v>
      </c>
      <c r="Q1250" s="58">
        <v>2172290.8683699602</v>
      </c>
      <c r="R1250" s="58">
        <v>2441655</v>
      </c>
      <c r="S1250">
        <v>23751</v>
      </c>
      <c r="T1250" s="58">
        <v>24949</v>
      </c>
      <c r="U1250" s="58">
        <v>1198</v>
      </c>
      <c r="V1250" s="58">
        <v>2324412</v>
      </c>
      <c r="W1250" s="58">
        <v>117243</v>
      </c>
      <c r="X1250">
        <v>130</v>
      </c>
      <c r="Y1250" s="61">
        <v>45667</v>
      </c>
      <c r="Z1250" s="61" t="s">
        <v>1817</v>
      </c>
      <c r="AA1250" s="58">
        <v>-482</v>
      </c>
      <c r="AB1250">
        <v>1903</v>
      </c>
      <c r="AC1250">
        <v>482</v>
      </c>
      <c r="AD1250">
        <v>3</v>
      </c>
      <c r="AE1250" s="42">
        <v>0.95198204336847203</v>
      </c>
      <c r="AF1250" s="58">
        <v>479</v>
      </c>
    </row>
    <row r="1251" spans="3:32">
      <c r="C1251" t="s">
        <v>1547</v>
      </c>
      <c r="D1251">
        <v>451</v>
      </c>
      <c r="E1251">
        <v>49695774</v>
      </c>
      <c r="F1251" t="s">
        <v>100</v>
      </c>
      <c r="G1251" t="s">
        <v>63</v>
      </c>
      <c r="H1251">
        <v>45</v>
      </c>
      <c r="I1251">
        <v>8991491</v>
      </c>
      <c r="J1251" s="59">
        <v>0.94</v>
      </c>
      <c r="K1251" s="60">
        <v>53.220222556914798</v>
      </c>
      <c r="L1251" t="s">
        <v>90</v>
      </c>
      <c r="M1251" s="42">
        <v>0.109</v>
      </c>
      <c r="N1251">
        <v>5993</v>
      </c>
      <c r="O1251" s="62">
        <v>43851</v>
      </c>
      <c r="P1251">
        <v>44913</v>
      </c>
      <c r="Q1251" s="58">
        <v>2390279.8556987098</v>
      </c>
      <c r="R1251" s="58">
        <v>2650820</v>
      </c>
      <c r="S1251">
        <v>3712</v>
      </c>
      <c r="T1251" s="58">
        <v>44913</v>
      </c>
      <c r="U1251" s="58">
        <v>41201</v>
      </c>
      <c r="V1251" s="58">
        <v>219087</v>
      </c>
      <c r="W1251" s="58">
        <v>2431733</v>
      </c>
      <c r="X1251">
        <v>104</v>
      </c>
      <c r="Y1251" s="61">
        <v>46317</v>
      </c>
      <c r="Z1251" s="61" t="s">
        <v>1817</v>
      </c>
      <c r="AA1251" s="58">
        <v>168</v>
      </c>
      <c r="AB1251">
        <v>9682</v>
      </c>
      <c r="AC1251">
        <v>0</v>
      </c>
      <c r="AD1251">
        <v>0</v>
      </c>
      <c r="AE1251" s="42">
        <v>8.2648676329793197E-2</v>
      </c>
      <c r="AF1251" s="58">
        <v>0</v>
      </c>
    </row>
    <row r="1252" spans="3:32">
      <c r="C1252" t="s">
        <v>1548</v>
      </c>
      <c r="D1252">
        <v>380</v>
      </c>
      <c r="E1252">
        <v>90496622</v>
      </c>
      <c r="F1252" t="s">
        <v>226</v>
      </c>
      <c r="G1252" t="s">
        <v>97</v>
      </c>
      <c r="H1252">
        <v>20</v>
      </c>
      <c r="I1252">
        <v>6211768</v>
      </c>
      <c r="J1252" s="59">
        <v>0.86</v>
      </c>
      <c r="K1252" s="60">
        <v>80.156891544230305</v>
      </c>
      <c r="L1252" t="s">
        <v>242</v>
      </c>
      <c r="M1252" s="42">
        <v>0.125</v>
      </c>
      <c r="N1252">
        <v>8745</v>
      </c>
      <c r="O1252" s="62">
        <v>44616</v>
      </c>
      <c r="P1252">
        <v>25476</v>
      </c>
      <c r="Q1252" s="58">
        <v>2042076.9689808099</v>
      </c>
      <c r="R1252" s="58">
        <v>2297337</v>
      </c>
      <c r="S1252">
        <v>19970</v>
      </c>
      <c r="T1252" s="58">
        <v>25476</v>
      </c>
      <c r="U1252" s="58">
        <v>5506</v>
      </c>
      <c r="V1252" s="58">
        <v>1800825</v>
      </c>
      <c r="W1252" s="58">
        <v>496512</v>
      </c>
      <c r="X1252">
        <v>192</v>
      </c>
      <c r="Y1252" s="61">
        <v>46237</v>
      </c>
      <c r="Z1252" s="61" t="s">
        <v>1817</v>
      </c>
      <c r="AA1252" s="58">
        <v>88</v>
      </c>
      <c r="AB1252">
        <v>2386</v>
      </c>
      <c r="AC1252">
        <v>0</v>
      </c>
      <c r="AD1252">
        <v>0</v>
      </c>
      <c r="AE1252" s="42">
        <v>0.78387501962631501</v>
      </c>
      <c r="AF1252" s="58">
        <v>0</v>
      </c>
    </row>
    <row r="1253" spans="3:32">
      <c r="C1253" t="s">
        <v>1549</v>
      </c>
      <c r="D1253">
        <v>281</v>
      </c>
      <c r="E1253">
        <v>79139359</v>
      </c>
      <c r="F1253" t="s">
        <v>507</v>
      </c>
      <c r="G1253" t="s">
        <v>63</v>
      </c>
      <c r="H1253">
        <v>47</v>
      </c>
      <c r="I1253">
        <v>9525603</v>
      </c>
      <c r="J1253" s="59">
        <v>0.88</v>
      </c>
      <c r="K1253" s="60">
        <v>61.438974020646803</v>
      </c>
      <c r="L1253" t="s">
        <v>80</v>
      </c>
      <c r="M1253" s="42">
        <v>0.13700000000000001</v>
      </c>
      <c r="N1253">
        <v>7889</v>
      </c>
      <c r="O1253" s="62">
        <v>44033</v>
      </c>
      <c r="P1253">
        <v>44327</v>
      </c>
      <c r="Q1253" s="58">
        <v>2723405.4014132102</v>
      </c>
      <c r="R1253" s="58">
        <v>3096512</v>
      </c>
      <c r="S1253">
        <v>6809</v>
      </c>
      <c r="T1253" s="58">
        <v>44327</v>
      </c>
      <c r="U1253" s="58">
        <v>37518</v>
      </c>
      <c r="V1253" s="58">
        <v>475650</v>
      </c>
      <c r="W1253" s="58">
        <v>2620862</v>
      </c>
      <c r="X1253">
        <v>124</v>
      </c>
      <c r="Y1253" s="61">
        <v>46315</v>
      </c>
      <c r="Z1253" s="61" t="s">
        <v>1817</v>
      </c>
      <c r="AA1253" s="58">
        <v>166</v>
      </c>
      <c r="AB1253">
        <v>3480</v>
      </c>
      <c r="AC1253">
        <v>0</v>
      </c>
      <c r="AD1253">
        <v>0</v>
      </c>
      <c r="AE1253" s="42">
        <v>0.153608410224017</v>
      </c>
      <c r="AF1253" s="58">
        <v>0</v>
      </c>
    </row>
    <row r="1254" spans="3:32">
      <c r="C1254" t="s">
        <v>1550</v>
      </c>
      <c r="D1254">
        <v>259</v>
      </c>
      <c r="E1254">
        <v>84361815</v>
      </c>
      <c r="F1254" t="s">
        <v>180</v>
      </c>
      <c r="G1254" t="s">
        <v>93</v>
      </c>
      <c r="H1254">
        <v>34</v>
      </c>
      <c r="I1254">
        <v>6235915</v>
      </c>
      <c r="J1254" s="59">
        <v>1</v>
      </c>
      <c r="K1254" s="60">
        <v>63.862493536128802</v>
      </c>
      <c r="L1254" t="s">
        <v>80</v>
      </c>
      <c r="M1254" s="42">
        <v>0.13800000000000001</v>
      </c>
      <c r="N1254">
        <v>9523</v>
      </c>
      <c r="O1254" s="62">
        <v>45429</v>
      </c>
      <c r="P1254">
        <v>27604</v>
      </c>
      <c r="Q1254" s="58">
        <v>1762860.2715713</v>
      </c>
      <c r="R1254" s="58">
        <v>2006135</v>
      </c>
      <c r="S1254">
        <v>22600</v>
      </c>
      <c r="T1254" s="58">
        <v>27604</v>
      </c>
      <c r="U1254" s="58">
        <v>5004</v>
      </c>
      <c r="V1254" s="58">
        <v>1642467</v>
      </c>
      <c r="W1254" s="58">
        <v>363668</v>
      </c>
      <c r="X1254">
        <v>188</v>
      </c>
      <c r="Y1254" s="61">
        <v>45986</v>
      </c>
      <c r="Z1254" s="61" t="s">
        <v>1817</v>
      </c>
      <c r="AA1254" s="58">
        <v>-163</v>
      </c>
      <c r="AB1254">
        <v>8606</v>
      </c>
      <c r="AC1254">
        <v>163</v>
      </c>
      <c r="AD1254">
        <v>1</v>
      </c>
      <c r="AE1254" s="42">
        <v>0.81872192435878899</v>
      </c>
      <c r="AF1254" s="58">
        <v>162</v>
      </c>
    </row>
    <row r="1255" spans="3:32">
      <c r="C1255" t="s">
        <v>1551</v>
      </c>
      <c r="D1255">
        <v>954</v>
      </c>
      <c r="E1255">
        <v>17050073</v>
      </c>
      <c r="F1255" t="s">
        <v>402</v>
      </c>
      <c r="G1255" t="s">
        <v>75</v>
      </c>
      <c r="H1255">
        <v>13</v>
      </c>
      <c r="I1255">
        <v>8316684</v>
      </c>
      <c r="J1255" s="59">
        <v>0.79</v>
      </c>
      <c r="K1255" s="60">
        <v>91.551355116738904</v>
      </c>
      <c r="L1255" t="s">
        <v>122</v>
      </c>
      <c r="M1255" s="42">
        <v>0.14299999999999999</v>
      </c>
      <c r="N1255">
        <v>1925</v>
      </c>
      <c r="O1255" s="62">
        <v>45642</v>
      </c>
      <c r="P1255">
        <v>28059</v>
      </c>
      <c r="Q1255" s="58">
        <v>2568839.4732205798</v>
      </c>
      <c r="R1255" s="58">
        <v>2936184</v>
      </c>
      <c r="S1255">
        <v>7221</v>
      </c>
      <c r="T1255" s="58">
        <v>28059</v>
      </c>
      <c r="U1255" s="58">
        <v>20838</v>
      </c>
      <c r="V1255" s="58">
        <v>755629</v>
      </c>
      <c r="W1255" s="58">
        <v>2180555</v>
      </c>
      <c r="X1255">
        <v>169</v>
      </c>
      <c r="Y1255" s="61">
        <v>45753</v>
      </c>
      <c r="Z1255" s="61" t="s">
        <v>1817</v>
      </c>
      <c r="AA1255" s="58">
        <v>-396</v>
      </c>
      <c r="AB1255">
        <v>1556</v>
      </c>
      <c r="AC1255">
        <v>396</v>
      </c>
      <c r="AD1255">
        <v>2</v>
      </c>
      <c r="AE1255" s="42">
        <v>0.25735058270073802</v>
      </c>
      <c r="AF1255" s="58">
        <v>394</v>
      </c>
    </row>
    <row r="1256" spans="3:32">
      <c r="C1256" t="s">
        <v>1552</v>
      </c>
      <c r="D1256">
        <v>853</v>
      </c>
      <c r="E1256">
        <v>25201128</v>
      </c>
      <c r="F1256" t="s">
        <v>525</v>
      </c>
      <c r="G1256" t="s">
        <v>211</v>
      </c>
      <c r="H1256">
        <v>9</v>
      </c>
      <c r="I1256">
        <v>3125314</v>
      </c>
      <c r="J1256" s="59">
        <v>0.78</v>
      </c>
      <c r="K1256" s="60">
        <v>75.217259935908501</v>
      </c>
      <c r="L1256" t="s">
        <v>115</v>
      </c>
      <c r="M1256" s="42">
        <v>0.13500000000000001</v>
      </c>
      <c r="N1256">
        <v>7092</v>
      </c>
      <c r="O1256" s="62">
        <v>45830</v>
      </c>
      <c r="P1256">
        <v>62362</v>
      </c>
      <c r="Q1256" s="58">
        <v>4690698.7641231297</v>
      </c>
      <c r="R1256" s="58">
        <v>5323943</v>
      </c>
      <c r="S1256">
        <v>33783</v>
      </c>
      <c r="T1256" s="58">
        <v>62362</v>
      </c>
      <c r="U1256" s="58">
        <v>28579</v>
      </c>
      <c r="V1256" s="58">
        <v>2884108</v>
      </c>
      <c r="W1256" s="58">
        <v>2439835</v>
      </c>
      <c r="X1256">
        <v>59</v>
      </c>
      <c r="Y1256" s="61">
        <v>45846</v>
      </c>
      <c r="Z1256" s="61" t="s">
        <v>1817</v>
      </c>
      <c r="AA1256" s="58">
        <v>-303</v>
      </c>
      <c r="AB1256">
        <v>1801</v>
      </c>
      <c r="AC1256">
        <v>303</v>
      </c>
      <c r="AD1256">
        <v>3</v>
      </c>
      <c r="AE1256" s="42">
        <v>0.541724126872134</v>
      </c>
      <c r="AF1256" s="58">
        <v>300</v>
      </c>
    </row>
    <row r="1257" spans="3:32">
      <c r="C1257" t="s">
        <v>1553</v>
      </c>
      <c r="D1257">
        <v>289</v>
      </c>
      <c r="E1257">
        <v>21770605</v>
      </c>
      <c r="F1257" t="s">
        <v>201</v>
      </c>
      <c r="G1257" t="s">
        <v>83</v>
      </c>
      <c r="H1257">
        <v>9</v>
      </c>
      <c r="I1257">
        <v>6781931</v>
      </c>
      <c r="J1257" s="59">
        <v>0.85</v>
      </c>
      <c r="K1257" s="60">
        <v>51.753961256905498</v>
      </c>
      <c r="L1257" t="s">
        <v>521</v>
      </c>
      <c r="M1257" s="42">
        <v>0.13800000000000001</v>
      </c>
      <c r="N1257">
        <v>8644</v>
      </c>
      <c r="O1257" s="62">
        <v>44273</v>
      </c>
      <c r="P1257">
        <v>90964</v>
      </c>
      <c r="Q1257" s="58">
        <v>4707747.3317731498</v>
      </c>
      <c r="R1257" s="58">
        <v>5357416</v>
      </c>
      <c r="S1257">
        <v>15274</v>
      </c>
      <c r="T1257" s="58">
        <v>90964</v>
      </c>
      <c r="U1257" s="58">
        <v>75690</v>
      </c>
      <c r="V1257" s="58">
        <v>899578</v>
      </c>
      <c r="W1257" s="58">
        <v>4457838</v>
      </c>
      <c r="X1257">
        <v>153</v>
      </c>
      <c r="Y1257" s="61">
        <v>46208</v>
      </c>
      <c r="Z1257" s="61" t="s">
        <v>1817</v>
      </c>
      <c r="AA1257" s="58">
        <v>59</v>
      </c>
      <c r="AB1257">
        <v>5441</v>
      </c>
      <c r="AC1257">
        <v>0</v>
      </c>
      <c r="AD1257">
        <v>0</v>
      </c>
      <c r="AE1257" s="42">
        <v>0.167912580801196</v>
      </c>
      <c r="AF1257" s="58">
        <v>0</v>
      </c>
    </row>
    <row r="1258" spans="3:32">
      <c r="C1258" t="s">
        <v>1554</v>
      </c>
      <c r="D1258">
        <v>512</v>
      </c>
      <c r="E1258">
        <v>77588652</v>
      </c>
      <c r="F1258" t="s">
        <v>628</v>
      </c>
      <c r="G1258" t="s">
        <v>107</v>
      </c>
      <c r="H1258">
        <v>44</v>
      </c>
      <c r="I1258">
        <v>1901463</v>
      </c>
      <c r="J1258" s="59">
        <v>0.97</v>
      </c>
      <c r="K1258" s="60">
        <v>79.831069139316796</v>
      </c>
      <c r="L1258" t="s">
        <v>94</v>
      </c>
      <c r="M1258" s="42">
        <v>0.10100000000000001</v>
      </c>
      <c r="N1258">
        <v>4365</v>
      </c>
      <c r="O1258" s="62">
        <v>44416</v>
      </c>
      <c r="P1258">
        <v>61556</v>
      </c>
      <c r="Q1258" s="58">
        <v>4914081.2919397801</v>
      </c>
      <c r="R1258" s="58">
        <v>5410404</v>
      </c>
      <c r="S1258">
        <v>21497</v>
      </c>
      <c r="T1258" s="58">
        <v>61556</v>
      </c>
      <c r="U1258" s="58">
        <v>40059</v>
      </c>
      <c r="V1258" s="58">
        <v>1889457</v>
      </c>
      <c r="W1258" s="58">
        <v>3520947</v>
      </c>
      <c r="X1258">
        <v>71</v>
      </c>
      <c r="Y1258" s="61">
        <v>45856</v>
      </c>
      <c r="Z1258" s="61" t="s">
        <v>1817</v>
      </c>
      <c r="AA1258" s="58">
        <v>-293</v>
      </c>
      <c r="AB1258">
        <v>1502</v>
      </c>
      <c r="AC1258">
        <v>293</v>
      </c>
      <c r="AD1258">
        <v>2</v>
      </c>
      <c r="AE1258" s="42">
        <v>0.34922672038468999</v>
      </c>
      <c r="AF1258" s="58">
        <v>291</v>
      </c>
    </row>
    <row r="1259" spans="3:32">
      <c r="C1259" t="s">
        <v>1555</v>
      </c>
      <c r="D1259">
        <v>175</v>
      </c>
      <c r="E1259">
        <v>68571352</v>
      </c>
      <c r="F1259" t="s">
        <v>251</v>
      </c>
      <c r="G1259" t="s">
        <v>50</v>
      </c>
      <c r="H1259">
        <v>45</v>
      </c>
      <c r="I1259">
        <v>5554730</v>
      </c>
      <c r="J1259" s="59">
        <v>0.93</v>
      </c>
      <c r="K1259" s="60">
        <v>57.560349091957498</v>
      </c>
      <c r="L1259" t="s">
        <v>315</v>
      </c>
      <c r="M1259" s="42">
        <v>0.13900000000000001</v>
      </c>
      <c r="N1259">
        <v>4783</v>
      </c>
      <c r="O1259" s="62">
        <v>44278</v>
      </c>
      <c r="P1259">
        <v>37983</v>
      </c>
      <c r="Q1259" s="58">
        <v>2186314.7395598199</v>
      </c>
      <c r="R1259" s="58">
        <v>2490212</v>
      </c>
      <c r="S1259">
        <v>18031</v>
      </c>
      <c r="T1259" s="58">
        <v>37983</v>
      </c>
      <c r="U1259" s="58">
        <v>19952</v>
      </c>
      <c r="V1259" s="58">
        <v>1182135</v>
      </c>
      <c r="W1259" s="58">
        <v>1308077</v>
      </c>
      <c r="X1259">
        <v>131</v>
      </c>
      <c r="Y1259" s="61">
        <v>46258</v>
      </c>
      <c r="Z1259" s="61" t="s">
        <v>1817</v>
      </c>
      <c r="AA1259" s="58">
        <v>109</v>
      </c>
      <c r="AB1259">
        <v>3185</v>
      </c>
      <c r="AC1259">
        <v>0</v>
      </c>
      <c r="AD1259">
        <v>0</v>
      </c>
      <c r="AE1259" s="42">
        <v>0.474712371324013</v>
      </c>
      <c r="AF1259" s="58">
        <v>0</v>
      </c>
    </row>
    <row r="1260" spans="3:32">
      <c r="C1260" t="s">
        <v>1556</v>
      </c>
      <c r="D1260">
        <v>687</v>
      </c>
      <c r="E1260">
        <v>55343414</v>
      </c>
      <c r="F1260" t="s">
        <v>180</v>
      </c>
      <c r="G1260" t="s">
        <v>93</v>
      </c>
      <c r="H1260">
        <v>14</v>
      </c>
      <c r="I1260">
        <v>4870985</v>
      </c>
      <c r="J1260" s="59">
        <v>0.8</v>
      </c>
      <c r="K1260" s="60">
        <v>63.883158637594697</v>
      </c>
      <c r="L1260" t="s">
        <v>184</v>
      </c>
      <c r="M1260" s="42">
        <v>0.14599999999999999</v>
      </c>
      <c r="N1260">
        <v>3114</v>
      </c>
      <c r="O1260" s="62">
        <v>45062</v>
      </c>
      <c r="P1260">
        <v>25412</v>
      </c>
      <c r="Q1260" s="58">
        <v>1623398.8272985599</v>
      </c>
      <c r="R1260" s="58">
        <v>1860415</v>
      </c>
      <c r="S1260">
        <v>21820</v>
      </c>
      <c r="T1260" s="58">
        <v>25412</v>
      </c>
      <c r="U1260" s="58">
        <v>3592</v>
      </c>
      <c r="V1260" s="58">
        <v>1597444</v>
      </c>
      <c r="W1260" s="58">
        <v>262971</v>
      </c>
      <c r="X1260">
        <v>83</v>
      </c>
      <c r="Y1260" s="61">
        <v>45672</v>
      </c>
      <c r="Z1260" s="61" t="s">
        <v>1817</v>
      </c>
      <c r="AA1260" s="58">
        <v>-477</v>
      </c>
      <c r="AB1260">
        <v>5683</v>
      </c>
      <c r="AC1260">
        <v>477</v>
      </c>
      <c r="AD1260">
        <v>1</v>
      </c>
      <c r="AE1260" s="42">
        <v>0.85864945694947303</v>
      </c>
      <c r="AF1260" s="58">
        <v>476</v>
      </c>
    </row>
    <row r="1261" spans="3:32">
      <c r="C1261" t="s">
        <v>1557</v>
      </c>
      <c r="D1261">
        <v>845</v>
      </c>
      <c r="E1261">
        <v>34938484</v>
      </c>
      <c r="F1261" t="s">
        <v>293</v>
      </c>
      <c r="G1261" t="s">
        <v>63</v>
      </c>
      <c r="H1261">
        <v>12</v>
      </c>
      <c r="I1261">
        <v>860194</v>
      </c>
      <c r="J1261" s="59">
        <v>0.88</v>
      </c>
      <c r="K1261" s="60">
        <v>81.2335896255573</v>
      </c>
      <c r="L1261" t="s">
        <v>232</v>
      </c>
      <c r="M1261" s="42">
        <v>0.111</v>
      </c>
      <c r="N1261">
        <v>8151</v>
      </c>
      <c r="O1261" s="62">
        <v>45091</v>
      </c>
      <c r="P1261">
        <v>38615</v>
      </c>
      <c r="Q1261" s="58">
        <v>3136835.0633908901</v>
      </c>
      <c r="R1261" s="58">
        <v>3485024</v>
      </c>
      <c r="S1261">
        <v>15504</v>
      </c>
      <c r="T1261" s="58">
        <v>38615</v>
      </c>
      <c r="U1261" s="58">
        <v>23111</v>
      </c>
      <c r="V1261" s="58">
        <v>1399244</v>
      </c>
      <c r="W1261" s="58">
        <v>2085780</v>
      </c>
      <c r="X1261">
        <v>83</v>
      </c>
      <c r="Y1261" s="61">
        <v>45942</v>
      </c>
      <c r="Z1261" s="61" t="s">
        <v>1817</v>
      </c>
      <c r="AA1261" s="58">
        <v>-207</v>
      </c>
      <c r="AB1261">
        <v>4940</v>
      </c>
      <c r="AC1261">
        <v>207</v>
      </c>
      <c r="AD1261">
        <v>6</v>
      </c>
      <c r="AE1261" s="42">
        <v>0.40150200699210198</v>
      </c>
      <c r="AF1261" s="58">
        <v>201</v>
      </c>
    </row>
    <row r="1262" spans="3:32">
      <c r="C1262" t="s">
        <v>1558</v>
      </c>
      <c r="D1262">
        <v>205</v>
      </c>
      <c r="E1262">
        <v>20975533</v>
      </c>
      <c r="F1262" t="s">
        <v>396</v>
      </c>
      <c r="G1262" t="s">
        <v>50</v>
      </c>
      <c r="H1262">
        <v>6</v>
      </c>
      <c r="I1262">
        <v>9745650</v>
      </c>
      <c r="J1262" s="59">
        <v>0.89</v>
      </c>
      <c r="K1262" s="60">
        <v>75.836765276668402</v>
      </c>
      <c r="L1262" t="s">
        <v>242</v>
      </c>
      <c r="M1262" s="42">
        <v>0.112</v>
      </c>
      <c r="N1262">
        <v>7431</v>
      </c>
      <c r="O1262" s="62">
        <v>44993</v>
      </c>
      <c r="P1262">
        <v>70144</v>
      </c>
      <c r="Q1262" s="58">
        <v>5319494.0635666298</v>
      </c>
      <c r="R1262" s="58">
        <v>5915277</v>
      </c>
      <c r="S1262">
        <v>1408</v>
      </c>
      <c r="T1262" s="58">
        <v>70144</v>
      </c>
      <c r="U1262" s="58">
        <v>68736</v>
      </c>
      <c r="V1262" s="58">
        <v>118737</v>
      </c>
      <c r="W1262" s="58">
        <v>5796540</v>
      </c>
      <c r="X1262">
        <v>136</v>
      </c>
      <c r="Y1262" s="61">
        <v>46064</v>
      </c>
      <c r="Z1262" s="61" t="s">
        <v>1817</v>
      </c>
      <c r="AA1262" s="58">
        <v>-85</v>
      </c>
      <c r="AB1262">
        <v>3250</v>
      </c>
      <c r="AC1262">
        <v>85</v>
      </c>
      <c r="AD1262">
        <v>8</v>
      </c>
      <c r="AE1262" s="42">
        <v>2.0072992700729899E-2</v>
      </c>
      <c r="AF1262" s="58">
        <v>77</v>
      </c>
    </row>
    <row r="1263" spans="3:32">
      <c r="C1263" t="s">
        <v>1559</v>
      </c>
      <c r="D1263">
        <v>854</v>
      </c>
      <c r="E1263">
        <v>98516340</v>
      </c>
      <c r="F1263" t="s">
        <v>538</v>
      </c>
      <c r="G1263" t="s">
        <v>211</v>
      </c>
      <c r="H1263">
        <v>35</v>
      </c>
      <c r="I1263">
        <v>4598331</v>
      </c>
      <c r="J1263" s="59">
        <v>0.75</v>
      </c>
      <c r="K1263" s="60">
        <v>96.966287325739998</v>
      </c>
      <c r="L1263" t="s">
        <v>265</v>
      </c>
      <c r="M1263" s="42">
        <v>0.12</v>
      </c>
      <c r="N1263">
        <v>1415</v>
      </c>
      <c r="O1263" s="62">
        <v>44424</v>
      </c>
      <c r="P1263">
        <v>86418</v>
      </c>
      <c r="Q1263" s="58">
        <v>8379632.6181158004</v>
      </c>
      <c r="R1263" s="58">
        <v>9385189</v>
      </c>
      <c r="S1263">
        <v>75539</v>
      </c>
      <c r="T1263" s="58">
        <v>86418</v>
      </c>
      <c r="U1263" s="58">
        <v>10879</v>
      </c>
      <c r="V1263" s="58">
        <v>8203705</v>
      </c>
      <c r="W1263" s="58">
        <v>1181484</v>
      </c>
      <c r="X1263">
        <v>62</v>
      </c>
      <c r="Y1263" s="61">
        <v>46206</v>
      </c>
      <c r="Z1263" s="61" t="s">
        <v>1817</v>
      </c>
      <c r="AA1263" s="58">
        <v>57</v>
      </c>
      <c r="AB1263">
        <v>5346</v>
      </c>
      <c r="AC1263">
        <v>0</v>
      </c>
      <c r="AD1263">
        <v>0</v>
      </c>
      <c r="AE1263" s="42">
        <v>0.87411187484089004</v>
      </c>
      <c r="AF1263" s="58">
        <v>0</v>
      </c>
    </row>
    <row r="1264" spans="3:32">
      <c r="C1264" t="s">
        <v>1560</v>
      </c>
      <c r="D1264">
        <v>115</v>
      </c>
      <c r="E1264">
        <v>17013770</v>
      </c>
      <c r="F1264" t="s">
        <v>259</v>
      </c>
      <c r="G1264" t="s">
        <v>63</v>
      </c>
      <c r="H1264">
        <v>23</v>
      </c>
      <c r="I1264">
        <v>8847788</v>
      </c>
      <c r="J1264" s="59">
        <v>0.75</v>
      </c>
      <c r="K1264" s="60">
        <v>78.840600059647599</v>
      </c>
      <c r="L1264" t="s">
        <v>94</v>
      </c>
      <c r="M1264" s="42">
        <v>0.112</v>
      </c>
      <c r="N1264">
        <v>4061</v>
      </c>
      <c r="O1264" s="62">
        <v>43882</v>
      </c>
      <c r="P1264">
        <v>59601</v>
      </c>
      <c r="Q1264" s="58">
        <v>4698978.6041550599</v>
      </c>
      <c r="R1264" s="58">
        <v>5225264</v>
      </c>
      <c r="S1264">
        <v>47821</v>
      </c>
      <c r="T1264" s="58">
        <v>59601</v>
      </c>
      <c r="U1264" s="58">
        <v>11780</v>
      </c>
      <c r="V1264" s="58">
        <v>4192503</v>
      </c>
      <c r="W1264" s="58">
        <v>1032761</v>
      </c>
      <c r="X1264">
        <v>189</v>
      </c>
      <c r="Y1264" s="61">
        <v>45667</v>
      </c>
      <c r="Z1264" s="61" t="s">
        <v>1817</v>
      </c>
      <c r="AA1264" s="58">
        <v>-482</v>
      </c>
      <c r="AB1264">
        <v>2331</v>
      </c>
      <c r="AC1264">
        <v>482</v>
      </c>
      <c r="AD1264">
        <v>4</v>
      </c>
      <c r="AE1264" s="42">
        <v>0.80235230952500802</v>
      </c>
      <c r="AF1264" s="58">
        <v>478</v>
      </c>
    </row>
    <row r="1265" spans="3:32">
      <c r="C1265" t="s">
        <v>1561</v>
      </c>
      <c r="D1265">
        <v>786</v>
      </c>
      <c r="E1265">
        <v>78073292</v>
      </c>
      <c r="F1265" t="s">
        <v>269</v>
      </c>
      <c r="G1265" t="s">
        <v>97</v>
      </c>
      <c r="H1265">
        <v>27</v>
      </c>
      <c r="I1265">
        <v>1156595</v>
      </c>
      <c r="J1265" s="59">
        <v>0.95</v>
      </c>
      <c r="K1265" s="60">
        <v>51.113216735108402</v>
      </c>
      <c r="L1265" t="s">
        <v>272</v>
      </c>
      <c r="M1265" s="42">
        <v>0.11799999999999999</v>
      </c>
      <c r="N1265">
        <v>7843</v>
      </c>
      <c r="O1265" s="62">
        <v>45709</v>
      </c>
      <c r="P1265">
        <v>72971</v>
      </c>
      <c r="Q1265" s="58">
        <v>3729782.53837759</v>
      </c>
      <c r="R1265" s="58">
        <v>4169897</v>
      </c>
      <c r="S1265">
        <v>59069</v>
      </c>
      <c r="T1265" s="58">
        <v>72971</v>
      </c>
      <c r="U1265" s="58">
        <v>13902</v>
      </c>
      <c r="V1265" s="58">
        <v>3375473</v>
      </c>
      <c r="W1265" s="58">
        <v>794424</v>
      </c>
      <c r="X1265">
        <v>172</v>
      </c>
      <c r="Y1265" s="61">
        <v>46350</v>
      </c>
      <c r="Z1265" s="61" t="s">
        <v>1817</v>
      </c>
      <c r="AA1265" s="58">
        <v>201</v>
      </c>
      <c r="AB1265">
        <v>2974</v>
      </c>
      <c r="AC1265">
        <v>0</v>
      </c>
      <c r="AD1265">
        <v>0</v>
      </c>
      <c r="AE1265" s="42">
        <v>0.80948596017595997</v>
      </c>
      <c r="AF1265" s="58">
        <v>0</v>
      </c>
    </row>
    <row r="1266" spans="3:32">
      <c r="C1266" t="s">
        <v>1562</v>
      </c>
      <c r="D1266">
        <v>882</v>
      </c>
      <c r="E1266">
        <v>11184328</v>
      </c>
      <c r="F1266" t="s">
        <v>109</v>
      </c>
      <c r="G1266" t="s">
        <v>79</v>
      </c>
      <c r="H1266">
        <v>17</v>
      </c>
      <c r="I1266">
        <v>2158320</v>
      </c>
      <c r="J1266" s="59">
        <v>0.76</v>
      </c>
      <c r="K1266" s="60">
        <v>91.490430711531801</v>
      </c>
      <c r="L1266" t="s">
        <v>202</v>
      </c>
      <c r="M1266" s="42">
        <v>0.14399999999999999</v>
      </c>
      <c r="N1266">
        <v>8135</v>
      </c>
      <c r="O1266" s="62">
        <v>44921</v>
      </c>
      <c r="P1266">
        <v>88261</v>
      </c>
      <c r="Q1266" s="58">
        <v>8075036.9050305104</v>
      </c>
      <c r="R1266" s="58">
        <v>9237842</v>
      </c>
      <c r="S1266">
        <v>6615</v>
      </c>
      <c r="T1266" s="58">
        <v>88261</v>
      </c>
      <c r="U1266" s="58">
        <v>81646</v>
      </c>
      <c r="V1266" s="58">
        <v>692359</v>
      </c>
      <c r="W1266" s="58">
        <v>8545483</v>
      </c>
      <c r="X1266">
        <v>182</v>
      </c>
      <c r="Y1266" s="61">
        <v>45702</v>
      </c>
      <c r="Z1266" s="61" t="s">
        <v>1817</v>
      </c>
      <c r="AA1266" s="58">
        <v>-447</v>
      </c>
      <c r="AB1266">
        <v>9894</v>
      </c>
      <c r="AC1266">
        <v>447</v>
      </c>
      <c r="AD1266">
        <v>7</v>
      </c>
      <c r="AE1266" s="42">
        <v>7.4948165101233796E-2</v>
      </c>
      <c r="AF1266" s="58">
        <v>440</v>
      </c>
    </row>
    <row r="1267" spans="3:32">
      <c r="C1267" t="s">
        <v>1563</v>
      </c>
      <c r="D1267">
        <v>513</v>
      </c>
      <c r="E1267">
        <v>28995678</v>
      </c>
      <c r="F1267" t="s">
        <v>592</v>
      </c>
      <c r="G1267" t="s">
        <v>79</v>
      </c>
      <c r="H1267">
        <v>42</v>
      </c>
      <c r="I1267">
        <v>5234336</v>
      </c>
      <c r="J1267" s="59">
        <v>0.97</v>
      </c>
      <c r="K1267" s="60">
        <v>79.218426545886103</v>
      </c>
      <c r="L1267" t="s">
        <v>137</v>
      </c>
      <c r="M1267" s="42">
        <v>0.111</v>
      </c>
      <c r="N1267">
        <v>5310</v>
      </c>
      <c r="O1267" s="62">
        <v>45051</v>
      </c>
      <c r="P1267">
        <v>14463</v>
      </c>
      <c r="Q1267" s="58">
        <v>1145736.1031331499</v>
      </c>
      <c r="R1267" s="58">
        <v>1272913</v>
      </c>
      <c r="S1267">
        <v>6381</v>
      </c>
      <c r="T1267" s="58">
        <v>14463</v>
      </c>
      <c r="U1267" s="58">
        <v>8082</v>
      </c>
      <c r="V1267" s="58">
        <v>561602</v>
      </c>
      <c r="W1267" s="58">
        <v>711311</v>
      </c>
      <c r="X1267">
        <v>65</v>
      </c>
      <c r="Y1267" s="61">
        <v>45887</v>
      </c>
      <c r="Z1267" s="61" t="s">
        <v>1817</v>
      </c>
      <c r="AA1267" s="58">
        <v>-262</v>
      </c>
      <c r="AB1267">
        <v>8945</v>
      </c>
      <c r="AC1267">
        <v>262</v>
      </c>
      <c r="AD1267">
        <v>2</v>
      </c>
      <c r="AE1267" s="42">
        <v>0.44119477286869901</v>
      </c>
      <c r="AF1267" s="58">
        <v>260</v>
      </c>
    </row>
    <row r="1268" spans="3:32">
      <c r="C1268" t="s">
        <v>1564</v>
      </c>
      <c r="D1268">
        <v>154</v>
      </c>
      <c r="E1268">
        <v>98426829</v>
      </c>
      <c r="F1268" t="s">
        <v>482</v>
      </c>
      <c r="G1268" t="s">
        <v>67</v>
      </c>
      <c r="H1268">
        <v>21</v>
      </c>
      <c r="I1268">
        <v>6456986</v>
      </c>
      <c r="J1268" s="59">
        <v>0.97</v>
      </c>
      <c r="K1268" s="60">
        <v>85.125484675956102</v>
      </c>
      <c r="L1268" t="s">
        <v>352</v>
      </c>
      <c r="M1268" s="42">
        <v>0.14499999999999999</v>
      </c>
      <c r="N1268">
        <v>6218</v>
      </c>
      <c r="O1268" s="62">
        <v>43974</v>
      </c>
      <c r="P1268">
        <v>45543</v>
      </c>
      <c r="Q1268" s="58">
        <v>3876869.9485970698</v>
      </c>
      <c r="R1268" s="58">
        <v>4439016</v>
      </c>
      <c r="S1268">
        <v>15394</v>
      </c>
      <c r="T1268" s="58">
        <v>45543</v>
      </c>
      <c r="U1268" s="58">
        <v>30149</v>
      </c>
      <c r="V1268" s="58">
        <v>1500433</v>
      </c>
      <c r="W1268" s="58">
        <v>2938583</v>
      </c>
      <c r="X1268">
        <v>162</v>
      </c>
      <c r="Y1268" s="61">
        <v>45661</v>
      </c>
      <c r="Z1268" s="61" t="s">
        <v>1817</v>
      </c>
      <c r="AA1268" s="58">
        <v>-488</v>
      </c>
      <c r="AB1268">
        <v>9943</v>
      </c>
      <c r="AC1268">
        <v>488</v>
      </c>
      <c r="AD1268">
        <v>3</v>
      </c>
      <c r="AE1268" s="42">
        <v>0.33801023208835601</v>
      </c>
      <c r="AF1268" s="58">
        <v>485</v>
      </c>
    </row>
    <row r="1269" spans="3:32">
      <c r="C1269" t="s">
        <v>1565</v>
      </c>
      <c r="D1269">
        <v>313</v>
      </c>
      <c r="E1269">
        <v>60863695</v>
      </c>
      <c r="F1269" t="s">
        <v>251</v>
      </c>
      <c r="G1269" t="s">
        <v>50</v>
      </c>
      <c r="H1269">
        <v>22</v>
      </c>
      <c r="I1269">
        <v>6131586</v>
      </c>
      <c r="J1269" s="59">
        <v>0.94</v>
      </c>
      <c r="K1269" s="60">
        <v>83.332353854203603</v>
      </c>
      <c r="L1269" t="s">
        <v>137</v>
      </c>
      <c r="M1269" s="42">
        <v>0.14199999999999999</v>
      </c>
      <c r="N1269">
        <v>6101</v>
      </c>
      <c r="O1269" s="62">
        <v>45050</v>
      </c>
      <c r="P1269">
        <v>11815</v>
      </c>
      <c r="Q1269" s="58">
        <v>984571.76078741602</v>
      </c>
      <c r="R1269" s="58">
        <v>1124381</v>
      </c>
      <c r="S1269">
        <v>7888</v>
      </c>
      <c r="T1269" s="58">
        <v>11815</v>
      </c>
      <c r="U1269" s="58">
        <v>3927</v>
      </c>
      <c r="V1269" s="58">
        <v>750666</v>
      </c>
      <c r="W1269" s="58">
        <v>373715</v>
      </c>
      <c r="X1269">
        <v>159</v>
      </c>
      <c r="Y1269" s="61">
        <v>46230</v>
      </c>
      <c r="Z1269" s="61" t="s">
        <v>1817</v>
      </c>
      <c r="AA1269" s="58">
        <v>81</v>
      </c>
      <c r="AB1269">
        <v>9305</v>
      </c>
      <c r="AC1269">
        <v>0</v>
      </c>
      <c r="AD1269">
        <v>0</v>
      </c>
      <c r="AE1269" s="42">
        <v>0.66762589928057603</v>
      </c>
      <c r="AF1269" s="58">
        <v>0</v>
      </c>
    </row>
    <row r="1270" spans="3:32">
      <c r="C1270" t="s">
        <v>1566</v>
      </c>
      <c r="D1270">
        <v>839</v>
      </c>
      <c r="E1270">
        <v>28049045</v>
      </c>
      <c r="F1270" t="s">
        <v>449</v>
      </c>
      <c r="G1270" t="s">
        <v>125</v>
      </c>
      <c r="H1270">
        <v>50</v>
      </c>
      <c r="I1270">
        <v>1094678</v>
      </c>
      <c r="J1270" s="59">
        <v>0.79</v>
      </c>
      <c r="K1270" s="60">
        <v>88.2307326100333</v>
      </c>
      <c r="L1270" t="s">
        <v>173</v>
      </c>
      <c r="M1270" s="42">
        <v>0.108</v>
      </c>
      <c r="N1270">
        <v>1726</v>
      </c>
      <c r="O1270" s="62">
        <v>45290</v>
      </c>
      <c r="P1270">
        <v>24811</v>
      </c>
      <c r="Q1270" s="58">
        <v>2189092.7067875401</v>
      </c>
      <c r="R1270" s="58">
        <v>2425515</v>
      </c>
      <c r="S1270">
        <v>13575</v>
      </c>
      <c r="T1270" s="58">
        <v>24811</v>
      </c>
      <c r="U1270" s="58">
        <v>11236</v>
      </c>
      <c r="V1270" s="58">
        <v>1327087</v>
      </c>
      <c r="W1270" s="58">
        <v>1098428</v>
      </c>
      <c r="X1270">
        <v>139</v>
      </c>
      <c r="Y1270" s="61">
        <v>45887</v>
      </c>
      <c r="Z1270" s="61" t="s">
        <v>1817</v>
      </c>
      <c r="AA1270" s="58">
        <v>-262</v>
      </c>
      <c r="AB1270">
        <v>8345</v>
      </c>
      <c r="AC1270">
        <v>262</v>
      </c>
      <c r="AD1270">
        <v>7</v>
      </c>
      <c r="AE1270" s="42">
        <v>0.54713635081213996</v>
      </c>
      <c r="AF1270" s="58">
        <v>255</v>
      </c>
    </row>
    <row r="1271" spans="3:32">
      <c r="C1271" t="s">
        <v>1567</v>
      </c>
      <c r="D1271">
        <v>143</v>
      </c>
      <c r="E1271">
        <v>37912968</v>
      </c>
      <c r="F1271" t="s">
        <v>754</v>
      </c>
      <c r="G1271" t="s">
        <v>147</v>
      </c>
      <c r="H1271">
        <v>9</v>
      </c>
      <c r="I1271">
        <v>6370847</v>
      </c>
      <c r="J1271" s="59">
        <v>0.9</v>
      </c>
      <c r="K1271" s="60">
        <v>82.940983133900502</v>
      </c>
      <c r="L1271" t="s">
        <v>55</v>
      </c>
      <c r="M1271" s="42">
        <v>0.123</v>
      </c>
      <c r="N1271">
        <v>8681</v>
      </c>
      <c r="O1271" s="62">
        <v>44046</v>
      </c>
      <c r="P1271">
        <v>61230</v>
      </c>
      <c r="Q1271" s="58">
        <v>5078476.3972887304</v>
      </c>
      <c r="R1271" s="58">
        <v>5703129</v>
      </c>
      <c r="S1271">
        <v>19753</v>
      </c>
      <c r="T1271" s="58">
        <v>61230</v>
      </c>
      <c r="U1271" s="58">
        <v>41477</v>
      </c>
      <c r="V1271" s="58">
        <v>1839848</v>
      </c>
      <c r="W1271" s="58">
        <v>3863281</v>
      </c>
      <c r="X1271">
        <v>55</v>
      </c>
      <c r="Y1271" s="61">
        <v>46067</v>
      </c>
      <c r="Z1271" s="61" t="s">
        <v>1817</v>
      </c>
      <c r="AA1271" s="58">
        <v>-82</v>
      </c>
      <c r="AB1271">
        <v>8284</v>
      </c>
      <c r="AC1271">
        <v>82</v>
      </c>
      <c r="AD1271">
        <v>8</v>
      </c>
      <c r="AE1271" s="42">
        <v>0.32260329903641999</v>
      </c>
      <c r="AF1271" s="58">
        <v>74</v>
      </c>
    </row>
    <row r="1272" spans="3:32">
      <c r="C1272" t="s">
        <v>1568</v>
      </c>
      <c r="D1272">
        <v>631</v>
      </c>
      <c r="E1272">
        <v>72508470</v>
      </c>
      <c r="F1272" t="s">
        <v>476</v>
      </c>
      <c r="G1272" t="s">
        <v>207</v>
      </c>
      <c r="H1272">
        <v>15</v>
      </c>
      <c r="I1272">
        <v>2500841</v>
      </c>
      <c r="J1272" s="59">
        <v>0.78</v>
      </c>
      <c r="K1272" s="60">
        <v>94.196603486286094</v>
      </c>
      <c r="L1272" t="s">
        <v>166</v>
      </c>
      <c r="M1272" s="42">
        <v>0.14499999999999999</v>
      </c>
      <c r="N1272">
        <v>9910</v>
      </c>
      <c r="O1272" s="62">
        <v>43941</v>
      </c>
      <c r="P1272">
        <v>34552</v>
      </c>
      <c r="Q1272" s="58">
        <v>3254681.0436581601</v>
      </c>
      <c r="R1272" s="58">
        <v>3726610</v>
      </c>
      <c r="S1272">
        <v>27730</v>
      </c>
      <c r="T1272" s="58">
        <v>34552</v>
      </c>
      <c r="U1272" s="58">
        <v>6822</v>
      </c>
      <c r="V1272" s="58">
        <v>2990822</v>
      </c>
      <c r="W1272" s="58">
        <v>735788</v>
      </c>
      <c r="X1272">
        <v>131</v>
      </c>
      <c r="Y1272" s="61">
        <v>46328</v>
      </c>
      <c r="Z1272" s="61" t="s">
        <v>1817</v>
      </c>
      <c r="AA1272" s="58">
        <v>179</v>
      </c>
      <c r="AB1272">
        <v>2458</v>
      </c>
      <c r="AC1272">
        <v>0</v>
      </c>
      <c r="AD1272">
        <v>0</v>
      </c>
      <c r="AE1272" s="42">
        <v>0.80255846260708497</v>
      </c>
      <c r="AF1272" s="58">
        <v>0</v>
      </c>
    </row>
    <row r="1273" spans="3:32">
      <c r="C1273" t="s">
        <v>1569</v>
      </c>
      <c r="D1273">
        <v>220</v>
      </c>
      <c r="E1273">
        <v>70762109</v>
      </c>
      <c r="F1273" t="s">
        <v>345</v>
      </c>
      <c r="G1273" t="s">
        <v>207</v>
      </c>
      <c r="H1273">
        <v>21</v>
      </c>
      <c r="I1273">
        <v>9659896</v>
      </c>
      <c r="J1273" s="59">
        <v>0.85</v>
      </c>
      <c r="K1273" s="60">
        <v>94.5433666232543</v>
      </c>
      <c r="L1273" t="s">
        <v>90</v>
      </c>
      <c r="M1273" s="42">
        <v>0.11899999999999999</v>
      </c>
      <c r="N1273">
        <v>4972</v>
      </c>
      <c r="O1273" s="62">
        <v>45687</v>
      </c>
      <c r="P1273">
        <v>54164</v>
      </c>
      <c r="Q1273" s="58">
        <v>5120846.9097819496</v>
      </c>
      <c r="R1273" s="58">
        <v>5730228</v>
      </c>
      <c r="S1273">
        <v>39924</v>
      </c>
      <c r="T1273" s="58">
        <v>54164</v>
      </c>
      <c r="U1273" s="58">
        <v>14240</v>
      </c>
      <c r="V1273" s="58">
        <v>4223721</v>
      </c>
      <c r="W1273" s="58">
        <v>1506507</v>
      </c>
      <c r="X1273">
        <v>101</v>
      </c>
      <c r="Y1273" s="61">
        <v>46241</v>
      </c>
      <c r="Z1273" s="61" t="s">
        <v>1817</v>
      </c>
      <c r="AA1273" s="58">
        <v>92</v>
      </c>
      <c r="AB1273">
        <v>2524</v>
      </c>
      <c r="AC1273">
        <v>0</v>
      </c>
      <c r="AD1273">
        <v>0</v>
      </c>
      <c r="AE1273" s="42">
        <v>0.73709474927996499</v>
      </c>
      <c r="AF1273" s="58">
        <v>0</v>
      </c>
    </row>
    <row r="1274" spans="3:32">
      <c r="C1274" t="s">
        <v>1570</v>
      </c>
      <c r="D1274">
        <v>550</v>
      </c>
      <c r="E1274">
        <v>13895997</v>
      </c>
      <c r="F1274" t="s">
        <v>702</v>
      </c>
      <c r="G1274" t="s">
        <v>207</v>
      </c>
      <c r="H1274">
        <v>8</v>
      </c>
      <c r="I1274">
        <v>3043233</v>
      </c>
      <c r="J1274" s="59">
        <v>0.84</v>
      </c>
      <c r="K1274" s="60">
        <v>73.406849697508804</v>
      </c>
      <c r="L1274" t="s">
        <v>68</v>
      </c>
      <c r="M1274" s="42">
        <v>0.14099999999999999</v>
      </c>
      <c r="N1274">
        <v>2945</v>
      </c>
      <c r="O1274" s="62">
        <v>45655</v>
      </c>
      <c r="P1274">
        <v>91440</v>
      </c>
      <c r="Q1274" s="58">
        <v>6712322.3363402104</v>
      </c>
      <c r="R1274" s="58">
        <v>7658760</v>
      </c>
      <c r="S1274">
        <v>15869</v>
      </c>
      <c r="T1274" s="58">
        <v>91440</v>
      </c>
      <c r="U1274" s="58">
        <v>75571</v>
      </c>
      <c r="V1274" s="58">
        <v>1329143</v>
      </c>
      <c r="W1274" s="58">
        <v>6329617</v>
      </c>
      <c r="X1274">
        <v>94</v>
      </c>
      <c r="Y1274" s="61">
        <v>45847</v>
      </c>
      <c r="Z1274" s="61" t="s">
        <v>1817</v>
      </c>
      <c r="AA1274" s="58">
        <v>-302</v>
      </c>
      <c r="AB1274">
        <v>9633</v>
      </c>
      <c r="AC1274">
        <v>302</v>
      </c>
      <c r="AD1274">
        <v>9</v>
      </c>
      <c r="AE1274" s="42">
        <v>0.17354549431321101</v>
      </c>
      <c r="AF1274" s="58">
        <v>293</v>
      </c>
    </row>
    <row r="1275" spans="3:32">
      <c r="C1275" t="s">
        <v>1571</v>
      </c>
      <c r="D1275">
        <v>414</v>
      </c>
      <c r="E1275">
        <v>17298664</v>
      </c>
      <c r="F1275" t="s">
        <v>193</v>
      </c>
      <c r="G1275" t="s">
        <v>54</v>
      </c>
      <c r="H1275">
        <v>29</v>
      </c>
      <c r="I1275">
        <v>9051232</v>
      </c>
      <c r="J1275" s="59">
        <v>0.94</v>
      </c>
      <c r="K1275" s="60">
        <v>61.094625745773499</v>
      </c>
      <c r="L1275" t="s">
        <v>184</v>
      </c>
      <c r="M1275" s="42">
        <v>0.13100000000000001</v>
      </c>
      <c r="N1275">
        <v>4297</v>
      </c>
      <c r="O1275" s="62">
        <v>45390</v>
      </c>
      <c r="P1275">
        <v>54323</v>
      </c>
      <c r="Q1275" s="58">
        <v>3318843.3543876498</v>
      </c>
      <c r="R1275" s="58">
        <v>3753612</v>
      </c>
      <c r="S1275">
        <v>35256</v>
      </c>
      <c r="T1275" s="58">
        <v>54323</v>
      </c>
      <c r="U1275" s="58">
        <v>19067</v>
      </c>
      <c r="V1275" s="58">
        <v>2436120</v>
      </c>
      <c r="W1275" s="58">
        <v>1317492</v>
      </c>
      <c r="X1275">
        <v>184</v>
      </c>
      <c r="Y1275" s="61">
        <v>45863</v>
      </c>
      <c r="Z1275" s="61" t="s">
        <v>1817</v>
      </c>
      <c r="AA1275" s="58">
        <v>-286</v>
      </c>
      <c r="AB1275">
        <v>2488</v>
      </c>
      <c r="AC1275">
        <v>286</v>
      </c>
      <c r="AD1275">
        <v>4</v>
      </c>
      <c r="AE1275" s="42">
        <v>0.64900686633654303</v>
      </c>
      <c r="AF1275" s="58">
        <v>282</v>
      </c>
    </row>
    <row r="1276" spans="3:32">
      <c r="C1276" t="s">
        <v>1572</v>
      </c>
      <c r="D1276">
        <v>824</v>
      </c>
      <c r="E1276">
        <v>82115823</v>
      </c>
      <c r="F1276" t="s">
        <v>224</v>
      </c>
      <c r="G1276" t="s">
        <v>71</v>
      </c>
      <c r="H1276">
        <v>35</v>
      </c>
      <c r="I1276">
        <v>2479372</v>
      </c>
      <c r="J1276" s="59">
        <v>1</v>
      </c>
      <c r="K1276" s="60">
        <v>80.234105908211504</v>
      </c>
      <c r="L1276" t="s">
        <v>232</v>
      </c>
      <c r="M1276" s="42">
        <v>0.124</v>
      </c>
      <c r="N1276">
        <v>8817</v>
      </c>
      <c r="O1276" s="62">
        <v>44673</v>
      </c>
      <c r="P1276">
        <v>61920</v>
      </c>
      <c r="Q1276" s="58">
        <v>4968095.8378364602</v>
      </c>
      <c r="R1276" s="58">
        <v>5584140</v>
      </c>
      <c r="S1276">
        <v>45236</v>
      </c>
      <c r="T1276" s="58">
        <v>61920</v>
      </c>
      <c r="U1276" s="58">
        <v>16684</v>
      </c>
      <c r="V1276" s="58">
        <v>4079524</v>
      </c>
      <c r="W1276" s="58">
        <v>1504616</v>
      </c>
      <c r="X1276">
        <v>151</v>
      </c>
      <c r="Y1276" s="61">
        <v>46132</v>
      </c>
      <c r="Z1276" s="61" t="s">
        <v>1817</v>
      </c>
      <c r="AA1276" s="58">
        <v>-17</v>
      </c>
      <c r="AB1276">
        <v>7180</v>
      </c>
      <c r="AC1276">
        <v>17</v>
      </c>
      <c r="AD1276">
        <v>1</v>
      </c>
      <c r="AE1276" s="42">
        <v>0.73055555555555596</v>
      </c>
      <c r="AF1276" s="58">
        <v>16</v>
      </c>
    </row>
    <row r="1277" spans="3:32">
      <c r="C1277" t="s">
        <v>1573</v>
      </c>
      <c r="D1277">
        <v>260</v>
      </c>
      <c r="E1277">
        <v>79790489</v>
      </c>
      <c r="F1277" t="s">
        <v>264</v>
      </c>
      <c r="G1277" t="s">
        <v>97</v>
      </c>
      <c r="H1277">
        <v>38</v>
      </c>
      <c r="I1277">
        <v>8491583</v>
      </c>
      <c r="J1277" s="59">
        <v>0.83</v>
      </c>
      <c r="K1277" s="60">
        <v>63.6339962802722</v>
      </c>
      <c r="L1277" t="s">
        <v>276</v>
      </c>
      <c r="M1277" s="42">
        <v>0.124</v>
      </c>
      <c r="N1277">
        <v>9203</v>
      </c>
      <c r="O1277" s="62">
        <v>44936</v>
      </c>
      <c r="P1277">
        <v>85974</v>
      </c>
      <c r="Q1277" s="58">
        <v>5470869.1962001203</v>
      </c>
      <c r="R1277" s="58">
        <v>6149257</v>
      </c>
      <c r="S1277">
        <v>67051</v>
      </c>
      <c r="T1277" s="58">
        <v>85974</v>
      </c>
      <c r="U1277" s="58">
        <v>18923</v>
      </c>
      <c r="V1277" s="58">
        <v>4795797</v>
      </c>
      <c r="W1277" s="58">
        <v>1353460</v>
      </c>
      <c r="X1277">
        <v>110</v>
      </c>
      <c r="Y1277" s="61">
        <v>46354</v>
      </c>
      <c r="Z1277" s="61" t="s">
        <v>1817</v>
      </c>
      <c r="AA1277" s="58">
        <v>205</v>
      </c>
      <c r="AB1277">
        <v>5396</v>
      </c>
      <c r="AC1277">
        <v>0</v>
      </c>
      <c r="AD1277">
        <v>0</v>
      </c>
      <c r="AE1277" s="42">
        <v>0.77989857398748497</v>
      </c>
      <c r="AF1277" s="58">
        <v>0</v>
      </c>
    </row>
    <row r="1278" spans="3:32">
      <c r="C1278" t="s">
        <v>1574</v>
      </c>
      <c r="D1278">
        <v>472</v>
      </c>
      <c r="E1278">
        <v>45118802</v>
      </c>
      <c r="F1278" t="s">
        <v>458</v>
      </c>
      <c r="G1278" t="s">
        <v>97</v>
      </c>
      <c r="H1278">
        <v>27</v>
      </c>
      <c r="I1278">
        <v>396646</v>
      </c>
      <c r="J1278" s="59">
        <v>0.87</v>
      </c>
      <c r="K1278" s="60">
        <v>90.411109382682795</v>
      </c>
      <c r="L1278" t="s">
        <v>87</v>
      </c>
      <c r="M1278" s="42">
        <v>0.112</v>
      </c>
      <c r="N1278">
        <v>8059</v>
      </c>
      <c r="O1278" s="62">
        <v>44357</v>
      </c>
      <c r="P1278">
        <v>13085</v>
      </c>
      <c r="Q1278" s="58">
        <v>1183029.3662723999</v>
      </c>
      <c r="R1278" s="58">
        <v>1315529</v>
      </c>
      <c r="S1278">
        <v>654</v>
      </c>
      <c r="T1278" s="58">
        <v>13085</v>
      </c>
      <c r="U1278" s="58">
        <v>12431</v>
      </c>
      <c r="V1278" s="58">
        <v>65751</v>
      </c>
      <c r="W1278" s="58">
        <v>1249778</v>
      </c>
      <c r="X1278">
        <v>128</v>
      </c>
      <c r="Y1278" s="61">
        <v>45998</v>
      </c>
      <c r="Z1278" s="61" t="s">
        <v>1817</v>
      </c>
      <c r="AA1278" s="58">
        <v>-151</v>
      </c>
      <c r="AB1278">
        <v>5795</v>
      </c>
      <c r="AC1278">
        <v>151</v>
      </c>
      <c r="AD1278">
        <v>3</v>
      </c>
      <c r="AE1278" s="42">
        <v>4.9980894153610997E-2</v>
      </c>
      <c r="AF1278" s="58">
        <v>148</v>
      </c>
    </row>
    <row r="1279" spans="3:32">
      <c r="C1279" t="s">
        <v>1575</v>
      </c>
      <c r="D1279">
        <v>307</v>
      </c>
      <c r="E1279">
        <v>14968265</v>
      </c>
      <c r="F1279" t="s">
        <v>103</v>
      </c>
      <c r="G1279" t="s">
        <v>58</v>
      </c>
      <c r="H1279">
        <v>8</v>
      </c>
      <c r="I1279">
        <v>9228751</v>
      </c>
      <c r="J1279" s="59">
        <v>0.8</v>
      </c>
      <c r="K1279" s="60">
        <v>68.7912960684788</v>
      </c>
      <c r="L1279" t="s">
        <v>197</v>
      </c>
      <c r="M1279" s="42">
        <v>0.13600000000000001</v>
      </c>
      <c r="N1279">
        <v>8951</v>
      </c>
      <c r="O1279" s="62">
        <v>45765</v>
      </c>
      <c r="P1279">
        <v>88573</v>
      </c>
      <c r="Q1279" s="58">
        <v>6093051.4666733705</v>
      </c>
      <c r="R1279" s="58">
        <v>6921706</v>
      </c>
      <c r="S1279">
        <v>87484</v>
      </c>
      <c r="T1279" s="58">
        <v>88573</v>
      </c>
      <c r="U1279" s="58">
        <v>1089</v>
      </c>
      <c r="V1279" s="58">
        <v>6836604</v>
      </c>
      <c r="W1279" s="58">
        <v>85102</v>
      </c>
      <c r="X1279">
        <v>182</v>
      </c>
      <c r="Y1279" s="61">
        <v>46074</v>
      </c>
      <c r="Z1279" s="61" t="s">
        <v>1817</v>
      </c>
      <c r="AA1279" s="58">
        <v>-75</v>
      </c>
      <c r="AB1279">
        <v>2956</v>
      </c>
      <c r="AC1279">
        <v>75</v>
      </c>
      <c r="AD1279">
        <v>8</v>
      </c>
      <c r="AE1279" s="42">
        <v>0.98770505684576604</v>
      </c>
      <c r="AF1279" s="58">
        <v>67</v>
      </c>
    </row>
    <row r="1280" spans="3:32">
      <c r="C1280" t="s">
        <v>1576</v>
      </c>
      <c r="D1280">
        <v>358</v>
      </c>
      <c r="E1280">
        <v>98304441</v>
      </c>
      <c r="F1280" t="s">
        <v>394</v>
      </c>
      <c r="G1280" t="s">
        <v>93</v>
      </c>
      <c r="H1280">
        <v>14</v>
      </c>
      <c r="I1280">
        <v>5234172</v>
      </c>
      <c r="J1280" s="59">
        <v>0.93</v>
      </c>
      <c r="K1280" s="60">
        <v>70.842486985201404</v>
      </c>
      <c r="L1280" t="s">
        <v>521</v>
      </c>
      <c r="M1280" s="42">
        <v>0.13800000000000001</v>
      </c>
      <c r="N1280">
        <v>9526</v>
      </c>
      <c r="O1280" s="62">
        <v>44415</v>
      </c>
      <c r="P1280">
        <v>73641</v>
      </c>
      <c r="Q1280" s="58">
        <v>5216911.5840772204</v>
      </c>
      <c r="R1280" s="58">
        <v>5936845</v>
      </c>
      <c r="S1280">
        <v>11015</v>
      </c>
      <c r="T1280" s="58">
        <v>73641</v>
      </c>
      <c r="U1280" s="58">
        <v>62626</v>
      </c>
      <c r="V1280" s="58">
        <v>888016</v>
      </c>
      <c r="W1280" s="58">
        <v>5048829</v>
      </c>
      <c r="X1280">
        <v>166</v>
      </c>
      <c r="Y1280" s="61">
        <v>45948</v>
      </c>
      <c r="Z1280" s="61" t="s">
        <v>1817</v>
      </c>
      <c r="AA1280" s="58">
        <v>-201</v>
      </c>
      <c r="AB1280">
        <v>6372</v>
      </c>
      <c r="AC1280">
        <v>201</v>
      </c>
      <c r="AD1280">
        <v>8</v>
      </c>
      <c r="AE1280" s="42">
        <v>0.149577001941853</v>
      </c>
      <c r="AF1280" s="58">
        <v>193</v>
      </c>
    </row>
    <row r="1281" spans="3:32">
      <c r="C1281" t="s">
        <v>1577</v>
      </c>
      <c r="D1281">
        <v>122</v>
      </c>
      <c r="E1281">
        <v>48849368</v>
      </c>
      <c r="F1281" t="s">
        <v>439</v>
      </c>
      <c r="G1281" t="s">
        <v>63</v>
      </c>
      <c r="H1281">
        <v>43</v>
      </c>
      <c r="I1281">
        <v>5993561</v>
      </c>
      <c r="J1281" s="59">
        <v>0.93</v>
      </c>
      <c r="K1281" s="60">
        <v>74.938725147545497</v>
      </c>
      <c r="L1281" t="s">
        <v>55</v>
      </c>
      <c r="M1281" s="42">
        <v>0.114</v>
      </c>
      <c r="N1281">
        <v>3542</v>
      </c>
      <c r="O1281" s="62">
        <v>45889</v>
      </c>
      <c r="P1281">
        <v>61778</v>
      </c>
      <c r="Q1281" s="58">
        <v>4629564.5621650703</v>
      </c>
      <c r="R1281" s="58">
        <v>5157335</v>
      </c>
      <c r="S1281">
        <v>54228</v>
      </c>
      <c r="T1281" s="58">
        <v>61778</v>
      </c>
      <c r="U1281" s="58">
        <v>7550</v>
      </c>
      <c r="V1281" s="58">
        <v>4527048</v>
      </c>
      <c r="W1281" s="58">
        <v>630287</v>
      </c>
      <c r="X1281">
        <v>158</v>
      </c>
      <c r="Y1281" s="61">
        <v>45860</v>
      </c>
      <c r="Z1281" s="61" t="s">
        <v>1817</v>
      </c>
      <c r="AA1281" s="58">
        <v>-289</v>
      </c>
      <c r="AB1281">
        <v>5347</v>
      </c>
      <c r="AC1281">
        <v>289</v>
      </c>
      <c r="AD1281">
        <v>5</v>
      </c>
      <c r="AE1281" s="42">
        <v>0.87778820939492996</v>
      </c>
      <c r="AF1281" s="58">
        <v>284</v>
      </c>
    </row>
    <row r="1282" spans="3:32">
      <c r="C1282" t="s">
        <v>1578</v>
      </c>
      <c r="D1282">
        <v>369</v>
      </c>
      <c r="E1282">
        <v>33221672</v>
      </c>
      <c r="F1282" t="s">
        <v>278</v>
      </c>
      <c r="G1282" t="s">
        <v>75</v>
      </c>
      <c r="H1282">
        <v>8</v>
      </c>
      <c r="I1282">
        <v>764656</v>
      </c>
      <c r="J1282" s="59">
        <v>0.87</v>
      </c>
      <c r="K1282" s="60">
        <v>67.037161659869795</v>
      </c>
      <c r="L1282" t="s">
        <v>156</v>
      </c>
      <c r="M1282" s="42">
        <v>0.123</v>
      </c>
      <c r="N1282">
        <v>7072</v>
      </c>
      <c r="O1282" s="62">
        <v>44771</v>
      </c>
      <c r="P1282">
        <v>89003</v>
      </c>
      <c r="Q1282" s="58">
        <v>5966508.4992133901</v>
      </c>
      <c r="R1282" s="58">
        <v>6700389</v>
      </c>
      <c r="S1282">
        <v>24352</v>
      </c>
      <c r="T1282" s="58">
        <v>89003</v>
      </c>
      <c r="U1282" s="58">
        <v>64651</v>
      </c>
      <c r="V1282" s="58">
        <v>1833285</v>
      </c>
      <c r="W1282" s="58">
        <v>4867104</v>
      </c>
      <c r="X1282">
        <v>184</v>
      </c>
      <c r="Y1282" s="61">
        <v>46115</v>
      </c>
      <c r="Z1282" s="61" t="s">
        <v>1817</v>
      </c>
      <c r="AA1282" s="58">
        <v>-34</v>
      </c>
      <c r="AB1282">
        <v>3037</v>
      </c>
      <c r="AC1282">
        <v>34</v>
      </c>
      <c r="AD1282">
        <v>1</v>
      </c>
      <c r="AE1282" s="42">
        <v>0.27360875476107499</v>
      </c>
      <c r="AF1282" s="58">
        <v>33</v>
      </c>
    </row>
    <row r="1283" spans="3:32">
      <c r="C1283" t="s">
        <v>1579</v>
      </c>
      <c r="D1283">
        <v>306</v>
      </c>
      <c r="E1283">
        <v>75441647</v>
      </c>
      <c r="F1283" t="s">
        <v>141</v>
      </c>
      <c r="G1283" t="s">
        <v>93</v>
      </c>
      <c r="H1283">
        <v>43</v>
      </c>
      <c r="I1283">
        <v>8655940</v>
      </c>
      <c r="J1283" s="59">
        <v>0.81</v>
      </c>
      <c r="K1283" s="60">
        <v>53.554739237707501</v>
      </c>
      <c r="L1283" t="s">
        <v>137</v>
      </c>
      <c r="M1283" s="42">
        <v>0.128</v>
      </c>
      <c r="N1283">
        <v>9407</v>
      </c>
      <c r="O1283" s="62">
        <v>44490</v>
      </c>
      <c r="P1283">
        <v>48399</v>
      </c>
      <c r="Q1283" s="58">
        <v>2591995.8243657998</v>
      </c>
      <c r="R1283" s="58">
        <v>2923771</v>
      </c>
      <c r="S1283">
        <v>23532</v>
      </c>
      <c r="T1283" s="58">
        <v>48399</v>
      </c>
      <c r="U1283" s="58">
        <v>24867</v>
      </c>
      <c r="V1283" s="58">
        <v>1421562</v>
      </c>
      <c r="W1283" s="58">
        <v>1502209</v>
      </c>
      <c r="X1283">
        <v>174</v>
      </c>
      <c r="Y1283" s="61">
        <v>46024</v>
      </c>
      <c r="Z1283" s="61" t="s">
        <v>1817</v>
      </c>
      <c r="AA1283" s="58">
        <v>-125</v>
      </c>
      <c r="AB1283">
        <v>3287</v>
      </c>
      <c r="AC1283">
        <v>125</v>
      </c>
      <c r="AD1283">
        <v>4</v>
      </c>
      <c r="AE1283" s="42">
        <v>0.48620839273538702</v>
      </c>
      <c r="AF1283" s="58">
        <v>121</v>
      </c>
    </row>
    <row r="1284" spans="3:32">
      <c r="C1284" t="s">
        <v>1580</v>
      </c>
      <c r="D1284">
        <v>719</v>
      </c>
      <c r="E1284">
        <v>57368439</v>
      </c>
      <c r="F1284" t="s">
        <v>451</v>
      </c>
      <c r="G1284" t="s">
        <v>63</v>
      </c>
      <c r="H1284">
        <v>12</v>
      </c>
      <c r="I1284">
        <v>6483944</v>
      </c>
      <c r="J1284" s="59">
        <v>0.81</v>
      </c>
      <c r="K1284" s="60">
        <v>96.6967384358326</v>
      </c>
      <c r="L1284" t="s">
        <v>276</v>
      </c>
      <c r="M1284" s="42">
        <v>0.10299999999999999</v>
      </c>
      <c r="N1284">
        <v>5935</v>
      </c>
      <c r="O1284" s="62">
        <v>45330</v>
      </c>
      <c r="P1284">
        <v>80760</v>
      </c>
      <c r="Q1284" s="58">
        <v>7809228.5960778398</v>
      </c>
      <c r="R1284" s="58">
        <v>8613579</v>
      </c>
      <c r="S1284">
        <v>71545</v>
      </c>
      <c r="T1284" s="58">
        <v>80760</v>
      </c>
      <c r="U1284" s="58">
        <v>9215</v>
      </c>
      <c r="V1284" s="58">
        <v>7630739</v>
      </c>
      <c r="W1284" s="58">
        <v>982840</v>
      </c>
      <c r="X1284">
        <v>60</v>
      </c>
      <c r="Y1284" s="61">
        <v>46313</v>
      </c>
      <c r="Z1284" s="61" t="s">
        <v>1817</v>
      </c>
      <c r="AA1284" s="58">
        <v>164</v>
      </c>
      <c r="AB1284">
        <v>5309</v>
      </c>
      <c r="AC1284">
        <v>0</v>
      </c>
      <c r="AD1284">
        <v>0</v>
      </c>
      <c r="AE1284" s="42">
        <v>0.88589648340762694</v>
      </c>
      <c r="AF1284" s="58">
        <v>0</v>
      </c>
    </row>
    <row r="1285" spans="3:32">
      <c r="C1285" t="s">
        <v>1581</v>
      </c>
      <c r="D1285">
        <v>508</v>
      </c>
      <c r="E1285">
        <v>76359864</v>
      </c>
      <c r="F1285" t="s">
        <v>186</v>
      </c>
      <c r="G1285" t="s">
        <v>83</v>
      </c>
      <c r="H1285">
        <v>6</v>
      </c>
      <c r="I1285">
        <v>2474126</v>
      </c>
      <c r="J1285" s="59">
        <v>0.88</v>
      </c>
      <c r="K1285" s="60">
        <v>95.414647742756003</v>
      </c>
      <c r="L1285" t="s">
        <v>156</v>
      </c>
      <c r="M1285" s="42">
        <v>0.127</v>
      </c>
      <c r="N1285">
        <v>8843</v>
      </c>
      <c r="O1285" s="62">
        <v>44822</v>
      </c>
      <c r="P1285">
        <v>24533</v>
      </c>
      <c r="Q1285" s="58">
        <v>2340807.55307303</v>
      </c>
      <c r="R1285" s="58">
        <v>2638090</v>
      </c>
      <c r="S1285">
        <v>14955</v>
      </c>
      <c r="T1285" s="58">
        <v>24533</v>
      </c>
      <c r="U1285" s="58">
        <v>9578</v>
      </c>
      <c r="V1285" s="58">
        <v>1608146</v>
      </c>
      <c r="W1285" s="58">
        <v>1029944</v>
      </c>
      <c r="X1285">
        <v>60</v>
      </c>
      <c r="Y1285" s="61">
        <v>45877</v>
      </c>
      <c r="Z1285" s="61" t="s">
        <v>1817</v>
      </c>
      <c r="AA1285" s="58">
        <v>-272</v>
      </c>
      <c r="AB1285">
        <v>9438</v>
      </c>
      <c r="AC1285">
        <v>272</v>
      </c>
      <c r="AD1285">
        <v>1</v>
      </c>
      <c r="AE1285" s="42">
        <v>0.60958708678106999</v>
      </c>
      <c r="AF1285" s="58">
        <v>271</v>
      </c>
    </row>
    <row r="1286" spans="3:32">
      <c r="C1286" t="s">
        <v>1582</v>
      </c>
      <c r="D1286">
        <v>638</v>
      </c>
      <c r="E1286">
        <v>82890691</v>
      </c>
      <c r="F1286" t="s">
        <v>386</v>
      </c>
      <c r="G1286" t="s">
        <v>93</v>
      </c>
      <c r="H1286">
        <v>27</v>
      </c>
      <c r="I1286">
        <v>7140752</v>
      </c>
      <c r="J1286" s="59">
        <v>0.94</v>
      </c>
      <c r="K1286" s="60">
        <v>69.794911993443904</v>
      </c>
      <c r="L1286" t="s">
        <v>194</v>
      </c>
      <c r="M1286" s="42">
        <v>0.10299999999999999</v>
      </c>
      <c r="N1286">
        <v>2512</v>
      </c>
      <c r="O1286" s="62">
        <v>45992</v>
      </c>
      <c r="P1286">
        <v>89378</v>
      </c>
      <c r="Q1286" s="58">
        <v>6238129.6441500299</v>
      </c>
      <c r="R1286" s="58">
        <v>6880657</v>
      </c>
      <c r="S1286">
        <v>4389</v>
      </c>
      <c r="T1286" s="58">
        <v>89378</v>
      </c>
      <c r="U1286" s="58">
        <v>84989</v>
      </c>
      <c r="V1286" s="58">
        <v>337882</v>
      </c>
      <c r="W1286" s="58">
        <v>6542775</v>
      </c>
      <c r="X1286">
        <v>96</v>
      </c>
      <c r="Y1286" s="61">
        <v>45941</v>
      </c>
      <c r="Z1286" s="61" t="s">
        <v>1817</v>
      </c>
      <c r="AA1286" s="58">
        <v>-208</v>
      </c>
      <c r="AB1286">
        <v>8481</v>
      </c>
      <c r="AC1286">
        <v>208</v>
      </c>
      <c r="AD1286">
        <v>2</v>
      </c>
      <c r="AE1286" s="42">
        <v>4.9106043992928901E-2</v>
      </c>
      <c r="AF1286" s="58">
        <v>206</v>
      </c>
    </row>
    <row r="1287" spans="3:32">
      <c r="C1287" t="s">
        <v>1583</v>
      </c>
      <c r="D1287">
        <v>654</v>
      </c>
      <c r="E1287">
        <v>66050693</v>
      </c>
      <c r="F1287" t="s">
        <v>545</v>
      </c>
      <c r="G1287" t="s">
        <v>107</v>
      </c>
      <c r="H1287">
        <v>7</v>
      </c>
      <c r="I1287">
        <v>828679</v>
      </c>
      <c r="J1287" s="59">
        <v>0.9</v>
      </c>
      <c r="K1287" s="60">
        <v>95.382647749837005</v>
      </c>
      <c r="L1287" t="s">
        <v>94</v>
      </c>
      <c r="M1287" s="42">
        <v>0.13100000000000001</v>
      </c>
      <c r="N1287">
        <v>8646</v>
      </c>
      <c r="O1287" s="62">
        <v>44573</v>
      </c>
      <c r="P1287">
        <v>39880</v>
      </c>
      <c r="Q1287" s="58">
        <v>3803859.9922635001</v>
      </c>
      <c r="R1287" s="58">
        <v>4302166</v>
      </c>
      <c r="S1287">
        <v>25629</v>
      </c>
      <c r="T1287" s="58">
        <v>39880</v>
      </c>
      <c r="U1287" s="58">
        <v>14251</v>
      </c>
      <c r="V1287" s="58">
        <v>2764799</v>
      </c>
      <c r="W1287" s="58">
        <v>1537367</v>
      </c>
      <c r="X1287">
        <v>177</v>
      </c>
      <c r="Y1287" s="61">
        <v>45940</v>
      </c>
      <c r="Z1287" s="61" t="s">
        <v>1817</v>
      </c>
      <c r="AA1287" s="58">
        <v>-209</v>
      </c>
      <c r="AB1287">
        <v>5492</v>
      </c>
      <c r="AC1287">
        <v>209</v>
      </c>
      <c r="AD1287">
        <v>8</v>
      </c>
      <c r="AE1287" s="42">
        <v>0.64265295887662999</v>
      </c>
      <c r="AF1287" s="58">
        <v>201</v>
      </c>
    </row>
    <row r="1288" spans="3:32">
      <c r="C1288" t="s">
        <v>1584</v>
      </c>
      <c r="D1288">
        <v>663</v>
      </c>
      <c r="E1288">
        <v>66962189</v>
      </c>
      <c r="F1288" t="s">
        <v>271</v>
      </c>
      <c r="G1288" t="s">
        <v>54</v>
      </c>
      <c r="H1288">
        <v>26</v>
      </c>
      <c r="I1288">
        <v>2479203</v>
      </c>
      <c r="J1288" s="59">
        <v>0.76</v>
      </c>
      <c r="K1288" s="60">
        <v>65.046153999514004</v>
      </c>
      <c r="L1288" t="s">
        <v>159</v>
      </c>
      <c r="M1288" s="42">
        <v>0.13600000000000001</v>
      </c>
      <c r="N1288">
        <v>1085</v>
      </c>
      <c r="O1288" s="62">
        <v>43989</v>
      </c>
      <c r="P1288">
        <v>39929</v>
      </c>
      <c r="Q1288" s="58">
        <v>2597227.8830466</v>
      </c>
      <c r="R1288" s="58">
        <v>2950451</v>
      </c>
      <c r="S1288">
        <v>36228</v>
      </c>
      <c r="T1288" s="58">
        <v>39929</v>
      </c>
      <c r="U1288" s="58">
        <v>3701</v>
      </c>
      <c r="V1288" s="58">
        <v>2676975</v>
      </c>
      <c r="W1288" s="58">
        <v>273476</v>
      </c>
      <c r="X1288">
        <v>143</v>
      </c>
      <c r="Y1288" s="61">
        <v>46217</v>
      </c>
      <c r="Z1288" s="61" t="s">
        <v>1817</v>
      </c>
      <c r="AA1288" s="58">
        <v>68</v>
      </c>
      <c r="AB1288">
        <v>8456</v>
      </c>
      <c r="AC1288">
        <v>0</v>
      </c>
      <c r="AD1288">
        <v>0</v>
      </c>
      <c r="AE1288" s="42">
        <v>0.90731047609506899</v>
      </c>
      <c r="AF1288" s="58">
        <v>0</v>
      </c>
    </row>
    <row r="1289" spans="3:32">
      <c r="C1289" t="s">
        <v>1585</v>
      </c>
      <c r="D1289">
        <v>501</v>
      </c>
      <c r="E1289">
        <v>57532136</v>
      </c>
      <c r="F1289" t="s">
        <v>545</v>
      </c>
      <c r="G1289" t="s">
        <v>107</v>
      </c>
      <c r="H1289">
        <v>43</v>
      </c>
      <c r="I1289">
        <v>426621</v>
      </c>
      <c r="J1289" s="59">
        <v>0.78</v>
      </c>
      <c r="K1289" s="60">
        <v>57.9239900027993</v>
      </c>
      <c r="L1289" t="s">
        <v>187</v>
      </c>
      <c r="M1289" s="42">
        <v>0.104</v>
      </c>
      <c r="N1289">
        <v>8188</v>
      </c>
      <c r="O1289" s="62">
        <v>44850</v>
      </c>
      <c r="P1289">
        <v>52927</v>
      </c>
      <c r="Q1289" s="58">
        <v>3065743.01887816</v>
      </c>
      <c r="R1289" s="58">
        <v>3384580</v>
      </c>
      <c r="S1289">
        <v>38310</v>
      </c>
      <c r="T1289" s="58">
        <v>52927</v>
      </c>
      <c r="U1289" s="58">
        <v>14617</v>
      </c>
      <c r="V1289" s="58">
        <v>2449851</v>
      </c>
      <c r="W1289" s="58">
        <v>934729</v>
      </c>
      <c r="X1289">
        <v>166</v>
      </c>
      <c r="Y1289" s="61">
        <v>45681</v>
      </c>
      <c r="Z1289" s="61" t="s">
        <v>1817</v>
      </c>
      <c r="AA1289" s="58">
        <v>-468</v>
      </c>
      <c r="AB1289">
        <v>4857</v>
      </c>
      <c r="AC1289">
        <v>468</v>
      </c>
      <c r="AD1289">
        <v>3</v>
      </c>
      <c r="AE1289" s="42">
        <v>0.72382715816124099</v>
      </c>
      <c r="AF1289" s="58">
        <v>465</v>
      </c>
    </row>
    <row r="1290" spans="3:32">
      <c r="C1290" t="s">
        <v>1586</v>
      </c>
      <c r="D1290">
        <v>136</v>
      </c>
      <c r="E1290">
        <v>93290402</v>
      </c>
      <c r="F1290" t="s">
        <v>86</v>
      </c>
      <c r="G1290" t="s">
        <v>58</v>
      </c>
      <c r="H1290">
        <v>38</v>
      </c>
      <c r="I1290">
        <v>9663936</v>
      </c>
      <c r="J1290" s="59">
        <v>0.93</v>
      </c>
      <c r="K1290" s="60">
        <v>82.041962998897404</v>
      </c>
      <c r="L1290" t="s">
        <v>208</v>
      </c>
      <c r="M1290" s="42">
        <v>0.13300000000000001</v>
      </c>
      <c r="N1290">
        <v>6620</v>
      </c>
      <c r="O1290" s="62">
        <v>45129</v>
      </c>
      <c r="P1290">
        <v>13179</v>
      </c>
      <c r="Q1290" s="58">
        <v>1081231.0303624701</v>
      </c>
      <c r="R1290" s="58">
        <v>1225035</v>
      </c>
      <c r="S1290">
        <v>2838</v>
      </c>
      <c r="T1290" s="58">
        <v>13179</v>
      </c>
      <c r="U1290" s="58">
        <v>10341</v>
      </c>
      <c r="V1290" s="58">
        <v>263802</v>
      </c>
      <c r="W1290" s="58">
        <v>961233</v>
      </c>
      <c r="X1290">
        <v>187</v>
      </c>
      <c r="Y1290" s="61">
        <v>46236</v>
      </c>
      <c r="Z1290" s="61" t="s">
        <v>1817</v>
      </c>
      <c r="AA1290" s="58">
        <v>87</v>
      </c>
      <c r="AB1290">
        <v>4309</v>
      </c>
      <c r="AC1290">
        <v>0</v>
      </c>
      <c r="AD1290">
        <v>0</v>
      </c>
      <c r="AE1290" s="42">
        <v>0.21534259048486201</v>
      </c>
      <c r="AF1290" s="58">
        <v>0</v>
      </c>
    </row>
    <row r="1291" spans="3:32">
      <c r="C1291" t="s">
        <v>1587</v>
      </c>
      <c r="D1291">
        <v>317</v>
      </c>
      <c r="E1291">
        <v>16125648</v>
      </c>
      <c r="F1291" t="s">
        <v>423</v>
      </c>
      <c r="G1291" t="s">
        <v>58</v>
      </c>
      <c r="H1291">
        <v>13</v>
      </c>
      <c r="I1291">
        <v>2790675</v>
      </c>
      <c r="J1291" s="59">
        <v>0.83</v>
      </c>
      <c r="K1291" s="60">
        <v>84.423713386164096</v>
      </c>
      <c r="L1291" t="s">
        <v>129</v>
      </c>
      <c r="M1291" s="42">
        <v>0.11</v>
      </c>
      <c r="N1291">
        <v>6576</v>
      </c>
      <c r="O1291" s="62">
        <v>45798</v>
      </c>
      <c r="P1291">
        <v>85377</v>
      </c>
      <c r="Q1291" s="58">
        <v>7207843.3777705301</v>
      </c>
      <c r="R1291" s="58">
        <v>8000706</v>
      </c>
      <c r="S1291">
        <v>20710</v>
      </c>
      <c r="T1291" s="58">
        <v>85377</v>
      </c>
      <c r="U1291" s="58">
        <v>64667</v>
      </c>
      <c r="V1291" s="58">
        <v>1940741</v>
      </c>
      <c r="W1291" s="58">
        <v>6059965</v>
      </c>
      <c r="X1291">
        <v>114</v>
      </c>
      <c r="Y1291" s="61">
        <v>46229</v>
      </c>
      <c r="Z1291" s="61" t="s">
        <v>1817</v>
      </c>
      <c r="AA1291" s="58">
        <v>80</v>
      </c>
      <c r="AB1291">
        <v>3001</v>
      </c>
      <c r="AC1291">
        <v>0</v>
      </c>
      <c r="AD1291">
        <v>0</v>
      </c>
      <c r="AE1291" s="42">
        <v>0.242571184276796</v>
      </c>
      <c r="AF1291" s="58">
        <v>0</v>
      </c>
    </row>
    <row r="1292" spans="3:32">
      <c r="C1292" t="s">
        <v>1588</v>
      </c>
      <c r="D1292">
        <v>379</v>
      </c>
      <c r="E1292">
        <v>60757338</v>
      </c>
      <c r="F1292" t="s">
        <v>293</v>
      </c>
      <c r="G1292" t="s">
        <v>63</v>
      </c>
      <c r="H1292">
        <v>20</v>
      </c>
      <c r="I1292">
        <v>7584749</v>
      </c>
      <c r="J1292" s="59">
        <v>0.88</v>
      </c>
      <c r="K1292" s="60">
        <v>84.560328036878303</v>
      </c>
      <c r="L1292" t="s">
        <v>64</v>
      </c>
      <c r="M1292" s="42">
        <v>0.10100000000000001</v>
      </c>
      <c r="N1292">
        <v>4971</v>
      </c>
      <c r="O1292" s="62">
        <v>44905</v>
      </c>
      <c r="P1292">
        <v>77233</v>
      </c>
      <c r="Q1292" s="58">
        <v>6530847.8152722204</v>
      </c>
      <c r="R1292" s="58">
        <v>7190463</v>
      </c>
      <c r="S1292">
        <v>51715</v>
      </c>
      <c r="T1292" s="58">
        <v>77233</v>
      </c>
      <c r="U1292" s="58">
        <v>25518</v>
      </c>
      <c r="V1292" s="58">
        <v>4814714</v>
      </c>
      <c r="W1292" s="58">
        <v>2375749</v>
      </c>
      <c r="X1292">
        <v>116</v>
      </c>
      <c r="Y1292" s="61">
        <v>46302</v>
      </c>
      <c r="Z1292" s="61" t="s">
        <v>1817</v>
      </c>
      <c r="AA1292" s="58">
        <v>153</v>
      </c>
      <c r="AB1292">
        <v>6250</v>
      </c>
      <c r="AC1292">
        <v>0</v>
      </c>
      <c r="AD1292">
        <v>0</v>
      </c>
      <c r="AE1292" s="42">
        <v>0.66959719290976705</v>
      </c>
      <c r="AF1292" s="58">
        <v>0</v>
      </c>
    </row>
    <row r="1293" spans="3:32">
      <c r="C1293" t="s">
        <v>1589</v>
      </c>
      <c r="D1293">
        <v>381</v>
      </c>
      <c r="E1293">
        <v>71416317</v>
      </c>
      <c r="F1293" t="s">
        <v>361</v>
      </c>
      <c r="G1293" t="s">
        <v>107</v>
      </c>
      <c r="H1293">
        <v>6</v>
      </c>
      <c r="I1293">
        <v>6606858</v>
      </c>
      <c r="J1293" s="59">
        <v>0.81</v>
      </c>
      <c r="K1293" s="60">
        <v>94.199050485183804</v>
      </c>
      <c r="L1293" t="s">
        <v>104</v>
      </c>
      <c r="M1293" s="42">
        <v>0.111</v>
      </c>
      <c r="N1293">
        <v>8775</v>
      </c>
      <c r="O1293" s="62">
        <v>45388</v>
      </c>
      <c r="P1293">
        <v>10785</v>
      </c>
      <c r="Q1293" s="58">
        <v>1015936.75948271</v>
      </c>
      <c r="R1293" s="58">
        <v>1128706</v>
      </c>
      <c r="S1293">
        <v>10272</v>
      </c>
      <c r="T1293" s="58">
        <v>10785</v>
      </c>
      <c r="U1293" s="58">
        <v>513</v>
      </c>
      <c r="V1293" s="58">
        <v>1075018</v>
      </c>
      <c r="W1293" s="58">
        <v>53688</v>
      </c>
      <c r="X1293">
        <v>121</v>
      </c>
      <c r="Y1293" s="61">
        <v>46042</v>
      </c>
      <c r="Z1293" s="61" t="s">
        <v>1817</v>
      </c>
      <c r="AA1293" s="58">
        <v>-107</v>
      </c>
      <c r="AB1293">
        <v>2823</v>
      </c>
      <c r="AC1293">
        <v>107</v>
      </c>
      <c r="AD1293">
        <v>7</v>
      </c>
      <c r="AE1293" s="42">
        <v>0.95243393602225301</v>
      </c>
      <c r="AF1293" s="58">
        <v>100</v>
      </c>
    </row>
    <row r="1294" spans="3:32">
      <c r="C1294" t="s">
        <v>1590</v>
      </c>
      <c r="D1294">
        <v>784</v>
      </c>
      <c r="E1294">
        <v>50821999</v>
      </c>
      <c r="F1294" t="s">
        <v>264</v>
      </c>
      <c r="G1294" t="s">
        <v>97</v>
      </c>
      <c r="H1294">
        <v>23</v>
      </c>
      <c r="I1294">
        <v>7264771</v>
      </c>
      <c r="J1294" s="59">
        <v>0.8</v>
      </c>
      <c r="K1294" s="60">
        <v>89.606361984040007</v>
      </c>
      <c r="L1294" t="s">
        <v>204</v>
      </c>
      <c r="M1294" s="42">
        <v>0.13100000000000001</v>
      </c>
      <c r="N1294">
        <v>5108</v>
      </c>
      <c r="O1294" s="62">
        <v>45307</v>
      </c>
      <c r="P1294">
        <v>98309</v>
      </c>
      <c r="Q1294" s="58">
        <v>8809111.8402889892</v>
      </c>
      <c r="R1294" s="58">
        <v>9963105</v>
      </c>
      <c r="S1294">
        <v>60706</v>
      </c>
      <c r="T1294" s="58">
        <v>98309</v>
      </c>
      <c r="U1294" s="58">
        <v>37603</v>
      </c>
      <c r="V1294" s="58">
        <v>6152237</v>
      </c>
      <c r="W1294" s="58">
        <v>3810868</v>
      </c>
      <c r="X1294">
        <v>60</v>
      </c>
      <c r="Y1294" s="61">
        <v>46069</v>
      </c>
      <c r="Z1294" s="61" t="s">
        <v>1817</v>
      </c>
      <c r="AA1294" s="58">
        <v>-80</v>
      </c>
      <c r="AB1294">
        <v>6371</v>
      </c>
      <c r="AC1294">
        <v>80</v>
      </c>
      <c r="AD1294">
        <v>2</v>
      </c>
      <c r="AE1294" s="42">
        <v>0.61750195811166797</v>
      </c>
      <c r="AF1294" s="58">
        <v>78</v>
      </c>
    </row>
    <row r="1295" spans="3:32">
      <c r="C1295" t="s">
        <v>1591</v>
      </c>
      <c r="D1295">
        <v>541</v>
      </c>
      <c r="E1295">
        <v>72404940</v>
      </c>
      <c r="F1295" t="s">
        <v>244</v>
      </c>
      <c r="G1295" t="s">
        <v>67</v>
      </c>
      <c r="H1295">
        <v>18</v>
      </c>
      <c r="I1295">
        <v>4060213</v>
      </c>
      <c r="J1295" s="59">
        <v>0.9</v>
      </c>
      <c r="K1295" s="60">
        <v>70.408958711520896</v>
      </c>
      <c r="L1295" t="s">
        <v>184</v>
      </c>
      <c r="M1295" s="42">
        <v>0.14199999999999999</v>
      </c>
      <c r="N1295">
        <v>7116</v>
      </c>
      <c r="O1295" s="62">
        <v>44801</v>
      </c>
      <c r="P1295">
        <v>16801</v>
      </c>
      <c r="Q1295" s="58">
        <v>1182940.9153122599</v>
      </c>
      <c r="R1295" s="58">
        <v>1350919</v>
      </c>
      <c r="S1295">
        <v>15383</v>
      </c>
      <c r="T1295" s="58">
        <v>16801</v>
      </c>
      <c r="U1295" s="58">
        <v>1418</v>
      </c>
      <c r="V1295" s="58">
        <v>1236901</v>
      </c>
      <c r="W1295" s="58">
        <v>114018</v>
      </c>
      <c r="X1295">
        <v>123</v>
      </c>
      <c r="Y1295" s="61">
        <v>45878</v>
      </c>
      <c r="Z1295" s="61" t="s">
        <v>1817</v>
      </c>
      <c r="AA1295" s="58">
        <v>-271</v>
      </c>
      <c r="AB1295">
        <v>4106</v>
      </c>
      <c r="AC1295">
        <v>271</v>
      </c>
      <c r="AD1295">
        <v>8</v>
      </c>
      <c r="AE1295" s="42">
        <v>0.91560026188917298</v>
      </c>
      <c r="AF1295" s="58">
        <v>263</v>
      </c>
    </row>
    <row r="1296" spans="3:32">
      <c r="C1296" t="s">
        <v>1592</v>
      </c>
      <c r="D1296">
        <v>817</v>
      </c>
      <c r="E1296">
        <v>86938981</v>
      </c>
      <c r="F1296" t="s">
        <v>637</v>
      </c>
      <c r="G1296" t="s">
        <v>67</v>
      </c>
      <c r="H1296">
        <v>9</v>
      </c>
      <c r="I1296">
        <v>9097212</v>
      </c>
      <c r="J1296" s="59">
        <v>0.92</v>
      </c>
      <c r="K1296" s="60">
        <v>60.019431687091398</v>
      </c>
      <c r="L1296" t="s">
        <v>137</v>
      </c>
      <c r="M1296" s="42">
        <v>0.114</v>
      </c>
      <c r="N1296">
        <v>3769</v>
      </c>
      <c r="O1296" s="62">
        <v>43969</v>
      </c>
      <c r="P1296">
        <v>22272</v>
      </c>
      <c r="Q1296" s="58">
        <v>1336752.7825348999</v>
      </c>
      <c r="R1296" s="58">
        <v>1489143</v>
      </c>
      <c r="S1296">
        <v>10684</v>
      </c>
      <c r="T1296" s="58">
        <v>22272</v>
      </c>
      <c r="U1296" s="58">
        <v>11588</v>
      </c>
      <c r="V1296" s="58">
        <v>714350</v>
      </c>
      <c r="W1296" s="58">
        <v>774793</v>
      </c>
      <c r="X1296">
        <v>133</v>
      </c>
      <c r="Y1296" s="61">
        <v>46008</v>
      </c>
      <c r="Z1296" s="61" t="s">
        <v>1817</v>
      </c>
      <c r="AA1296" s="58">
        <v>-141</v>
      </c>
      <c r="AB1296">
        <v>7990</v>
      </c>
      <c r="AC1296">
        <v>141</v>
      </c>
      <c r="AD1296">
        <v>1</v>
      </c>
      <c r="AE1296" s="42">
        <v>0.47970545977011497</v>
      </c>
      <c r="AF1296" s="58">
        <v>140</v>
      </c>
    </row>
    <row r="1297" spans="3:32">
      <c r="C1297" t="s">
        <v>1593</v>
      </c>
      <c r="D1297">
        <v>264</v>
      </c>
      <c r="E1297">
        <v>73690872</v>
      </c>
      <c r="F1297" t="s">
        <v>328</v>
      </c>
      <c r="G1297" t="s">
        <v>125</v>
      </c>
      <c r="H1297">
        <v>28</v>
      </c>
      <c r="I1297">
        <v>9759507</v>
      </c>
      <c r="J1297" s="59">
        <v>0.9</v>
      </c>
      <c r="K1297" s="60">
        <v>63.0431605743155</v>
      </c>
      <c r="L1297" t="s">
        <v>126</v>
      </c>
      <c r="M1297" s="42">
        <v>0.111</v>
      </c>
      <c r="N1297">
        <v>3656</v>
      </c>
      <c r="O1297" s="62">
        <v>45783</v>
      </c>
      <c r="P1297">
        <v>55282</v>
      </c>
      <c r="Q1297" s="58">
        <v>3485152.0028693099</v>
      </c>
      <c r="R1297" s="58">
        <v>3872004</v>
      </c>
      <c r="S1297">
        <v>13462</v>
      </c>
      <c r="T1297" s="58">
        <v>55282</v>
      </c>
      <c r="U1297" s="58">
        <v>41820</v>
      </c>
      <c r="V1297" s="58">
        <v>942891</v>
      </c>
      <c r="W1297" s="58">
        <v>2929113</v>
      </c>
      <c r="X1297">
        <v>68</v>
      </c>
      <c r="Y1297" s="61">
        <v>46342</v>
      </c>
      <c r="Z1297" s="61" t="s">
        <v>1817</v>
      </c>
      <c r="AA1297" s="58">
        <v>193</v>
      </c>
      <c r="AB1297">
        <v>2616</v>
      </c>
      <c r="AC1297">
        <v>0</v>
      </c>
      <c r="AD1297">
        <v>0</v>
      </c>
      <c r="AE1297" s="42">
        <v>0.24351506819579599</v>
      </c>
      <c r="AF1297" s="58">
        <v>0</v>
      </c>
    </row>
    <row r="1298" spans="3:32">
      <c r="C1298" t="s">
        <v>1594</v>
      </c>
      <c r="D1298">
        <v>505</v>
      </c>
      <c r="E1298">
        <v>89998285</v>
      </c>
      <c r="F1298" t="s">
        <v>396</v>
      </c>
      <c r="G1298" t="s">
        <v>50</v>
      </c>
      <c r="H1298">
        <v>33</v>
      </c>
      <c r="I1298">
        <v>1845511</v>
      </c>
      <c r="J1298" s="59">
        <v>0.83</v>
      </c>
      <c r="K1298" s="60">
        <v>81.379434266188696</v>
      </c>
      <c r="L1298" t="s">
        <v>173</v>
      </c>
      <c r="M1298" s="42">
        <v>0.121</v>
      </c>
      <c r="N1298">
        <v>7909</v>
      </c>
      <c r="O1298" s="62">
        <v>44933</v>
      </c>
      <c r="P1298">
        <v>72738</v>
      </c>
      <c r="Q1298" s="58">
        <v>5919377.2896540398</v>
      </c>
      <c r="R1298" s="58">
        <v>6635622</v>
      </c>
      <c r="S1298">
        <v>50773</v>
      </c>
      <c r="T1298" s="58">
        <v>72738</v>
      </c>
      <c r="U1298" s="58">
        <v>21965</v>
      </c>
      <c r="V1298" s="58">
        <v>4631835</v>
      </c>
      <c r="W1298" s="58">
        <v>2003787</v>
      </c>
      <c r="X1298">
        <v>188</v>
      </c>
      <c r="Y1298" s="61">
        <v>46300</v>
      </c>
      <c r="Z1298" s="61" t="s">
        <v>1817</v>
      </c>
      <c r="AA1298" s="58">
        <v>151</v>
      </c>
      <c r="AB1298">
        <v>8467</v>
      </c>
      <c r="AC1298">
        <v>0</v>
      </c>
      <c r="AD1298">
        <v>0</v>
      </c>
      <c r="AE1298" s="42">
        <v>0.69802579119579899</v>
      </c>
      <c r="AF1298" s="58">
        <v>0</v>
      </c>
    </row>
    <row r="1299" spans="3:32">
      <c r="C1299" t="s">
        <v>1595</v>
      </c>
      <c r="D1299">
        <v>691</v>
      </c>
      <c r="E1299">
        <v>15397586</v>
      </c>
      <c r="F1299" t="s">
        <v>66</v>
      </c>
      <c r="G1299" t="s">
        <v>67</v>
      </c>
      <c r="H1299">
        <v>36</v>
      </c>
      <c r="I1299">
        <v>5459796</v>
      </c>
      <c r="J1299" s="59">
        <v>0.89</v>
      </c>
      <c r="K1299" s="60">
        <v>55.089090355563698</v>
      </c>
      <c r="L1299" t="s">
        <v>68</v>
      </c>
      <c r="M1299" s="42">
        <v>0.127</v>
      </c>
      <c r="N1299">
        <v>1328</v>
      </c>
      <c r="O1299" s="62">
        <v>45237</v>
      </c>
      <c r="P1299">
        <v>84022</v>
      </c>
      <c r="Q1299" s="58">
        <v>4628695.5498551801</v>
      </c>
      <c r="R1299" s="58">
        <v>5216540</v>
      </c>
      <c r="S1299">
        <v>67685</v>
      </c>
      <c r="T1299" s="58">
        <v>84022</v>
      </c>
      <c r="U1299" s="58">
        <v>16337</v>
      </c>
      <c r="V1299" s="58">
        <v>4202251</v>
      </c>
      <c r="W1299" s="58">
        <v>1014289</v>
      </c>
      <c r="X1299">
        <v>148</v>
      </c>
      <c r="Y1299" s="61">
        <v>45854</v>
      </c>
      <c r="Z1299" s="61" t="s">
        <v>1817</v>
      </c>
      <c r="AA1299" s="58">
        <v>-295</v>
      </c>
      <c r="AB1299">
        <v>5983</v>
      </c>
      <c r="AC1299">
        <v>295</v>
      </c>
      <c r="AD1299">
        <v>6</v>
      </c>
      <c r="AE1299" s="42">
        <v>0.80556282878293795</v>
      </c>
      <c r="AF1299" s="58">
        <v>289</v>
      </c>
    </row>
    <row r="1300" spans="3:32">
      <c r="C1300" t="s">
        <v>1596</v>
      </c>
      <c r="D1300">
        <v>690</v>
      </c>
      <c r="E1300">
        <v>63962615</v>
      </c>
      <c r="F1300" t="s">
        <v>1058</v>
      </c>
      <c r="G1300" t="s">
        <v>125</v>
      </c>
      <c r="H1300">
        <v>40</v>
      </c>
      <c r="I1300">
        <v>3554433</v>
      </c>
      <c r="J1300" s="59">
        <v>0.93</v>
      </c>
      <c r="K1300" s="60">
        <v>88.094917720574898</v>
      </c>
      <c r="L1300" t="s">
        <v>306</v>
      </c>
      <c r="M1300" s="42">
        <v>0.113</v>
      </c>
      <c r="N1300">
        <v>7893</v>
      </c>
      <c r="O1300" s="62">
        <v>45291</v>
      </c>
      <c r="P1300">
        <v>31016</v>
      </c>
      <c r="Q1300" s="58">
        <v>2732351.96802135</v>
      </c>
      <c r="R1300" s="58">
        <v>3041108</v>
      </c>
      <c r="S1300">
        <v>1089</v>
      </c>
      <c r="T1300" s="58">
        <v>31016</v>
      </c>
      <c r="U1300" s="58">
        <v>29927</v>
      </c>
      <c r="V1300" s="58">
        <v>106776</v>
      </c>
      <c r="W1300" s="58">
        <v>2934332</v>
      </c>
      <c r="X1300">
        <v>137</v>
      </c>
      <c r="Y1300" s="61">
        <v>46381</v>
      </c>
      <c r="Z1300" s="61" t="s">
        <v>1817</v>
      </c>
      <c r="AA1300" s="58">
        <v>232</v>
      </c>
      <c r="AB1300">
        <v>7570</v>
      </c>
      <c r="AC1300">
        <v>0</v>
      </c>
      <c r="AD1300">
        <v>0</v>
      </c>
      <c r="AE1300" s="42">
        <v>3.5110910497807603E-2</v>
      </c>
      <c r="AF1300" s="58">
        <v>0</v>
      </c>
    </row>
    <row r="1301" spans="3:32">
      <c r="C1301" t="s">
        <v>1597</v>
      </c>
      <c r="D1301">
        <v>898</v>
      </c>
      <c r="E1301">
        <v>82163446</v>
      </c>
      <c r="F1301" t="s">
        <v>423</v>
      </c>
      <c r="G1301" t="s">
        <v>58</v>
      </c>
      <c r="H1301">
        <v>29</v>
      </c>
      <c r="I1301">
        <v>2471454</v>
      </c>
      <c r="J1301" s="59">
        <v>0.85</v>
      </c>
      <c r="K1301" s="60">
        <v>56.546400833107199</v>
      </c>
      <c r="L1301" t="s">
        <v>208</v>
      </c>
      <c r="M1301" s="42">
        <v>0.14199999999999999</v>
      </c>
      <c r="N1301">
        <v>1648</v>
      </c>
      <c r="O1301" s="62">
        <v>45043</v>
      </c>
      <c r="P1301">
        <v>11163</v>
      </c>
      <c r="Q1301" s="58">
        <v>631227.472499975</v>
      </c>
      <c r="R1301" s="58">
        <v>720862</v>
      </c>
      <c r="S1301">
        <v>4296</v>
      </c>
      <c r="T1301" s="58">
        <v>11163</v>
      </c>
      <c r="U1301" s="58">
        <v>6867</v>
      </c>
      <c r="V1301" s="58">
        <v>277418</v>
      </c>
      <c r="W1301" s="58">
        <v>443444</v>
      </c>
      <c r="X1301">
        <v>102</v>
      </c>
      <c r="Y1301" s="61">
        <v>46247</v>
      </c>
      <c r="Z1301" s="61" t="s">
        <v>1817</v>
      </c>
      <c r="AA1301" s="58">
        <v>98</v>
      </c>
      <c r="AB1301">
        <v>3009</v>
      </c>
      <c r="AC1301">
        <v>0</v>
      </c>
      <c r="AD1301">
        <v>0</v>
      </c>
      <c r="AE1301" s="42">
        <v>0.384842784197796</v>
      </c>
      <c r="AF1301" s="58">
        <v>0</v>
      </c>
    </row>
    <row r="1302" spans="3:32">
      <c r="C1302" t="s">
        <v>1598</v>
      </c>
      <c r="D1302">
        <v>755</v>
      </c>
      <c r="E1302">
        <v>95452964</v>
      </c>
      <c r="F1302" t="s">
        <v>146</v>
      </c>
      <c r="G1302" t="s">
        <v>147</v>
      </c>
      <c r="H1302">
        <v>42</v>
      </c>
      <c r="I1302">
        <v>2570422</v>
      </c>
      <c r="J1302" s="59">
        <v>0.99</v>
      </c>
      <c r="K1302" s="60">
        <v>86.354443353847998</v>
      </c>
      <c r="L1302" t="s">
        <v>115</v>
      </c>
      <c r="M1302" s="42">
        <v>0.13800000000000001</v>
      </c>
      <c r="N1302">
        <v>5338</v>
      </c>
      <c r="O1302" s="62">
        <v>45813</v>
      </c>
      <c r="P1302">
        <v>53781</v>
      </c>
      <c r="Q1302" s="58">
        <v>4644228.3180133002</v>
      </c>
      <c r="R1302" s="58">
        <v>5285132</v>
      </c>
      <c r="S1302">
        <v>33109</v>
      </c>
      <c r="T1302" s="58">
        <v>53781</v>
      </c>
      <c r="U1302" s="58">
        <v>20672</v>
      </c>
      <c r="V1302" s="58">
        <v>3253666</v>
      </c>
      <c r="W1302" s="58">
        <v>2031466</v>
      </c>
      <c r="X1302">
        <v>159</v>
      </c>
      <c r="Y1302" s="61">
        <v>45862</v>
      </c>
      <c r="Z1302" s="61" t="s">
        <v>1817</v>
      </c>
      <c r="AA1302" s="58">
        <v>-287</v>
      </c>
      <c r="AB1302">
        <v>1333</v>
      </c>
      <c r="AC1302">
        <v>287</v>
      </c>
      <c r="AD1302">
        <v>5</v>
      </c>
      <c r="AE1302" s="42">
        <v>0.61562633643851905</v>
      </c>
      <c r="AF1302" s="58">
        <v>282</v>
      </c>
    </row>
    <row r="1303" spans="3:32">
      <c r="C1303" t="s">
        <v>1599</v>
      </c>
      <c r="D1303">
        <v>256</v>
      </c>
      <c r="E1303">
        <v>35022585</v>
      </c>
      <c r="F1303" t="s">
        <v>226</v>
      </c>
      <c r="G1303" t="s">
        <v>97</v>
      </c>
      <c r="H1303">
        <v>18</v>
      </c>
      <c r="I1303">
        <v>4221844</v>
      </c>
      <c r="J1303" s="59">
        <v>0.86</v>
      </c>
      <c r="K1303" s="60">
        <v>91.942078696475704</v>
      </c>
      <c r="L1303" t="s">
        <v>352</v>
      </c>
      <c r="M1303" s="42">
        <v>0.11</v>
      </c>
      <c r="N1303">
        <v>3413</v>
      </c>
      <c r="O1303" s="62">
        <v>44336</v>
      </c>
      <c r="P1303">
        <v>27310</v>
      </c>
      <c r="Q1303" s="58">
        <v>2510938.1692007501</v>
      </c>
      <c r="R1303" s="58">
        <v>2787141</v>
      </c>
      <c r="S1303">
        <v>732</v>
      </c>
      <c r="T1303" s="58">
        <v>27310</v>
      </c>
      <c r="U1303" s="58">
        <v>26578</v>
      </c>
      <c r="V1303" s="58">
        <v>74705</v>
      </c>
      <c r="W1303" s="58">
        <v>2712436</v>
      </c>
      <c r="X1303">
        <v>182</v>
      </c>
      <c r="Y1303" s="61">
        <v>45946</v>
      </c>
      <c r="Z1303" s="61" t="s">
        <v>1817</v>
      </c>
      <c r="AA1303" s="58">
        <v>-203</v>
      </c>
      <c r="AB1303">
        <v>8003</v>
      </c>
      <c r="AC1303">
        <v>203</v>
      </c>
      <c r="AD1303">
        <v>3</v>
      </c>
      <c r="AE1303" s="42">
        <v>2.6803368729403199E-2</v>
      </c>
      <c r="AF1303" s="58">
        <v>200</v>
      </c>
    </row>
    <row r="1304" spans="3:32">
      <c r="C1304" t="s">
        <v>1600</v>
      </c>
      <c r="D1304">
        <v>260</v>
      </c>
      <c r="E1304">
        <v>17710053</v>
      </c>
      <c r="F1304" t="s">
        <v>485</v>
      </c>
      <c r="G1304" t="s">
        <v>207</v>
      </c>
      <c r="H1304">
        <v>10</v>
      </c>
      <c r="I1304">
        <v>8220186</v>
      </c>
      <c r="J1304" s="59">
        <v>0.89</v>
      </c>
      <c r="K1304" s="60">
        <v>77.381036388941794</v>
      </c>
      <c r="L1304" t="s">
        <v>144</v>
      </c>
      <c r="M1304" s="42">
        <v>0.111</v>
      </c>
      <c r="N1304">
        <v>1962</v>
      </c>
      <c r="O1304" s="62">
        <v>44039</v>
      </c>
      <c r="P1304">
        <v>64038</v>
      </c>
      <c r="Q1304" s="58">
        <v>4955326.8082750496</v>
      </c>
      <c r="R1304" s="58">
        <v>5505368</v>
      </c>
      <c r="S1304">
        <v>58251</v>
      </c>
      <c r="T1304" s="58">
        <v>64038</v>
      </c>
      <c r="U1304" s="58">
        <v>5787</v>
      </c>
      <c r="V1304" s="58">
        <v>5007858</v>
      </c>
      <c r="W1304" s="58">
        <v>497510</v>
      </c>
      <c r="X1304">
        <v>163</v>
      </c>
      <c r="Y1304" s="61">
        <v>45675</v>
      </c>
      <c r="Z1304" s="61" t="s">
        <v>1817</v>
      </c>
      <c r="AA1304" s="58">
        <v>-474</v>
      </c>
      <c r="AB1304">
        <v>4867</v>
      </c>
      <c r="AC1304">
        <v>474</v>
      </c>
      <c r="AD1304">
        <v>4</v>
      </c>
      <c r="AE1304" s="42">
        <v>0.90963178112995402</v>
      </c>
      <c r="AF1304" s="58">
        <v>470</v>
      </c>
    </row>
    <row r="1305" spans="3:32">
      <c r="C1305" t="s">
        <v>1601</v>
      </c>
      <c r="D1305">
        <v>726</v>
      </c>
      <c r="E1305">
        <v>74913098</v>
      </c>
      <c r="F1305" t="s">
        <v>146</v>
      </c>
      <c r="G1305" t="s">
        <v>147</v>
      </c>
      <c r="H1305">
        <v>47</v>
      </c>
      <c r="I1305">
        <v>4145578</v>
      </c>
      <c r="J1305" s="59">
        <v>0.81</v>
      </c>
      <c r="K1305" s="60">
        <v>52.6540619779934</v>
      </c>
      <c r="L1305" t="s">
        <v>272</v>
      </c>
      <c r="M1305" s="42">
        <v>0.10199999999999999</v>
      </c>
      <c r="N1305">
        <v>9131</v>
      </c>
      <c r="O1305" s="62">
        <v>45766</v>
      </c>
      <c r="P1305">
        <v>84544</v>
      </c>
      <c r="Q1305" s="58">
        <v>4451585.0158674801</v>
      </c>
      <c r="R1305" s="58">
        <v>4905647</v>
      </c>
      <c r="S1305">
        <v>26070</v>
      </c>
      <c r="T1305" s="58">
        <v>84544</v>
      </c>
      <c r="U1305" s="58">
        <v>58474</v>
      </c>
      <c r="V1305" s="58">
        <v>1512706</v>
      </c>
      <c r="W1305" s="58">
        <v>3392941</v>
      </c>
      <c r="X1305">
        <v>92</v>
      </c>
      <c r="Y1305" s="61">
        <v>45863</v>
      </c>
      <c r="Z1305" s="61" t="s">
        <v>1817</v>
      </c>
      <c r="AA1305" s="58">
        <v>-286</v>
      </c>
      <c r="AB1305">
        <v>7083</v>
      </c>
      <c r="AC1305">
        <v>286</v>
      </c>
      <c r="AD1305">
        <v>5</v>
      </c>
      <c r="AE1305" s="42">
        <v>0.30836014383043098</v>
      </c>
      <c r="AF1305" s="58">
        <v>281</v>
      </c>
    </row>
    <row r="1306" spans="3:32">
      <c r="C1306" t="s">
        <v>1602</v>
      </c>
      <c r="D1306">
        <v>323</v>
      </c>
      <c r="E1306">
        <v>67355341</v>
      </c>
      <c r="F1306" t="s">
        <v>136</v>
      </c>
      <c r="G1306" t="s">
        <v>54</v>
      </c>
      <c r="H1306">
        <v>41</v>
      </c>
      <c r="I1306">
        <v>9065169</v>
      </c>
      <c r="J1306" s="59">
        <v>1</v>
      </c>
      <c r="K1306" s="60">
        <v>54.653955238549401</v>
      </c>
      <c r="L1306" t="s">
        <v>122</v>
      </c>
      <c r="M1306" s="42">
        <v>0.124</v>
      </c>
      <c r="N1306">
        <v>5622</v>
      </c>
      <c r="O1306" s="62">
        <v>44281</v>
      </c>
      <c r="P1306">
        <v>58489</v>
      </c>
      <c r="Q1306" s="58">
        <v>3196655.1879475098</v>
      </c>
      <c r="R1306" s="58">
        <v>3593040</v>
      </c>
      <c r="S1306">
        <v>45079</v>
      </c>
      <c r="T1306" s="58">
        <v>58489</v>
      </c>
      <c r="U1306" s="58">
        <v>13410</v>
      </c>
      <c r="V1306" s="58">
        <v>2769250</v>
      </c>
      <c r="W1306" s="58">
        <v>823790</v>
      </c>
      <c r="X1306">
        <v>84</v>
      </c>
      <c r="Y1306" s="61">
        <v>46348</v>
      </c>
      <c r="Z1306" s="61" t="s">
        <v>1817</v>
      </c>
      <c r="AA1306" s="58">
        <v>199</v>
      </c>
      <c r="AB1306">
        <v>2444</v>
      </c>
      <c r="AC1306">
        <v>0</v>
      </c>
      <c r="AD1306">
        <v>0</v>
      </c>
      <c r="AE1306" s="42">
        <v>0.77072611944126201</v>
      </c>
      <c r="AF1306" s="58">
        <v>0</v>
      </c>
    </row>
    <row r="1307" spans="3:32">
      <c r="C1307" t="s">
        <v>1603</v>
      </c>
      <c r="D1307">
        <v>721</v>
      </c>
      <c r="E1307">
        <v>71867677</v>
      </c>
      <c r="F1307" t="s">
        <v>754</v>
      </c>
      <c r="G1307" t="s">
        <v>147</v>
      </c>
      <c r="H1307">
        <v>36</v>
      </c>
      <c r="I1307">
        <v>2299423</v>
      </c>
      <c r="J1307" s="59">
        <v>0.96</v>
      </c>
      <c r="K1307" s="60">
        <v>55.846779474635802</v>
      </c>
      <c r="L1307" t="s">
        <v>51</v>
      </c>
      <c r="M1307" s="42">
        <v>0.1</v>
      </c>
      <c r="N1307">
        <v>5185</v>
      </c>
      <c r="O1307" s="62">
        <v>45221</v>
      </c>
      <c r="P1307">
        <v>65966</v>
      </c>
      <c r="Q1307" s="58">
        <v>3683988.6548238299</v>
      </c>
      <c r="R1307" s="58">
        <v>4052388</v>
      </c>
      <c r="S1307">
        <v>35704</v>
      </c>
      <c r="T1307" s="58">
        <v>65966</v>
      </c>
      <c r="U1307" s="58">
        <v>30262</v>
      </c>
      <c r="V1307" s="58">
        <v>2193349</v>
      </c>
      <c r="W1307" s="58">
        <v>1859039</v>
      </c>
      <c r="X1307">
        <v>182</v>
      </c>
      <c r="Y1307" s="61">
        <v>46309</v>
      </c>
      <c r="Z1307" s="61" t="s">
        <v>1817</v>
      </c>
      <c r="AA1307" s="58">
        <v>160</v>
      </c>
      <c r="AB1307">
        <v>2745</v>
      </c>
      <c r="AC1307">
        <v>0</v>
      </c>
      <c r="AD1307">
        <v>0</v>
      </c>
      <c r="AE1307" s="42">
        <v>0.54124852196586104</v>
      </c>
      <c r="AF1307" s="58">
        <v>0</v>
      </c>
    </row>
    <row r="1308" spans="3:32">
      <c r="C1308" t="s">
        <v>1604</v>
      </c>
      <c r="D1308">
        <v>435</v>
      </c>
      <c r="E1308">
        <v>63321928</v>
      </c>
      <c r="F1308" t="s">
        <v>581</v>
      </c>
      <c r="G1308" t="s">
        <v>75</v>
      </c>
      <c r="H1308">
        <v>37</v>
      </c>
      <c r="I1308">
        <v>7221576</v>
      </c>
      <c r="J1308" s="59">
        <v>1</v>
      </c>
      <c r="K1308" s="60">
        <v>57.776511010501203</v>
      </c>
      <c r="L1308" t="s">
        <v>98</v>
      </c>
      <c r="M1308" s="42">
        <v>0.14799999999999999</v>
      </c>
      <c r="N1308">
        <v>7968</v>
      </c>
      <c r="O1308" s="62">
        <v>45279</v>
      </c>
      <c r="P1308">
        <v>62931</v>
      </c>
      <c r="Q1308" s="58">
        <v>3635933.6144018499</v>
      </c>
      <c r="R1308" s="58">
        <v>4174052</v>
      </c>
      <c r="S1308">
        <v>49128</v>
      </c>
      <c r="T1308" s="58">
        <v>62931</v>
      </c>
      <c r="U1308" s="58">
        <v>13803</v>
      </c>
      <c r="V1308" s="58">
        <v>3258534</v>
      </c>
      <c r="W1308" s="58">
        <v>915518</v>
      </c>
      <c r="X1308">
        <v>174</v>
      </c>
      <c r="Y1308" s="61">
        <v>46066</v>
      </c>
      <c r="Z1308" s="61" t="s">
        <v>1817</v>
      </c>
      <c r="AA1308" s="58">
        <v>-83</v>
      </c>
      <c r="AB1308">
        <v>1802</v>
      </c>
      <c r="AC1308">
        <v>83</v>
      </c>
      <c r="AD1308">
        <v>3</v>
      </c>
      <c r="AE1308" s="42">
        <v>0.78066453735043095</v>
      </c>
      <c r="AF1308" s="58">
        <v>80</v>
      </c>
    </row>
    <row r="1309" spans="3:32">
      <c r="C1309" t="s">
        <v>1605</v>
      </c>
      <c r="D1309">
        <v>699</v>
      </c>
      <c r="E1309">
        <v>92838979</v>
      </c>
      <c r="F1309" t="s">
        <v>317</v>
      </c>
      <c r="G1309" t="s">
        <v>147</v>
      </c>
      <c r="H1309">
        <v>27</v>
      </c>
      <c r="I1309">
        <v>2969181</v>
      </c>
      <c r="J1309" s="59">
        <v>0.79</v>
      </c>
      <c r="K1309" s="60">
        <v>75.4917611697973</v>
      </c>
      <c r="L1309" t="s">
        <v>230</v>
      </c>
      <c r="M1309" s="42">
        <v>0.10100000000000001</v>
      </c>
      <c r="N1309">
        <v>8940</v>
      </c>
      <c r="O1309" s="62">
        <v>45502</v>
      </c>
      <c r="P1309">
        <v>67466</v>
      </c>
      <c r="Q1309" s="58">
        <v>5093127.1590815503</v>
      </c>
      <c r="R1309" s="58">
        <v>5607533</v>
      </c>
      <c r="S1309">
        <v>29275</v>
      </c>
      <c r="T1309" s="58">
        <v>67466</v>
      </c>
      <c r="U1309" s="58">
        <v>38191</v>
      </c>
      <c r="V1309" s="58">
        <v>2433233</v>
      </c>
      <c r="W1309" s="58">
        <v>3174300</v>
      </c>
      <c r="X1309">
        <v>102</v>
      </c>
      <c r="Y1309" s="61">
        <v>46207</v>
      </c>
      <c r="Z1309" s="61" t="s">
        <v>1817</v>
      </c>
      <c r="AA1309" s="58">
        <v>58</v>
      </c>
      <c r="AB1309">
        <v>7395</v>
      </c>
      <c r="AC1309">
        <v>0</v>
      </c>
      <c r="AD1309">
        <v>0</v>
      </c>
      <c r="AE1309" s="42">
        <v>0.43392227195920902</v>
      </c>
      <c r="AF1309" s="58">
        <v>0</v>
      </c>
    </row>
    <row r="1310" spans="3:32">
      <c r="C1310" t="s">
        <v>1606</v>
      </c>
      <c r="D1310">
        <v>804</v>
      </c>
      <c r="E1310">
        <v>90709723</v>
      </c>
      <c r="F1310" t="s">
        <v>458</v>
      </c>
      <c r="G1310" t="s">
        <v>97</v>
      </c>
      <c r="H1310">
        <v>12</v>
      </c>
      <c r="I1310">
        <v>3670932</v>
      </c>
      <c r="J1310" s="59">
        <v>0.86</v>
      </c>
      <c r="K1310" s="60">
        <v>83.195762092853798</v>
      </c>
      <c r="L1310" t="s">
        <v>221</v>
      </c>
      <c r="M1310" s="42">
        <v>0.14799999999999999</v>
      </c>
      <c r="N1310">
        <v>4253</v>
      </c>
      <c r="O1310" s="62">
        <v>44133</v>
      </c>
      <c r="P1310">
        <v>20285</v>
      </c>
      <c r="Q1310" s="58">
        <v>1687626.0340535401</v>
      </c>
      <c r="R1310" s="58">
        <v>1937395</v>
      </c>
      <c r="S1310">
        <v>1090</v>
      </c>
      <c r="T1310" s="58">
        <v>20285</v>
      </c>
      <c r="U1310" s="58">
        <v>19195</v>
      </c>
      <c r="V1310" s="58">
        <v>104105</v>
      </c>
      <c r="W1310" s="58">
        <v>1833290</v>
      </c>
      <c r="X1310">
        <v>158</v>
      </c>
      <c r="Y1310" s="61">
        <v>46125</v>
      </c>
      <c r="Z1310" s="61" t="s">
        <v>1817</v>
      </c>
      <c r="AA1310" s="58">
        <v>-24</v>
      </c>
      <c r="AB1310">
        <v>8516</v>
      </c>
      <c r="AC1310">
        <v>24</v>
      </c>
      <c r="AD1310">
        <v>6</v>
      </c>
      <c r="AE1310" s="42">
        <v>5.37342864185359E-2</v>
      </c>
      <c r="AF1310" s="58">
        <v>18</v>
      </c>
    </row>
    <row r="1311" spans="3:32">
      <c r="C1311" t="s">
        <v>1607</v>
      </c>
      <c r="D1311">
        <v>800</v>
      </c>
      <c r="E1311">
        <v>96012914</v>
      </c>
      <c r="F1311" t="s">
        <v>564</v>
      </c>
      <c r="G1311" t="s">
        <v>97</v>
      </c>
      <c r="H1311">
        <v>29</v>
      </c>
      <c r="I1311">
        <v>4748236</v>
      </c>
      <c r="J1311" s="59">
        <v>0.99</v>
      </c>
      <c r="K1311" s="60">
        <v>87.778466863319593</v>
      </c>
      <c r="L1311" t="s">
        <v>221</v>
      </c>
      <c r="M1311" s="42">
        <v>0.13400000000000001</v>
      </c>
      <c r="N1311">
        <v>3915</v>
      </c>
      <c r="O1311" s="62">
        <v>44111</v>
      </c>
      <c r="P1311">
        <v>59272</v>
      </c>
      <c r="Q1311" s="58">
        <v>5202805.2879226804</v>
      </c>
      <c r="R1311" s="58">
        <v>5899981</v>
      </c>
      <c r="S1311">
        <v>31524</v>
      </c>
      <c r="T1311" s="58">
        <v>59272</v>
      </c>
      <c r="U1311" s="58">
        <v>27748</v>
      </c>
      <c r="V1311" s="58">
        <v>3137924</v>
      </c>
      <c r="W1311" s="58">
        <v>2762057</v>
      </c>
      <c r="X1311">
        <v>60</v>
      </c>
      <c r="Y1311" s="61">
        <v>46299</v>
      </c>
      <c r="Z1311" s="61" t="s">
        <v>1817</v>
      </c>
      <c r="AA1311" s="58">
        <v>150</v>
      </c>
      <c r="AB1311">
        <v>4002</v>
      </c>
      <c r="AC1311">
        <v>0</v>
      </c>
      <c r="AD1311">
        <v>0</v>
      </c>
      <c r="AE1311" s="42">
        <v>0.53185315157241198</v>
      </c>
      <c r="AF1311" s="58">
        <v>0</v>
      </c>
    </row>
    <row r="1312" spans="3:32">
      <c r="C1312" t="s">
        <v>1608</v>
      </c>
      <c r="D1312">
        <v>227</v>
      </c>
      <c r="E1312">
        <v>83954691</v>
      </c>
      <c r="F1312" t="s">
        <v>469</v>
      </c>
      <c r="G1312" t="s">
        <v>58</v>
      </c>
      <c r="H1312">
        <v>40</v>
      </c>
      <c r="I1312">
        <v>7552514</v>
      </c>
      <c r="J1312" s="59">
        <v>0.82</v>
      </c>
      <c r="K1312" s="60">
        <v>87.609022824399801</v>
      </c>
      <c r="L1312" t="s">
        <v>144</v>
      </c>
      <c r="M1312" s="42">
        <v>0.13500000000000001</v>
      </c>
      <c r="N1312">
        <v>1418</v>
      </c>
      <c r="O1312" s="62">
        <v>45328</v>
      </c>
      <c r="P1312">
        <v>41233</v>
      </c>
      <c r="Q1312" s="58">
        <v>3612382.8381184801</v>
      </c>
      <c r="R1312" s="58">
        <v>4100055</v>
      </c>
      <c r="S1312">
        <v>3441</v>
      </c>
      <c r="T1312" s="58">
        <v>41233</v>
      </c>
      <c r="U1312" s="58">
        <v>37792</v>
      </c>
      <c r="V1312" s="58">
        <v>342160</v>
      </c>
      <c r="W1312" s="58">
        <v>3757895</v>
      </c>
      <c r="X1312">
        <v>193</v>
      </c>
      <c r="Y1312" s="61">
        <v>45692</v>
      </c>
      <c r="Z1312" s="61" t="s">
        <v>1817</v>
      </c>
      <c r="AA1312" s="58">
        <v>-457</v>
      </c>
      <c r="AB1312">
        <v>5567</v>
      </c>
      <c r="AC1312">
        <v>457</v>
      </c>
      <c r="AD1312">
        <v>4</v>
      </c>
      <c r="AE1312" s="42">
        <v>8.3452574394295806E-2</v>
      </c>
      <c r="AF1312" s="58">
        <v>453</v>
      </c>
    </row>
    <row r="1313" spans="3:32">
      <c r="C1313" t="s">
        <v>1609</v>
      </c>
      <c r="D1313">
        <v>858</v>
      </c>
      <c r="E1313">
        <v>85226406</v>
      </c>
      <c r="F1313" t="s">
        <v>414</v>
      </c>
      <c r="G1313" t="s">
        <v>67</v>
      </c>
      <c r="H1313">
        <v>31</v>
      </c>
      <c r="I1313">
        <v>7136423</v>
      </c>
      <c r="J1313" s="59">
        <v>0.75</v>
      </c>
      <c r="K1313" s="60">
        <v>74.024562481714895</v>
      </c>
      <c r="L1313" t="s">
        <v>72</v>
      </c>
      <c r="M1313" s="42">
        <v>0.123</v>
      </c>
      <c r="N1313">
        <v>1079</v>
      </c>
      <c r="O1313" s="62">
        <v>44673</v>
      </c>
      <c r="P1313">
        <v>53781</v>
      </c>
      <c r="Q1313" s="58">
        <v>3981114.9948291099</v>
      </c>
      <c r="R1313" s="58">
        <v>4470792</v>
      </c>
      <c r="S1313">
        <v>36070</v>
      </c>
      <c r="T1313" s="58">
        <v>53781</v>
      </c>
      <c r="U1313" s="58">
        <v>17711</v>
      </c>
      <c r="V1313" s="58">
        <v>2998484</v>
      </c>
      <c r="W1313" s="58">
        <v>1472308</v>
      </c>
      <c r="X1313">
        <v>166</v>
      </c>
      <c r="Y1313" s="61">
        <v>45948</v>
      </c>
      <c r="Z1313" s="61" t="s">
        <v>1817</v>
      </c>
      <c r="AA1313" s="58">
        <v>-201</v>
      </c>
      <c r="AB1313">
        <v>9745</v>
      </c>
      <c r="AC1313">
        <v>201</v>
      </c>
      <c r="AD1313">
        <v>5</v>
      </c>
      <c r="AE1313" s="42">
        <v>0.67068295494691399</v>
      </c>
      <c r="AF1313" s="58">
        <v>196</v>
      </c>
    </row>
    <row r="1314" spans="3:32">
      <c r="C1314" t="s">
        <v>1610</v>
      </c>
      <c r="D1314">
        <v>289</v>
      </c>
      <c r="E1314">
        <v>69020694</v>
      </c>
      <c r="F1314" t="s">
        <v>178</v>
      </c>
      <c r="G1314" t="s">
        <v>63</v>
      </c>
      <c r="H1314">
        <v>41</v>
      </c>
      <c r="I1314">
        <v>3838337</v>
      </c>
      <c r="J1314" s="59">
        <v>0.77</v>
      </c>
      <c r="K1314" s="60">
        <v>87.442471982085195</v>
      </c>
      <c r="L1314" t="s">
        <v>84</v>
      </c>
      <c r="M1314" s="42">
        <v>0.13700000000000001</v>
      </c>
      <c r="N1314">
        <v>8591</v>
      </c>
      <c r="O1314" s="62">
        <v>44102</v>
      </c>
      <c r="P1314">
        <v>73499</v>
      </c>
      <c r="Q1314" s="58">
        <v>6426934.2482112804</v>
      </c>
      <c r="R1314" s="58">
        <v>7307424</v>
      </c>
      <c r="S1314">
        <v>21044</v>
      </c>
      <c r="T1314" s="58">
        <v>73499</v>
      </c>
      <c r="U1314" s="58">
        <v>52455</v>
      </c>
      <c r="V1314" s="58">
        <v>2092238</v>
      </c>
      <c r="W1314" s="58">
        <v>5215186</v>
      </c>
      <c r="X1314">
        <v>175</v>
      </c>
      <c r="Y1314" s="61">
        <v>46262</v>
      </c>
      <c r="Z1314" s="61" t="s">
        <v>1817</v>
      </c>
      <c r="AA1314" s="58">
        <v>113</v>
      </c>
      <c r="AB1314">
        <v>9700</v>
      </c>
      <c r="AC1314">
        <v>0</v>
      </c>
      <c r="AD1314">
        <v>0</v>
      </c>
      <c r="AE1314" s="42">
        <v>0.28631682063701502</v>
      </c>
      <c r="AF1314" s="58">
        <v>0</v>
      </c>
    </row>
    <row r="1315" spans="3:32">
      <c r="C1315" t="s">
        <v>1611</v>
      </c>
      <c r="D1315">
        <v>915</v>
      </c>
      <c r="E1315">
        <v>23390500</v>
      </c>
      <c r="F1315" t="s">
        <v>235</v>
      </c>
      <c r="G1315" t="s">
        <v>83</v>
      </c>
      <c r="H1315">
        <v>29</v>
      </c>
      <c r="I1315">
        <v>7169491</v>
      </c>
      <c r="J1315" s="59">
        <v>0.95</v>
      </c>
      <c r="K1315" s="60">
        <v>82.441606221190696</v>
      </c>
      <c r="L1315" t="s">
        <v>221</v>
      </c>
      <c r="M1315" s="42">
        <v>0.127</v>
      </c>
      <c r="N1315">
        <v>2846</v>
      </c>
      <c r="O1315" s="62">
        <v>44634</v>
      </c>
      <c r="P1315">
        <v>85410</v>
      </c>
      <c r="Q1315" s="58">
        <v>7041337.5873518903</v>
      </c>
      <c r="R1315" s="58">
        <v>7935587</v>
      </c>
      <c r="S1315">
        <v>81199</v>
      </c>
      <c r="T1315" s="58">
        <v>85410</v>
      </c>
      <c r="U1315" s="58">
        <v>4211</v>
      </c>
      <c r="V1315" s="58">
        <v>7544336</v>
      </c>
      <c r="W1315" s="58">
        <v>391251</v>
      </c>
      <c r="X1315">
        <v>178</v>
      </c>
      <c r="Y1315" s="61">
        <v>45859</v>
      </c>
      <c r="Z1315" s="61" t="s">
        <v>1817</v>
      </c>
      <c r="AA1315" s="58">
        <v>-290</v>
      </c>
      <c r="AB1315">
        <v>1958</v>
      </c>
      <c r="AC1315">
        <v>290</v>
      </c>
      <c r="AD1315">
        <v>6</v>
      </c>
      <c r="AE1315" s="42">
        <v>0.95069663973773599</v>
      </c>
      <c r="AF1315" s="58">
        <v>284</v>
      </c>
    </row>
    <row r="1316" spans="3:32">
      <c r="C1316" t="s">
        <v>1612</v>
      </c>
      <c r="D1316">
        <v>847</v>
      </c>
      <c r="E1316">
        <v>20917813</v>
      </c>
      <c r="F1316" t="s">
        <v>235</v>
      </c>
      <c r="G1316" t="s">
        <v>83</v>
      </c>
      <c r="H1316">
        <v>39</v>
      </c>
      <c r="I1316">
        <v>5919259</v>
      </c>
      <c r="J1316" s="59">
        <v>0.76</v>
      </c>
      <c r="K1316" s="60">
        <v>80.605886787181802</v>
      </c>
      <c r="L1316" t="s">
        <v>239</v>
      </c>
      <c r="M1316" s="42">
        <v>0.126</v>
      </c>
      <c r="N1316">
        <v>2577</v>
      </c>
      <c r="O1316" s="62">
        <v>44539</v>
      </c>
      <c r="P1316">
        <v>31436</v>
      </c>
      <c r="Q1316" s="58">
        <v>2533926.65704185</v>
      </c>
      <c r="R1316" s="58">
        <v>2853201</v>
      </c>
      <c r="S1316">
        <v>22090</v>
      </c>
      <c r="T1316" s="58">
        <v>31436</v>
      </c>
      <c r="U1316" s="58">
        <v>9346</v>
      </c>
      <c r="V1316" s="58">
        <v>2004938</v>
      </c>
      <c r="W1316" s="58">
        <v>848263</v>
      </c>
      <c r="X1316">
        <v>128</v>
      </c>
      <c r="Y1316" s="61">
        <v>46314</v>
      </c>
      <c r="Z1316" s="61" t="s">
        <v>1817</v>
      </c>
      <c r="AA1316" s="58">
        <v>165</v>
      </c>
      <c r="AB1316">
        <v>2212</v>
      </c>
      <c r="AC1316">
        <v>0</v>
      </c>
      <c r="AD1316">
        <v>0</v>
      </c>
      <c r="AE1316" s="42">
        <v>0.70269754421682196</v>
      </c>
      <c r="AF1316" s="58">
        <v>0</v>
      </c>
    </row>
    <row r="1317" spans="3:32">
      <c r="C1317" t="s">
        <v>1613</v>
      </c>
      <c r="D1317">
        <v>807</v>
      </c>
      <c r="E1317">
        <v>98490476</v>
      </c>
      <c r="F1317" t="s">
        <v>86</v>
      </c>
      <c r="G1317" t="s">
        <v>58</v>
      </c>
      <c r="H1317">
        <v>50</v>
      </c>
      <c r="I1317">
        <v>1686390</v>
      </c>
      <c r="J1317" s="59">
        <v>0.77</v>
      </c>
      <c r="K1317" s="60">
        <v>63.925963524027502</v>
      </c>
      <c r="L1317" t="s">
        <v>315</v>
      </c>
      <c r="M1317" s="42">
        <v>0.15</v>
      </c>
      <c r="N1317">
        <v>6524</v>
      </c>
      <c r="O1317" s="62">
        <v>45659</v>
      </c>
      <c r="P1317">
        <v>71323</v>
      </c>
      <c r="Q1317" s="58">
        <v>4559391.4964242103</v>
      </c>
      <c r="R1317" s="58">
        <v>5243300</v>
      </c>
      <c r="S1317">
        <v>46612</v>
      </c>
      <c r="T1317" s="58">
        <v>71323</v>
      </c>
      <c r="U1317" s="58">
        <v>24711</v>
      </c>
      <c r="V1317" s="58">
        <v>3426675</v>
      </c>
      <c r="W1317" s="58">
        <v>1816625</v>
      </c>
      <c r="X1317">
        <v>174</v>
      </c>
      <c r="Y1317" s="61">
        <v>45880</v>
      </c>
      <c r="Z1317" s="61" t="s">
        <v>1817</v>
      </c>
      <c r="AA1317" s="58">
        <v>-269</v>
      </c>
      <c r="AB1317">
        <v>9814</v>
      </c>
      <c r="AC1317">
        <v>269</v>
      </c>
      <c r="AD1317">
        <v>2</v>
      </c>
      <c r="AE1317" s="42">
        <v>0.65353392313839898</v>
      </c>
      <c r="AF1317" s="58">
        <v>267</v>
      </c>
    </row>
    <row r="1318" spans="3:32">
      <c r="C1318" t="s">
        <v>1614</v>
      </c>
      <c r="D1318">
        <v>813</v>
      </c>
      <c r="E1318">
        <v>37827290</v>
      </c>
      <c r="F1318" t="s">
        <v>124</v>
      </c>
      <c r="G1318" t="s">
        <v>125</v>
      </c>
      <c r="H1318">
        <v>32</v>
      </c>
      <c r="I1318">
        <v>9214440</v>
      </c>
      <c r="J1318" s="59">
        <v>0.94</v>
      </c>
      <c r="K1318" s="60">
        <v>92.885183315569904</v>
      </c>
      <c r="L1318" t="s">
        <v>242</v>
      </c>
      <c r="M1318" s="42">
        <v>0.14099999999999999</v>
      </c>
      <c r="N1318">
        <v>6303</v>
      </c>
      <c r="O1318" s="62">
        <v>44520</v>
      </c>
      <c r="P1318">
        <v>67005</v>
      </c>
      <c r="Q1318" s="58">
        <v>6223771.7080597598</v>
      </c>
      <c r="R1318" s="58">
        <v>7101324</v>
      </c>
      <c r="S1318">
        <v>34132</v>
      </c>
      <c r="T1318" s="58">
        <v>67005</v>
      </c>
      <c r="U1318" s="58">
        <v>32873</v>
      </c>
      <c r="V1318" s="58">
        <v>3617377</v>
      </c>
      <c r="W1318" s="58">
        <v>3483947</v>
      </c>
      <c r="X1318">
        <v>193</v>
      </c>
      <c r="Y1318" s="61">
        <v>45673</v>
      </c>
      <c r="Z1318" s="61" t="s">
        <v>1817</v>
      </c>
      <c r="AA1318" s="58">
        <v>-476</v>
      </c>
      <c r="AB1318">
        <v>2112</v>
      </c>
      <c r="AC1318">
        <v>476</v>
      </c>
      <c r="AD1318">
        <v>7</v>
      </c>
      <c r="AE1318" s="42">
        <v>0.50939482128199398</v>
      </c>
      <c r="AF1318" s="58">
        <v>469</v>
      </c>
    </row>
    <row r="1319" spans="3:32">
      <c r="C1319" t="s">
        <v>1615</v>
      </c>
      <c r="D1319">
        <v>112</v>
      </c>
      <c r="E1319">
        <v>99213024</v>
      </c>
      <c r="F1319" t="s">
        <v>661</v>
      </c>
      <c r="G1319" t="s">
        <v>125</v>
      </c>
      <c r="H1319">
        <v>21</v>
      </c>
      <c r="I1319">
        <v>2591988</v>
      </c>
      <c r="J1319" s="59">
        <v>0.81</v>
      </c>
      <c r="K1319" s="60">
        <v>89.775251881591203</v>
      </c>
      <c r="L1319" t="s">
        <v>72</v>
      </c>
      <c r="M1319" s="42">
        <v>0.13500000000000001</v>
      </c>
      <c r="N1319">
        <v>6134</v>
      </c>
      <c r="O1319" s="62">
        <v>44758</v>
      </c>
      <c r="P1319">
        <v>65963</v>
      </c>
      <c r="Q1319" s="58">
        <v>5921844.9398654001</v>
      </c>
      <c r="R1319" s="58">
        <v>6721294</v>
      </c>
      <c r="S1319">
        <v>39863</v>
      </c>
      <c r="T1319" s="58">
        <v>65963</v>
      </c>
      <c r="U1319" s="58">
        <v>26100</v>
      </c>
      <c r="V1319" s="58">
        <v>4061837</v>
      </c>
      <c r="W1319" s="58">
        <v>2659457</v>
      </c>
      <c r="X1319">
        <v>183</v>
      </c>
      <c r="Y1319" s="61">
        <v>46214</v>
      </c>
      <c r="Z1319" s="61" t="s">
        <v>1817</v>
      </c>
      <c r="AA1319" s="58">
        <v>65</v>
      </c>
      <c r="AB1319">
        <v>9214</v>
      </c>
      <c r="AC1319">
        <v>0</v>
      </c>
      <c r="AD1319">
        <v>0</v>
      </c>
      <c r="AE1319" s="42">
        <v>0.60432363597774497</v>
      </c>
      <c r="AF1319" s="58">
        <v>0</v>
      </c>
    </row>
    <row r="1320" spans="3:32">
      <c r="C1320" t="s">
        <v>1616</v>
      </c>
      <c r="D1320">
        <v>456</v>
      </c>
      <c r="E1320">
        <v>17131107</v>
      </c>
      <c r="F1320" t="s">
        <v>210</v>
      </c>
      <c r="G1320" t="s">
        <v>211</v>
      </c>
      <c r="H1320">
        <v>41</v>
      </c>
      <c r="I1320">
        <v>5815649</v>
      </c>
      <c r="J1320" s="59">
        <v>0.75</v>
      </c>
      <c r="K1320" s="60">
        <v>90.259758817810607</v>
      </c>
      <c r="L1320" t="s">
        <v>208</v>
      </c>
      <c r="M1320" s="42">
        <v>0.10299999999999999</v>
      </c>
      <c r="N1320">
        <v>7513</v>
      </c>
      <c r="O1320" s="62">
        <v>45259</v>
      </c>
      <c r="P1320">
        <v>30655</v>
      </c>
      <c r="Q1320" s="58">
        <v>2766912.9065599898</v>
      </c>
      <c r="R1320" s="58">
        <v>3051905</v>
      </c>
      <c r="S1320">
        <v>19937</v>
      </c>
      <c r="T1320" s="58">
        <v>30655</v>
      </c>
      <c r="U1320" s="58">
        <v>10718</v>
      </c>
      <c r="V1320" s="58">
        <v>1984858</v>
      </c>
      <c r="W1320" s="58">
        <v>1067047</v>
      </c>
      <c r="X1320">
        <v>174</v>
      </c>
      <c r="Y1320" s="61">
        <v>46209</v>
      </c>
      <c r="Z1320" s="61" t="s">
        <v>1817</v>
      </c>
      <c r="AA1320" s="58">
        <v>60</v>
      </c>
      <c r="AB1320">
        <v>3919</v>
      </c>
      <c r="AC1320">
        <v>0</v>
      </c>
      <c r="AD1320">
        <v>0</v>
      </c>
      <c r="AE1320" s="42">
        <v>0.65036698744087396</v>
      </c>
      <c r="AF1320" s="58">
        <v>0</v>
      </c>
    </row>
    <row r="1321" spans="3:32">
      <c r="C1321" t="s">
        <v>1617</v>
      </c>
      <c r="D1321">
        <v>456</v>
      </c>
      <c r="E1321">
        <v>99454991</v>
      </c>
      <c r="F1321" t="s">
        <v>462</v>
      </c>
      <c r="G1321" t="s">
        <v>58</v>
      </c>
      <c r="H1321">
        <v>12</v>
      </c>
      <c r="I1321">
        <v>3436181</v>
      </c>
      <c r="J1321" s="59">
        <v>0.82</v>
      </c>
      <c r="K1321" s="60">
        <v>69.257701486814895</v>
      </c>
      <c r="L1321" t="s">
        <v>315</v>
      </c>
      <c r="M1321" s="42">
        <v>0.13600000000000001</v>
      </c>
      <c r="N1321">
        <v>7881</v>
      </c>
      <c r="O1321" s="62">
        <v>44353</v>
      </c>
      <c r="P1321">
        <v>35195</v>
      </c>
      <c r="Q1321" s="58">
        <v>2437524.8038284499</v>
      </c>
      <c r="R1321" s="58">
        <v>2769028</v>
      </c>
      <c r="S1321">
        <v>6554</v>
      </c>
      <c r="T1321" s="58">
        <v>35195</v>
      </c>
      <c r="U1321" s="58">
        <v>28641</v>
      </c>
      <c r="V1321" s="58">
        <v>515647</v>
      </c>
      <c r="W1321" s="58">
        <v>2253381</v>
      </c>
      <c r="X1321">
        <v>133</v>
      </c>
      <c r="Y1321" s="61">
        <v>46044</v>
      </c>
      <c r="Z1321" s="61" t="s">
        <v>1817</v>
      </c>
      <c r="AA1321" s="58">
        <v>-105</v>
      </c>
      <c r="AB1321">
        <v>8164</v>
      </c>
      <c r="AC1321">
        <v>105</v>
      </c>
      <c r="AD1321">
        <v>1</v>
      </c>
      <c r="AE1321" s="42">
        <v>0.186219633470663</v>
      </c>
      <c r="AF1321" s="58">
        <v>104</v>
      </c>
    </row>
    <row r="1322" spans="3:32">
      <c r="C1322" t="s">
        <v>1618</v>
      </c>
      <c r="D1322">
        <v>294</v>
      </c>
      <c r="E1322">
        <v>26303391</v>
      </c>
      <c r="F1322" t="s">
        <v>201</v>
      </c>
      <c r="G1322" t="s">
        <v>83</v>
      </c>
      <c r="H1322">
        <v>17</v>
      </c>
      <c r="I1322">
        <v>3203615</v>
      </c>
      <c r="J1322" s="59">
        <v>0.83</v>
      </c>
      <c r="K1322" s="60">
        <v>64.736966875888399</v>
      </c>
      <c r="L1322" t="s">
        <v>272</v>
      </c>
      <c r="M1322" s="42">
        <v>0.112</v>
      </c>
      <c r="N1322">
        <v>3742</v>
      </c>
      <c r="O1322" s="62">
        <v>45298</v>
      </c>
      <c r="P1322">
        <v>35126</v>
      </c>
      <c r="Q1322" s="58">
        <v>2273950.6984824599</v>
      </c>
      <c r="R1322" s="58">
        <v>2528633</v>
      </c>
      <c r="S1322">
        <v>26846</v>
      </c>
      <c r="T1322" s="58">
        <v>35126</v>
      </c>
      <c r="U1322" s="58">
        <v>8280</v>
      </c>
      <c r="V1322" s="58">
        <v>1932577</v>
      </c>
      <c r="W1322" s="58">
        <v>596056</v>
      </c>
      <c r="X1322">
        <v>77</v>
      </c>
      <c r="Y1322" s="61">
        <v>45765</v>
      </c>
      <c r="Z1322" s="61" t="s">
        <v>1817</v>
      </c>
      <c r="AA1322" s="58">
        <v>-384</v>
      </c>
      <c r="AB1322">
        <v>5591</v>
      </c>
      <c r="AC1322">
        <v>384</v>
      </c>
      <c r="AD1322">
        <v>5</v>
      </c>
      <c r="AE1322" s="42">
        <v>0.76427717360359804</v>
      </c>
      <c r="AF1322" s="58">
        <v>379</v>
      </c>
    </row>
    <row r="1323" spans="3:32">
      <c r="C1323" t="s">
        <v>1619</v>
      </c>
      <c r="D1323">
        <v>669</v>
      </c>
      <c r="E1323">
        <v>32555808</v>
      </c>
      <c r="F1323" t="s">
        <v>564</v>
      </c>
      <c r="G1323" t="s">
        <v>97</v>
      </c>
      <c r="H1323">
        <v>30</v>
      </c>
      <c r="I1323">
        <v>2496004</v>
      </c>
      <c r="J1323" s="59">
        <v>0.9</v>
      </c>
      <c r="K1323" s="60">
        <v>95.911057251485403</v>
      </c>
      <c r="L1323" t="s">
        <v>101</v>
      </c>
      <c r="M1323" s="42">
        <v>0.14399999999999999</v>
      </c>
      <c r="N1323">
        <v>1034</v>
      </c>
      <c r="O1323" s="62">
        <v>44927</v>
      </c>
      <c r="P1323">
        <v>36413</v>
      </c>
      <c r="Q1323" s="58">
        <v>3492409.3276983402</v>
      </c>
      <c r="R1323" s="58">
        <v>3995316</v>
      </c>
      <c r="S1323">
        <v>13744</v>
      </c>
      <c r="T1323" s="58">
        <v>36413</v>
      </c>
      <c r="U1323" s="58">
        <v>22669</v>
      </c>
      <c r="V1323" s="58">
        <v>1508023</v>
      </c>
      <c r="W1323" s="58">
        <v>2487293</v>
      </c>
      <c r="X1323">
        <v>56</v>
      </c>
      <c r="Y1323" s="61">
        <v>45954</v>
      </c>
      <c r="Z1323" s="61" t="s">
        <v>1817</v>
      </c>
      <c r="AA1323" s="58">
        <v>-195</v>
      </c>
      <c r="AB1323">
        <v>7573</v>
      </c>
      <c r="AC1323">
        <v>195</v>
      </c>
      <c r="AD1323">
        <v>6</v>
      </c>
      <c r="AE1323" s="42">
        <v>0.37744761486282402</v>
      </c>
      <c r="AF1323" s="58">
        <v>189</v>
      </c>
    </row>
    <row r="1324" spans="3:32">
      <c r="C1324" t="s">
        <v>1620</v>
      </c>
      <c r="D1324">
        <v>148</v>
      </c>
      <c r="E1324">
        <v>85670351</v>
      </c>
      <c r="F1324" t="s">
        <v>789</v>
      </c>
      <c r="G1324" t="s">
        <v>63</v>
      </c>
      <c r="H1324">
        <v>46</v>
      </c>
      <c r="I1324">
        <v>2790849</v>
      </c>
      <c r="J1324" s="59">
        <v>0.75</v>
      </c>
      <c r="K1324" s="60">
        <v>50.047199415713699</v>
      </c>
      <c r="L1324" t="s">
        <v>84</v>
      </c>
      <c r="M1324" s="42">
        <v>0.13600000000000001</v>
      </c>
      <c r="N1324">
        <v>8204</v>
      </c>
      <c r="O1324" s="62">
        <v>43954</v>
      </c>
      <c r="P1324">
        <v>58493</v>
      </c>
      <c r="Q1324" s="58">
        <v>2927410.8354233401</v>
      </c>
      <c r="R1324" s="58">
        <v>3325539</v>
      </c>
      <c r="S1324">
        <v>57985</v>
      </c>
      <c r="T1324" s="58">
        <v>58493</v>
      </c>
      <c r="U1324" s="58">
        <v>508</v>
      </c>
      <c r="V1324" s="58">
        <v>3296657</v>
      </c>
      <c r="W1324" s="58">
        <v>28882</v>
      </c>
      <c r="X1324">
        <v>76</v>
      </c>
      <c r="Y1324" s="61">
        <v>46312</v>
      </c>
      <c r="Z1324" s="61" t="s">
        <v>1817</v>
      </c>
      <c r="AA1324" s="58">
        <v>163</v>
      </c>
      <c r="AB1324">
        <v>6560</v>
      </c>
      <c r="AC1324">
        <v>0</v>
      </c>
      <c r="AD1324">
        <v>0</v>
      </c>
      <c r="AE1324" s="42">
        <v>0.99131520010941498</v>
      </c>
      <c r="AF1324" s="58">
        <v>0</v>
      </c>
    </row>
    <row r="1325" spans="3:32">
      <c r="C1325" t="s">
        <v>1621</v>
      </c>
      <c r="D1325">
        <v>934</v>
      </c>
      <c r="E1325">
        <v>74780706</v>
      </c>
      <c r="F1325" t="s">
        <v>206</v>
      </c>
      <c r="G1325" t="s">
        <v>207</v>
      </c>
      <c r="H1325">
        <v>24</v>
      </c>
      <c r="I1325">
        <v>4680310</v>
      </c>
      <c r="J1325" s="59">
        <v>0.91</v>
      </c>
      <c r="K1325" s="60">
        <v>79.893675757479798</v>
      </c>
      <c r="L1325" t="s">
        <v>265</v>
      </c>
      <c r="M1325" s="42">
        <v>0.10100000000000001</v>
      </c>
      <c r="N1325">
        <v>3065</v>
      </c>
      <c r="O1325" s="62">
        <v>44910</v>
      </c>
      <c r="P1325">
        <v>18156</v>
      </c>
      <c r="Q1325" s="58">
        <v>1450549.5770528</v>
      </c>
      <c r="R1325" s="58">
        <v>1597055</v>
      </c>
      <c r="S1325">
        <v>523</v>
      </c>
      <c r="T1325" s="58">
        <v>18156</v>
      </c>
      <c r="U1325" s="58">
        <v>17633</v>
      </c>
      <c r="V1325" s="58">
        <v>46005</v>
      </c>
      <c r="W1325" s="58">
        <v>1551050</v>
      </c>
      <c r="X1325">
        <v>158</v>
      </c>
      <c r="Y1325" s="61">
        <v>46237</v>
      </c>
      <c r="Z1325" s="61" t="s">
        <v>1817</v>
      </c>
      <c r="AA1325" s="58">
        <v>88</v>
      </c>
      <c r="AB1325">
        <v>7035</v>
      </c>
      <c r="AC1325">
        <v>0</v>
      </c>
      <c r="AD1325">
        <v>0</v>
      </c>
      <c r="AE1325" s="42">
        <v>2.8805904384225599E-2</v>
      </c>
      <c r="AF1325" s="58">
        <v>0</v>
      </c>
    </row>
    <row r="1326" spans="3:32">
      <c r="C1326" t="s">
        <v>1622</v>
      </c>
      <c r="D1326">
        <v>947</v>
      </c>
      <c r="E1326">
        <v>10338982</v>
      </c>
      <c r="F1326" t="s">
        <v>153</v>
      </c>
      <c r="G1326" t="s">
        <v>107</v>
      </c>
      <c r="H1326">
        <v>8</v>
      </c>
      <c r="I1326">
        <v>6410962</v>
      </c>
      <c r="J1326" s="59">
        <v>0.81</v>
      </c>
      <c r="K1326" s="60">
        <v>91.482416834086095</v>
      </c>
      <c r="L1326" t="s">
        <v>352</v>
      </c>
      <c r="M1326" s="42">
        <v>0.107</v>
      </c>
      <c r="N1326">
        <v>8345</v>
      </c>
      <c r="O1326" s="62">
        <v>44938</v>
      </c>
      <c r="P1326">
        <v>63670</v>
      </c>
      <c r="Q1326" s="58">
        <v>5824685.4798262604</v>
      </c>
      <c r="R1326" s="58">
        <v>6447927</v>
      </c>
      <c r="S1326">
        <v>39229</v>
      </c>
      <c r="T1326" s="58">
        <v>63670</v>
      </c>
      <c r="U1326" s="58">
        <v>24441</v>
      </c>
      <c r="V1326" s="58">
        <v>3972761</v>
      </c>
      <c r="W1326" s="58">
        <v>2475166</v>
      </c>
      <c r="X1326">
        <v>53</v>
      </c>
      <c r="Y1326" s="61">
        <v>46127</v>
      </c>
      <c r="Z1326" s="61" t="s">
        <v>1817</v>
      </c>
      <c r="AA1326" s="58">
        <v>-22</v>
      </c>
      <c r="AB1326">
        <v>7152</v>
      </c>
      <c r="AC1326">
        <v>22</v>
      </c>
      <c r="AD1326">
        <v>2</v>
      </c>
      <c r="AE1326" s="42">
        <v>0.61613004554735396</v>
      </c>
      <c r="AF1326" s="58">
        <v>20</v>
      </c>
    </row>
    <row r="1327" spans="3:32">
      <c r="C1327" t="s">
        <v>1623</v>
      </c>
      <c r="D1327">
        <v>119</v>
      </c>
      <c r="E1327">
        <v>19049677</v>
      </c>
      <c r="F1327" t="s">
        <v>256</v>
      </c>
      <c r="G1327" t="s">
        <v>63</v>
      </c>
      <c r="H1327">
        <v>8</v>
      </c>
      <c r="I1327">
        <v>5790091</v>
      </c>
      <c r="J1327" s="59">
        <v>0.77</v>
      </c>
      <c r="K1327" s="60">
        <v>92.165266059268106</v>
      </c>
      <c r="L1327" t="s">
        <v>176</v>
      </c>
      <c r="M1327" s="42">
        <v>0.14599999999999999</v>
      </c>
      <c r="N1327">
        <v>6210</v>
      </c>
      <c r="O1327" s="62">
        <v>43872</v>
      </c>
      <c r="P1327">
        <v>77850</v>
      </c>
      <c r="Q1327" s="58">
        <v>7175065.9627140202</v>
      </c>
      <c r="R1327" s="58">
        <v>8222626</v>
      </c>
      <c r="S1327">
        <v>57748</v>
      </c>
      <c r="T1327" s="58">
        <v>77850</v>
      </c>
      <c r="U1327" s="58">
        <v>20102</v>
      </c>
      <c r="V1327" s="58">
        <v>6099424</v>
      </c>
      <c r="W1327" s="58">
        <v>2123202</v>
      </c>
      <c r="X1327">
        <v>86</v>
      </c>
      <c r="Y1327" s="61">
        <v>45702</v>
      </c>
      <c r="Z1327" s="61" t="s">
        <v>1817</v>
      </c>
      <c r="AA1327" s="58">
        <v>-447</v>
      </c>
      <c r="AB1327">
        <v>8314</v>
      </c>
      <c r="AC1327">
        <v>447</v>
      </c>
      <c r="AD1327">
        <v>7</v>
      </c>
      <c r="AE1327" s="42">
        <v>0.74178548490687202</v>
      </c>
      <c r="AF1327" s="58">
        <v>440</v>
      </c>
    </row>
    <row r="1328" spans="3:32">
      <c r="C1328" t="s">
        <v>1624</v>
      </c>
      <c r="D1328">
        <v>216</v>
      </c>
      <c r="E1328">
        <v>60714211</v>
      </c>
      <c r="F1328" t="s">
        <v>89</v>
      </c>
      <c r="G1328" t="s">
        <v>71</v>
      </c>
      <c r="H1328">
        <v>29</v>
      </c>
      <c r="I1328">
        <v>2958888</v>
      </c>
      <c r="J1328" s="59">
        <v>0.92</v>
      </c>
      <c r="K1328" s="60">
        <v>77.739942857143006</v>
      </c>
      <c r="L1328" t="s">
        <v>236</v>
      </c>
      <c r="M1328" s="42">
        <v>0.114</v>
      </c>
      <c r="N1328">
        <v>9203</v>
      </c>
      <c r="O1328" s="62">
        <v>44533</v>
      </c>
      <c r="P1328">
        <v>57478</v>
      </c>
      <c r="Q1328" s="58">
        <v>4468336.4355428601</v>
      </c>
      <c r="R1328" s="58">
        <v>4977727</v>
      </c>
      <c r="S1328">
        <v>42670</v>
      </c>
      <c r="T1328" s="58">
        <v>57478</v>
      </c>
      <c r="U1328" s="58">
        <v>14808</v>
      </c>
      <c r="V1328" s="58">
        <v>3695320</v>
      </c>
      <c r="W1328" s="58">
        <v>1282407</v>
      </c>
      <c r="X1328">
        <v>184</v>
      </c>
      <c r="Y1328" s="61">
        <v>46118</v>
      </c>
      <c r="Z1328" s="61" t="s">
        <v>1817</v>
      </c>
      <c r="AA1328" s="58">
        <v>-31</v>
      </c>
      <c r="AB1328">
        <v>1217</v>
      </c>
      <c r="AC1328">
        <v>31</v>
      </c>
      <c r="AD1328">
        <v>6</v>
      </c>
      <c r="AE1328" s="42">
        <v>0.74237099411948904</v>
      </c>
      <c r="AF1328" s="58">
        <v>25</v>
      </c>
    </row>
    <row r="1329" spans="3:32">
      <c r="C1329" t="s">
        <v>1625</v>
      </c>
      <c r="D1329">
        <v>966</v>
      </c>
      <c r="E1329">
        <v>91598116</v>
      </c>
      <c r="F1329" t="s">
        <v>339</v>
      </c>
      <c r="G1329" t="s">
        <v>58</v>
      </c>
      <c r="H1329">
        <v>6</v>
      </c>
      <c r="I1329">
        <v>686658</v>
      </c>
      <c r="J1329" s="59">
        <v>0.92</v>
      </c>
      <c r="K1329" s="60">
        <v>73.651236194551601</v>
      </c>
      <c r="L1329" t="s">
        <v>315</v>
      </c>
      <c r="M1329" s="42">
        <v>0.111</v>
      </c>
      <c r="N1329">
        <v>4040</v>
      </c>
      <c r="O1329" s="62">
        <v>45982</v>
      </c>
      <c r="P1329">
        <v>52624</v>
      </c>
      <c r="Q1329" s="58">
        <v>3875822.6535020801</v>
      </c>
      <c r="R1329" s="58">
        <v>4306039</v>
      </c>
      <c r="S1329">
        <v>9147</v>
      </c>
      <c r="T1329" s="58">
        <v>52624</v>
      </c>
      <c r="U1329" s="58">
        <v>43477</v>
      </c>
      <c r="V1329" s="58">
        <v>748467</v>
      </c>
      <c r="W1329" s="58">
        <v>3557572</v>
      </c>
      <c r="X1329">
        <v>117</v>
      </c>
      <c r="Y1329" s="61">
        <v>45670</v>
      </c>
      <c r="Z1329" s="61" t="s">
        <v>1817</v>
      </c>
      <c r="AA1329" s="58">
        <v>-479</v>
      </c>
      <c r="AB1329">
        <v>5014</v>
      </c>
      <c r="AC1329">
        <v>479</v>
      </c>
      <c r="AD1329">
        <v>2</v>
      </c>
      <c r="AE1329" s="42">
        <v>0.17381802979629099</v>
      </c>
      <c r="AF1329" s="58">
        <v>477</v>
      </c>
    </row>
    <row r="1330" spans="3:32">
      <c r="C1330" t="s">
        <v>1626</v>
      </c>
      <c r="D1330">
        <v>633</v>
      </c>
      <c r="E1330">
        <v>81189602</v>
      </c>
      <c r="F1330" t="s">
        <v>246</v>
      </c>
      <c r="G1330" t="s">
        <v>50</v>
      </c>
      <c r="H1330">
        <v>23</v>
      </c>
      <c r="I1330">
        <v>5790162</v>
      </c>
      <c r="J1330" s="59">
        <v>0.94</v>
      </c>
      <c r="K1330" s="60">
        <v>75.174620683179796</v>
      </c>
      <c r="L1330" t="s">
        <v>55</v>
      </c>
      <c r="M1330" s="42">
        <v>0.105</v>
      </c>
      <c r="N1330">
        <v>3521</v>
      </c>
      <c r="O1330" s="62">
        <v>44741</v>
      </c>
      <c r="P1330">
        <v>66084</v>
      </c>
      <c r="Q1330" s="58">
        <v>4967839.6332272496</v>
      </c>
      <c r="R1330" s="58">
        <v>5489463</v>
      </c>
      <c r="S1330">
        <v>20643</v>
      </c>
      <c r="T1330" s="58">
        <v>66084</v>
      </c>
      <c r="U1330" s="58">
        <v>45441</v>
      </c>
      <c r="V1330" s="58">
        <v>1714772</v>
      </c>
      <c r="W1330" s="58">
        <v>3774691</v>
      </c>
      <c r="X1330">
        <v>150</v>
      </c>
      <c r="Y1330" s="61">
        <v>45884</v>
      </c>
      <c r="Z1330" s="61" t="s">
        <v>1817</v>
      </c>
      <c r="AA1330" s="58">
        <v>-265</v>
      </c>
      <c r="AB1330">
        <v>2056</v>
      </c>
      <c r="AC1330">
        <v>265</v>
      </c>
      <c r="AD1330">
        <v>7</v>
      </c>
      <c r="AE1330" s="42">
        <v>0.312375158888687</v>
      </c>
      <c r="AF1330" s="58">
        <v>258</v>
      </c>
    </row>
    <row r="1331" spans="3:32">
      <c r="C1331" t="s">
        <v>1627</v>
      </c>
      <c r="D1331">
        <v>238</v>
      </c>
      <c r="E1331">
        <v>61958435</v>
      </c>
      <c r="F1331" t="s">
        <v>297</v>
      </c>
      <c r="G1331" t="s">
        <v>79</v>
      </c>
      <c r="H1331">
        <v>38</v>
      </c>
      <c r="I1331">
        <v>2979397</v>
      </c>
      <c r="J1331" s="59">
        <v>0.76</v>
      </c>
      <c r="K1331" s="60">
        <v>66.409420656707695</v>
      </c>
      <c r="L1331" t="s">
        <v>144</v>
      </c>
      <c r="M1331" s="42">
        <v>0.115</v>
      </c>
      <c r="N1331">
        <v>3995</v>
      </c>
      <c r="O1331" s="62">
        <v>44137</v>
      </c>
      <c r="P1331">
        <v>53543</v>
      </c>
      <c r="Q1331" s="58">
        <v>3555759.6102220998</v>
      </c>
      <c r="R1331" s="58">
        <v>3964672</v>
      </c>
      <c r="S1331">
        <v>41677</v>
      </c>
      <c r="T1331" s="58">
        <v>53543</v>
      </c>
      <c r="U1331" s="58">
        <v>11866</v>
      </c>
      <c r="V1331" s="58">
        <v>3086036</v>
      </c>
      <c r="W1331" s="58">
        <v>878636</v>
      </c>
      <c r="X1331">
        <v>179</v>
      </c>
      <c r="Y1331" s="61">
        <v>45893</v>
      </c>
      <c r="Z1331" s="61" t="s">
        <v>1817</v>
      </c>
      <c r="AA1331" s="58">
        <v>-256</v>
      </c>
      <c r="AB1331">
        <v>7744</v>
      </c>
      <c r="AC1331">
        <v>256</v>
      </c>
      <c r="AD1331">
        <v>8</v>
      </c>
      <c r="AE1331" s="42">
        <v>0.77838372896550401</v>
      </c>
      <c r="AF1331" s="58">
        <v>248</v>
      </c>
    </row>
    <row r="1332" spans="3:32">
      <c r="C1332" t="s">
        <v>1628</v>
      </c>
      <c r="D1332">
        <v>361</v>
      </c>
      <c r="E1332">
        <v>51208109</v>
      </c>
      <c r="F1332" t="s">
        <v>386</v>
      </c>
      <c r="G1332" t="s">
        <v>93</v>
      </c>
      <c r="H1332">
        <v>32</v>
      </c>
      <c r="I1332">
        <v>3177289</v>
      </c>
      <c r="J1332" s="59">
        <v>0.98</v>
      </c>
      <c r="K1332" s="60">
        <v>57.329888359073898</v>
      </c>
      <c r="L1332" t="s">
        <v>94</v>
      </c>
      <c r="M1332" s="42">
        <v>0.14199999999999999</v>
      </c>
      <c r="N1332">
        <v>2300</v>
      </c>
      <c r="O1332" s="62">
        <v>45767</v>
      </c>
      <c r="P1332">
        <v>73581</v>
      </c>
      <c r="Q1332" s="58">
        <v>4218390.5153490203</v>
      </c>
      <c r="R1332" s="58">
        <v>4817402</v>
      </c>
      <c r="S1332">
        <v>34116</v>
      </c>
      <c r="T1332" s="58">
        <v>73581</v>
      </c>
      <c r="U1332" s="58">
        <v>39465</v>
      </c>
      <c r="V1332" s="58">
        <v>2233600</v>
      </c>
      <c r="W1332" s="58">
        <v>2583802</v>
      </c>
      <c r="X1332">
        <v>70</v>
      </c>
      <c r="Y1332" s="61">
        <v>45874</v>
      </c>
      <c r="Z1332" s="61" t="s">
        <v>1817</v>
      </c>
      <c r="AA1332" s="58">
        <v>-275</v>
      </c>
      <c r="AB1332">
        <v>6521</v>
      </c>
      <c r="AC1332">
        <v>275</v>
      </c>
      <c r="AD1332">
        <v>4</v>
      </c>
      <c r="AE1332" s="42">
        <v>0.46365230154523601</v>
      </c>
      <c r="AF1332" s="58">
        <v>271</v>
      </c>
    </row>
    <row r="1333" spans="3:32">
      <c r="C1333" t="s">
        <v>1629</v>
      </c>
      <c r="D1333">
        <v>272</v>
      </c>
      <c r="E1333">
        <v>92440679</v>
      </c>
      <c r="F1333" t="s">
        <v>592</v>
      </c>
      <c r="G1333" t="s">
        <v>79</v>
      </c>
      <c r="H1333">
        <v>42</v>
      </c>
      <c r="I1333">
        <v>3376116</v>
      </c>
      <c r="J1333" s="59">
        <v>0.93</v>
      </c>
      <c r="K1333" s="60">
        <v>73.732922692894405</v>
      </c>
      <c r="L1333" t="s">
        <v>265</v>
      </c>
      <c r="M1333" s="42">
        <v>0.13100000000000001</v>
      </c>
      <c r="N1333">
        <v>8150</v>
      </c>
      <c r="O1333" s="62">
        <v>44772</v>
      </c>
      <c r="P1333">
        <v>89322</v>
      </c>
      <c r="Q1333" s="58">
        <v>6585972.1207747199</v>
      </c>
      <c r="R1333" s="58">
        <v>7448734</v>
      </c>
      <c r="S1333">
        <v>8588</v>
      </c>
      <c r="T1333" s="58">
        <v>89322</v>
      </c>
      <c r="U1333" s="58">
        <v>80734</v>
      </c>
      <c r="V1333" s="58">
        <v>716170</v>
      </c>
      <c r="W1333" s="58">
        <v>6732564</v>
      </c>
      <c r="X1333">
        <v>195</v>
      </c>
      <c r="Y1333" s="61">
        <v>45851</v>
      </c>
      <c r="Z1333" s="61" t="s">
        <v>1817</v>
      </c>
      <c r="AA1333" s="58">
        <v>-298</v>
      </c>
      <c r="AB1333">
        <v>6439</v>
      </c>
      <c r="AC1333">
        <v>298</v>
      </c>
      <c r="AD1333">
        <v>6</v>
      </c>
      <c r="AE1333" s="42">
        <v>9.6146526051812606E-2</v>
      </c>
      <c r="AF1333" s="58">
        <v>292</v>
      </c>
    </row>
    <row r="1334" spans="3:32">
      <c r="C1334" t="s">
        <v>1630</v>
      </c>
      <c r="D1334">
        <v>114</v>
      </c>
      <c r="E1334">
        <v>16979719</v>
      </c>
      <c r="F1334" t="s">
        <v>183</v>
      </c>
      <c r="G1334" t="s">
        <v>93</v>
      </c>
      <c r="H1334">
        <v>49</v>
      </c>
      <c r="I1334">
        <v>8596542</v>
      </c>
      <c r="J1334" s="59">
        <v>0.98</v>
      </c>
      <c r="K1334" s="60">
        <v>52.506344255266697</v>
      </c>
      <c r="L1334" t="s">
        <v>242</v>
      </c>
      <c r="M1334" s="42">
        <v>0.14099999999999999</v>
      </c>
      <c r="N1334">
        <v>2046</v>
      </c>
      <c r="O1334" s="62">
        <v>43922</v>
      </c>
      <c r="P1334">
        <v>57621</v>
      </c>
      <c r="Q1334" s="58">
        <v>3025468.06233272</v>
      </c>
      <c r="R1334" s="58">
        <v>3452059</v>
      </c>
      <c r="S1334">
        <v>3465</v>
      </c>
      <c r="T1334" s="58">
        <v>57621</v>
      </c>
      <c r="U1334" s="58">
        <v>54156</v>
      </c>
      <c r="V1334" s="58">
        <v>207587</v>
      </c>
      <c r="W1334" s="58">
        <v>3244472</v>
      </c>
      <c r="X1334">
        <v>163</v>
      </c>
      <c r="Y1334" s="61">
        <v>46358</v>
      </c>
      <c r="Z1334" s="61" t="s">
        <v>1817</v>
      </c>
      <c r="AA1334" s="58">
        <v>209</v>
      </c>
      <c r="AB1334">
        <v>7513</v>
      </c>
      <c r="AC1334">
        <v>0</v>
      </c>
      <c r="AD1334">
        <v>0</v>
      </c>
      <c r="AE1334" s="42">
        <v>6.0134326026969297E-2</v>
      </c>
      <c r="AF1334" s="58">
        <v>0</v>
      </c>
    </row>
    <row r="1335" spans="3:32">
      <c r="C1335" t="s">
        <v>1631</v>
      </c>
      <c r="D1335">
        <v>308</v>
      </c>
      <c r="E1335">
        <v>34807027</v>
      </c>
      <c r="F1335" t="s">
        <v>396</v>
      </c>
      <c r="G1335" t="s">
        <v>50</v>
      </c>
      <c r="H1335">
        <v>8</v>
      </c>
      <c r="I1335">
        <v>3407423</v>
      </c>
      <c r="J1335" s="59">
        <v>0.81</v>
      </c>
      <c r="K1335" s="60">
        <v>58.456165175783198</v>
      </c>
      <c r="L1335" t="s">
        <v>76</v>
      </c>
      <c r="M1335" s="42">
        <v>0.127</v>
      </c>
      <c r="N1335">
        <v>8276</v>
      </c>
      <c r="O1335" s="62">
        <v>44416</v>
      </c>
      <c r="P1335">
        <v>17861</v>
      </c>
      <c r="Q1335" s="58">
        <v>1044085.56620466</v>
      </c>
      <c r="R1335" s="58">
        <v>1176684</v>
      </c>
      <c r="S1335">
        <v>17815</v>
      </c>
      <c r="T1335" s="58">
        <v>17861</v>
      </c>
      <c r="U1335" s="58">
        <v>46</v>
      </c>
      <c r="V1335" s="58">
        <v>1173654</v>
      </c>
      <c r="W1335" s="58">
        <v>3030</v>
      </c>
      <c r="X1335">
        <v>75</v>
      </c>
      <c r="Y1335" s="61">
        <v>46208</v>
      </c>
      <c r="Z1335" s="61" t="s">
        <v>1817</v>
      </c>
      <c r="AA1335" s="58">
        <v>59</v>
      </c>
      <c r="AB1335">
        <v>3486</v>
      </c>
      <c r="AC1335">
        <v>0</v>
      </c>
      <c r="AD1335">
        <v>0</v>
      </c>
      <c r="AE1335" s="42">
        <v>0.99742455629584004</v>
      </c>
      <c r="AF1335" s="58">
        <v>0</v>
      </c>
    </row>
    <row r="1336" spans="3:32">
      <c r="C1336" t="s">
        <v>1632</v>
      </c>
      <c r="D1336">
        <v>638</v>
      </c>
      <c r="E1336">
        <v>59465523</v>
      </c>
      <c r="F1336" t="s">
        <v>183</v>
      </c>
      <c r="G1336" t="s">
        <v>93</v>
      </c>
      <c r="H1336">
        <v>17</v>
      </c>
      <c r="I1336">
        <v>254106</v>
      </c>
      <c r="J1336" s="59">
        <v>0.89</v>
      </c>
      <c r="K1336" s="60">
        <v>82.234404090560901</v>
      </c>
      <c r="L1336" t="s">
        <v>202</v>
      </c>
      <c r="M1336" s="42">
        <v>0.13700000000000001</v>
      </c>
      <c r="N1336">
        <v>4685</v>
      </c>
      <c r="O1336" s="62">
        <v>45606</v>
      </c>
      <c r="P1336">
        <v>11327</v>
      </c>
      <c r="Q1336" s="58">
        <v>931469.09513378295</v>
      </c>
      <c r="R1336" s="58">
        <v>1059080</v>
      </c>
      <c r="S1336">
        <v>10703</v>
      </c>
      <c r="T1336" s="58">
        <v>11327</v>
      </c>
      <c r="U1336" s="58">
        <v>624</v>
      </c>
      <c r="V1336" s="58">
        <v>1000736</v>
      </c>
      <c r="W1336" s="58">
        <v>58344</v>
      </c>
      <c r="X1336">
        <v>178</v>
      </c>
      <c r="Y1336" s="61">
        <v>45662</v>
      </c>
      <c r="Z1336" s="61" t="s">
        <v>1817</v>
      </c>
      <c r="AA1336" s="58">
        <v>-487</v>
      </c>
      <c r="AB1336">
        <v>4659</v>
      </c>
      <c r="AC1336">
        <v>487</v>
      </c>
      <c r="AD1336">
        <v>1</v>
      </c>
      <c r="AE1336" s="42">
        <v>0.94491039110090902</v>
      </c>
      <c r="AF1336" s="58">
        <v>486</v>
      </c>
    </row>
    <row r="1337" spans="3:32">
      <c r="C1337" t="s">
        <v>1633</v>
      </c>
      <c r="D1337">
        <v>735</v>
      </c>
      <c r="E1337">
        <v>22499884</v>
      </c>
      <c r="F1337" t="s">
        <v>1146</v>
      </c>
      <c r="G1337" t="s">
        <v>67</v>
      </c>
      <c r="H1337">
        <v>43</v>
      </c>
      <c r="I1337">
        <v>9645822</v>
      </c>
      <c r="J1337" s="59">
        <v>0.78</v>
      </c>
      <c r="K1337" s="60">
        <v>71.8093899059714</v>
      </c>
      <c r="L1337" t="s">
        <v>221</v>
      </c>
      <c r="M1337" s="42">
        <v>0.11600000000000001</v>
      </c>
      <c r="N1337">
        <v>1048</v>
      </c>
      <c r="O1337" s="62">
        <v>44434</v>
      </c>
      <c r="P1337">
        <v>85691</v>
      </c>
      <c r="Q1337" s="58">
        <v>6153418.4304326</v>
      </c>
      <c r="R1337" s="58">
        <v>6867215</v>
      </c>
      <c r="S1337">
        <v>5834</v>
      </c>
      <c r="T1337" s="58">
        <v>85691</v>
      </c>
      <c r="U1337" s="58">
        <v>79857</v>
      </c>
      <c r="V1337" s="58">
        <v>467533</v>
      </c>
      <c r="W1337" s="58">
        <v>6399682</v>
      </c>
      <c r="X1337">
        <v>124</v>
      </c>
      <c r="Y1337" s="61">
        <v>45966</v>
      </c>
      <c r="Z1337" s="61" t="s">
        <v>1817</v>
      </c>
      <c r="AA1337" s="58">
        <v>-183</v>
      </c>
      <c r="AB1337">
        <v>2309</v>
      </c>
      <c r="AC1337">
        <v>183</v>
      </c>
      <c r="AD1337">
        <v>1</v>
      </c>
      <c r="AE1337" s="42">
        <v>6.8081828896850299E-2</v>
      </c>
      <c r="AF1337" s="58">
        <v>182</v>
      </c>
    </row>
    <row r="1338" spans="3:32">
      <c r="C1338" t="s">
        <v>1634</v>
      </c>
      <c r="D1338">
        <v>356</v>
      </c>
      <c r="E1338">
        <v>68006880</v>
      </c>
      <c r="F1338" t="s">
        <v>458</v>
      </c>
      <c r="G1338" t="s">
        <v>97</v>
      </c>
      <c r="H1338">
        <v>38</v>
      </c>
      <c r="I1338">
        <v>7014210</v>
      </c>
      <c r="J1338" s="59">
        <v>0.89</v>
      </c>
      <c r="K1338" s="60">
        <v>70.565955027937093</v>
      </c>
      <c r="L1338" t="s">
        <v>352</v>
      </c>
      <c r="M1338" s="42">
        <v>0.121</v>
      </c>
      <c r="N1338">
        <v>1831</v>
      </c>
      <c r="O1338" s="62">
        <v>44503</v>
      </c>
      <c r="P1338">
        <v>43527</v>
      </c>
      <c r="Q1338" s="58">
        <v>3071524.3245010199</v>
      </c>
      <c r="R1338" s="58">
        <v>3443179</v>
      </c>
      <c r="S1338">
        <v>28743</v>
      </c>
      <c r="T1338" s="58">
        <v>43527</v>
      </c>
      <c r="U1338" s="58">
        <v>14784</v>
      </c>
      <c r="V1338" s="58">
        <v>2273699</v>
      </c>
      <c r="W1338" s="58">
        <v>1169480</v>
      </c>
      <c r="X1338">
        <v>184</v>
      </c>
      <c r="Y1338" s="61">
        <v>45676</v>
      </c>
      <c r="Z1338" s="61" t="s">
        <v>1817</v>
      </c>
      <c r="AA1338" s="58">
        <v>-473</v>
      </c>
      <c r="AB1338">
        <v>4563</v>
      </c>
      <c r="AC1338">
        <v>473</v>
      </c>
      <c r="AD1338">
        <v>2</v>
      </c>
      <c r="AE1338" s="42">
        <v>0.660348749052312</v>
      </c>
      <c r="AF1338" s="58">
        <v>471</v>
      </c>
    </row>
    <row r="1339" spans="3:32">
      <c r="C1339" t="s">
        <v>1635</v>
      </c>
      <c r="D1339">
        <v>756</v>
      </c>
      <c r="E1339">
        <v>58934664</v>
      </c>
      <c r="F1339" t="s">
        <v>568</v>
      </c>
      <c r="G1339" t="s">
        <v>67</v>
      </c>
      <c r="H1339">
        <v>17</v>
      </c>
      <c r="I1339">
        <v>588386</v>
      </c>
      <c r="J1339" s="59">
        <v>0.85</v>
      </c>
      <c r="K1339" s="60">
        <v>90.863832800515894</v>
      </c>
      <c r="L1339" t="s">
        <v>115</v>
      </c>
      <c r="M1339" s="42">
        <v>0.125</v>
      </c>
      <c r="N1339">
        <v>3276</v>
      </c>
      <c r="O1339" s="62">
        <v>44429</v>
      </c>
      <c r="P1339">
        <v>88695</v>
      </c>
      <c r="Q1339" s="58">
        <v>8059167.6502417503</v>
      </c>
      <c r="R1339" s="58">
        <v>9066564</v>
      </c>
      <c r="S1339">
        <v>71384</v>
      </c>
      <c r="T1339" s="58">
        <v>88695</v>
      </c>
      <c r="U1339" s="58">
        <v>17311</v>
      </c>
      <c r="V1339" s="58">
        <v>7297002</v>
      </c>
      <c r="W1339" s="58">
        <v>1769562</v>
      </c>
      <c r="X1339">
        <v>173</v>
      </c>
      <c r="Y1339" s="61">
        <v>45866</v>
      </c>
      <c r="Z1339" s="61" t="s">
        <v>1817</v>
      </c>
      <c r="AA1339" s="58">
        <v>-283</v>
      </c>
      <c r="AB1339">
        <v>5704</v>
      </c>
      <c r="AC1339">
        <v>283</v>
      </c>
      <c r="AD1339">
        <v>9</v>
      </c>
      <c r="AE1339" s="42">
        <v>0.80482552567788501</v>
      </c>
      <c r="AF1339" s="58">
        <v>274</v>
      </c>
    </row>
    <row r="1340" spans="3:32">
      <c r="C1340" t="s">
        <v>1636</v>
      </c>
      <c r="D1340">
        <v>371</v>
      </c>
      <c r="E1340">
        <v>80236773</v>
      </c>
      <c r="F1340" t="s">
        <v>155</v>
      </c>
      <c r="G1340" t="s">
        <v>50</v>
      </c>
      <c r="H1340">
        <v>27</v>
      </c>
      <c r="I1340">
        <v>9499255</v>
      </c>
      <c r="J1340" s="59">
        <v>0.94</v>
      </c>
      <c r="K1340" s="60">
        <v>75.341521182651803</v>
      </c>
      <c r="L1340" t="s">
        <v>202</v>
      </c>
      <c r="M1340" s="42">
        <v>0.14399999999999999</v>
      </c>
      <c r="N1340">
        <v>7376</v>
      </c>
      <c r="O1340" s="62">
        <v>44244</v>
      </c>
      <c r="P1340">
        <v>83052</v>
      </c>
      <c r="Q1340" s="58">
        <v>6257264.0172616001</v>
      </c>
      <c r="R1340" s="58">
        <v>7158310</v>
      </c>
      <c r="S1340">
        <v>64767</v>
      </c>
      <c r="T1340" s="58">
        <v>83052</v>
      </c>
      <c r="U1340" s="58">
        <v>18285</v>
      </c>
      <c r="V1340" s="58">
        <v>5582313</v>
      </c>
      <c r="W1340" s="58">
        <v>1575997</v>
      </c>
      <c r="X1340">
        <v>113</v>
      </c>
      <c r="Y1340" s="61">
        <v>46216</v>
      </c>
      <c r="Z1340" s="61" t="s">
        <v>1817</v>
      </c>
      <c r="AA1340" s="58">
        <v>67</v>
      </c>
      <c r="AB1340">
        <v>2593</v>
      </c>
      <c r="AC1340">
        <v>0</v>
      </c>
      <c r="AD1340">
        <v>0</v>
      </c>
      <c r="AE1340" s="42">
        <v>0.77983672879641697</v>
      </c>
      <c r="AF1340" s="58">
        <v>0</v>
      </c>
    </row>
    <row r="1341" spans="3:32">
      <c r="C1341" t="s">
        <v>1637</v>
      </c>
      <c r="D1341">
        <v>972</v>
      </c>
      <c r="E1341">
        <v>35766457</v>
      </c>
      <c r="F1341" t="s">
        <v>214</v>
      </c>
      <c r="G1341" t="s">
        <v>75</v>
      </c>
      <c r="H1341">
        <v>28</v>
      </c>
      <c r="I1341">
        <v>2771118</v>
      </c>
      <c r="J1341" s="59">
        <v>0.76</v>
      </c>
      <c r="K1341" s="60">
        <v>56.2605312814771</v>
      </c>
      <c r="L1341" t="s">
        <v>181</v>
      </c>
      <c r="M1341" s="42">
        <v>0.122</v>
      </c>
      <c r="N1341">
        <v>5124</v>
      </c>
      <c r="O1341" s="62">
        <v>44399</v>
      </c>
      <c r="P1341">
        <v>76750</v>
      </c>
      <c r="Q1341" s="58">
        <v>4317995.7758533703</v>
      </c>
      <c r="R1341" s="58">
        <v>4844791</v>
      </c>
      <c r="S1341">
        <v>2312</v>
      </c>
      <c r="T1341" s="58">
        <v>76750</v>
      </c>
      <c r="U1341" s="58">
        <v>74438</v>
      </c>
      <c r="V1341" s="58">
        <v>145943</v>
      </c>
      <c r="W1341" s="58">
        <v>4698848</v>
      </c>
      <c r="X1341">
        <v>133</v>
      </c>
      <c r="Y1341" s="61">
        <v>46245</v>
      </c>
      <c r="Z1341" s="61" t="s">
        <v>1817</v>
      </c>
      <c r="AA1341" s="58">
        <v>96</v>
      </c>
      <c r="AB1341">
        <v>1657</v>
      </c>
      <c r="AC1341">
        <v>0</v>
      </c>
      <c r="AD1341">
        <v>0</v>
      </c>
      <c r="AE1341" s="42">
        <v>3.0123778501628701E-2</v>
      </c>
      <c r="AF1341" s="58">
        <v>0</v>
      </c>
    </row>
    <row r="1342" spans="3:32">
      <c r="C1342" t="s">
        <v>1638</v>
      </c>
      <c r="D1342">
        <v>126</v>
      </c>
      <c r="E1342">
        <v>83755816</v>
      </c>
      <c r="F1342" t="s">
        <v>824</v>
      </c>
      <c r="G1342" t="s">
        <v>147</v>
      </c>
      <c r="H1342">
        <v>49</v>
      </c>
      <c r="I1342">
        <v>1151301</v>
      </c>
      <c r="J1342" s="59">
        <v>0.85</v>
      </c>
      <c r="K1342" s="60">
        <v>79.340941168445596</v>
      </c>
      <c r="L1342" t="s">
        <v>72</v>
      </c>
      <c r="M1342" s="42">
        <v>0.11700000000000001</v>
      </c>
      <c r="N1342">
        <v>4924</v>
      </c>
      <c r="O1342" s="62">
        <v>44593</v>
      </c>
      <c r="P1342">
        <v>37832</v>
      </c>
      <c r="Q1342" s="58">
        <v>3001626.4862846299</v>
      </c>
      <c r="R1342" s="58">
        <v>3352817</v>
      </c>
      <c r="S1342">
        <v>11294</v>
      </c>
      <c r="T1342" s="58">
        <v>37832</v>
      </c>
      <c r="U1342" s="58">
        <v>26538</v>
      </c>
      <c r="V1342" s="58">
        <v>1000918</v>
      </c>
      <c r="W1342" s="58">
        <v>2351899</v>
      </c>
      <c r="X1342">
        <v>94</v>
      </c>
      <c r="Y1342" s="61">
        <v>45986</v>
      </c>
      <c r="Z1342" s="61" t="s">
        <v>1817</v>
      </c>
      <c r="AA1342" s="58">
        <v>-163</v>
      </c>
      <c r="AB1342">
        <v>4618</v>
      </c>
      <c r="AC1342">
        <v>163</v>
      </c>
      <c r="AD1342">
        <v>7</v>
      </c>
      <c r="AE1342" s="42">
        <v>0.29853034468175099</v>
      </c>
      <c r="AF1342" s="58">
        <v>156</v>
      </c>
    </row>
    <row r="1343" spans="3:32">
      <c r="C1343" t="s">
        <v>1639</v>
      </c>
      <c r="D1343">
        <v>262</v>
      </c>
      <c r="E1343">
        <v>43419709</v>
      </c>
      <c r="F1343" t="s">
        <v>592</v>
      </c>
      <c r="G1343" t="s">
        <v>79</v>
      </c>
      <c r="H1343">
        <v>32</v>
      </c>
      <c r="I1343">
        <v>7703914</v>
      </c>
      <c r="J1343" s="59">
        <v>0.83</v>
      </c>
      <c r="K1343" s="60">
        <v>86.090875971731506</v>
      </c>
      <c r="L1343" t="s">
        <v>352</v>
      </c>
      <c r="M1343" s="42">
        <v>0.13700000000000001</v>
      </c>
      <c r="N1343">
        <v>2269</v>
      </c>
      <c r="O1343" s="62">
        <v>44515</v>
      </c>
      <c r="P1343">
        <v>46131</v>
      </c>
      <c r="Q1343" s="58">
        <v>3971458.1994519499</v>
      </c>
      <c r="R1343" s="58">
        <v>4515548</v>
      </c>
      <c r="S1343">
        <v>1290</v>
      </c>
      <c r="T1343" s="58">
        <v>46131</v>
      </c>
      <c r="U1343" s="58">
        <v>44841</v>
      </c>
      <c r="V1343" s="58">
        <v>126272</v>
      </c>
      <c r="W1343" s="58">
        <v>4389276</v>
      </c>
      <c r="X1343">
        <v>199</v>
      </c>
      <c r="Y1343" s="61">
        <v>46024</v>
      </c>
      <c r="Z1343" s="61" t="s">
        <v>1817</v>
      </c>
      <c r="AA1343" s="58">
        <v>-125</v>
      </c>
      <c r="AB1343">
        <v>6632</v>
      </c>
      <c r="AC1343">
        <v>125</v>
      </c>
      <c r="AD1343">
        <v>9</v>
      </c>
      <c r="AE1343" s="42">
        <v>2.79638421018404E-2</v>
      </c>
      <c r="AF1343" s="58">
        <v>116</v>
      </c>
    </row>
    <row r="1344" spans="3:32">
      <c r="C1344" t="s">
        <v>1640</v>
      </c>
      <c r="D1344">
        <v>599</v>
      </c>
      <c r="E1344">
        <v>39098546</v>
      </c>
      <c r="F1344" t="s">
        <v>168</v>
      </c>
      <c r="G1344" t="s">
        <v>75</v>
      </c>
      <c r="H1344">
        <v>30</v>
      </c>
      <c r="I1344">
        <v>4034421</v>
      </c>
      <c r="J1344" s="59">
        <v>0.95</v>
      </c>
      <c r="K1344" s="60">
        <v>68.185822920334203</v>
      </c>
      <c r="L1344" t="s">
        <v>239</v>
      </c>
      <c r="M1344" s="42">
        <v>0.126</v>
      </c>
      <c r="N1344">
        <v>7432</v>
      </c>
      <c r="O1344" s="62">
        <v>44888</v>
      </c>
      <c r="P1344">
        <v>34741</v>
      </c>
      <c r="Q1344" s="58">
        <v>2368843.6740753301</v>
      </c>
      <c r="R1344" s="58">
        <v>2667318</v>
      </c>
      <c r="S1344">
        <v>22811</v>
      </c>
      <c r="T1344" s="58">
        <v>34741</v>
      </c>
      <c r="U1344" s="58">
        <v>11930</v>
      </c>
      <c r="V1344" s="58">
        <v>1751366</v>
      </c>
      <c r="W1344" s="58">
        <v>915952</v>
      </c>
      <c r="X1344">
        <v>190</v>
      </c>
      <c r="Y1344" s="61">
        <v>46247</v>
      </c>
      <c r="Z1344" s="61" t="s">
        <v>1817</v>
      </c>
      <c r="AA1344" s="58">
        <v>98</v>
      </c>
      <c r="AB1344">
        <v>1022</v>
      </c>
      <c r="AC1344">
        <v>0</v>
      </c>
      <c r="AD1344">
        <v>0</v>
      </c>
      <c r="AE1344" s="42">
        <v>0.65660170979534305</v>
      </c>
      <c r="AF1344" s="58">
        <v>0</v>
      </c>
    </row>
    <row r="1345" spans="3:32">
      <c r="C1345" t="s">
        <v>1641</v>
      </c>
      <c r="D1345">
        <v>516</v>
      </c>
      <c r="E1345">
        <v>97807694</v>
      </c>
      <c r="F1345" t="s">
        <v>529</v>
      </c>
      <c r="G1345" t="s">
        <v>211</v>
      </c>
      <c r="H1345">
        <v>27</v>
      </c>
      <c r="I1345">
        <v>7064131</v>
      </c>
      <c r="J1345" s="59">
        <v>0.83</v>
      </c>
      <c r="K1345" s="60">
        <v>56.476134487189803</v>
      </c>
      <c r="L1345" t="s">
        <v>59</v>
      </c>
      <c r="M1345" s="42">
        <v>0.13800000000000001</v>
      </c>
      <c r="N1345">
        <v>6441</v>
      </c>
      <c r="O1345" s="62">
        <v>44868</v>
      </c>
      <c r="P1345">
        <v>18254</v>
      </c>
      <c r="Q1345" s="58">
        <v>1030915.3589291601</v>
      </c>
      <c r="R1345" s="58">
        <v>1173182</v>
      </c>
      <c r="S1345">
        <v>12936</v>
      </c>
      <c r="T1345" s="58">
        <v>18254</v>
      </c>
      <c r="U1345" s="58">
        <v>5318</v>
      </c>
      <c r="V1345" s="58">
        <v>831395</v>
      </c>
      <c r="W1345" s="58">
        <v>341787</v>
      </c>
      <c r="X1345">
        <v>95</v>
      </c>
      <c r="Y1345" s="61">
        <v>46258</v>
      </c>
      <c r="Z1345" s="61" t="s">
        <v>1817</v>
      </c>
      <c r="AA1345" s="58">
        <v>109</v>
      </c>
      <c r="AB1345">
        <v>9063</v>
      </c>
      <c r="AC1345">
        <v>0</v>
      </c>
      <c r="AD1345">
        <v>0</v>
      </c>
      <c r="AE1345" s="42">
        <v>0.70866659362331497</v>
      </c>
      <c r="AF1345" s="58">
        <v>0</v>
      </c>
    </row>
    <row r="1346" spans="3:32">
      <c r="C1346" t="s">
        <v>1642</v>
      </c>
      <c r="D1346">
        <v>222</v>
      </c>
      <c r="E1346">
        <v>90730684</v>
      </c>
      <c r="F1346" t="s">
        <v>398</v>
      </c>
      <c r="G1346" t="s">
        <v>67</v>
      </c>
      <c r="H1346">
        <v>20</v>
      </c>
      <c r="I1346">
        <v>9850117</v>
      </c>
      <c r="J1346" s="59">
        <v>0.89</v>
      </c>
      <c r="K1346" s="60">
        <v>54.398540732563397</v>
      </c>
      <c r="L1346" t="s">
        <v>194</v>
      </c>
      <c r="M1346" s="42">
        <v>0.13500000000000001</v>
      </c>
      <c r="N1346">
        <v>1744</v>
      </c>
      <c r="O1346" s="62">
        <v>43934</v>
      </c>
      <c r="P1346">
        <v>24017</v>
      </c>
      <c r="Q1346" s="58">
        <v>1306489.7527739699</v>
      </c>
      <c r="R1346" s="58">
        <v>1482866</v>
      </c>
      <c r="S1346">
        <v>15093</v>
      </c>
      <c r="T1346" s="58">
        <v>24017</v>
      </c>
      <c r="U1346" s="58">
        <v>8924</v>
      </c>
      <c r="V1346" s="58">
        <v>931877</v>
      </c>
      <c r="W1346" s="58">
        <v>550989</v>
      </c>
      <c r="X1346">
        <v>143</v>
      </c>
      <c r="Y1346" s="61">
        <v>45756</v>
      </c>
      <c r="Z1346" s="61" t="s">
        <v>1817</v>
      </c>
      <c r="AA1346" s="58">
        <v>-393</v>
      </c>
      <c r="AB1346">
        <v>3766</v>
      </c>
      <c r="AC1346">
        <v>393</v>
      </c>
      <c r="AD1346">
        <v>1</v>
      </c>
      <c r="AE1346" s="42">
        <v>0.62842986218095498</v>
      </c>
      <c r="AF1346" s="58">
        <v>392</v>
      </c>
    </row>
    <row r="1347" spans="3:32">
      <c r="C1347" t="s">
        <v>1643</v>
      </c>
      <c r="D1347">
        <v>766</v>
      </c>
      <c r="E1347">
        <v>42043913</v>
      </c>
      <c r="F1347" t="s">
        <v>922</v>
      </c>
      <c r="G1347" t="s">
        <v>79</v>
      </c>
      <c r="H1347">
        <v>24</v>
      </c>
      <c r="I1347">
        <v>4516113</v>
      </c>
      <c r="J1347" s="59">
        <v>0.78</v>
      </c>
      <c r="K1347" s="60">
        <v>57.940777532704203</v>
      </c>
      <c r="L1347" t="s">
        <v>76</v>
      </c>
      <c r="M1347" s="42">
        <v>0.13800000000000001</v>
      </c>
      <c r="N1347">
        <v>6948</v>
      </c>
      <c r="O1347" s="62">
        <v>45070</v>
      </c>
      <c r="P1347">
        <v>84317</v>
      </c>
      <c r="Q1347" s="58">
        <v>4885392.5392250204</v>
      </c>
      <c r="R1347" s="58">
        <v>5559577</v>
      </c>
      <c r="S1347">
        <v>41140</v>
      </c>
      <c r="T1347" s="58">
        <v>84317</v>
      </c>
      <c r="U1347" s="58">
        <v>43177</v>
      </c>
      <c r="V1347" s="58">
        <v>2712632</v>
      </c>
      <c r="W1347" s="58">
        <v>2846945</v>
      </c>
      <c r="X1347">
        <v>81</v>
      </c>
      <c r="Y1347" s="61">
        <v>45985</v>
      </c>
      <c r="Z1347" s="61" t="s">
        <v>1817</v>
      </c>
      <c r="AA1347" s="58">
        <v>-164</v>
      </c>
      <c r="AB1347">
        <v>1974</v>
      </c>
      <c r="AC1347">
        <v>164</v>
      </c>
      <c r="AD1347">
        <v>3</v>
      </c>
      <c r="AE1347" s="42">
        <v>0.48792058540982203</v>
      </c>
      <c r="AF1347" s="58">
        <v>161</v>
      </c>
    </row>
    <row r="1348" spans="3:32">
      <c r="C1348" t="s">
        <v>1644</v>
      </c>
      <c r="D1348">
        <v>666</v>
      </c>
      <c r="E1348">
        <v>88290251</v>
      </c>
      <c r="F1348" t="s">
        <v>196</v>
      </c>
      <c r="G1348" t="s">
        <v>83</v>
      </c>
      <c r="H1348">
        <v>49</v>
      </c>
      <c r="I1348">
        <v>4166887</v>
      </c>
      <c r="J1348" s="59">
        <v>0.86</v>
      </c>
      <c r="K1348" s="60">
        <v>94.011530680809997</v>
      </c>
      <c r="L1348" t="s">
        <v>236</v>
      </c>
      <c r="M1348" s="42">
        <v>0.1</v>
      </c>
      <c r="N1348">
        <v>8855</v>
      </c>
      <c r="O1348" s="62">
        <v>44686</v>
      </c>
      <c r="P1348">
        <v>14765</v>
      </c>
      <c r="Q1348" s="58">
        <v>1388080.2505021601</v>
      </c>
      <c r="R1348" s="58">
        <v>1526888</v>
      </c>
      <c r="S1348">
        <v>12304</v>
      </c>
      <c r="T1348" s="58">
        <v>14765</v>
      </c>
      <c r="U1348" s="58">
        <v>2461</v>
      </c>
      <c r="V1348" s="58">
        <v>1272390</v>
      </c>
      <c r="W1348" s="58">
        <v>254498</v>
      </c>
      <c r="X1348">
        <v>51</v>
      </c>
      <c r="Y1348" s="61">
        <v>46126</v>
      </c>
      <c r="Z1348" s="61" t="s">
        <v>1817</v>
      </c>
      <c r="AA1348" s="58">
        <v>-23</v>
      </c>
      <c r="AB1348">
        <v>7897</v>
      </c>
      <c r="AC1348">
        <v>23</v>
      </c>
      <c r="AD1348">
        <v>1</v>
      </c>
      <c r="AE1348" s="42">
        <v>0.83332204537758203</v>
      </c>
      <c r="AF1348" s="58">
        <v>22</v>
      </c>
    </row>
    <row r="1349" spans="3:32">
      <c r="C1349" t="s">
        <v>1645</v>
      </c>
      <c r="D1349">
        <v>489</v>
      </c>
      <c r="E1349">
        <v>51067893</v>
      </c>
      <c r="F1349" t="s">
        <v>251</v>
      </c>
      <c r="G1349" t="s">
        <v>50</v>
      </c>
      <c r="H1349">
        <v>19</v>
      </c>
      <c r="I1349">
        <v>392298</v>
      </c>
      <c r="J1349" s="59">
        <v>0.79</v>
      </c>
      <c r="K1349" s="60">
        <v>61.625290554644899</v>
      </c>
      <c r="L1349" t="s">
        <v>173</v>
      </c>
      <c r="M1349" s="42">
        <v>0.10299999999999999</v>
      </c>
      <c r="N1349">
        <v>2033</v>
      </c>
      <c r="O1349" s="62">
        <v>45519</v>
      </c>
      <c r="P1349">
        <v>26955</v>
      </c>
      <c r="Q1349" s="58">
        <v>1661109.7069004499</v>
      </c>
      <c r="R1349" s="58">
        <v>1832204</v>
      </c>
      <c r="S1349">
        <v>23351</v>
      </c>
      <c r="T1349" s="58">
        <v>26955</v>
      </c>
      <c r="U1349" s="58">
        <v>3604</v>
      </c>
      <c r="V1349" s="58">
        <v>1587230</v>
      </c>
      <c r="W1349" s="58">
        <v>244974</v>
      </c>
      <c r="X1349">
        <v>184</v>
      </c>
      <c r="Y1349" s="61">
        <v>46307</v>
      </c>
      <c r="Z1349" s="61" t="s">
        <v>1817</v>
      </c>
      <c r="AA1349" s="58">
        <v>158</v>
      </c>
      <c r="AB1349">
        <v>4986</v>
      </c>
      <c r="AC1349">
        <v>0</v>
      </c>
      <c r="AD1349">
        <v>0</v>
      </c>
      <c r="AE1349" s="42">
        <v>0.86629567798182106</v>
      </c>
      <c r="AF1349" s="58">
        <v>0</v>
      </c>
    </row>
    <row r="1350" spans="3:32">
      <c r="C1350" t="s">
        <v>1646</v>
      </c>
      <c r="D1350">
        <v>257</v>
      </c>
      <c r="E1350">
        <v>93481811</v>
      </c>
      <c r="F1350" t="s">
        <v>311</v>
      </c>
      <c r="G1350" t="s">
        <v>54</v>
      </c>
      <c r="H1350">
        <v>34</v>
      </c>
      <c r="I1350">
        <v>1269366</v>
      </c>
      <c r="J1350" s="59">
        <v>0.96</v>
      </c>
      <c r="K1350" s="60">
        <v>67.192947199052497</v>
      </c>
      <c r="L1350" t="s">
        <v>80</v>
      </c>
      <c r="M1350" s="42">
        <v>0.124</v>
      </c>
      <c r="N1350">
        <v>5200</v>
      </c>
      <c r="O1350" s="62">
        <v>44040</v>
      </c>
      <c r="P1350">
        <v>93392</v>
      </c>
      <c r="Q1350" s="58">
        <v>6275283.7248139102</v>
      </c>
      <c r="R1350" s="58">
        <v>7053419</v>
      </c>
      <c r="S1350">
        <v>59577</v>
      </c>
      <c r="T1350" s="58">
        <v>93392</v>
      </c>
      <c r="U1350" s="58">
        <v>33815</v>
      </c>
      <c r="V1350" s="58">
        <v>4499545</v>
      </c>
      <c r="W1350" s="58">
        <v>2553874</v>
      </c>
      <c r="X1350">
        <v>146</v>
      </c>
      <c r="Y1350" s="61">
        <v>45948</v>
      </c>
      <c r="Z1350" s="61" t="s">
        <v>1817</v>
      </c>
      <c r="AA1350" s="58">
        <v>-201</v>
      </c>
      <c r="AB1350">
        <v>2719</v>
      </c>
      <c r="AC1350">
        <v>201</v>
      </c>
      <c r="AD1350">
        <v>5</v>
      </c>
      <c r="AE1350" s="42">
        <v>0.63792401918793895</v>
      </c>
      <c r="AF1350" s="58">
        <v>196</v>
      </c>
    </row>
    <row r="1351" spans="3:32">
      <c r="C1351" t="s">
        <v>1647</v>
      </c>
      <c r="D1351">
        <v>413</v>
      </c>
      <c r="E1351">
        <v>54174817</v>
      </c>
      <c r="F1351" t="s">
        <v>82</v>
      </c>
      <c r="G1351" t="s">
        <v>83</v>
      </c>
      <c r="H1351">
        <v>27</v>
      </c>
      <c r="I1351">
        <v>858384</v>
      </c>
      <c r="J1351" s="59">
        <v>0.9</v>
      </c>
      <c r="K1351" s="60">
        <v>54.004507572024004</v>
      </c>
      <c r="L1351" t="s">
        <v>232</v>
      </c>
      <c r="M1351" s="42">
        <v>0.109</v>
      </c>
      <c r="N1351">
        <v>8321</v>
      </c>
      <c r="O1351" s="62">
        <v>45159</v>
      </c>
      <c r="P1351">
        <v>66003</v>
      </c>
      <c r="Q1351" s="58">
        <v>3564459.5132762999</v>
      </c>
      <c r="R1351" s="58">
        <v>3952986</v>
      </c>
      <c r="S1351">
        <v>46518</v>
      </c>
      <c r="T1351" s="58">
        <v>66003</v>
      </c>
      <c r="U1351" s="58">
        <v>19485</v>
      </c>
      <c r="V1351" s="58">
        <v>2786009</v>
      </c>
      <c r="W1351" s="58">
        <v>1166977</v>
      </c>
      <c r="X1351">
        <v>100</v>
      </c>
      <c r="Y1351" s="61">
        <v>46382</v>
      </c>
      <c r="Z1351" s="61" t="s">
        <v>1817</v>
      </c>
      <c r="AA1351" s="58">
        <v>233</v>
      </c>
      <c r="AB1351">
        <v>9846</v>
      </c>
      <c r="AC1351">
        <v>0</v>
      </c>
      <c r="AD1351">
        <v>0</v>
      </c>
      <c r="AE1351" s="42">
        <v>0.70478614608426904</v>
      </c>
      <c r="AF1351" s="58">
        <v>0</v>
      </c>
    </row>
    <row r="1352" spans="3:32">
      <c r="C1352" t="s">
        <v>1648</v>
      </c>
      <c r="D1352">
        <v>813</v>
      </c>
      <c r="E1352">
        <v>52776924</v>
      </c>
      <c r="F1352" t="s">
        <v>89</v>
      </c>
      <c r="G1352" t="s">
        <v>71</v>
      </c>
      <c r="H1352">
        <v>45</v>
      </c>
      <c r="I1352">
        <v>3259854</v>
      </c>
      <c r="J1352" s="59">
        <v>0.88</v>
      </c>
      <c r="K1352" s="60">
        <v>79.615903165325093</v>
      </c>
      <c r="L1352" t="s">
        <v>208</v>
      </c>
      <c r="M1352" s="42">
        <v>0.125</v>
      </c>
      <c r="N1352">
        <v>1261</v>
      </c>
      <c r="O1352" s="62">
        <v>44880</v>
      </c>
      <c r="P1352">
        <v>25788</v>
      </c>
      <c r="Q1352" s="58">
        <v>2053134.9108273999</v>
      </c>
      <c r="R1352" s="58">
        <v>2309777</v>
      </c>
      <c r="S1352">
        <v>17189</v>
      </c>
      <c r="T1352" s="58">
        <v>25788</v>
      </c>
      <c r="U1352" s="58">
        <v>8599</v>
      </c>
      <c r="V1352" s="58">
        <v>1539582</v>
      </c>
      <c r="W1352" s="58">
        <v>770195</v>
      </c>
      <c r="X1352">
        <v>129</v>
      </c>
      <c r="Y1352" s="61">
        <v>45976</v>
      </c>
      <c r="Z1352" s="61" t="s">
        <v>1817</v>
      </c>
      <c r="AA1352" s="58">
        <v>-173</v>
      </c>
      <c r="AB1352">
        <v>9834</v>
      </c>
      <c r="AC1352">
        <v>173</v>
      </c>
      <c r="AD1352">
        <v>3</v>
      </c>
      <c r="AE1352" s="42">
        <v>0.66655033348844395</v>
      </c>
      <c r="AF1352" s="58">
        <v>170</v>
      </c>
    </row>
    <row r="1353" spans="3:32">
      <c r="C1353" t="s">
        <v>1649</v>
      </c>
      <c r="D1353">
        <v>404</v>
      </c>
      <c r="E1353">
        <v>30183112</v>
      </c>
      <c r="F1353" t="s">
        <v>708</v>
      </c>
      <c r="G1353" t="s">
        <v>125</v>
      </c>
      <c r="H1353">
        <v>20</v>
      </c>
      <c r="I1353">
        <v>3303177</v>
      </c>
      <c r="J1353" s="59">
        <v>0.86</v>
      </c>
      <c r="K1353" s="60">
        <v>68.495666437807301</v>
      </c>
      <c r="L1353" t="s">
        <v>72</v>
      </c>
      <c r="M1353" s="42">
        <v>0.13700000000000001</v>
      </c>
      <c r="N1353">
        <v>9270</v>
      </c>
      <c r="O1353" s="62">
        <v>45588</v>
      </c>
      <c r="P1353">
        <v>33083</v>
      </c>
      <c r="Q1353" s="58">
        <v>2266042.1327619799</v>
      </c>
      <c r="R1353" s="58">
        <v>2576490</v>
      </c>
      <c r="S1353">
        <v>20936</v>
      </c>
      <c r="T1353" s="58">
        <v>33083</v>
      </c>
      <c r="U1353" s="58">
        <v>12147</v>
      </c>
      <c r="V1353" s="58">
        <v>1630487</v>
      </c>
      <c r="W1353" s="58">
        <v>946003</v>
      </c>
      <c r="X1353">
        <v>183</v>
      </c>
      <c r="Y1353" s="61">
        <v>46213</v>
      </c>
      <c r="Z1353" s="61" t="s">
        <v>1817</v>
      </c>
      <c r="AA1353" s="58">
        <v>64</v>
      </c>
      <c r="AB1353">
        <v>8701</v>
      </c>
      <c r="AC1353">
        <v>0</v>
      </c>
      <c r="AD1353">
        <v>0</v>
      </c>
      <c r="AE1353" s="42">
        <v>0.63283257262037895</v>
      </c>
      <c r="AF1353" s="58">
        <v>0</v>
      </c>
    </row>
    <row r="1354" spans="3:32">
      <c r="C1354" t="s">
        <v>1650</v>
      </c>
      <c r="D1354">
        <v>582</v>
      </c>
      <c r="E1354">
        <v>47603088</v>
      </c>
      <c r="F1354" t="s">
        <v>229</v>
      </c>
      <c r="G1354" t="s">
        <v>125</v>
      </c>
      <c r="H1354">
        <v>16</v>
      </c>
      <c r="I1354">
        <v>9776650</v>
      </c>
      <c r="J1354" s="59">
        <v>0.91</v>
      </c>
      <c r="K1354" s="60">
        <v>71.391735811064294</v>
      </c>
      <c r="L1354" t="s">
        <v>306</v>
      </c>
      <c r="M1354" s="42">
        <v>0.13800000000000001</v>
      </c>
      <c r="N1354">
        <v>6126</v>
      </c>
      <c r="O1354" s="62">
        <v>44653</v>
      </c>
      <c r="P1354">
        <v>28688</v>
      </c>
      <c r="Q1354" s="58">
        <v>2048086.1169478099</v>
      </c>
      <c r="R1354" s="58">
        <v>2330722</v>
      </c>
      <c r="S1354">
        <v>9263</v>
      </c>
      <c r="T1354" s="58">
        <v>28688</v>
      </c>
      <c r="U1354" s="58">
        <v>19425</v>
      </c>
      <c r="V1354" s="58">
        <v>752561</v>
      </c>
      <c r="W1354" s="58">
        <v>1578161</v>
      </c>
      <c r="X1354">
        <v>198</v>
      </c>
      <c r="Y1354" s="61">
        <v>45679</v>
      </c>
      <c r="Z1354" s="61" t="s">
        <v>1817</v>
      </c>
      <c r="AA1354" s="58">
        <v>-470</v>
      </c>
      <c r="AB1354">
        <v>7393</v>
      </c>
      <c r="AC1354">
        <v>470</v>
      </c>
      <c r="AD1354">
        <v>2</v>
      </c>
      <c r="AE1354" s="42">
        <v>0.32288761851645298</v>
      </c>
      <c r="AF1354" s="58">
        <v>468</v>
      </c>
    </row>
    <row r="1355" spans="3:32">
      <c r="C1355" t="s">
        <v>1651</v>
      </c>
      <c r="D1355">
        <v>383</v>
      </c>
      <c r="E1355">
        <v>26552183</v>
      </c>
      <c r="F1355" t="s">
        <v>326</v>
      </c>
      <c r="G1355" t="s">
        <v>79</v>
      </c>
      <c r="H1355">
        <v>20</v>
      </c>
      <c r="I1355">
        <v>8607767</v>
      </c>
      <c r="J1355" s="59">
        <v>0.81</v>
      </c>
      <c r="K1355" s="60">
        <v>77.5784997697276</v>
      </c>
      <c r="L1355" t="s">
        <v>315</v>
      </c>
      <c r="M1355" s="42">
        <v>0.14299999999999999</v>
      </c>
      <c r="N1355">
        <v>6770</v>
      </c>
      <c r="O1355" s="62">
        <v>45969</v>
      </c>
      <c r="P1355">
        <v>34750</v>
      </c>
      <c r="Q1355" s="58">
        <v>2695852.8669980299</v>
      </c>
      <c r="R1355" s="58">
        <v>3081360</v>
      </c>
      <c r="S1355">
        <v>9283</v>
      </c>
      <c r="T1355" s="58">
        <v>34750</v>
      </c>
      <c r="U1355" s="58">
        <v>25467</v>
      </c>
      <c r="V1355" s="58">
        <v>823144</v>
      </c>
      <c r="W1355" s="58">
        <v>2258216</v>
      </c>
      <c r="X1355">
        <v>133</v>
      </c>
      <c r="Y1355" s="61">
        <v>46048</v>
      </c>
      <c r="Z1355" s="61" t="s">
        <v>1817</v>
      </c>
      <c r="AA1355" s="58">
        <v>-101</v>
      </c>
      <c r="AB1355">
        <v>3842</v>
      </c>
      <c r="AC1355">
        <v>101</v>
      </c>
      <c r="AD1355">
        <v>8</v>
      </c>
      <c r="AE1355" s="42">
        <v>0.26713669064748202</v>
      </c>
      <c r="AF1355" s="58">
        <v>93</v>
      </c>
    </row>
    <row r="1356" spans="3:32">
      <c r="C1356" t="s">
        <v>1652</v>
      </c>
      <c r="D1356">
        <v>965</v>
      </c>
      <c r="E1356">
        <v>50540077</v>
      </c>
      <c r="F1356" t="s">
        <v>183</v>
      </c>
      <c r="G1356" t="s">
        <v>93</v>
      </c>
      <c r="H1356">
        <v>21</v>
      </c>
      <c r="I1356">
        <v>5528985</v>
      </c>
      <c r="J1356" s="59">
        <v>0.93</v>
      </c>
      <c r="K1356" s="60">
        <v>61.570941450344698</v>
      </c>
      <c r="L1356" t="s">
        <v>51</v>
      </c>
      <c r="M1356" s="42">
        <v>0.13500000000000001</v>
      </c>
      <c r="N1356">
        <v>2006</v>
      </c>
      <c r="O1356" s="62">
        <v>44635</v>
      </c>
      <c r="P1356">
        <v>42475</v>
      </c>
      <c r="Q1356" s="58">
        <v>2615225.7381033902</v>
      </c>
      <c r="R1356" s="58">
        <v>2968281</v>
      </c>
      <c r="S1356">
        <v>13981</v>
      </c>
      <c r="T1356" s="58">
        <v>42475</v>
      </c>
      <c r="U1356" s="58">
        <v>28494</v>
      </c>
      <c r="V1356" s="58">
        <v>977034</v>
      </c>
      <c r="W1356" s="58">
        <v>1991247</v>
      </c>
      <c r="X1356">
        <v>143</v>
      </c>
      <c r="Y1356" s="61">
        <v>45855</v>
      </c>
      <c r="Z1356" s="61" t="s">
        <v>1817</v>
      </c>
      <c r="AA1356" s="58">
        <v>-294</v>
      </c>
      <c r="AB1356">
        <v>7116</v>
      </c>
      <c r="AC1356">
        <v>294</v>
      </c>
      <c r="AD1356">
        <v>3</v>
      </c>
      <c r="AE1356" s="42">
        <v>0.32915832842848702</v>
      </c>
      <c r="AF1356" s="58">
        <v>291</v>
      </c>
    </row>
    <row r="1357" spans="3:32">
      <c r="C1357" t="s">
        <v>1653</v>
      </c>
      <c r="D1357">
        <v>830</v>
      </c>
      <c r="E1357">
        <v>49587947</v>
      </c>
      <c r="F1357" t="s">
        <v>564</v>
      </c>
      <c r="G1357" t="s">
        <v>97</v>
      </c>
      <c r="H1357">
        <v>15</v>
      </c>
      <c r="I1357">
        <v>9391288</v>
      </c>
      <c r="J1357" s="59">
        <v>0.82</v>
      </c>
      <c r="K1357" s="60">
        <v>56.775820117917803</v>
      </c>
      <c r="L1357" t="s">
        <v>84</v>
      </c>
      <c r="M1357" s="42">
        <v>0.13800000000000001</v>
      </c>
      <c r="N1357">
        <v>7516</v>
      </c>
      <c r="O1357" s="62">
        <v>44450</v>
      </c>
      <c r="P1357">
        <v>40251</v>
      </c>
      <c r="Q1357" s="58">
        <v>2285283.5355663099</v>
      </c>
      <c r="R1357" s="58">
        <v>2600653</v>
      </c>
      <c r="S1357">
        <v>32059</v>
      </c>
      <c r="T1357" s="58">
        <v>40251</v>
      </c>
      <c r="U1357" s="58">
        <v>8192</v>
      </c>
      <c r="V1357" s="58">
        <v>2071360</v>
      </c>
      <c r="W1357" s="58">
        <v>529293</v>
      </c>
      <c r="X1357">
        <v>166</v>
      </c>
      <c r="Y1357" s="61">
        <v>45954</v>
      </c>
      <c r="Z1357" s="61" t="s">
        <v>1817</v>
      </c>
      <c r="AA1357" s="58">
        <v>-195</v>
      </c>
      <c r="AB1357">
        <v>8012</v>
      </c>
      <c r="AC1357">
        <v>195</v>
      </c>
      <c r="AD1357">
        <v>7</v>
      </c>
      <c r="AE1357" s="42">
        <v>0.79647710615885303</v>
      </c>
      <c r="AF1357" s="58">
        <v>188</v>
      </c>
    </row>
    <row r="1358" spans="3:32">
      <c r="C1358" t="s">
        <v>1654</v>
      </c>
      <c r="D1358">
        <v>443</v>
      </c>
      <c r="E1358">
        <v>18963816</v>
      </c>
      <c r="F1358" t="s">
        <v>278</v>
      </c>
      <c r="G1358" t="s">
        <v>75</v>
      </c>
      <c r="H1358">
        <v>42</v>
      </c>
      <c r="I1358">
        <v>4341845</v>
      </c>
      <c r="J1358" s="59">
        <v>0.97</v>
      </c>
      <c r="K1358" s="60">
        <v>63.6300323093717</v>
      </c>
      <c r="L1358" t="s">
        <v>202</v>
      </c>
      <c r="M1358" s="42">
        <v>0.10100000000000001</v>
      </c>
      <c r="N1358">
        <v>7750</v>
      </c>
      <c r="O1358" s="62">
        <v>46001</v>
      </c>
      <c r="P1358">
        <v>15046</v>
      </c>
      <c r="Q1358" s="58">
        <v>957377.46612680703</v>
      </c>
      <c r="R1358" s="58">
        <v>1054073</v>
      </c>
      <c r="S1358">
        <v>7690</v>
      </c>
      <c r="T1358" s="58">
        <v>15046</v>
      </c>
      <c r="U1358" s="58">
        <v>7356</v>
      </c>
      <c r="V1358" s="58">
        <v>538736</v>
      </c>
      <c r="W1358" s="58">
        <v>515337</v>
      </c>
      <c r="X1358">
        <v>186</v>
      </c>
      <c r="Y1358" s="61">
        <v>46362</v>
      </c>
      <c r="Z1358" s="61" t="s">
        <v>1817</v>
      </c>
      <c r="AA1358" s="58">
        <v>213</v>
      </c>
      <c r="AB1358">
        <v>3067</v>
      </c>
      <c r="AC1358">
        <v>0</v>
      </c>
      <c r="AD1358">
        <v>0</v>
      </c>
      <c r="AE1358" s="42">
        <v>0.51109929549381905</v>
      </c>
      <c r="AF1358" s="58">
        <v>0</v>
      </c>
    </row>
    <row r="1359" spans="3:32">
      <c r="C1359" t="s">
        <v>1655</v>
      </c>
      <c r="D1359">
        <v>632</v>
      </c>
      <c r="E1359">
        <v>78564622</v>
      </c>
      <c r="F1359" t="s">
        <v>408</v>
      </c>
      <c r="G1359" t="s">
        <v>147</v>
      </c>
      <c r="H1359">
        <v>44</v>
      </c>
      <c r="I1359">
        <v>9508748</v>
      </c>
      <c r="J1359" s="59">
        <v>0.79</v>
      </c>
      <c r="K1359" s="60">
        <v>83.422492882062102</v>
      </c>
      <c r="L1359" t="s">
        <v>239</v>
      </c>
      <c r="M1359" s="42">
        <v>0.13900000000000001</v>
      </c>
      <c r="N1359">
        <v>7561</v>
      </c>
      <c r="O1359" s="62">
        <v>45784</v>
      </c>
      <c r="P1359">
        <v>58712</v>
      </c>
      <c r="Q1359" s="58">
        <v>4897901.4020916298</v>
      </c>
      <c r="R1359" s="58">
        <v>5578710</v>
      </c>
      <c r="S1359">
        <v>3483</v>
      </c>
      <c r="T1359" s="58">
        <v>58712</v>
      </c>
      <c r="U1359" s="58">
        <v>55229</v>
      </c>
      <c r="V1359" s="58">
        <v>330948</v>
      </c>
      <c r="W1359" s="58">
        <v>5247762</v>
      </c>
      <c r="X1359">
        <v>73</v>
      </c>
      <c r="Y1359" s="61">
        <v>46140</v>
      </c>
      <c r="Z1359" s="61" t="s">
        <v>1817</v>
      </c>
      <c r="AA1359" s="58">
        <v>-9</v>
      </c>
      <c r="AB1359">
        <v>5787</v>
      </c>
      <c r="AC1359">
        <v>9</v>
      </c>
      <c r="AD1359">
        <v>5</v>
      </c>
      <c r="AE1359" s="42">
        <v>5.9323477312985401E-2</v>
      </c>
      <c r="AF1359" s="58">
        <v>4</v>
      </c>
    </row>
    <row r="1360" spans="3:32">
      <c r="C1360" t="s">
        <v>1656</v>
      </c>
      <c r="D1360">
        <v>783</v>
      </c>
      <c r="E1360">
        <v>38606539</v>
      </c>
      <c r="F1360" t="s">
        <v>460</v>
      </c>
      <c r="G1360" t="s">
        <v>125</v>
      </c>
      <c r="H1360">
        <v>9</v>
      </c>
      <c r="I1360">
        <v>9720695</v>
      </c>
      <c r="J1360" s="59">
        <v>0.79</v>
      </c>
      <c r="K1360" s="60">
        <v>94.562786288023801</v>
      </c>
      <c r="L1360" t="s">
        <v>352</v>
      </c>
      <c r="M1360" s="42">
        <v>0.14599999999999999</v>
      </c>
      <c r="N1360">
        <v>1340</v>
      </c>
      <c r="O1360" s="62">
        <v>43872</v>
      </c>
      <c r="P1360">
        <v>17922</v>
      </c>
      <c r="Q1360" s="58">
        <v>1694754.2558539601</v>
      </c>
      <c r="R1360" s="58">
        <v>1942188</v>
      </c>
      <c r="S1360">
        <v>4977</v>
      </c>
      <c r="T1360" s="58">
        <v>17922</v>
      </c>
      <c r="U1360" s="58">
        <v>12945</v>
      </c>
      <c r="V1360" s="58">
        <v>539352</v>
      </c>
      <c r="W1360" s="58">
        <v>1402836</v>
      </c>
      <c r="X1360">
        <v>51</v>
      </c>
      <c r="Y1360" s="61">
        <v>45852</v>
      </c>
      <c r="Z1360" s="61" t="s">
        <v>1817</v>
      </c>
      <c r="AA1360" s="58">
        <v>-297</v>
      </c>
      <c r="AB1360">
        <v>4201</v>
      </c>
      <c r="AC1360">
        <v>297</v>
      </c>
      <c r="AD1360">
        <v>9</v>
      </c>
      <c r="AE1360" s="42">
        <v>0.27770338131904898</v>
      </c>
      <c r="AF1360" s="58">
        <v>288</v>
      </c>
    </row>
    <row r="1361" spans="3:32">
      <c r="C1361" t="s">
        <v>1657</v>
      </c>
      <c r="D1361">
        <v>161</v>
      </c>
      <c r="E1361">
        <v>43339213</v>
      </c>
      <c r="F1361" t="s">
        <v>476</v>
      </c>
      <c r="G1361" t="s">
        <v>207</v>
      </c>
      <c r="H1361">
        <v>41</v>
      </c>
      <c r="I1361">
        <v>1897223</v>
      </c>
      <c r="J1361" s="59">
        <v>0.99</v>
      </c>
      <c r="K1361" s="60">
        <v>83.398335058638494</v>
      </c>
      <c r="L1361" t="s">
        <v>159</v>
      </c>
      <c r="M1361" s="42">
        <v>0.111</v>
      </c>
      <c r="N1361">
        <v>3788</v>
      </c>
      <c r="O1361" s="62">
        <v>44441</v>
      </c>
      <c r="P1361">
        <v>76251</v>
      </c>
      <c r="Q1361" s="58">
        <v>6359206.4465562403</v>
      </c>
      <c r="R1361" s="58">
        <v>7065078</v>
      </c>
      <c r="S1361">
        <v>35370</v>
      </c>
      <c r="T1361" s="58">
        <v>76251</v>
      </c>
      <c r="U1361" s="58">
        <v>40881</v>
      </c>
      <c r="V1361" s="58">
        <v>3277227</v>
      </c>
      <c r="W1361" s="58">
        <v>3787851</v>
      </c>
      <c r="X1361">
        <v>184</v>
      </c>
      <c r="Y1361" s="61">
        <v>46307</v>
      </c>
      <c r="Z1361" s="61" t="s">
        <v>1817</v>
      </c>
      <c r="AA1361" s="58">
        <v>158</v>
      </c>
      <c r="AB1361">
        <v>3711</v>
      </c>
      <c r="AC1361">
        <v>0</v>
      </c>
      <c r="AD1361">
        <v>0</v>
      </c>
      <c r="AE1361" s="42">
        <v>0.46386276901286499</v>
      </c>
      <c r="AF1361" s="58">
        <v>0</v>
      </c>
    </row>
    <row r="1362" spans="3:32">
      <c r="C1362" t="s">
        <v>1658</v>
      </c>
      <c r="D1362">
        <v>980</v>
      </c>
      <c r="E1362">
        <v>98856934</v>
      </c>
      <c r="F1362" t="s">
        <v>168</v>
      </c>
      <c r="G1362" t="s">
        <v>75</v>
      </c>
      <c r="H1362">
        <v>36</v>
      </c>
      <c r="I1362">
        <v>6503112</v>
      </c>
      <c r="J1362" s="59">
        <v>0.78</v>
      </c>
      <c r="K1362" s="60">
        <v>73.770427296326702</v>
      </c>
      <c r="L1362" t="s">
        <v>76</v>
      </c>
      <c r="M1362" s="42">
        <v>0.112</v>
      </c>
      <c r="N1362">
        <v>3841</v>
      </c>
      <c r="O1362" s="62">
        <v>44491</v>
      </c>
      <c r="P1362">
        <v>36536</v>
      </c>
      <c r="Q1362" s="58">
        <v>2695276.33169859</v>
      </c>
      <c r="R1362" s="58">
        <v>2997147</v>
      </c>
      <c r="S1362">
        <v>4680</v>
      </c>
      <c r="T1362" s="58">
        <v>36536</v>
      </c>
      <c r="U1362" s="58">
        <v>31856</v>
      </c>
      <c r="V1362" s="58">
        <v>383913</v>
      </c>
      <c r="W1362" s="58">
        <v>2613234</v>
      </c>
      <c r="X1362">
        <v>193</v>
      </c>
      <c r="Y1362" s="61">
        <v>45707</v>
      </c>
      <c r="Z1362" s="61" t="s">
        <v>1817</v>
      </c>
      <c r="AA1362" s="58">
        <v>-442</v>
      </c>
      <c r="AB1362">
        <v>6475</v>
      </c>
      <c r="AC1362">
        <v>442</v>
      </c>
      <c r="AD1362">
        <v>3</v>
      </c>
      <c r="AE1362" s="42">
        <v>0.128092839938691</v>
      </c>
      <c r="AF1362" s="58">
        <v>439</v>
      </c>
    </row>
    <row r="1363" spans="3:32">
      <c r="C1363" t="s">
        <v>1659</v>
      </c>
      <c r="D1363">
        <v>288</v>
      </c>
      <c r="E1363">
        <v>95434501</v>
      </c>
      <c r="F1363" t="s">
        <v>351</v>
      </c>
      <c r="G1363" t="s">
        <v>79</v>
      </c>
      <c r="H1363">
        <v>37</v>
      </c>
      <c r="I1363">
        <v>5972004</v>
      </c>
      <c r="J1363" s="59">
        <v>0.99</v>
      </c>
      <c r="K1363" s="60">
        <v>54.620886547055498</v>
      </c>
      <c r="L1363" t="s">
        <v>129</v>
      </c>
      <c r="M1363" s="42">
        <v>0.12</v>
      </c>
      <c r="N1363">
        <v>1707</v>
      </c>
      <c r="O1363" s="62">
        <v>45571</v>
      </c>
      <c r="P1363">
        <v>44881</v>
      </c>
      <c r="Q1363" s="58">
        <v>2451440.0091184</v>
      </c>
      <c r="R1363" s="58">
        <v>2745613</v>
      </c>
      <c r="S1363">
        <v>30380</v>
      </c>
      <c r="T1363" s="58">
        <v>44881</v>
      </c>
      <c r="U1363" s="58">
        <v>14501</v>
      </c>
      <c r="V1363" s="58">
        <v>1858508</v>
      </c>
      <c r="W1363" s="58">
        <v>887105</v>
      </c>
      <c r="X1363">
        <v>60</v>
      </c>
      <c r="Y1363" s="61">
        <v>46220</v>
      </c>
      <c r="Z1363" s="61" t="s">
        <v>1817</v>
      </c>
      <c r="AA1363" s="58">
        <v>71</v>
      </c>
      <c r="AB1363">
        <v>5645</v>
      </c>
      <c r="AC1363">
        <v>0</v>
      </c>
      <c r="AD1363">
        <v>0</v>
      </c>
      <c r="AE1363" s="42">
        <v>0.67690113856643097</v>
      </c>
      <c r="AF1363" s="58">
        <v>0</v>
      </c>
    </row>
    <row r="1364" spans="3:32">
      <c r="C1364" t="s">
        <v>1660</v>
      </c>
      <c r="D1364">
        <v>893</v>
      </c>
      <c r="E1364">
        <v>15842882</v>
      </c>
      <c r="F1364" t="s">
        <v>82</v>
      </c>
      <c r="G1364" t="s">
        <v>83</v>
      </c>
      <c r="H1364">
        <v>32</v>
      </c>
      <c r="I1364">
        <v>2972726</v>
      </c>
      <c r="J1364" s="59">
        <v>0.76</v>
      </c>
      <c r="K1364" s="60">
        <v>54.868720045027402</v>
      </c>
      <c r="L1364" t="s">
        <v>204</v>
      </c>
      <c r="M1364" s="42">
        <v>0.112</v>
      </c>
      <c r="N1364">
        <v>1536</v>
      </c>
      <c r="O1364" s="62">
        <v>43982</v>
      </c>
      <c r="P1364">
        <v>34159</v>
      </c>
      <c r="Q1364" s="58">
        <v>1874260.60801809</v>
      </c>
      <c r="R1364" s="58">
        <v>2084178</v>
      </c>
      <c r="S1364">
        <v>4376</v>
      </c>
      <c r="T1364" s="58">
        <v>34159</v>
      </c>
      <c r="U1364" s="58">
        <v>29783</v>
      </c>
      <c r="V1364" s="58">
        <v>266997</v>
      </c>
      <c r="W1364" s="58">
        <v>1817181</v>
      </c>
      <c r="X1364">
        <v>89</v>
      </c>
      <c r="Y1364" s="61">
        <v>46256</v>
      </c>
      <c r="Z1364" s="61" t="s">
        <v>1817</v>
      </c>
      <c r="AA1364" s="58">
        <v>107</v>
      </c>
      <c r="AB1364">
        <v>4724</v>
      </c>
      <c r="AC1364">
        <v>0</v>
      </c>
      <c r="AD1364">
        <v>0</v>
      </c>
      <c r="AE1364" s="42">
        <v>0.12810679469539499</v>
      </c>
      <c r="AF1364" s="58">
        <v>0</v>
      </c>
    </row>
    <row r="1365" spans="3:32">
      <c r="C1365" t="s">
        <v>1661</v>
      </c>
      <c r="D1365">
        <v>304</v>
      </c>
      <c r="E1365">
        <v>26054582</v>
      </c>
      <c r="F1365" t="s">
        <v>905</v>
      </c>
      <c r="G1365" t="s">
        <v>67</v>
      </c>
      <c r="H1365">
        <v>45</v>
      </c>
      <c r="I1365">
        <v>4167972</v>
      </c>
      <c r="J1365" s="59">
        <v>0.99</v>
      </c>
      <c r="K1365" s="60">
        <v>63.675669219500797</v>
      </c>
      <c r="L1365" t="s">
        <v>202</v>
      </c>
      <c r="M1365" s="42">
        <v>0.11799999999999999</v>
      </c>
      <c r="N1365">
        <v>7786</v>
      </c>
      <c r="O1365" s="62">
        <v>45750</v>
      </c>
      <c r="P1365">
        <v>88225</v>
      </c>
      <c r="Q1365" s="58">
        <v>5617785.9168904601</v>
      </c>
      <c r="R1365" s="58">
        <v>6280685</v>
      </c>
      <c r="S1365">
        <v>11179</v>
      </c>
      <c r="T1365" s="58">
        <v>88225</v>
      </c>
      <c r="U1365" s="58">
        <v>77046</v>
      </c>
      <c r="V1365" s="58">
        <v>795826</v>
      </c>
      <c r="W1365" s="58">
        <v>5484859</v>
      </c>
      <c r="X1365">
        <v>63</v>
      </c>
      <c r="Y1365" s="61">
        <v>45895</v>
      </c>
      <c r="Z1365" s="61" t="s">
        <v>1817</v>
      </c>
      <c r="AA1365" s="58">
        <v>-254</v>
      </c>
      <c r="AB1365">
        <v>9214</v>
      </c>
      <c r="AC1365">
        <v>254</v>
      </c>
      <c r="AD1365">
        <v>3</v>
      </c>
      <c r="AE1365" s="42">
        <v>0.12671011618022099</v>
      </c>
      <c r="AF1365" s="58">
        <v>251</v>
      </c>
    </row>
    <row r="1366" spans="3:32">
      <c r="C1366" t="s">
        <v>1662</v>
      </c>
      <c r="D1366">
        <v>257</v>
      </c>
      <c r="E1366">
        <v>84213072</v>
      </c>
      <c r="F1366" t="s">
        <v>394</v>
      </c>
      <c r="G1366" t="s">
        <v>93</v>
      </c>
      <c r="H1366">
        <v>39</v>
      </c>
      <c r="I1366">
        <v>6421613</v>
      </c>
      <c r="J1366" s="59">
        <v>1</v>
      </c>
      <c r="K1366" s="60">
        <v>85.252267381966803</v>
      </c>
      <c r="L1366" t="s">
        <v>87</v>
      </c>
      <c r="M1366" s="42">
        <v>0.14399999999999999</v>
      </c>
      <c r="N1366">
        <v>3466</v>
      </c>
      <c r="O1366" s="62">
        <v>45727</v>
      </c>
      <c r="P1366">
        <v>49729</v>
      </c>
      <c r="Q1366" s="58">
        <v>4239510.00463783</v>
      </c>
      <c r="R1366" s="58">
        <v>4849999</v>
      </c>
      <c r="S1366">
        <v>29907</v>
      </c>
      <c r="T1366" s="58">
        <v>49729</v>
      </c>
      <c r="U1366" s="58">
        <v>19822</v>
      </c>
      <c r="V1366" s="58">
        <v>2916788</v>
      </c>
      <c r="W1366" s="58">
        <v>1933211</v>
      </c>
      <c r="X1366">
        <v>67</v>
      </c>
      <c r="Y1366" s="61">
        <v>45754</v>
      </c>
      <c r="Z1366" s="61" t="s">
        <v>1817</v>
      </c>
      <c r="AA1366" s="58">
        <v>-395</v>
      </c>
      <c r="AB1366">
        <v>7123</v>
      </c>
      <c r="AC1366">
        <v>395</v>
      </c>
      <c r="AD1366">
        <v>2</v>
      </c>
      <c r="AE1366" s="42">
        <v>0.60139958575479102</v>
      </c>
      <c r="AF1366" s="58">
        <v>393</v>
      </c>
    </row>
    <row r="1367" spans="3:32">
      <c r="C1367" t="s">
        <v>1663</v>
      </c>
      <c r="D1367">
        <v>827</v>
      </c>
      <c r="E1367">
        <v>58390062</v>
      </c>
      <c r="F1367" t="s">
        <v>501</v>
      </c>
      <c r="G1367" t="s">
        <v>79</v>
      </c>
      <c r="H1367">
        <v>27</v>
      </c>
      <c r="I1367">
        <v>769258</v>
      </c>
      <c r="J1367" s="59">
        <v>0.94</v>
      </c>
      <c r="K1367" s="60">
        <v>52.963004708010097</v>
      </c>
      <c r="L1367" t="s">
        <v>156</v>
      </c>
      <c r="M1367" s="42">
        <v>0.111</v>
      </c>
      <c r="N1367">
        <v>2236</v>
      </c>
      <c r="O1367" s="62">
        <v>45272</v>
      </c>
      <c r="P1367">
        <v>81710</v>
      </c>
      <c r="Q1367" s="58">
        <v>4327607.1146914996</v>
      </c>
      <c r="R1367" s="58">
        <v>4807972</v>
      </c>
      <c r="S1367">
        <v>8943</v>
      </c>
      <c r="T1367" s="58">
        <v>81710</v>
      </c>
      <c r="U1367" s="58">
        <v>72767</v>
      </c>
      <c r="V1367" s="58">
        <v>526223</v>
      </c>
      <c r="W1367" s="58">
        <v>4281749</v>
      </c>
      <c r="X1367">
        <v>89</v>
      </c>
      <c r="Y1367" s="61">
        <v>45850</v>
      </c>
      <c r="Z1367" s="61" t="s">
        <v>1817</v>
      </c>
      <c r="AA1367" s="58">
        <v>-299</v>
      </c>
      <c r="AB1367">
        <v>3696</v>
      </c>
      <c r="AC1367">
        <v>299</v>
      </c>
      <c r="AD1367">
        <v>1</v>
      </c>
      <c r="AE1367" s="42">
        <v>0.10944804797454399</v>
      </c>
      <c r="AF1367" s="58">
        <v>298</v>
      </c>
    </row>
    <row r="1368" spans="3:32">
      <c r="C1368" t="s">
        <v>1664</v>
      </c>
      <c r="D1368">
        <v>306</v>
      </c>
      <c r="E1368">
        <v>24732225</v>
      </c>
      <c r="F1368" t="s">
        <v>507</v>
      </c>
      <c r="G1368" t="s">
        <v>63</v>
      </c>
      <c r="H1368">
        <v>14</v>
      </c>
      <c r="I1368">
        <v>1717280</v>
      </c>
      <c r="J1368" s="59">
        <v>0.87</v>
      </c>
      <c r="K1368" s="60">
        <v>64.447651437301801</v>
      </c>
      <c r="L1368" t="s">
        <v>98</v>
      </c>
      <c r="M1368" s="42">
        <v>0.14499999999999999</v>
      </c>
      <c r="N1368">
        <v>6684</v>
      </c>
      <c r="O1368" s="62">
        <v>44313</v>
      </c>
      <c r="P1368">
        <v>30513</v>
      </c>
      <c r="Q1368" s="58">
        <v>1966491.1883063901</v>
      </c>
      <c r="R1368" s="58">
        <v>2251632</v>
      </c>
      <c r="S1368">
        <v>14585</v>
      </c>
      <c r="T1368" s="58">
        <v>30513</v>
      </c>
      <c r="U1368" s="58">
        <v>15928</v>
      </c>
      <c r="V1368" s="58">
        <v>1076265</v>
      </c>
      <c r="W1368" s="58">
        <v>1175367</v>
      </c>
      <c r="X1368">
        <v>50</v>
      </c>
      <c r="Y1368" s="61">
        <v>45965</v>
      </c>
      <c r="Z1368" s="61" t="s">
        <v>1817</v>
      </c>
      <c r="AA1368" s="58">
        <v>-184</v>
      </c>
      <c r="AB1368">
        <v>1716</v>
      </c>
      <c r="AC1368">
        <v>184</v>
      </c>
      <c r="AD1368">
        <v>4</v>
      </c>
      <c r="AE1368" s="42">
        <v>0.47799298659587702</v>
      </c>
      <c r="AF1368" s="58">
        <v>180</v>
      </c>
    </row>
    <row r="1369" spans="3:32">
      <c r="C1369" t="s">
        <v>1665</v>
      </c>
      <c r="D1369">
        <v>689</v>
      </c>
      <c r="E1369">
        <v>15514440</v>
      </c>
      <c r="F1369" t="s">
        <v>206</v>
      </c>
      <c r="G1369" t="s">
        <v>207</v>
      </c>
      <c r="H1369">
        <v>41</v>
      </c>
      <c r="I1369">
        <v>2157278</v>
      </c>
      <c r="J1369" s="59">
        <v>0.97</v>
      </c>
      <c r="K1369" s="60">
        <v>66.514454431745506</v>
      </c>
      <c r="L1369" t="s">
        <v>129</v>
      </c>
      <c r="M1369" s="42">
        <v>0.14199999999999999</v>
      </c>
      <c r="N1369">
        <v>7022</v>
      </c>
      <c r="O1369" s="62">
        <v>45576</v>
      </c>
      <c r="P1369">
        <v>85082</v>
      </c>
      <c r="Q1369" s="58">
        <v>5659182.8119617701</v>
      </c>
      <c r="R1369" s="58">
        <v>6462787</v>
      </c>
      <c r="S1369">
        <v>61793</v>
      </c>
      <c r="T1369" s="58">
        <v>85082</v>
      </c>
      <c r="U1369" s="58">
        <v>23289</v>
      </c>
      <c r="V1369" s="58">
        <v>4693766</v>
      </c>
      <c r="W1369" s="58">
        <v>1769021</v>
      </c>
      <c r="X1369">
        <v>105</v>
      </c>
      <c r="Y1369" s="61">
        <v>46358</v>
      </c>
      <c r="Z1369" s="61" t="s">
        <v>1817</v>
      </c>
      <c r="AA1369" s="58">
        <v>209</v>
      </c>
      <c r="AB1369">
        <v>1367</v>
      </c>
      <c r="AC1369">
        <v>0</v>
      </c>
      <c r="AD1369">
        <v>0</v>
      </c>
      <c r="AE1369" s="42">
        <v>0.72627582802472901</v>
      </c>
      <c r="AF1369" s="58">
        <v>0</v>
      </c>
    </row>
    <row r="1370" spans="3:32">
      <c r="C1370" t="s">
        <v>1666</v>
      </c>
      <c r="D1370">
        <v>313</v>
      </c>
      <c r="E1370">
        <v>53733996</v>
      </c>
      <c r="F1370" t="s">
        <v>133</v>
      </c>
      <c r="G1370" t="s">
        <v>97</v>
      </c>
      <c r="H1370">
        <v>21</v>
      </c>
      <c r="I1370">
        <v>1620738</v>
      </c>
      <c r="J1370" s="59">
        <v>0.78</v>
      </c>
      <c r="K1370" s="60">
        <v>82.949650476920397</v>
      </c>
      <c r="L1370" t="s">
        <v>137</v>
      </c>
      <c r="M1370" s="42">
        <v>0.108</v>
      </c>
      <c r="N1370">
        <v>1120</v>
      </c>
      <c r="O1370" s="62">
        <v>43988</v>
      </c>
      <c r="P1370">
        <v>35139</v>
      </c>
      <c r="Q1370" s="58">
        <v>2914767.7681085002</v>
      </c>
      <c r="R1370" s="58">
        <v>3229563</v>
      </c>
      <c r="S1370">
        <v>2371</v>
      </c>
      <c r="T1370" s="58">
        <v>35139</v>
      </c>
      <c r="U1370" s="58">
        <v>32768</v>
      </c>
      <c r="V1370" s="58">
        <v>217914</v>
      </c>
      <c r="W1370" s="58">
        <v>3011649</v>
      </c>
      <c r="X1370">
        <v>181</v>
      </c>
      <c r="Y1370" s="61">
        <v>45765</v>
      </c>
      <c r="Z1370" s="61" t="s">
        <v>1817</v>
      </c>
      <c r="AA1370" s="58">
        <v>-384</v>
      </c>
      <c r="AB1370">
        <v>6338</v>
      </c>
      <c r="AC1370">
        <v>384</v>
      </c>
      <c r="AD1370">
        <v>6</v>
      </c>
      <c r="AE1370" s="42">
        <v>6.7474885454907693E-2</v>
      </c>
      <c r="AF1370" s="58">
        <v>378</v>
      </c>
    </row>
    <row r="1371" spans="3:32">
      <c r="C1371" t="s">
        <v>1667</v>
      </c>
      <c r="D1371">
        <v>834</v>
      </c>
      <c r="E1371">
        <v>62836094</v>
      </c>
      <c r="F1371" t="s">
        <v>218</v>
      </c>
      <c r="G1371" t="s">
        <v>107</v>
      </c>
      <c r="H1371">
        <v>32</v>
      </c>
      <c r="I1371">
        <v>9159337</v>
      </c>
      <c r="J1371" s="59">
        <v>1</v>
      </c>
      <c r="K1371" s="60">
        <v>93.018245875755497</v>
      </c>
      <c r="L1371" t="s">
        <v>377</v>
      </c>
      <c r="M1371" s="42">
        <v>0.123</v>
      </c>
      <c r="N1371">
        <v>3269</v>
      </c>
      <c r="O1371" s="62">
        <v>45005</v>
      </c>
      <c r="P1371">
        <v>81126</v>
      </c>
      <c r="Q1371" s="58">
        <v>7546198.2149165403</v>
      </c>
      <c r="R1371" s="58">
        <v>8474381</v>
      </c>
      <c r="S1371">
        <v>5218</v>
      </c>
      <c r="T1371" s="58">
        <v>81126</v>
      </c>
      <c r="U1371" s="58">
        <v>75908</v>
      </c>
      <c r="V1371" s="58">
        <v>545070</v>
      </c>
      <c r="W1371" s="58">
        <v>7929311</v>
      </c>
      <c r="X1371">
        <v>56</v>
      </c>
      <c r="Y1371" s="61">
        <v>45940</v>
      </c>
      <c r="Z1371" s="61" t="s">
        <v>1817</v>
      </c>
      <c r="AA1371" s="58">
        <v>-209</v>
      </c>
      <c r="AB1371">
        <v>7188</v>
      </c>
      <c r="AC1371">
        <v>209</v>
      </c>
      <c r="AD1371">
        <v>8</v>
      </c>
      <c r="AE1371" s="42">
        <v>6.4319700219411802E-2</v>
      </c>
      <c r="AF1371" s="58">
        <v>201</v>
      </c>
    </row>
    <row r="1372" spans="3:32">
      <c r="C1372" t="s">
        <v>1668</v>
      </c>
      <c r="D1372">
        <v>936</v>
      </c>
      <c r="E1372">
        <v>20777362</v>
      </c>
      <c r="F1372" t="s">
        <v>405</v>
      </c>
      <c r="G1372" t="s">
        <v>107</v>
      </c>
      <c r="H1372">
        <v>30</v>
      </c>
      <c r="I1372">
        <v>3929731</v>
      </c>
      <c r="J1372" s="59">
        <v>0.78</v>
      </c>
      <c r="K1372" s="60">
        <v>85.798294878251596</v>
      </c>
      <c r="L1372" t="s">
        <v>115</v>
      </c>
      <c r="M1372" s="42">
        <v>0.14499999999999999</v>
      </c>
      <c r="N1372">
        <v>6536</v>
      </c>
      <c r="O1372" s="62">
        <v>45976</v>
      </c>
      <c r="P1372">
        <v>29804</v>
      </c>
      <c r="Q1372" s="58">
        <v>2557132.3805514099</v>
      </c>
      <c r="R1372" s="58">
        <v>2927917</v>
      </c>
      <c r="S1372">
        <v>17090</v>
      </c>
      <c r="T1372" s="58">
        <v>29804</v>
      </c>
      <c r="U1372" s="58">
        <v>12714</v>
      </c>
      <c r="V1372" s="58">
        <v>1678905</v>
      </c>
      <c r="W1372" s="58">
        <v>1249012</v>
      </c>
      <c r="X1372">
        <v>87</v>
      </c>
      <c r="Y1372" s="61">
        <v>45879</v>
      </c>
      <c r="Z1372" s="61" t="s">
        <v>1817</v>
      </c>
      <c r="AA1372" s="58">
        <v>-270</v>
      </c>
      <c r="AB1372">
        <v>5100</v>
      </c>
      <c r="AC1372">
        <v>270</v>
      </c>
      <c r="AD1372">
        <v>9</v>
      </c>
      <c r="AE1372" s="42">
        <v>0.57341296470272496</v>
      </c>
      <c r="AF1372" s="58">
        <v>261</v>
      </c>
    </row>
    <row r="1373" spans="3:32">
      <c r="C1373" t="s">
        <v>1669</v>
      </c>
      <c r="D1373">
        <v>603</v>
      </c>
      <c r="E1373">
        <v>54192151</v>
      </c>
      <c r="F1373" t="s">
        <v>57</v>
      </c>
      <c r="G1373" t="s">
        <v>58</v>
      </c>
      <c r="H1373">
        <v>25</v>
      </c>
      <c r="I1373">
        <v>2889409</v>
      </c>
      <c r="J1373" s="59">
        <v>0.84</v>
      </c>
      <c r="K1373" s="60">
        <v>77.229595797197106</v>
      </c>
      <c r="L1373" t="s">
        <v>187</v>
      </c>
      <c r="M1373" s="42">
        <v>0.11899999999999999</v>
      </c>
      <c r="N1373">
        <v>2508</v>
      </c>
      <c r="O1373" s="62">
        <v>45827</v>
      </c>
      <c r="P1373">
        <v>23795</v>
      </c>
      <c r="Q1373" s="58">
        <v>1837678.2319943099</v>
      </c>
      <c r="R1373" s="58">
        <v>2056362</v>
      </c>
      <c r="S1373">
        <v>19575</v>
      </c>
      <c r="T1373" s="58">
        <v>23795</v>
      </c>
      <c r="U1373" s="58">
        <v>4220</v>
      </c>
      <c r="V1373" s="58">
        <v>1691670</v>
      </c>
      <c r="W1373" s="58">
        <v>364692</v>
      </c>
      <c r="X1373">
        <v>112</v>
      </c>
      <c r="Y1373" s="61">
        <v>46376</v>
      </c>
      <c r="Z1373" s="61" t="s">
        <v>1817</v>
      </c>
      <c r="AA1373" s="58">
        <v>227</v>
      </c>
      <c r="AB1373">
        <v>2223</v>
      </c>
      <c r="AC1373">
        <v>0</v>
      </c>
      <c r="AD1373">
        <v>0</v>
      </c>
      <c r="AE1373" s="42">
        <v>0.82265181760874095</v>
      </c>
      <c r="AF1373" s="58">
        <v>0</v>
      </c>
    </row>
    <row r="1374" spans="3:32">
      <c r="C1374" t="s">
        <v>1670</v>
      </c>
      <c r="D1374">
        <v>678</v>
      </c>
      <c r="E1374">
        <v>35659844</v>
      </c>
      <c r="F1374" t="s">
        <v>124</v>
      </c>
      <c r="G1374" t="s">
        <v>125</v>
      </c>
      <c r="H1374">
        <v>40</v>
      </c>
      <c r="I1374">
        <v>5670506</v>
      </c>
      <c r="J1374" s="59">
        <v>0.91</v>
      </c>
      <c r="K1374" s="60">
        <v>83.696325907057002</v>
      </c>
      <c r="L1374" t="s">
        <v>94</v>
      </c>
      <c r="M1374" s="42">
        <v>0.14099999999999999</v>
      </c>
      <c r="N1374">
        <v>4350</v>
      </c>
      <c r="O1374" s="62">
        <v>45345</v>
      </c>
      <c r="P1374">
        <v>69669</v>
      </c>
      <c r="Q1374" s="58">
        <v>5831039.3296187501</v>
      </c>
      <c r="R1374" s="58">
        <v>6653216</v>
      </c>
      <c r="S1374">
        <v>59155</v>
      </c>
      <c r="T1374" s="58">
        <v>69669</v>
      </c>
      <c r="U1374" s="58">
        <v>10514</v>
      </c>
      <c r="V1374" s="58">
        <v>5649155</v>
      </c>
      <c r="W1374" s="58">
        <v>1004061</v>
      </c>
      <c r="X1374">
        <v>108</v>
      </c>
      <c r="Y1374" s="61">
        <v>45979</v>
      </c>
      <c r="Z1374" s="61" t="s">
        <v>1817</v>
      </c>
      <c r="AA1374" s="58">
        <v>-170</v>
      </c>
      <c r="AB1374">
        <v>1620</v>
      </c>
      <c r="AC1374">
        <v>170</v>
      </c>
      <c r="AD1374">
        <v>6</v>
      </c>
      <c r="AE1374" s="42">
        <v>0.84908639423559995</v>
      </c>
      <c r="AF1374" s="58">
        <v>164</v>
      </c>
    </row>
    <row r="1375" spans="3:32">
      <c r="C1375" t="s">
        <v>1671</v>
      </c>
      <c r="D1375">
        <v>418</v>
      </c>
      <c r="E1375">
        <v>21338072</v>
      </c>
      <c r="F1375" t="s">
        <v>728</v>
      </c>
      <c r="G1375" t="s">
        <v>207</v>
      </c>
      <c r="H1375">
        <v>41</v>
      </c>
      <c r="I1375">
        <v>7440041</v>
      </c>
      <c r="J1375" s="59">
        <v>0.77</v>
      </c>
      <c r="K1375" s="60">
        <v>58.615315888837301</v>
      </c>
      <c r="L1375" t="s">
        <v>59</v>
      </c>
      <c r="M1375" s="42">
        <v>0.13100000000000001</v>
      </c>
      <c r="N1375">
        <v>4072</v>
      </c>
      <c r="O1375" s="62">
        <v>44891</v>
      </c>
      <c r="P1375">
        <v>32519</v>
      </c>
      <c r="Q1375" s="58">
        <v>1906111.4573891</v>
      </c>
      <c r="R1375" s="58">
        <v>2155812</v>
      </c>
      <c r="S1375">
        <v>29279</v>
      </c>
      <c r="T1375" s="58">
        <v>32519</v>
      </c>
      <c r="U1375" s="58">
        <v>3240</v>
      </c>
      <c r="V1375" s="58">
        <v>1941020</v>
      </c>
      <c r="W1375" s="58">
        <v>214792</v>
      </c>
      <c r="X1375">
        <v>134</v>
      </c>
      <c r="Y1375" s="61">
        <v>46231</v>
      </c>
      <c r="Z1375" s="61" t="s">
        <v>1817</v>
      </c>
      <c r="AA1375" s="58">
        <v>82</v>
      </c>
      <c r="AB1375">
        <v>8577</v>
      </c>
      <c r="AC1375">
        <v>0</v>
      </c>
      <c r="AD1375">
        <v>0</v>
      </c>
      <c r="AE1375" s="42">
        <v>0.90036593991205105</v>
      </c>
      <c r="AF1375" s="58">
        <v>0</v>
      </c>
    </row>
    <row r="1376" spans="3:32">
      <c r="C1376" t="s">
        <v>1672</v>
      </c>
      <c r="D1376">
        <v>137</v>
      </c>
      <c r="E1376">
        <v>13449240</v>
      </c>
      <c r="F1376" t="s">
        <v>368</v>
      </c>
      <c r="G1376" t="s">
        <v>125</v>
      </c>
      <c r="H1376">
        <v>37</v>
      </c>
      <c r="I1376">
        <v>8747189</v>
      </c>
      <c r="J1376" s="59">
        <v>0.89</v>
      </c>
      <c r="K1376" s="60">
        <v>81.306349553716601</v>
      </c>
      <c r="L1376" t="s">
        <v>208</v>
      </c>
      <c r="M1376" s="42">
        <v>0.124</v>
      </c>
      <c r="N1376">
        <v>3376</v>
      </c>
      <c r="O1376" s="62">
        <v>44830</v>
      </c>
      <c r="P1376">
        <v>66390</v>
      </c>
      <c r="Q1376" s="58">
        <v>5397928.5468712496</v>
      </c>
      <c r="R1376" s="58">
        <v>6067272</v>
      </c>
      <c r="S1376">
        <v>59770</v>
      </c>
      <c r="T1376" s="58">
        <v>66390</v>
      </c>
      <c r="U1376" s="58">
        <v>6620</v>
      </c>
      <c r="V1376" s="58">
        <v>5462281</v>
      </c>
      <c r="W1376" s="58">
        <v>604991</v>
      </c>
      <c r="X1376">
        <v>182</v>
      </c>
      <c r="Y1376" s="61">
        <v>46064</v>
      </c>
      <c r="Z1376" s="61" t="s">
        <v>1817</v>
      </c>
      <c r="AA1376" s="58">
        <v>-85</v>
      </c>
      <c r="AB1376">
        <v>9588</v>
      </c>
      <c r="AC1376">
        <v>85</v>
      </c>
      <c r="AD1376">
        <v>2</v>
      </c>
      <c r="AE1376" s="42">
        <v>0.90028618767886703</v>
      </c>
      <c r="AF1376" s="58">
        <v>83</v>
      </c>
    </row>
    <row r="1377" spans="3:32">
      <c r="C1377" t="s">
        <v>1673</v>
      </c>
      <c r="D1377">
        <v>975</v>
      </c>
      <c r="E1377">
        <v>14200743</v>
      </c>
      <c r="F1377" t="s">
        <v>82</v>
      </c>
      <c r="G1377" t="s">
        <v>83</v>
      </c>
      <c r="H1377">
        <v>25</v>
      </c>
      <c r="I1377">
        <v>2296594</v>
      </c>
      <c r="J1377" s="59">
        <v>0.9</v>
      </c>
      <c r="K1377" s="60">
        <v>63.443285403812297</v>
      </c>
      <c r="L1377" t="s">
        <v>221</v>
      </c>
      <c r="M1377" s="42">
        <v>0.124</v>
      </c>
      <c r="N1377">
        <v>1301</v>
      </c>
      <c r="O1377" s="62">
        <v>45375</v>
      </c>
      <c r="P1377">
        <v>60283</v>
      </c>
      <c r="Q1377" s="58">
        <v>3824551.57399802</v>
      </c>
      <c r="R1377" s="58">
        <v>4298796</v>
      </c>
      <c r="S1377">
        <v>9223</v>
      </c>
      <c r="T1377" s="58">
        <v>60283</v>
      </c>
      <c r="U1377" s="58">
        <v>51060</v>
      </c>
      <c r="V1377" s="58">
        <v>657694</v>
      </c>
      <c r="W1377" s="58">
        <v>3641102</v>
      </c>
      <c r="X1377">
        <v>81</v>
      </c>
      <c r="Y1377" s="61">
        <v>46024</v>
      </c>
      <c r="Z1377" s="61" t="s">
        <v>1817</v>
      </c>
      <c r="AA1377" s="58">
        <v>-125</v>
      </c>
      <c r="AB1377">
        <v>8728</v>
      </c>
      <c r="AC1377">
        <v>125</v>
      </c>
      <c r="AD1377">
        <v>5</v>
      </c>
      <c r="AE1377" s="42">
        <v>0.152995040061045</v>
      </c>
      <c r="AF1377" s="58">
        <v>120</v>
      </c>
    </row>
    <row r="1378" spans="3:32">
      <c r="C1378" t="s">
        <v>1674</v>
      </c>
      <c r="D1378">
        <v>541</v>
      </c>
      <c r="E1378">
        <v>57387239</v>
      </c>
      <c r="F1378" t="s">
        <v>789</v>
      </c>
      <c r="G1378" t="s">
        <v>63</v>
      </c>
      <c r="H1378">
        <v>26</v>
      </c>
      <c r="I1378">
        <v>4116525</v>
      </c>
      <c r="J1378" s="59">
        <v>0.89</v>
      </c>
      <c r="K1378" s="60">
        <v>59.074029728332498</v>
      </c>
      <c r="L1378" t="s">
        <v>187</v>
      </c>
      <c r="M1378" s="42">
        <v>0.112</v>
      </c>
      <c r="N1378">
        <v>6661</v>
      </c>
      <c r="O1378" s="62">
        <v>45938</v>
      </c>
      <c r="P1378">
        <v>30592</v>
      </c>
      <c r="Q1378" s="58">
        <v>1807192.71744915</v>
      </c>
      <c r="R1378" s="58">
        <v>2009598</v>
      </c>
      <c r="S1378">
        <v>24921</v>
      </c>
      <c r="T1378" s="58">
        <v>30592</v>
      </c>
      <c r="U1378" s="58">
        <v>5671</v>
      </c>
      <c r="V1378" s="58">
        <v>1637068</v>
      </c>
      <c r="W1378" s="58">
        <v>372530</v>
      </c>
      <c r="X1378">
        <v>170</v>
      </c>
      <c r="Y1378" s="61">
        <v>45701</v>
      </c>
      <c r="Z1378" s="61" t="s">
        <v>1817</v>
      </c>
      <c r="AA1378" s="58">
        <v>-448</v>
      </c>
      <c r="AB1378">
        <v>2007</v>
      </c>
      <c r="AC1378">
        <v>448</v>
      </c>
      <c r="AD1378">
        <v>7</v>
      </c>
      <c r="AE1378" s="42">
        <v>0.81462473849372397</v>
      </c>
      <c r="AF1378" s="58">
        <v>441</v>
      </c>
    </row>
    <row r="1379" spans="3:32">
      <c r="C1379" t="s">
        <v>1675</v>
      </c>
      <c r="D1379">
        <v>551</v>
      </c>
      <c r="E1379">
        <v>58979535</v>
      </c>
      <c r="F1379" t="s">
        <v>581</v>
      </c>
      <c r="G1379" t="s">
        <v>75</v>
      </c>
      <c r="H1379">
        <v>16</v>
      </c>
      <c r="I1379">
        <v>5900021</v>
      </c>
      <c r="J1379" s="59">
        <v>0.75</v>
      </c>
      <c r="K1379" s="60">
        <v>74.674284984091699</v>
      </c>
      <c r="L1379" t="s">
        <v>98</v>
      </c>
      <c r="M1379" s="42">
        <v>0.13600000000000001</v>
      </c>
      <c r="N1379">
        <v>1871</v>
      </c>
      <c r="O1379" s="62">
        <v>45971</v>
      </c>
      <c r="P1379">
        <v>98273</v>
      </c>
      <c r="Q1379" s="58">
        <v>7338466.0082416497</v>
      </c>
      <c r="R1379" s="58">
        <v>8336497</v>
      </c>
      <c r="S1379">
        <v>87488</v>
      </c>
      <c r="T1379" s="58">
        <v>98273</v>
      </c>
      <c r="U1379" s="58">
        <v>10785</v>
      </c>
      <c r="V1379" s="58">
        <v>7421606</v>
      </c>
      <c r="W1379" s="58">
        <v>914891</v>
      </c>
      <c r="X1379">
        <v>192</v>
      </c>
      <c r="Y1379" s="61">
        <v>45681</v>
      </c>
      <c r="Z1379" s="61" t="s">
        <v>1817</v>
      </c>
      <c r="AA1379" s="58">
        <v>-468</v>
      </c>
      <c r="AB1379">
        <v>9225</v>
      </c>
      <c r="AC1379">
        <v>468</v>
      </c>
      <c r="AD1379">
        <v>8</v>
      </c>
      <c r="AE1379" s="42">
        <v>0.89025469864561002</v>
      </c>
      <c r="AF1379" s="58">
        <v>460</v>
      </c>
    </row>
    <row r="1380" spans="3:32">
      <c r="C1380" t="s">
        <v>1676</v>
      </c>
      <c r="D1380">
        <v>356</v>
      </c>
      <c r="E1380">
        <v>19727598</v>
      </c>
      <c r="F1380" t="s">
        <v>869</v>
      </c>
      <c r="G1380" t="s">
        <v>107</v>
      </c>
      <c r="H1380">
        <v>47</v>
      </c>
      <c r="I1380">
        <v>2626052</v>
      </c>
      <c r="J1380" s="59">
        <v>0.99</v>
      </c>
      <c r="K1380" s="60">
        <v>77.750964385824702</v>
      </c>
      <c r="L1380" t="s">
        <v>184</v>
      </c>
      <c r="M1380" s="42">
        <v>0.13800000000000001</v>
      </c>
      <c r="N1380">
        <v>3020</v>
      </c>
      <c r="O1380" s="62">
        <v>45362</v>
      </c>
      <c r="P1380">
        <v>71379</v>
      </c>
      <c r="Q1380" s="58">
        <v>5549786.0868957797</v>
      </c>
      <c r="R1380" s="58">
        <v>6315657</v>
      </c>
      <c r="S1380">
        <v>32650</v>
      </c>
      <c r="T1380" s="58">
        <v>71379</v>
      </c>
      <c r="U1380" s="58">
        <v>38729</v>
      </c>
      <c r="V1380" s="58">
        <v>2888892</v>
      </c>
      <c r="W1380" s="58">
        <v>3426765</v>
      </c>
      <c r="X1380">
        <v>183</v>
      </c>
      <c r="Y1380" s="61">
        <v>46333</v>
      </c>
      <c r="Z1380" s="61" t="s">
        <v>1817</v>
      </c>
      <c r="AA1380" s="58">
        <v>184</v>
      </c>
      <c r="AB1380">
        <v>5462</v>
      </c>
      <c r="AC1380">
        <v>0</v>
      </c>
      <c r="AD1380">
        <v>0</v>
      </c>
      <c r="AE1380" s="42">
        <v>0.45741744770871001</v>
      </c>
      <c r="AF1380" s="58">
        <v>0</v>
      </c>
    </row>
    <row r="1381" spans="3:32">
      <c r="C1381" t="s">
        <v>1677</v>
      </c>
      <c r="D1381">
        <v>465</v>
      </c>
      <c r="E1381">
        <v>88646084</v>
      </c>
      <c r="F1381" t="s">
        <v>931</v>
      </c>
      <c r="G1381" t="s">
        <v>63</v>
      </c>
      <c r="H1381">
        <v>7</v>
      </c>
      <c r="I1381">
        <v>6122688</v>
      </c>
      <c r="J1381" s="59">
        <v>0.91</v>
      </c>
      <c r="K1381" s="60">
        <v>87.151788978856004</v>
      </c>
      <c r="L1381" t="s">
        <v>55</v>
      </c>
      <c r="M1381" s="42">
        <v>0.114</v>
      </c>
      <c r="N1381">
        <v>7229</v>
      </c>
      <c r="O1381" s="62">
        <v>45032</v>
      </c>
      <c r="P1381">
        <v>18549</v>
      </c>
      <c r="Q1381" s="58">
        <v>1616578.5337688001</v>
      </c>
      <c r="R1381" s="58">
        <v>1800868</v>
      </c>
      <c r="S1381">
        <v>3341</v>
      </c>
      <c r="T1381" s="58">
        <v>18549</v>
      </c>
      <c r="U1381" s="58">
        <v>15208</v>
      </c>
      <c r="V1381" s="58">
        <v>324368</v>
      </c>
      <c r="W1381" s="58">
        <v>1476500</v>
      </c>
      <c r="X1381">
        <v>157</v>
      </c>
      <c r="Y1381" s="61">
        <v>46222</v>
      </c>
      <c r="Z1381" s="61" t="s">
        <v>1817</v>
      </c>
      <c r="AA1381" s="58">
        <v>73</v>
      </c>
      <c r="AB1381">
        <v>3257</v>
      </c>
      <c r="AC1381">
        <v>0</v>
      </c>
      <c r="AD1381">
        <v>0</v>
      </c>
      <c r="AE1381" s="42">
        <v>0.18011752655129701</v>
      </c>
      <c r="AF1381" s="58">
        <v>0</v>
      </c>
    </row>
    <row r="1382" spans="3:32">
      <c r="C1382" t="s">
        <v>1678</v>
      </c>
      <c r="D1382">
        <v>634</v>
      </c>
      <c r="E1382">
        <v>33702908</v>
      </c>
      <c r="F1382" t="s">
        <v>538</v>
      </c>
      <c r="G1382" t="s">
        <v>211</v>
      </c>
      <c r="H1382">
        <v>11</v>
      </c>
      <c r="I1382">
        <v>3041971</v>
      </c>
      <c r="J1382" s="59">
        <v>0.99</v>
      </c>
      <c r="K1382" s="60">
        <v>77.6163901698053</v>
      </c>
      <c r="L1382" t="s">
        <v>98</v>
      </c>
      <c r="M1382" s="42">
        <v>0.123</v>
      </c>
      <c r="N1382">
        <v>7788</v>
      </c>
      <c r="O1382" s="62">
        <v>44579</v>
      </c>
      <c r="P1382">
        <v>82630</v>
      </c>
      <c r="Q1382" s="58">
        <v>6413442.3197310101</v>
      </c>
      <c r="R1382" s="58">
        <v>7202296</v>
      </c>
      <c r="S1382">
        <v>2901</v>
      </c>
      <c r="T1382" s="58">
        <v>82630</v>
      </c>
      <c r="U1382" s="58">
        <v>79729</v>
      </c>
      <c r="V1382" s="58">
        <v>252860</v>
      </c>
      <c r="W1382" s="58">
        <v>6949436</v>
      </c>
      <c r="X1382">
        <v>134</v>
      </c>
      <c r="Y1382" s="61">
        <v>45847</v>
      </c>
      <c r="Z1382" s="61" t="s">
        <v>1817</v>
      </c>
      <c r="AA1382" s="58">
        <v>-302</v>
      </c>
      <c r="AB1382">
        <v>1752</v>
      </c>
      <c r="AC1382">
        <v>302</v>
      </c>
      <c r="AD1382">
        <v>1</v>
      </c>
      <c r="AE1382" s="42">
        <v>3.5108314171608403E-2</v>
      </c>
      <c r="AF1382" s="58">
        <v>301</v>
      </c>
    </row>
    <row r="1383" spans="3:32">
      <c r="C1383" t="s">
        <v>1679</v>
      </c>
      <c r="D1383">
        <v>806</v>
      </c>
      <c r="E1383">
        <v>99619682</v>
      </c>
      <c r="F1383" t="s">
        <v>381</v>
      </c>
      <c r="G1383" t="s">
        <v>211</v>
      </c>
      <c r="H1383">
        <v>48</v>
      </c>
      <c r="I1383">
        <v>4281690</v>
      </c>
      <c r="J1383" s="59">
        <v>0.79</v>
      </c>
      <c r="K1383" s="60">
        <v>96.9218679283656</v>
      </c>
      <c r="L1383" t="s">
        <v>181</v>
      </c>
      <c r="M1383" s="42">
        <v>0.128</v>
      </c>
      <c r="N1383">
        <v>3789</v>
      </c>
      <c r="O1383" s="62">
        <v>44189</v>
      </c>
      <c r="P1383">
        <v>19435</v>
      </c>
      <c r="Q1383" s="58">
        <v>1883676.50318779</v>
      </c>
      <c r="R1383" s="58">
        <v>2124787</v>
      </c>
      <c r="S1383">
        <v>11127</v>
      </c>
      <c r="T1383" s="58">
        <v>19435</v>
      </c>
      <c r="U1383" s="58">
        <v>8308</v>
      </c>
      <c r="V1383" s="58">
        <v>1216491</v>
      </c>
      <c r="W1383" s="58">
        <v>908296</v>
      </c>
      <c r="X1383">
        <v>120</v>
      </c>
      <c r="Y1383" s="61">
        <v>45753</v>
      </c>
      <c r="Z1383" s="61" t="s">
        <v>1817</v>
      </c>
      <c r="AA1383" s="58">
        <v>-396</v>
      </c>
      <c r="AB1383">
        <v>8645</v>
      </c>
      <c r="AC1383">
        <v>396</v>
      </c>
      <c r="AD1383">
        <v>6</v>
      </c>
      <c r="AE1383" s="42">
        <v>0.57252379727296099</v>
      </c>
      <c r="AF1383" s="58">
        <v>390</v>
      </c>
    </row>
    <row r="1384" spans="3:32">
      <c r="C1384" t="s">
        <v>1680</v>
      </c>
      <c r="D1384">
        <v>381</v>
      </c>
      <c r="E1384">
        <v>15994853</v>
      </c>
      <c r="F1384" t="s">
        <v>922</v>
      </c>
      <c r="G1384" t="s">
        <v>79</v>
      </c>
      <c r="H1384">
        <v>32</v>
      </c>
      <c r="I1384">
        <v>9550982</v>
      </c>
      <c r="J1384" s="59">
        <v>0.76</v>
      </c>
      <c r="K1384" s="60">
        <v>78.7199974223156</v>
      </c>
      <c r="L1384" t="s">
        <v>242</v>
      </c>
      <c r="M1384" s="42">
        <v>0.10299999999999999</v>
      </c>
      <c r="N1384">
        <v>7046</v>
      </c>
      <c r="O1384" s="62">
        <v>45936</v>
      </c>
      <c r="P1384">
        <v>11807</v>
      </c>
      <c r="Q1384" s="58">
        <v>929447.00956528005</v>
      </c>
      <c r="R1384" s="58">
        <v>1025180</v>
      </c>
      <c r="S1384">
        <v>3987</v>
      </c>
      <c r="T1384" s="58">
        <v>11807</v>
      </c>
      <c r="U1384" s="58">
        <v>7820</v>
      </c>
      <c r="V1384" s="58">
        <v>346184</v>
      </c>
      <c r="W1384" s="58">
        <v>678996</v>
      </c>
      <c r="X1384">
        <v>75</v>
      </c>
      <c r="Y1384" s="61">
        <v>46224</v>
      </c>
      <c r="Z1384" s="61" t="s">
        <v>1817</v>
      </c>
      <c r="AA1384" s="58">
        <v>75</v>
      </c>
      <c r="AB1384">
        <v>4695</v>
      </c>
      <c r="AC1384">
        <v>0</v>
      </c>
      <c r="AD1384">
        <v>0</v>
      </c>
      <c r="AE1384" s="42">
        <v>0.33768103667316002</v>
      </c>
      <c r="AF1384" s="58">
        <v>0</v>
      </c>
    </row>
    <row r="1385" spans="3:32">
      <c r="C1385" t="s">
        <v>1681</v>
      </c>
      <c r="D1385">
        <v>734</v>
      </c>
      <c r="E1385">
        <v>84220640</v>
      </c>
      <c r="F1385" t="s">
        <v>214</v>
      </c>
      <c r="G1385" t="s">
        <v>75</v>
      </c>
      <c r="H1385">
        <v>43</v>
      </c>
      <c r="I1385">
        <v>9788418</v>
      </c>
      <c r="J1385" s="59">
        <v>0.89</v>
      </c>
      <c r="K1385" s="60">
        <v>58.242036568125698</v>
      </c>
      <c r="L1385" t="s">
        <v>221</v>
      </c>
      <c r="M1385" s="42">
        <v>0.127</v>
      </c>
      <c r="N1385">
        <v>7608</v>
      </c>
      <c r="O1385" s="62">
        <v>45284</v>
      </c>
      <c r="P1385">
        <v>71330</v>
      </c>
      <c r="Q1385" s="58">
        <v>4154404.4684044099</v>
      </c>
      <c r="R1385" s="58">
        <v>4682014</v>
      </c>
      <c r="S1385">
        <v>57415</v>
      </c>
      <c r="T1385" s="58">
        <v>71330</v>
      </c>
      <c r="U1385" s="58">
        <v>13915</v>
      </c>
      <c r="V1385" s="58">
        <v>3768650</v>
      </c>
      <c r="W1385" s="58">
        <v>913364</v>
      </c>
      <c r="X1385">
        <v>175</v>
      </c>
      <c r="Y1385" s="61">
        <v>46384</v>
      </c>
      <c r="Z1385" s="61" t="s">
        <v>1817</v>
      </c>
      <c r="AA1385" s="58">
        <v>235</v>
      </c>
      <c r="AB1385">
        <v>8321</v>
      </c>
      <c r="AC1385">
        <v>0</v>
      </c>
      <c r="AD1385">
        <v>0</v>
      </c>
      <c r="AE1385" s="42">
        <v>0.80492079069115396</v>
      </c>
      <c r="AF1385" s="58">
        <v>0</v>
      </c>
    </row>
    <row r="1386" spans="3:32">
      <c r="C1386" t="s">
        <v>1682</v>
      </c>
      <c r="D1386">
        <v>613</v>
      </c>
      <c r="E1386">
        <v>89521421</v>
      </c>
      <c r="F1386" t="s">
        <v>86</v>
      </c>
      <c r="G1386" t="s">
        <v>58</v>
      </c>
      <c r="H1386">
        <v>15</v>
      </c>
      <c r="I1386">
        <v>8866343</v>
      </c>
      <c r="J1386" s="59">
        <v>0.9</v>
      </c>
      <c r="K1386" s="60">
        <v>90.7407142645215</v>
      </c>
      <c r="L1386" t="s">
        <v>76</v>
      </c>
      <c r="M1386" s="42">
        <v>0.10299999999999999</v>
      </c>
      <c r="N1386">
        <v>6990</v>
      </c>
      <c r="O1386" s="62">
        <v>44244</v>
      </c>
      <c r="P1386">
        <v>39091</v>
      </c>
      <c r="Q1386" s="58">
        <v>3547145.2613144098</v>
      </c>
      <c r="R1386" s="58">
        <v>3912501</v>
      </c>
      <c r="S1386">
        <v>14025</v>
      </c>
      <c r="T1386" s="58">
        <v>39091</v>
      </c>
      <c r="U1386" s="58">
        <v>25066</v>
      </c>
      <c r="V1386" s="58">
        <v>1403720</v>
      </c>
      <c r="W1386" s="58">
        <v>2508781</v>
      </c>
      <c r="X1386">
        <v>74</v>
      </c>
      <c r="Y1386" s="61">
        <v>46310</v>
      </c>
      <c r="Z1386" s="61" t="s">
        <v>1817</v>
      </c>
      <c r="AA1386" s="58">
        <v>161</v>
      </c>
      <c r="AB1386">
        <v>6460</v>
      </c>
      <c r="AC1386">
        <v>0</v>
      </c>
      <c r="AD1386">
        <v>0</v>
      </c>
      <c r="AE1386" s="42">
        <v>0.35877823539945303</v>
      </c>
      <c r="AF1386" s="58">
        <v>0</v>
      </c>
    </row>
    <row r="1387" spans="3:32">
      <c r="C1387" t="s">
        <v>1683</v>
      </c>
      <c r="D1387">
        <v>417</v>
      </c>
      <c r="E1387">
        <v>14996620</v>
      </c>
      <c r="F1387" t="s">
        <v>304</v>
      </c>
      <c r="G1387" t="s">
        <v>67</v>
      </c>
      <c r="H1387">
        <v>41</v>
      </c>
      <c r="I1387">
        <v>1456602</v>
      </c>
      <c r="J1387" s="59">
        <v>0.85</v>
      </c>
      <c r="K1387" s="60">
        <v>54.843126624025501</v>
      </c>
      <c r="L1387" t="s">
        <v>87</v>
      </c>
      <c r="M1387" s="42">
        <v>0.13100000000000001</v>
      </c>
      <c r="N1387">
        <v>3071</v>
      </c>
      <c r="O1387" s="62">
        <v>44821</v>
      </c>
      <c r="P1387">
        <v>30090</v>
      </c>
      <c r="Q1387" s="58">
        <v>1650229.68011693</v>
      </c>
      <c r="R1387" s="58">
        <v>1866410</v>
      </c>
      <c r="S1387">
        <v>12483</v>
      </c>
      <c r="T1387" s="58">
        <v>30090</v>
      </c>
      <c r="U1387" s="58">
        <v>17607</v>
      </c>
      <c r="V1387" s="58">
        <v>774290</v>
      </c>
      <c r="W1387" s="58">
        <v>1092120</v>
      </c>
      <c r="X1387">
        <v>141</v>
      </c>
      <c r="Y1387" s="61">
        <v>46214</v>
      </c>
      <c r="Z1387" s="61" t="s">
        <v>1817</v>
      </c>
      <c r="AA1387" s="58">
        <v>65</v>
      </c>
      <c r="AB1387">
        <v>4211</v>
      </c>
      <c r="AC1387">
        <v>0</v>
      </c>
      <c r="AD1387">
        <v>0</v>
      </c>
      <c r="AE1387" s="42">
        <v>0.41485543369890299</v>
      </c>
      <c r="AF1387" s="58">
        <v>0</v>
      </c>
    </row>
    <row r="1388" spans="3:32">
      <c r="C1388" t="s">
        <v>1684</v>
      </c>
      <c r="D1388">
        <v>737</v>
      </c>
      <c r="E1388">
        <v>63773569</v>
      </c>
      <c r="F1388" t="s">
        <v>287</v>
      </c>
      <c r="G1388" t="s">
        <v>207</v>
      </c>
      <c r="H1388">
        <v>24</v>
      </c>
      <c r="I1388">
        <v>7816418</v>
      </c>
      <c r="J1388" s="59">
        <v>0.78</v>
      </c>
      <c r="K1388" s="60">
        <v>59.155245177188498</v>
      </c>
      <c r="L1388" t="s">
        <v>184</v>
      </c>
      <c r="M1388" s="42">
        <v>0.13600000000000001</v>
      </c>
      <c r="N1388">
        <v>9577</v>
      </c>
      <c r="O1388" s="62">
        <v>45745</v>
      </c>
      <c r="P1388">
        <v>23436</v>
      </c>
      <c r="Q1388" s="58">
        <v>1386362.3259725899</v>
      </c>
      <c r="R1388" s="58">
        <v>1574908</v>
      </c>
      <c r="S1388">
        <v>18192</v>
      </c>
      <c r="T1388" s="58">
        <v>23436</v>
      </c>
      <c r="U1388" s="58">
        <v>5244</v>
      </c>
      <c r="V1388" s="58">
        <v>1222509</v>
      </c>
      <c r="W1388" s="58">
        <v>352399</v>
      </c>
      <c r="X1388">
        <v>170</v>
      </c>
      <c r="Y1388" s="61">
        <v>46221</v>
      </c>
      <c r="Z1388" s="61" t="s">
        <v>1817</v>
      </c>
      <c r="AA1388" s="58">
        <v>72</v>
      </c>
      <c r="AB1388">
        <v>9512</v>
      </c>
      <c r="AC1388">
        <v>0</v>
      </c>
      <c r="AD1388">
        <v>0</v>
      </c>
      <c r="AE1388" s="42">
        <v>0.77624167946748601</v>
      </c>
      <c r="AF1388" s="58">
        <v>0</v>
      </c>
    </row>
    <row r="1389" spans="3:32">
      <c r="C1389" t="s">
        <v>1685</v>
      </c>
      <c r="D1389">
        <v>926</v>
      </c>
      <c r="E1389">
        <v>98860369</v>
      </c>
      <c r="F1389" t="s">
        <v>347</v>
      </c>
      <c r="G1389" t="s">
        <v>107</v>
      </c>
      <c r="H1389">
        <v>31</v>
      </c>
      <c r="I1389">
        <v>2562926</v>
      </c>
      <c r="J1389" s="59">
        <v>0.97</v>
      </c>
      <c r="K1389" s="60">
        <v>90.586584332610897</v>
      </c>
      <c r="L1389" t="s">
        <v>181</v>
      </c>
      <c r="M1389" s="42">
        <v>0.104</v>
      </c>
      <c r="N1389">
        <v>3239</v>
      </c>
      <c r="O1389" s="62">
        <v>45298</v>
      </c>
      <c r="P1389">
        <v>38600</v>
      </c>
      <c r="Q1389" s="58">
        <v>3496642.1552387802</v>
      </c>
      <c r="R1389" s="58">
        <v>3860293</v>
      </c>
      <c r="S1389">
        <v>13517</v>
      </c>
      <c r="T1389" s="58">
        <v>38600</v>
      </c>
      <c r="U1389" s="58">
        <v>25083</v>
      </c>
      <c r="V1389" s="58">
        <v>1351803</v>
      </c>
      <c r="W1389" s="58">
        <v>2508490</v>
      </c>
      <c r="X1389">
        <v>107</v>
      </c>
      <c r="Y1389" s="61">
        <v>45701</v>
      </c>
      <c r="Z1389" s="61" t="s">
        <v>1817</v>
      </c>
      <c r="AA1389" s="58">
        <v>-448</v>
      </c>
      <c r="AB1389">
        <v>5215</v>
      </c>
      <c r="AC1389">
        <v>448</v>
      </c>
      <c r="AD1389">
        <v>1</v>
      </c>
      <c r="AE1389" s="42">
        <v>0.350181347150259</v>
      </c>
      <c r="AF1389" s="58">
        <v>447</v>
      </c>
    </row>
    <row r="1390" spans="3:32">
      <c r="C1390" t="s">
        <v>1686</v>
      </c>
      <c r="D1390">
        <v>795</v>
      </c>
      <c r="E1390">
        <v>79849561</v>
      </c>
      <c r="F1390" t="s">
        <v>361</v>
      </c>
      <c r="G1390" t="s">
        <v>107</v>
      </c>
      <c r="H1390">
        <v>23</v>
      </c>
      <c r="I1390">
        <v>3366723</v>
      </c>
      <c r="J1390" s="59">
        <v>0.84</v>
      </c>
      <c r="K1390" s="60">
        <v>85.500082053569102</v>
      </c>
      <c r="L1390" t="s">
        <v>187</v>
      </c>
      <c r="M1390" s="42">
        <v>0.13300000000000001</v>
      </c>
      <c r="N1390">
        <v>4366</v>
      </c>
      <c r="O1390" s="62">
        <v>45590</v>
      </c>
      <c r="P1390">
        <v>84838</v>
      </c>
      <c r="Q1390" s="58">
        <v>7253655.9612606997</v>
      </c>
      <c r="R1390" s="58">
        <v>8218392</v>
      </c>
      <c r="S1390">
        <v>5368</v>
      </c>
      <c r="T1390" s="58">
        <v>84838</v>
      </c>
      <c r="U1390" s="58">
        <v>79470</v>
      </c>
      <c r="V1390" s="58">
        <v>520007</v>
      </c>
      <c r="W1390" s="58">
        <v>7698385</v>
      </c>
      <c r="X1390">
        <v>66</v>
      </c>
      <c r="Y1390" s="61">
        <v>45699</v>
      </c>
      <c r="Z1390" s="61" t="s">
        <v>1817</v>
      </c>
      <c r="AA1390" s="58">
        <v>-450</v>
      </c>
      <c r="AB1390">
        <v>6717</v>
      </c>
      <c r="AC1390">
        <v>450</v>
      </c>
      <c r="AD1390">
        <v>5</v>
      </c>
      <c r="AE1390" s="42">
        <v>6.3273533086588604E-2</v>
      </c>
      <c r="AF1390" s="58">
        <v>445</v>
      </c>
    </row>
    <row r="1391" spans="3:32">
      <c r="C1391" t="s">
        <v>1687</v>
      </c>
      <c r="D1391">
        <v>882</v>
      </c>
      <c r="E1391">
        <v>89203537</v>
      </c>
      <c r="F1391" t="s">
        <v>336</v>
      </c>
      <c r="G1391" t="s">
        <v>58</v>
      </c>
      <c r="H1391">
        <v>6</v>
      </c>
      <c r="I1391">
        <v>4033137</v>
      </c>
      <c r="J1391" s="59">
        <v>0.89</v>
      </c>
      <c r="K1391" s="60">
        <v>99.759660866011103</v>
      </c>
      <c r="L1391" t="s">
        <v>176</v>
      </c>
      <c r="M1391" s="42">
        <v>0.11</v>
      </c>
      <c r="N1391">
        <v>3424</v>
      </c>
      <c r="O1391" s="62">
        <v>45652</v>
      </c>
      <c r="P1391">
        <v>69284</v>
      </c>
      <c r="Q1391" s="58">
        <v>6911748.3434407096</v>
      </c>
      <c r="R1391" s="58">
        <v>7672041</v>
      </c>
      <c r="S1391">
        <v>59817</v>
      </c>
      <c r="T1391" s="58">
        <v>69284</v>
      </c>
      <c r="U1391" s="58">
        <v>9467</v>
      </c>
      <c r="V1391" s="58">
        <v>6623729</v>
      </c>
      <c r="W1391" s="58">
        <v>1048312</v>
      </c>
      <c r="X1391">
        <v>124</v>
      </c>
      <c r="Y1391" s="61">
        <v>45754</v>
      </c>
      <c r="Z1391" s="61" t="s">
        <v>1817</v>
      </c>
      <c r="AA1391" s="58">
        <v>-395</v>
      </c>
      <c r="AB1391">
        <v>6289</v>
      </c>
      <c r="AC1391">
        <v>395</v>
      </c>
      <c r="AD1391">
        <v>4</v>
      </c>
      <c r="AE1391" s="42">
        <v>0.863359505802205</v>
      </c>
      <c r="AF1391" s="58">
        <v>391</v>
      </c>
    </row>
    <row r="1392" spans="3:32">
      <c r="C1392" t="s">
        <v>1688</v>
      </c>
      <c r="D1392">
        <v>443</v>
      </c>
      <c r="E1392">
        <v>27641445</v>
      </c>
      <c r="F1392" t="s">
        <v>161</v>
      </c>
      <c r="G1392" t="s">
        <v>71</v>
      </c>
      <c r="H1392">
        <v>32</v>
      </c>
      <c r="I1392">
        <v>5198012</v>
      </c>
      <c r="J1392" s="59">
        <v>0.79</v>
      </c>
      <c r="K1392" s="60">
        <v>59.712911893268398</v>
      </c>
      <c r="L1392" t="s">
        <v>173</v>
      </c>
      <c r="M1392" s="42">
        <v>0.10100000000000001</v>
      </c>
      <c r="N1392">
        <v>3592</v>
      </c>
      <c r="O1392" s="62">
        <v>44996</v>
      </c>
      <c r="P1392">
        <v>34731</v>
      </c>
      <c r="Q1392" s="58">
        <v>2073889.14296511</v>
      </c>
      <c r="R1392" s="58">
        <v>2283352</v>
      </c>
      <c r="S1392">
        <v>22110</v>
      </c>
      <c r="T1392" s="58">
        <v>34731</v>
      </c>
      <c r="U1392" s="58">
        <v>12621</v>
      </c>
      <c r="V1392" s="58">
        <v>1453598</v>
      </c>
      <c r="W1392" s="58">
        <v>829754</v>
      </c>
      <c r="X1392">
        <v>74</v>
      </c>
      <c r="Y1392" s="61">
        <v>45863</v>
      </c>
      <c r="Z1392" s="61" t="s">
        <v>1817</v>
      </c>
      <c r="AA1392" s="58">
        <v>-286</v>
      </c>
      <c r="AB1392">
        <v>3816</v>
      </c>
      <c r="AC1392">
        <v>286</v>
      </c>
      <c r="AD1392">
        <v>4</v>
      </c>
      <c r="AE1392" s="42">
        <v>0.63660706573378201</v>
      </c>
      <c r="AF1392" s="58">
        <v>282</v>
      </c>
    </row>
    <row r="1393" spans="3:32">
      <c r="C1393" t="s">
        <v>1689</v>
      </c>
      <c r="D1393">
        <v>186</v>
      </c>
      <c r="E1393">
        <v>34400964</v>
      </c>
      <c r="F1393" t="s">
        <v>163</v>
      </c>
      <c r="G1393" t="s">
        <v>83</v>
      </c>
      <c r="H1393">
        <v>31</v>
      </c>
      <c r="I1393">
        <v>5509263</v>
      </c>
      <c r="J1393" s="59">
        <v>0.88</v>
      </c>
      <c r="K1393" s="60">
        <v>65.711814613637102</v>
      </c>
      <c r="L1393" t="s">
        <v>272</v>
      </c>
      <c r="M1393" s="42">
        <v>0.111</v>
      </c>
      <c r="N1393">
        <v>6027</v>
      </c>
      <c r="O1393" s="62">
        <v>44793</v>
      </c>
      <c r="P1393">
        <v>66909</v>
      </c>
      <c r="Q1393" s="58">
        <v>4396711.8039838504</v>
      </c>
      <c r="R1393" s="58">
        <v>4884747</v>
      </c>
      <c r="S1393">
        <v>49559</v>
      </c>
      <c r="T1393" s="58">
        <v>66909</v>
      </c>
      <c r="U1393" s="58">
        <v>17350</v>
      </c>
      <c r="V1393" s="58">
        <v>3618096</v>
      </c>
      <c r="W1393" s="58">
        <v>1266651</v>
      </c>
      <c r="X1393">
        <v>194</v>
      </c>
      <c r="Y1393" s="61">
        <v>46031</v>
      </c>
      <c r="Z1393" s="61" t="s">
        <v>1817</v>
      </c>
      <c r="AA1393" s="58">
        <v>-118</v>
      </c>
      <c r="AB1393">
        <v>3304</v>
      </c>
      <c r="AC1393">
        <v>118</v>
      </c>
      <c r="AD1393">
        <v>9</v>
      </c>
      <c r="AE1393" s="42">
        <v>0.74069258246274805</v>
      </c>
      <c r="AF1393" s="58">
        <v>109</v>
      </c>
    </row>
    <row r="1394" spans="3:32">
      <c r="C1394" t="s">
        <v>1690</v>
      </c>
      <c r="D1394">
        <v>308</v>
      </c>
      <c r="E1394">
        <v>51078655</v>
      </c>
      <c r="F1394" t="s">
        <v>78</v>
      </c>
      <c r="G1394" t="s">
        <v>79</v>
      </c>
      <c r="H1394">
        <v>7</v>
      </c>
      <c r="I1394">
        <v>4428405</v>
      </c>
      <c r="J1394" s="59">
        <v>0.75</v>
      </c>
      <c r="K1394" s="60">
        <v>56.370159407146197</v>
      </c>
      <c r="L1394" t="s">
        <v>221</v>
      </c>
      <c r="M1394" s="42">
        <v>0.13100000000000001</v>
      </c>
      <c r="N1394">
        <v>4569</v>
      </c>
      <c r="O1394" s="62">
        <v>45913</v>
      </c>
      <c r="P1394">
        <v>99201</v>
      </c>
      <c r="Q1394" s="58">
        <v>5591976.1833483102</v>
      </c>
      <c r="R1394" s="58">
        <v>6324525</v>
      </c>
      <c r="S1394">
        <v>54915</v>
      </c>
      <c r="T1394" s="58">
        <v>99201</v>
      </c>
      <c r="U1394" s="58">
        <v>44286</v>
      </c>
      <c r="V1394" s="58">
        <v>3501087</v>
      </c>
      <c r="W1394" s="58">
        <v>2823438</v>
      </c>
      <c r="X1394">
        <v>139</v>
      </c>
      <c r="Y1394" s="61">
        <v>46007</v>
      </c>
      <c r="Z1394" s="61" t="s">
        <v>1817</v>
      </c>
      <c r="AA1394" s="58">
        <v>-142</v>
      </c>
      <c r="AB1394">
        <v>8924</v>
      </c>
      <c r="AC1394">
        <v>142</v>
      </c>
      <c r="AD1394">
        <v>3</v>
      </c>
      <c r="AE1394" s="42">
        <v>0.55357304865878398</v>
      </c>
      <c r="AF1394" s="58">
        <v>139</v>
      </c>
    </row>
    <row r="1395" spans="3:32">
      <c r="C1395" t="s">
        <v>1691</v>
      </c>
      <c r="D1395">
        <v>137</v>
      </c>
      <c r="E1395">
        <v>76018439</v>
      </c>
      <c r="F1395" t="s">
        <v>62</v>
      </c>
      <c r="G1395" t="s">
        <v>63</v>
      </c>
      <c r="H1395">
        <v>20</v>
      </c>
      <c r="I1395">
        <v>1551882</v>
      </c>
      <c r="J1395" s="59">
        <v>0.78</v>
      </c>
      <c r="K1395" s="60">
        <v>85.402960720170896</v>
      </c>
      <c r="L1395" t="s">
        <v>194</v>
      </c>
      <c r="M1395" s="42">
        <v>0.14199999999999999</v>
      </c>
      <c r="N1395">
        <v>9061</v>
      </c>
      <c r="O1395" s="62">
        <v>45821</v>
      </c>
      <c r="P1395">
        <v>36356</v>
      </c>
      <c r="Q1395" s="58">
        <v>3104910.03994253</v>
      </c>
      <c r="R1395" s="58">
        <v>3545807</v>
      </c>
      <c r="S1395">
        <v>30991</v>
      </c>
      <c r="T1395" s="58">
        <v>36356</v>
      </c>
      <c r="U1395" s="58">
        <v>5365</v>
      </c>
      <c r="V1395" s="58">
        <v>3022558</v>
      </c>
      <c r="W1395" s="58">
        <v>523249</v>
      </c>
      <c r="X1395">
        <v>198</v>
      </c>
      <c r="Y1395" s="61">
        <v>46347</v>
      </c>
      <c r="Z1395" s="61" t="s">
        <v>1817</v>
      </c>
      <c r="AA1395" s="58">
        <v>198</v>
      </c>
      <c r="AB1395">
        <v>8260</v>
      </c>
      <c r="AC1395">
        <v>0</v>
      </c>
      <c r="AD1395">
        <v>0</v>
      </c>
      <c r="AE1395" s="42">
        <v>0.85243151061722999</v>
      </c>
      <c r="AF1395" s="58">
        <v>0</v>
      </c>
    </row>
    <row r="1396" spans="3:32">
      <c r="C1396" t="s">
        <v>1692</v>
      </c>
      <c r="D1396">
        <v>917</v>
      </c>
      <c r="E1396">
        <v>42811333</v>
      </c>
      <c r="F1396" t="s">
        <v>269</v>
      </c>
      <c r="G1396" t="s">
        <v>97</v>
      </c>
      <c r="H1396">
        <v>18</v>
      </c>
      <c r="I1396">
        <v>871901</v>
      </c>
      <c r="J1396" s="59">
        <v>0.92</v>
      </c>
      <c r="K1396" s="60">
        <v>54.628434374644797</v>
      </c>
      <c r="L1396" t="s">
        <v>94</v>
      </c>
      <c r="M1396" s="42">
        <v>0.114</v>
      </c>
      <c r="N1396">
        <v>9575</v>
      </c>
      <c r="O1396" s="62">
        <v>44950</v>
      </c>
      <c r="P1396">
        <v>98971</v>
      </c>
      <c r="Q1396" s="58">
        <v>5406630.7784929704</v>
      </c>
      <c r="R1396" s="58">
        <v>6022987</v>
      </c>
      <c r="S1396">
        <v>75082</v>
      </c>
      <c r="T1396" s="58">
        <v>98971</v>
      </c>
      <c r="U1396" s="58">
        <v>23889</v>
      </c>
      <c r="V1396" s="58">
        <v>4569196</v>
      </c>
      <c r="W1396" s="58">
        <v>1453791</v>
      </c>
      <c r="X1396">
        <v>67</v>
      </c>
      <c r="Y1396" s="61">
        <v>45851</v>
      </c>
      <c r="Z1396" s="61" t="s">
        <v>1817</v>
      </c>
      <c r="AA1396" s="58">
        <v>-298</v>
      </c>
      <c r="AB1396">
        <v>8668</v>
      </c>
      <c r="AC1396">
        <v>298</v>
      </c>
      <c r="AD1396">
        <v>4</v>
      </c>
      <c r="AE1396" s="42">
        <v>0.75862626425922697</v>
      </c>
      <c r="AF1396" s="58">
        <v>294</v>
      </c>
    </row>
    <row r="1397" spans="3:32">
      <c r="C1397" t="s">
        <v>1693</v>
      </c>
      <c r="D1397">
        <v>179</v>
      </c>
      <c r="E1397">
        <v>60342497</v>
      </c>
      <c r="F1397" t="s">
        <v>224</v>
      </c>
      <c r="G1397" t="s">
        <v>71</v>
      </c>
      <c r="H1397">
        <v>23</v>
      </c>
      <c r="I1397">
        <v>7745270</v>
      </c>
      <c r="J1397" s="59">
        <v>0.94</v>
      </c>
      <c r="K1397" s="60">
        <v>62.995959261820502</v>
      </c>
      <c r="L1397" t="s">
        <v>197</v>
      </c>
      <c r="M1397" s="42">
        <v>0.111</v>
      </c>
      <c r="N1397">
        <v>9922</v>
      </c>
      <c r="O1397" s="62">
        <v>44127</v>
      </c>
      <c r="P1397">
        <v>15762</v>
      </c>
      <c r="Q1397" s="58">
        <v>992942.30988481501</v>
      </c>
      <c r="R1397" s="58">
        <v>1103159</v>
      </c>
      <c r="S1397">
        <v>11989</v>
      </c>
      <c r="T1397" s="58">
        <v>15762</v>
      </c>
      <c r="U1397" s="58">
        <v>3773</v>
      </c>
      <c r="V1397" s="58">
        <v>839092</v>
      </c>
      <c r="W1397" s="58">
        <v>264067</v>
      </c>
      <c r="X1397">
        <v>125</v>
      </c>
      <c r="Y1397" s="61">
        <v>45661</v>
      </c>
      <c r="Z1397" s="61" t="s">
        <v>1817</v>
      </c>
      <c r="AA1397" s="58">
        <v>-488</v>
      </c>
      <c r="AB1397">
        <v>7281</v>
      </c>
      <c r="AC1397">
        <v>488</v>
      </c>
      <c r="AD1397">
        <v>6</v>
      </c>
      <c r="AE1397" s="42">
        <v>0.76062682400710602</v>
      </c>
      <c r="AF1397" s="58">
        <v>482</v>
      </c>
    </row>
    <row r="1398" spans="3:32">
      <c r="C1398" t="s">
        <v>1694</v>
      </c>
      <c r="D1398">
        <v>752</v>
      </c>
      <c r="E1398">
        <v>69932593</v>
      </c>
      <c r="F1398" t="s">
        <v>920</v>
      </c>
      <c r="G1398" t="s">
        <v>75</v>
      </c>
      <c r="H1398">
        <v>46</v>
      </c>
      <c r="I1398">
        <v>2841490</v>
      </c>
      <c r="J1398" s="59">
        <v>0.83</v>
      </c>
      <c r="K1398" s="60">
        <v>56.4931819473844</v>
      </c>
      <c r="L1398" t="s">
        <v>242</v>
      </c>
      <c r="M1398" s="42">
        <v>0.121</v>
      </c>
      <c r="N1398">
        <v>7833</v>
      </c>
      <c r="O1398" s="62">
        <v>43852</v>
      </c>
      <c r="P1398">
        <v>44204</v>
      </c>
      <c r="Q1398" s="58">
        <v>2497224.6148021799</v>
      </c>
      <c r="R1398" s="58">
        <v>2799389</v>
      </c>
      <c r="S1398">
        <v>35968</v>
      </c>
      <c r="T1398" s="58">
        <v>44204</v>
      </c>
      <c r="U1398" s="58">
        <v>8236</v>
      </c>
      <c r="V1398" s="58">
        <v>2277812</v>
      </c>
      <c r="W1398" s="58">
        <v>521577</v>
      </c>
      <c r="X1398">
        <v>130</v>
      </c>
      <c r="Y1398" s="61">
        <v>46344</v>
      </c>
      <c r="Z1398" s="61" t="s">
        <v>1817</v>
      </c>
      <c r="AA1398" s="58">
        <v>195</v>
      </c>
      <c r="AB1398">
        <v>3404</v>
      </c>
      <c r="AC1398">
        <v>0</v>
      </c>
      <c r="AD1398">
        <v>0</v>
      </c>
      <c r="AE1398" s="42">
        <v>0.81368201972672205</v>
      </c>
      <c r="AF1398" s="58">
        <v>0</v>
      </c>
    </row>
    <row r="1399" spans="3:32">
      <c r="C1399" t="s">
        <v>1695</v>
      </c>
      <c r="D1399">
        <v>107</v>
      </c>
      <c r="E1399">
        <v>73508086</v>
      </c>
      <c r="F1399" t="s">
        <v>186</v>
      </c>
      <c r="G1399" t="s">
        <v>83</v>
      </c>
      <c r="H1399">
        <v>18</v>
      </c>
      <c r="I1399">
        <v>9541572</v>
      </c>
      <c r="J1399" s="59">
        <v>0.8</v>
      </c>
      <c r="K1399" s="60">
        <v>60.961292878996197</v>
      </c>
      <c r="L1399" t="s">
        <v>276</v>
      </c>
      <c r="M1399" s="42">
        <v>0.127</v>
      </c>
      <c r="N1399">
        <v>4219</v>
      </c>
      <c r="O1399" s="62">
        <v>45734</v>
      </c>
      <c r="P1399">
        <v>27854</v>
      </c>
      <c r="Q1399" s="58">
        <v>1698015.8518515599</v>
      </c>
      <c r="R1399" s="58">
        <v>1913664</v>
      </c>
      <c r="S1399">
        <v>16356</v>
      </c>
      <c r="T1399" s="58">
        <v>27854</v>
      </c>
      <c r="U1399" s="58">
        <v>11498</v>
      </c>
      <c r="V1399" s="58">
        <v>1123712</v>
      </c>
      <c r="W1399" s="58">
        <v>789952</v>
      </c>
      <c r="X1399">
        <v>64</v>
      </c>
      <c r="Y1399" s="61">
        <v>46029</v>
      </c>
      <c r="Z1399" s="61" t="s">
        <v>1817</v>
      </c>
      <c r="AA1399" s="58">
        <v>-120</v>
      </c>
      <c r="AB1399">
        <v>3538</v>
      </c>
      <c r="AC1399">
        <v>120</v>
      </c>
      <c r="AD1399">
        <v>5</v>
      </c>
      <c r="AE1399" s="42">
        <v>0.58720471027500498</v>
      </c>
      <c r="AF1399" s="58">
        <v>115</v>
      </c>
    </row>
    <row r="1400" spans="3:32">
      <c r="C1400" t="s">
        <v>1696</v>
      </c>
      <c r="D1400">
        <v>952</v>
      </c>
      <c r="E1400">
        <v>79587734</v>
      </c>
      <c r="F1400" t="s">
        <v>439</v>
      </c>
      <c r="G1400" t="s">
        <v>63</v>
      </c>
      <c r="H1400">
        <v>22</v>
      </c>
      <c r="I1400">
        <v>3945483</v>
      </c>
      <c r="J1400" s="59">
        <v>0.8</v>
      </c>
      <c r="K1400" s="60">
        <v>71.058637172978095</v>
      </c>
      <c r="L1400" t="s">
        <v>90</v>
      </c>
      <c r="M1400" s="42">
        <v>0.113</v>
      </c>
      <c r="N1400">
        <v>2853</v>
      </c>
      <c r="O1400" s="62">
        <v>44763</v>
      </c>
      <c r="P1400">
        <v>68879</v>
      </c>
      <c r="Q1400" s="58">
        <v>4894447.8698375598</v>
      </c>
      <c r="R1400" s="58">
        <v>5447520</v>
      </c>
      <c r="S1400">
        <v>7992</v>
      </c>
      <c r="T1400" s="58">
        <v>68879</v>
      </c>
      <c r="U1400" s="58">
        <v>60887</v>
      </c>
      <c r="V1400" s="58">
        <v>632073</v>
      </c>
      <c r="W1400" s="58">
        <v>4815447</v>
      </c>
      <c r="X1400">
        <v>98</v>
      </c>
      <c r="Y1400" s="61">
        <v>45879</v>
      </c>
      <c r="Z1400" s="61" t="s">
        <v>1817</v>
      </c>
      <c r="AA1400" s="58">
        <v>-270</v>
      </c>
      <c r="AB1400">
        <v>3207</v>
      </c>
      <c r="AC1400">
        <v>270</v>
      </c>
      <c r="AD1400">
        <v>4</v>
      </c>
      <c r="AE1400" s="42">
        <v>0.116029559081868</v>
      </c>
      <c r="AF1400" s="58">
        <v>266</v>
      </c>
    </row>
    <row r="1401" spans="3:32">
      <c r="C1401" t="s">
        <v>1697</v>
      </c>
      <c r="D1401">
        <v>398</v>
      </c>
      <c r="E1401">
        <v>57953615</v>
      </c>
      <c r="F1401" t="s">
        <v>256</v>
      </c>
      <c r="G1401" t="s">
        <v>63</v>
      </c>
      <c r="H1401">
        <v>24</v>
      </c>
      <c r="I1401">
        <v>3726202</v>
      </c>
      <c r="J1401" s="59">
        <v>0.92</v>
      </c>
      <c r="K1401" s="60">
        <v>55.9205766161962</v>
      </c>
      <c r="L1401" t="s">
        <v>156</v>
      </c>
      <c r="M1401" s="42">
        <v>0.14199999999999999</v>
      </c>
      <c r="N1401">
        <v>8349</v>
      </c>
      <c r="O1401" s="62">
        <v>43833</v>
      </c>
      <c r="P1401">
        <v>11305</v>
      </c>
      <c r="Q1401" s="58">
        <v>632182.11864609795</v>
      </c>
      <c r="R1401" s="58">
        <v>721952</v>
      </c>
      <c r="S1401">
        <v>5444</v>
      </c>
      <c r="T1401" s="58">
        <v>11305</v>
      </c>
      <c r="U1401" s="58">
        <v>5861</v>
      </c>
      <c r="V1401" s="58">
        <v>347661</v>
      </c>
      <c r="W1401" s="58">
        <v>374291</v>
      </c>
      <c r="X1401">
        <v>134</v>
      </c>
      <c r="Y1401" s="61">
        <v>45941</v>
      </c>
      <c r="Z1401" s="61" t="s">
        <v>1817</v>
      </c>
      <c r="AA1401" s="58">
        <v>-208</v>
      </c>
      <c r="AB1401">
        <v>6884</v>
      </c>
      <c r="AC1401">
        <v>208</v>
      </c>
      <c r="AD1401">
        <v>4</v>
      </c>
      <c r="AE1401" s="42">
        <v>0.48155683325962001</v>
      </c>
      <c r="AF1401" s="58">
        <v>204</v>
      </c>
    </row>
    <row r="1402" spans="3:32">
      <c r="C1402" t="s">
        <v>1698</v>
      </c>
      <c r="D1402">
        <v>121</v>
      </c>
      <c r="E1402">
        <v>57469389</v>
      </c>
      <c r="F1402" t="s">
        <v>285</v>
      </c>
      <c r="G1402" t="s">
        <v>147</v>
      </c>
      <c r="H1402">
        <v>36</v>
      </c>
      <c r="I1402">
        <v>7674733</v>
      </c>
      <c r="J1402" s="59">
        <v>0.92</v>
      </c>
      <c r="K1402" s="60">
        <v>74.308880804343303</v>
      </c>
      <c r="L1402" t="s">
        <v>129</v>
      </c>
      <c r="M1402" s="42">
        <v>0.13800000000000001</v>
      </c>
      <c r="N1402">
        <v>5961</v>
      </c>
      <c r="O1402" s="62">
        <v>45704</v>
      </c>
      <c r="P1402">
        <v>98614</v>
      </c>
      <c r="Q1402" s="58">
        <v>7327895.9716395102</v>
      </c>
      <c r="R1402" s="58">
        <v>8339146</v>
      </c>
      <c r="S1402">
        <v>70508</v>
      </c>
      <c r="T1402" s="58">
        <v>98614</v>
      </c>
      <c r="U1402" s="58">
        <v>28106</v>
      </c>
      <c r="V1402" s="58">
        <v>5962404</v>
      </c>
      <c r="W1402" s="58">
        <v>2376742</v>
      </c>
      <c r="X1402">
        <v>144</v>
      </c>
      <c r="Y1402" s="61">
        <v>45679</v>
      </c>
      <c r="Z1402" s="61" t="s">
        <v>1817</v>
      </c>
      <c r="AA1402" s="58">
        <v>-470</v>
      </c>
      <c r="AB1402">
        <v>8936</v>
      </c>
      <c r="AC1402">
        <v>470</v>
      </c>
      <c r="AD1402">
        <v>6</v>
      </c>
      <c r="AE1402" s="42">
        <v>0.71498975804652498</v>
      </c>
      <c r="AF1402" s="58">
        <v>464</v>
      </c>
    </row>
    <row r="1403" spans="3:32">
      <c r="C1403" t="s">
        <v>1699</v>
      </c>
      <c r="D1403">
        <v>384</v>
      </c>
      <c r="E1403">
        <v>45290808</v>
      </c>
      <c r="F1403" t="s">
        <v>246</v>
      </c>
      <c r="G1403" t="s">
        <v>50</v>
      </c>
      <c r="H1403">
        <v>13</v>
      </c>
      <c r="I1403">
        <v>778565</v>
      </c>
      <c r="J1403" s="59">
        <v>0.88</v>
      </c>
      <c r="K1403" s="60">
        <v>79.795583224896504</v>
      </c>
      <c r="L1403" t="s">
        <v>101</v>
      </c>
      <c r="M1403" s="42">
        <v>0.11</v>
      </c>
      <c r="N1403">
        <v>9739</v>
      </c>
      <c r="O1403" s="62">
        <v>45335</v>
      </c>
      <c r="P1403">
        <v>28079</v>
      </c>
      <c r="Q1403" s="58">
        <v>2240580.18137187</v>
      </c>
      <c r="R1403" s="58">
        <v>2487044</v>
      </c>
      <c r="S1403">
        <v>16412</v>
      </c>
      <c r="T1403" s="58">
        <v>28079</v>
      </c>
      <c r="U1403" s="58">
        <v>11667</v>
      </c>
      <c r="V1403" s="58">
        <v>1453662</v>
      </c>
      <c r="W1403" s="58">
        <v>1033382</v>
      </c>
      <c r="X1403">
        <v>59</v>
      </c>
      <c r="Y1403" s="61">
        <v>45668</v>
      </c>
      <c r="Z1403" s="61" t="s">
        <v>1817</v>
      </c>
      <c r="AA1403" s="58">
        <v>-481</v>
      </c>
      <c r="AB1403">
        <v>5388</v>
      </c>
      <c r="AC1403">
        <v>481</v>
      </c>
      <c r="AD1403">
        <v>3</v>
      </c>
      <c r="AE1403" s="42">
        <v>0.58449374977741397</v>
      </c>
      <c r="AF1403" s="58">
        <v>478</v>
      </c>
    </row>
    <row r="1404" spans="3:32">
      <c r="C1404" t="s">
        <v>1700</v>
      </c>
      <c r="D1404">
        <v>559</v>
      </c>
      <c r="E1404">
        <v>99009391</v>
      </c>
      <c r="F1404" t="s">
        <v>168</v>
      </c>
      <c r="G1404" t="s">
        <v>75</v>
      </c>
      <c r="H1404">
        <v>49</v>
      </c>
      <c r="I1404">
        <v>2960289</v>
      </c>
      <c r="J1404" s="59">
        <v>0.86</v>
      </c>
      <c r="K1404" s="60">
        <v>60.914392040741902</v>
      </c>
      <c r="L1404" t="s">
        <v>68</v>
      </c>
      <c r="M1404" s="42">
        <v>0.111</v>
      </c>
      <c r="N1404">
        <v>5994</v>
      </c>
      <c r="O1404" s="62">
        <v>45965</v>
      </c>
      <c r="P1404">
        <v>12034</v>
      </c>
      <c r="Q1404" s="58">
        <v>733043.79381828802</v>
      </c>
      <c r="R1404" s="58">
        <v>814412</v>
      </c>
      <c r="S1404">
        <v>12034</v>
      </c>
      <c r="T1404" s="58">
        <v>12034</v>
      </c>
      <c r="U1404" s="58">
        <v>0</v>
      </c>
      <c r="V1404" s="58">
        <v>814412</v>
      </c>
      <c r="W1404" s="58">
        <v>0</v>
      </c>
      <c r="X1404">
        <v>167</v>
      </c>
      <c r="Y1404" s="61">
        <v>46049</v>
      </c>
      <c r="Z1404" s="61" t="s">
        <v>1821</v>
      </c>
      <c r="AA1404" s="58">
        <v>-100</v>
      </c>
      <c r="AB1404">
        <v>2810</v>
      </c>
      <c r="AC1404">
        <v>100</v>
      </c>
      <c r="AD1404">
        <v>9</v>
      </c>
      <c r="AE1404" s="42">
        <v>1</v>
      </c>
      <c r="AF1404" s="58">
        <v>91</v>
      </c>
    </row>
    <row r="1405" spans="3:32">
      <c r="C1405" t="s">
        <v>1701</v>
      </c>
      <c r="D1405">
        <v>472</v>
      </c>
      <c r="E1405">
        <v>44279249</v>
      </c>
      <c r="F1405" t="s">
        <v>872</v>
      </c>
      <c r="G1405" t="s">
        <v>63</v>
      </c>
      <c r="H1405">
        <v>10</v>
      </c>
      <c r="I1405">
        <v>9995627</v>
      </c>
      <c r="J1405" s="59">
        <v>0.98</v>
      </c>
      <c r="K1405" s="60">
        <v>53.472834175747998</v>
      </c>
      <c r="L1405" t="s">
        <v>239</v>
      </c>
      <c r="M1405" s="42">
        <v>0.10199999999999999</v>
      </c>
      <c r="N1405">
        <v>4731</v>
      </c>
      <c r="O1405" s="62">
        <v>44184</v>
      </c>
      <c r="P1405">
        <v>15668</v>
      </c>
      <c r="Q1405" s="58">
        <v>837812.36586561997</v>
      </c>
      <c r="R1405" s="58">
        <v>923269</v>
      </c>
      <c r="S1405">
        <v>6825</v>
      </c>
      <c r="T1405" s="58">
        <v>15668</v>
      </c>
      <c r="U1405" s="58">
        <v>8843</v>
      </c>
      <c r="V1405" s="58">
        <v>402177</v>
      </c>
      <c r="W1405" s="58">
        <v>521092</v>
      </c>
      <c r="X1405">
        <v>136</v>
      </c>
      <c r="Y1405" s="61">
        <v>45754</v>
      </c>
      <c r="Z1405" s="61" t="s">
        <v>1817</v>
      </c>
      <c r="AA1405" s="58">
        <v>-395</v>
      </c>
      <c r="AB1405">
        <v>6980</v>
      </c>
      <c r="AC1405">
        <v>395</v>
      </c>
      <c r="AD1405">
        <v>7</v>
      </c>
      <c r="AE1405" s="42">
        <v>0.43560122542762297</v>
      </c>
      <c r="AF1405" s="58">
        <v>388</v>
      </c>
    </row>
    <row r="1406" spans="3:32">
      <c r="C1406" t="s">
        <v>1702</v>
      </c>
      <c r="D1406">
        <v>653</v>
      </c>
      <c r="E1406">
        <v>29874996</v>
      </c>
      <c r="F1406" t="s">
        <v>175</v>
      </c>
      <c r="G1406" t="s">
        <v>50</v>
      </c>
      <c r="H1406">
        <v>12</v>
      </c>
      <c r="I1406">
        <v>5481331</v>
      </c>
      <c r="J1406" s="59">
        <v>0.8</v>
      </c>
      <c r="K1406" s="60">
        <v>92.024865737374498</v>
      </c>
      <c r="L1406" t="s">
        <v>173</v>
      </c>
      <c r="M1406" s="42">
        <v>0.124</v>
      </c>
      <c r="N1406">
        <v>8019</v>
      </c>
      <c r="O1406" s="62">
        <v>44126</v>
      </c>
      <c r="P1406">
        <v>57721</v>
      </c>
      <c r="Q1406" s="58">
        <v>5311767.2752269898</v>
      </c>
      <c r="R1406" s="58">
        <v>5970426</v>
      </c>
      <c r="S1406">
        <v>4930</v>
      </c>
      <c r="T1406" s="58">
        <v>57721</v>
      </c>
      <c r="U1406" s="58">
        <v>52791</v>
      </c>
      <c r="V1406" s="58">
        <v>509939</v>
      </c>
      <c r="W1406" s="58">
        <v>5460487</v>
      </c>
      <c r="X1406">
        <v>198</v>
      </c>
      <c r="Y1406" s="61">
        <v>45669</v>
      </c>
      <c r="Z1406" s="61" t="s">
        <v>1817</v>
      </c>
      <c r="AA1406" s="58">
        <v>-480</v>
      </c>
      <c r="AB1406">
        <v>3629</v>
      </c>
      <c r="AC1406">
        <v>480</v>
      </c>
      <c r="AD1406">
        <v>4</v>
      </c>
      <c r="AE1406" s="42">
        <v>8.5410855667781199E-2</v>
      </c>
      <c r="AF1406" s="58">
        <v>476</v>
      </c>
    </row>
    <row r="1407" spans="3:32">
      <c r="C1407" t="s">
        <v>1703</v>
      </c>
      <c r="D1407">
        <v>533</v>
      </c>
      <c r="E1407">
        <v>34616255</v>
      </c>
      <c r="F1407" t="s">
        <v>206</v>
      </c>
      <c r="G1407" t="s">
        <v>207</v>
      </c>
      <c r="H1407">
        <v>22</v>
      </c>
      <c r="I1407">
        <v>8501389</v>
      </c>
      <c r="J1407" s="59">
        <v>0.81</v>
      </c>
      <c r="K1407" s="60">
        <v>70.486267823779599</v>
      </c>
      <c r="L1407" t="s">
        <v>166</v>
      </c>
      <c r="M1407" s="42">
        <v>0.1</v>
      </c>
      <c r="N1407">
        <v>9226</v>
      </c>
      <c r="O1407" s="62">
        <v>44982</v>
      </c>
      <c r="P1407">
        <v>26020</v>
      </c>
      <c r="Q1407" s="58">
        <v>1834052.6887747501</v>
      </c>
      <c r="R1407" s="58">
        <v>2017458</v>
      </c>
      <c r="S1407">
        <v>2621</v>
      </c>
      <c r="T1407" s="58">
        <v>26020</v>
      </c>
      <c r="U1407" s="58">
        <v>23399</v>
      </c>
      <c r="V1407" s="58">
        <v>203219</v>
      </c>
      <c r="W1407" s="58">
        <v>1814239</v>
      </c>
      <c r="X1407">
        <v>197</v>
      </c>
      <c r="Y1407" s="61">
        <v>45882</v>
      </c>
      <c r="Z1407" s="61" t="s">
        <v>1817</v>
      </c>
      <c r="AA1407" s="58">
        <v>-267</v>
      </c>
      <c r="AB1407">
        <v>3810</v>
      </c>
      <c r="AC1407">
        <v>267</v>
      </c>
      <c r="AD1407">
        <v>2</v>
      </c>
      <c r="AE1407" s="42">
        <v>0.100730207532667</v>
      </c>
      <c r="AF1407" s="58">
        <v>265</v>
      </c>
    </row>
    <row r="1408" spans="3:32">
      <c r="C1408" t="s">
        <v>1704</v>
      </c>
      <c r="D1408">
        <v>929</v>
      </c>
      <c r="E1408">
        <v>95600674</v>
      </c>
      <c r="F1408" t="s">
        <v>267</v>
      </c>
      <c r="G1408" t="s">
        <v>71</v>
      </c>
      <c r="H1408">
        <v>7</v>
      </c>
      <c r="I1408">
        <v>1492940</v>
      </c>
      <c r="J1408" s="59">
        <v>0.75</v>
      </c>
      <c r="K1408" s="60">
        <v>96.367862360135902</v>
      </c>
      <c r="L1408" t="s">
        <v>184</v>
      </c>
      <c r="M1408" s="42">
        <v>0.14799999999999999</v>
      </c>
      <c r="N1408">
        <v>4854</v>
      </c>
      <c r="O1408" s="62">
        <v>44453</v>
      </c>
      <c r="P1408">
        <v>82928</v>
      </c>
      <c r="Q1408" s="58">
        <v>7991594.0898013497</v>
      </c>
      <c r="R1408" s="58">
        <v>9174350</v>
      </c>
      <c r="S1408">
        <v>45170</v>
      </c>
      <c r="T1408" s="58">
        <v>82928</v>
      </c>
      <c r="U1408" s="58">
        <v>37758</v>
      </c>
      <c r="V1408" s="58">
        <v>4997171</v>
      </c>
      <c r="W1408" s="58">
        <v>4177179</v>
      </c>
      <c r="X1408">
        <v>129</v>
      </c>
      <c r="Y1408" s="61">
        <v>46319</v>
      </c>
      <c r="Z1408" s="61" t="s">
        <v>1817</v>
      </c>
      <c r="AA1408" s="58">
        <v>170</v>
      </c>
      <c r="AB1408">
        <v>5107</v>
      </c>
      <c r="AC1408">
        <v>0</v>
      </c>
      <c r="AD1408">
        <v>0</v>
      </c>
      <c r="AE1408" s="42">
        <v>0.54468936909125998</v>
      </c>
      <c r="AF1408" s="58">
        <v>0</v>
      </c>
    </row>
    <row r="1409" spans="3:32">
      <c r="C1409" t="s">
        <v>1705</v>
      </c>
      <c r="D1409">
        <v>814</v>
      </c>
      <c r="E1409">
        <v>66798597</v>
      </c>
      <c r="F1409" t="s">
        <v>53</v>
      </c>
      <c r="G1409" t="s">
        <v>54</v>
      </c>
      <c r="H1409">
        <v>33</v>
      </c>
      <c r="I1409">
        <v>3518284</v>
      </c>
      <c r="J1409" s="59">
        <v>0.82</v>
      </c>
      <c r="K1409" s="60">
        <v>83.840869244221196</v>
      </c>
      <c r="L1409" t="s">
        <v>166</v>
      </c>
      <c r="M1409" s="42">
        <v>0.10100000000000001</v>
      </c>
      <c r="N1409">
        <v>7688</v>
      </c>
      <c r="O1409" s="62">
        <v>44615</v>
      </c>
      <c r="P1409">
        <v>78538</v>
      </c>
      <c r="Q1409" s="58">
        <v>6584694.1887026504</v>
      </c>
      <c r="R1409" s="58">
        <v>7249748</v>
      </c>
      <c r="S1409">
        <v>1434</v>
      </c>
      <c r="T1409" s="58">
        <v>78538</v>
      </c>
      <c r="U1409" s="58">
        <v>77104</v>
      </c>
      <c r="V1409" s="58">
        <v>132371</v>
      </c>
      <c r="W1409" s="58">
        <v>7117377</v>
      </c>
      <c r="X1409">
        <v>116</v>
      </c>
      <c r="Y1409" s="61">
        <v>45848</v>
      </c>
      <c r="Z1409" s="61" t="s">
        <v>1817</v>
      </c>
      <c r="AA1409" s="58">
        <v>-301</v>
      </c>
      <c r="AB1409">
        <v>7354</v>
      </c>
      <c r="AC1409">
        <v>301</v>
      </c>
      <c r="AD1409">
        <v>8</v>
      </c>
      <c r="AE1409" s="42">
        <v>1.82586773281724E-2</v>
      </c>
      <c r="AF1409" s="58">
        <v>293</v>
      </c>
    </row>
    <row r="1410" spans="3:32">
      <c r="C1410" t="s">
        <v>1706</v>
      </c>
      <c r="D1410">
        <v>968</v>
      </c>
      <c r="E1410">
        <v>67479063</v>
      </c>
      <c r="F1410" t="s">
        <v>114</v>
      </c>
      <c r="G1410" t="s">
        <v>54</v>
      </c>
      <c r="H1410">
        <v>24</v>
      </c>
      <c r="I1410">
        <v>7782279</v>
      </c>
      <c r="J1410" s="59">
        <v>0.88</v>
      </c>
      <c r="K1410" s="60">
        <v>97.0544551455</v>
      </c>
      <c r="L1410" t="s">
        <v>115</v>
      </c>
      <c r="M1410" s="42">
        <v>0.14799999999999999</v>
      </c>
      <c r="N1410">
        <v>7339</v>
      </c>
      <c r="O1410" s="62">
        <v>44600</v>
      </c>
      <c r="P1410">
        <v>16627</v>
      </c>
      <c r="Q1410" s="58">
        <v>1613724.4257042301</v>
      </c>
      <c r="R1410" s="58">
        <v>1852556</v>
      </c>
      <c r="S1410">
        <v>6105</v>
      </c>
      <c r="T1410" s="58">
        <v>16627</v>
      </c>
      <c r="U1410" s="58">
        <v>10522</v>
      </c>
      <c r="V1410" s="58">
        <v>680210</v>
      </c>
      <c r="W1410" s="58">
        <v>1172346</v>
      </c>
      <c r="X1410">
        <v>97</v>
      </c>
      <c r="Y1410" s="61">
        <v>46219</v>
      </c>
      <c r="Z1410" s="61" t="s">
        <v>1817</v>
      </c>
      <c r="AA1410" s="58">
        <v>70</v>
      </c>
      <c r="AB1410">
        <v>7639</v>
      </c>
      <c r="AC1410">
        <v>0</v>
      </c>
      <c r="AD1410">
        <v>0</v>
      </c>
      <c r="AE1410" s="42">
        <v>0.36717387381969102</v>
      </c>
      <c r="AF1410" s="58">
        <v>0</v>
      </c>
    </row>
    <row r="1411" spans="3:32">
      <c r="C1411" t="s">
        <v>1707</v>
      </c>
      <c r="D1411">
        <v>819</v>
      </c>
      <c r="E1411">
        <v>19297298</v>
      </c>
      <c r="F1411" t="s">
        <v>564</v>
      </c>
      <c r="G1411" t="s">
        <v>97</v>
      </c>
      <c r="H1411">
        <v>16</v>
      </c>
      <c r="I1411">
        <v>1413974</v>
      </c>
      <c r="J1411" s="59">
        <v>0.76</v>
      </c>
      <c r="K1411" s="60">
        <v>58.986021908295001</v>
      </c>
      <c r="L1411" t="s">
        <v>184</v>
      </c>
      <c r="M1411" s="42">
        <v>0.13400000000000001</v>
      </c>
      <c r="N1411">
        <v>4928</v>
      </c>
      <c r="O1411" s="62">
        <v>44601</v>
      </c>
      <c r="P1411">
        <v>31548</v>
      </c>
      <c r="Q1411" s="58">
        <v>1860891.01916289</v>
      </c>
      <c r="R1411" s="58">
        <v>2110250</v>
      </c>
      <c r="S1411">
        <v>7122</v>
      </c>
      <c r="T1411" s="58">
        <v>31548</v>
      </c>
      <c r="U1411" s="58">
        <v>24426</v>
      </c>
      <c r="V1411" s="58">
        <v>476392</v>
      </c>
      <c r="W1411" s="58">
        <v>1633858</v>
      </c>
      <c r="X1411">
        <v>54</v>
      </c>
      <c r="Y1411" s="61">
        <v>45853</v>
      </c>
      <c r="Z1411" s="61" t="s">
        <v>1817</v>
      </c>
      <c r="AA1411" s="58">
        <v>-296</v>
      </c>
      <c r="AB1411">
        <v>4099</v>
      </c>
      <c r="AC1411">
        <v>296</v>
      </c>
      <c r="AD1411">
        <v>6</v>
      </c>
      <c r="AE1411" s="42">
        <v>0.22575123621148699</v>
      </c>
      <c r="AF1411" s="58">
        <v>290</v>
      </c>
    </row>
    <row r="1412" spans="3:32">
      <c r="C1412" t="s">
        <v>1708</v>
      </c>
      <c r="D1412">
        <v>853</v>
      </c>
      <c r="E1412">
        <v>67741453</v>
      </c>
      <c r="F1412" t="s">
        <v>545</v>
      </c>
      <c r="G1412" t="s">
        <v>107</v>
      </c>
      <c r="H1412">
        <v>11</v>
      </c>
      <c r="I1412">
        <v>1525714</v>
      </c>
      <c r="J1412" s="59">
        <v>0.83</v>
      </c>
      <c r="K1412" s="60">
        <v>65.231509031258398</v>
      </c>
      <c r="L1412" t="s">
        <v>90</v>
      </c>
      <c r="M1412" s="42">
        <v>0.13500000000000001</v>
      </c>
      <c r="N1412">
        <v>1338</v>
      </c>
      <c r="O1412" s="62">
        <v>44709</v>
      </c>
      <c r="P1412">
        <v>28544</v>
      </c>
      <c r="Q1412" s="58">
        <v>1861968.19378824</v>
      </c>
      <c r="R1412" s="58">
        <v>2113334</v>
      </c>
      <c r="S1412">
        <v>18659</v>
      </c>
      <c r="T1412" s="58">
        <v>28544</v>
      </c>
      <c r="U1412" s="58">
        <v>9885</v>
      </c>
      <c r="V1412" s="58">
        <v>1381471</v>
      </c>
      <c r="W1412" s="58">
        <v>731863</v>
      </c>
      <c r="X1412">
        <v>170</v>
      </c>
      <c r="Y1412" s="61">
        <v>46315</v>
      </c>
      <c r="Z1412" s="61" t="s">
        <v>1817</v>
      </c>
      <c r="AA1412" s="58">
        <v>166</v>
      </c>
      <c r="AB1412">
        <v>8834</v>
      </c>
      <c r="AC1412">
        <v>0</v>
      </c>
      <c r="AD1412">
        <v>0</v>
      </c>
      <c r="AE1412" s="42">
        <v>0.65369254484304895</v>
      </c>
      <c r="AF1412" s="58">
        <v>0</v>
      </c>
    </row>
    <row r="1413" spans="3:32">
      <c r="C1413" t="s">
        <v>1709</v>
      </c>
      <c r="D1413">
        <v>525</v>
      </c>
      <c r="E1413">
        <v>56889982</v>
      </c>
      <c r="F1413" t="s">
        <v>336</v>
      </c>
      <c r="G1413" t="s">
        <v>58</v>
      </c>
      <c r="H1413">
        <v>13</v>
      </c>
      <c r="I1413">
        <v>8402625</v>
      </c>
      <c r="J1413" s="59">
        <v>0.79</v>
      </c>
      <c r="K1413" s="60">
        <v>96.871699280471105</v>
      </c>
      <c r="L1413" t="s">
        <v>98</v>
      </c>
      <c r="M1413" s="42">
        <v>0.123</v>
      </c>
      <c r="N1413">
        <v>7376</v>
      </c>
      <c r="O1413" s="62">
        <v>45034</v>
      </c>
      <c r="P1413">
        <v>95912</v>
      </c>
      <c r="Q1413" s="58">
        <v>9291158.4213885404</v>
      </c>
      <c r="R1413" s="58">
        <v>10433971</v>
      </c>
      <c r="S1413">
        <v>25507</v>
      </c>
      <c r="T1413" s="58">
        <v>95912</v>
      </c>
      <c r="U1413" s="58">
        <v>70405</v>
      </c>
      <c r="V1413" s="58">
        <v>2774828</v>
      </c>
      <c r="W1413" s="58">
        <v>7659143</v>
      </c>
      <c r="X1413">
        <v>146</v>
      </c>
      <c r="Y1413" s="61">
        <v>46034</v>
      </c>
      <c r="Z1413" s="61" t="s">
        <v>1817</v>
      </c>
      <c r="AA1413" s="58">
        <v>-115</v>
      </c>
      <c r="AB1413">
        <v>4430</v>
      </c>
      <c r="AC1413">
        <v>115</v>
      </c>
      <c r="AD1413">
        <v>6</v>
      </c>
      <c r="AE1413" s="42">
        <v>0.26594169655517602</v>
      </c>
      <c r="AF1413" s="58">
        <v>109</v>
      </c>
    </row>
    <row r="1414" spans="3:32">
      <c r="C1414" t="s">
        <v>1710</v>
      </c>
      <c r="D1414">
        <v>359</v>
      </c>
      <c r="E1414">
        <v>51948748</v>
      </c>
      <c r="F1414" t="s">
        <v>920</v>
      </c>
      <c r="G1414" t="s">
        <v>75</v>
      </c>
      <c r="H1414">
        <v>6</v>
      </c>
      <c r="I1414">
        <v>4197456</v>
      </c>
      <c r="J1414" s="59">
        <v>0.78</v>
      </c>
      <c r="K1414" s="60">
        <v>89.822020867623607</v>
      </c>
      <c r="L1414" t="s">
        <v>181</v>
      </c>
      <c r="M1414" s="42">
        <v>0.13700000000000001</v>
      </c>
      <c r="N1414">
        <v>5800</v>
      </c>
      <c r="O1414" s="62">
        <v>45786</v>
      </c>
      <c r="P1414">
        <v>60336</v>
      </c>
      <c r="Q1414" s="58">
        <v>5419501.4510689396</v>
      </c>
      <c r="R1414" s="58">
        <v>6161973</v>
      </c>
      <c r="S1414">
        <v>60336</v>
      </c>
      <c r="T1414" s="58">
        <v>60336</v>
      </c>
      <c r="U1414" s="58">
        <v>0</v>
      </c>
      <c r="V1414" s="58">
        <v>6161973</v>
      </c>
      <c r="W1414" s="58">
        <v>0</v>
      </c>
      <c r="X1414">
        <v>159</v>
      </c>
      <c r="Y1414" s="61">
        <v>45952</v>
      </c>
      <c r="Z1414" s="61" t="s">
        <v>1816</v>
      </c>
      <c r="AA1414" s="58">
        <v>-197</v>
      </c>
      <c r="AB1414">
        <v>4541</v>
      </c>
      <c r="AC1414">
        <v>197</v>
      </c>
      <c r="AD1414">
        <v>2</v>
      </c>
      <c r="AE1414" s="42">
        <v>1</v>
      </c>
      <c r="AF1414" s="58">
        <v>195</v>
      </c>
    </row>
    <row r="1415" spans="3:32">
      <c r="C1415" t="s">
        <v>1711</v>
      </c>
      <c r="D1415">
        <v>800</v>
      </c>
      <c r="E1415">
        <v>35522220</v>
      </c>
      <c r="F1415" t="s">
        <v>170</v>
      </c>
      <c r="G1415" t="s">
        <v>147</v>
      </c>
      <c r="H1415">
        <v>30</v>
      </c>
      <c r="I1415">
        <v>3865713</v>
      </c>
      <c r="J1415" s="59">
        <v>0.8</v>
      </c>
      <c r="K1415" s="60">
        <v>81.893259790832602</v>
      </c>
      <c r="L1415" t="s">
        <v>202</v>
      </c>
      <c r="M1415" s="42">
        <v>0.127</v>
      </c>
      <c r="N1415">
        <v>5927</v>
      </c>
      <c r="O1415" s="62">
        <v>45164</v>
      </c>
      <c r="P1415">
        <v>92730</v>
      </c>
      <c r="Q1415" s="58">
        <v>7593961.9804039104</v>
      </c>
      <c r="R1415" s="58">
        <v>8558395</v>
      </c>
      <c r="S1415">
        <v>73130</v>
      </c>
      <c r="T1415" s="58">
        <v>92730</v>
      </c>
      <c r="U1415" s="58">
        <v>19600</v>
      </c>
      <c r="V1415" s="58">
        <v>6749439</v>
      </c>
      <c r="W1415" s="58">
        <v>1808956</v>
      </c>
      <c r="X1415">
        <v>128</v>
      </c>
      <c r="Y1415" s="61">
        <v>45950</v>
      </c>
      <c r="Z1415" s="61" t="s">
        <v>1817</v>
      </c>
      <c r="AA1415" s="58">
        <v>-199</v>
      </c>
      <c r="AB1415">
        <v>6851</v>
      </c>
      <c r="AC1415">
        <v>199</v>
      </c>
      <c r="AD1415">
        <v>6</v>
      </c>
      <c r="AE1415" s="42">
        <v>0.78863366763722598</v>
      </c>
      <c r="AF1415" s="58">
        <v>193</v>
      </c>
    </row>
    <row r="1416" spans="3:32">
      <c r="C1416" t="s">
        <v>1712</v>
      </c>
      <c r="D1416">
        <v>239</v>
      </c>
      <c r="E1416">
        <v>15104846</v>
      </c>
      <c r="F1416" t="s">
        <v>905</v>
      </c>
      <c r="G1416" t="s">
        <v>67</v>
      </c>
      <c r="H1416">
        <v>24</v>
      </c>
      <c r="I1416">
        <v>5200123</v>
      </c>
      <c r="J1416" s="59">
        <v>0.87</v>
      </c>
      <c r="K1416" s="60">
        <v>61.336127579161101</v>
      </c>
      <c r="L1416" t="s">
        <v>156</v>
      </c>
      <c r="M1416" s="42">
        <v>0.14099999999999999</v>
      </c>
      <c r="N1416">
        <v>3232</v>
      </c>
      <c r="O1416" s="62">
        <v>44691</v>
      </c>
      <c r="P1416">
        <v>47273</v>
      </c>
      <c r="Q1416" s="58">
        <v>2899542.7590496801</v>
      </c>
      <c r="R1416" s="58">
        <v>3308378</v>
      </c>
      <c r="S1416">
        <v>15233</v>
      </c>
      <c r="T1416" s="58">
        <v>47273</v>
      </c>
      <c r="U1416" s="58">
        <v>32040</v>
      </c>
      <c r="V1416" s="58">
        <v>1066074</v>
      </c>
      <c r="W1416" s="58">
        <v>2242304</v>
      </c>
      <c r="X1416">
        <v>135</v>
      </c>
      <c r="Y1416" s="61">
        <v>46311</v>
      </c>
      <c r="Z1416" s="61" t="s">
        <v>1817</v>
      </c>
      <c r="AA1416" s="58">
        <v>162</v>
      </c>
      <c r="AB1416">
        <v>7635</v>
      </c>
      <c r="AC1416">
        <v>0</v>
      </c>
      <c r="AD1416">
        <v>0</v>
      </c>
      <c r="AE1416" s="42">
        <v>0.32223467941531098</v>
      </c>
      <c r="AF1416" s="58">
        <v>0</v>
      </c>
    </row>
    <row r="1417" spans="3:32">
      <c r="C1417" t="s">
        <v>1713</v>
      </c>
      <c r="D1417">
        <v>259</v>
      </c>
      <c r="E1417">
        <v>25464075</v>
      </c>
      <c r="F1417" t="s">
        <v>386</v>
      </c>
      <c r="G1417" t="s">
        <v>93</v>
      </c>
      <c r="H1417">
        <v>20</v>
      </c>
      <c r="I1417">
        <v>6328052</v>
      </c>
      <c r="J1417" s="59">
        <v>0.98</v>
      </c>
      <c r="K1417" s="60">
        <v>84.269469130831098</v>
      </c>
      <c r="L1417" t="s">
        <v>115</v>
      </c>
      <c r="M1417" s="42">
        <v>0.13500000000000001</v>
      </c>
      <c r="N1417">
        <v>1410</v>
      </c>
      <c r="O1417" s="62">
        <v>45434</v>
      </c>
      <c r="P1417">
        <v>66190</v>
      </c>
      <c r="Q1417" s="58">
        <v>5577796.1617697095</v>
      </c>
      <c r="R1417" s="58">
        <v>6330799</v>
      </c>
      <c r="S1417">
        <v>52262</v>
      </c>
      <c r="T1417" s="58">
        <v>66190</v>
      </c>
      <c r="U1417" s="58">
        <v>13928</v>
      </c>
      <c r="V1417" s="58">
        <v>4998643</v>
      </c>
      <c r="W1417" s="58">
        <v>1332156</v>
      </c>
      <c r="X1417">
        <v>175</v>
      </c>
      <c r="Y1417" s="61">
        <v>46376</v>
      </c>
      <c r="Z1417" s="61" t="s">
        <v>1817</v>
      </c>
      <c r="AA1417" s="58">
        <v>227</v>
      </c>
      <c r="AB1417">
        <v>2772</v>
      </c>
      <c r="AC1417">
        <v>0</v>
      </c>
      <c r="AD1417">
        <v>0</v>
      </c>
      <c r="AE1417" s="42">
        <v>0.78957546457168803</v>
      </c>
      <c r="AF1417" s="58">
        <v>0</v>
      </c>
    </row>
    <row r="1418" spans="3:32">
      <c r="C1418" t="s">
        <v>1714</v>
      </c>
      <c r="D1418">
        <v>740</v>
      </c>
      <c r="E1418">
        <v>99137966</v>
      </c>
      <c r="F1418" t="s">
        <v>229</v>
      </c>
      <c r="G1418" t="s">
        <v>125</v>
      </c>
      <c r="H1418">
        <v>22</v>
      </c>
      <c r="I1418">
        <v>3014293</v>
      </c>
      <c r="J1418" s="59">
        <v>0.83</v>
      </c>
      <c r="K1418" s="60">
        <v>95.054776017368596</v>
      </c>
      <c r="L1418" t="s">
        <v>144</v>
      </c>
      <c r="M1418" s="42">
        <v>0.10299999999999999</v>
      </c>
      <c r="N1418">
        <v>3513</v>
      </c>
      <c r="O1418" s="62">
        <v>45995</v>
      </c>
      <c r="P1418">
        <v>46451</v>
      </c>
      <c r="Q1418" s="58">
        <v>4415389.40078279</v>
      </c>
      <c r="R1418" s="58">
        <v>4870175</v>
      </c>
      <c r="S1418">
        <v>36624</v>
      </c>
      <c r="T1418" s="58">
        <v>46451</v>
      </c>
      <c r="U1418" s="58">
        <v>9827</v>
      </c>
      <c r="V1418" s="58">
        <v>3839859</v>
      </c>
      <c r="W1418" s="58">
        <v>1030316</v>
      </c>
      <c r="X1418">
        <v>83</v>
      </c>
      <c r="Y1418" s="61">
        <v>46362</v>
      </c>
      <c r="Z1418" s="61" t="s">
        <v>1817</v>
      </c>
      <c r="AA1418" s="58">
        <v>213</v>
      </c>
      <c r="AB1418">
        <v>6421</v>
      </c>
      <c r="AC1418">
        <v>0</v>
      </c>
      <c r="AD1418">
        <v>0</v>
      </c>
      <c r="AE1418" s="42">
        <v>0.78844373641041099</v>
      </c>
      <c r="AF1418" s="58">
        <v>0</v>
      </c>
    </row>
    <row r="1419" spans="3:32">
      <c r="C1419" t="s">
        <v>1715</v>
      </c>
      <c r="D1419">
        <v>685</v>
      </c>
      <c r="E1419">
        <v>41028714</v>
      </c>
      <c r="F1419" t="s">
        <v>347</v>
      </c>
      <c r="G1419" t="s">
        <v>107</v>
      </c>
      <c r="H1419">
        <v>9</v>
      </c>
      <c r="I1419">
        <v>5757301</v>
      </c>
      <c r="J1419" s="59">
        <v>0.9</v>
      </c>
      <c r="K1419" s="60">
        <v>84.387125682900006</v>
      </c>
      <c r="L1419" t="s">
        <v>236</v>
      </c>
      <c r="M1419" s="42">
        <v>0.13600000000000001</v>
      </c>
      <c r="N1419">
        <v>4033</v>
      </c>
      <c r="O1419" s="62">
        <v>45268</v>
      </c>
      <c r="P1419">
        <v>93641</v>
      </c>
      <c r="Q1419" s="58">
        <v>7902094.8360724403</v>
      </c>
      <c r="R1419" s="58">
        <v>8976780</v>
      </c>
      <c r="S1419">
        <v>32598</v>
      </c>
      <c r="T1419" s="58">
        <v>93641</v>
      </c>
      <c r="U1419" s="58">
        <v>61043</v>
      </c>
      <c r="V1419" s="58">
        <v>3124967</v>
      </c>
      <c r="W1419" s="58">
        <v>5851813</v>
      </c>
      <c r="X1419">
        <v>100</v>
      </c>
      <c r="Y1419" s="61">
        <v>45873</v>
      </c>
      <c r="Z1419" s="61" t="s">
        <v>1817</v>
      </c>
      <c r="AA1419" s="58">
        <v>-276</v>
      </c>
      <c r="AB1419">
        <v>7280</v>
      </c>
      <c r="AC1419">
        <v>276</v>
      </c>
      <c r="AD1419">
        <v>4</v>
      </c>
      <c r="AE1419" s="42">
        <v>0.348116743734048</v>
      </c>
      <c r="AF1419" s="58">
        <v>272</v>
      </c>
    </row>
    <row r="1420" spans="3:32">
      <c r="C1420" t="s">
        <v>1716</v>
      </c>
      <c r="D1420">
        <v>227</v>
      </c>
      <c r="E1420">
        <v>14752171</v>
      </c>
      <c r="F1420" t="s">
        <v>328</v>
      </c>
      <c r="G1420" t="s">
        <v>125</v>
      </c>
      <c r="H1420">
        <v>18</v>
      </c>
      <c r="I1420">
        <v>4221557</v>
      </c>
      <c r="J1420" s="59">
        <v>0.86</v>
      </c>
      <c r="K1420" s="60">
        <v>90.508765968441296</v>
      </c>
      <c r="L1420" t="s">
        <v>181</v>
      </c>
      <c r="M1420" s="42">
        <v>0.112</v>
      </c>
      <c r="N1420">
        <v>4066</v>
      </c>
      <c r="O1420" s="62">
        <v>43883</v>
      </c>
      <c r="P1420">
        <v>60357</v>
      </c>
      <c r="Q1420" s="58">
        <v>5462837.5875572097</v>
      </c>
      <c r="R1420" s="58">
        <v>6074675</v>
      </c>
      <c r="S1420">
        <v>2000</v>
      </c>
      <c r="T1420" s="58">
        <v>60357</v>
      </c>
      <c r="U1420" s="58">
        <v>58357</v>
      </c>
      <c r="V1420" s="58">
        <v>201291</v>
      </c>
      <c r="W1420" s="58">
        <v>5873384</v>
      </c>
      <c r="X1420">
        <v>150</v>
      </c>
      <c r="Y1420" s="61">
        <v>46207</v>
      </c>
      <c r="Z1420" s="61" t="s">
        <v>1817</v>
      </c>
      <c r="AA1420" s="58">
        <v>58</v>
      </c>
      <c r="AB1420">
        <v>3412</v>
      </c>
      <c r="AC1420">
        <v>0</v>
      </c>
      <c r="AD1420">
        <v>0</v>
      </c>
      <c r="AE1420" s="42">
        <v>3.3136173103368298E-2</v>
      </c>
      <c r="AF1420" s="58">
        <v>0</v>
      </c>
    </row>
    <row r="1421" spans="3:32">
      <c r="C1421" t="s">
        <v>1717</v>
      </c>
      <c r="D1421">
        <v>459</v>
      </c>
      <c r="E1421">
        <v>75202393</v>
      </c>
      <c r="F1421" t="s">
        <v>347</v>
      </c>
      <c r="G1421" t="s">
        <v>107</v>
      </c>
      <c r="H1421">
        <v>10</v>
      </c>
      <c r="I1421">
        <v>7100984</v>
      </c>
      <c r="J1421" s="59">
        <v>0.87</v>
      </c>
      <c r="K1421" s="60">
        <v>87.921639873492396</v>
      </c>
      <c r="L1421" t="s">
        <v>80</v>
      </c>
      <c r="M1421" s="42">
        <v>0.14399999999999999</v>
      </c>
      <c r="N1421">
        <v>8973</v>
      </c>
      <c r="O1421" s="62">
        <v>45619</v>
      </c>
      <c r="P1421">
        <v>32457</v>
      </c>
      <c r="Q1421" s="58">
        <v>2853672.66537394</v>
      </c>
      <c r="R1421" s="58">
        <v>3264602</v>
      </c>
      <c r="S1421">
        <v>23837</v>
      </c>
      <c r="T1421" s="58">
        <v>32457</v>
      </c>
      <c r="U1421" s="58">
        <v>8620</v>
      </c>
      <c r="V1421" s="58">
        <v>2397582</v>
      </c>
      <c r="W1421" s="58">
        <v>867020</v>
      </c>
      <c r="X1421">
        <v>86</v>
      </c>
      <c r="Y1421" s="61">
        <v>45847</v>
      </c>
      <c r="Z1421" s="61" t="s">
        <v>1817</v>
      </c>
      <c r="AA1421" s="58">
        <v>-302</v>
      </c>
      <c r="AB1421">
        <v>1334</v>
      </c>
      <c r="AC1421">
        <v>302</v>
      </c>
      <c r="AD1421">
        <v>9</v>
      </c>
      <c r="AE1421" s="42">
        <v>0.73441784514896602</v>
      </c>
      <c r="AF1421" s="58">
        <v>293</v>
      </c>
    </row>
    <row r="1422" spans="3:32">
      <c r="C1422" t="s">
        <v>1718</v>
      </c>
      <c r="D1422">
        <v>213</v>
      </c>
      <c r="E1422">
        <v>91405895</v>
      </c>
      <c r="F1422" t="s">
        <v>293</v>
      </c>
      <c r="G1422" t="s">
        <v>63</v>
      </c>
      <c r="H1422">
        <v>7</v>
      </c>
      <c r="I1422">
        <v>3427636</v>
      </c>
      <c r="J1422" s="59">
        <v>0.79</v>
      </c>
      <c r="K1422" s="60">
        <v>90.709950731057802</v>
      </c>
      <c r="L1422" t="s">
        <v>55</v>
      </c>
      <c r="M1422" s="42">
        <v>0.13600000000000001</v>
      </c>
      <c r="N1422">
        <v>6720</v>
      </c>
      <c r="O1422" s="62">
        <v>44382</v>
      </c>
      <c r="P1422">
        <v>17408</v>
      </c>
      <c r="Q1422" s="58">
        <v>1579078.8223262499</v>
      </c>
      <c r="R1422" s="58">
        <v>1793834</v>
      </c>
      <c r="S1422">
        <v>8809</v>
      </c>
      <c r="T1422" s="58">
        <v>17408</v>
      </c>
      <c r="U1422" s="58">
        <v>8599</v>
      </c>
      <c r="V1422" s="58">
        <v>907737</v>
      </c>
      <c r="W1422" s="58">
        <v>886097</v>
      </c>
      <c r="X1422">
        <v>67</v>
      </c>
      <c r="Y1422" s="61">
        <v>45713</v>
      </c>
      <c r="Z1422" s="61" t="s">
        <v>1817</v>
      </c>
      <c r="AA1422" s="58">
        <v>-436</v>
      </c>
      <c r="AB1422">
        <v>8211</v>
      </c>
      <c r="AC1422">
        <v>436</v>
      </c>
      <c r="AD1422">
        <v>6</v>
      </c>
      <c r="AE1422" s="42">
        <v>0.50603170955882304</v>
      </c>
      <c r="AF1422" s="58">
        <v>430</v>
      </c>
    </row>
    <row r="1423" spans="3:32">
      <c r="C1423" t="s">
        <v>1719</v>
      </c>
      <c r="D1423">
        <v>257</v>
      </c>
      <c r="E1423">
        <v>41362866</v>
      </c>
      <c r="F1423" t="s">
        <v>920</v>
      </c>
      <c r="G1423" t="s">
        <v>75</v>
      </c>
      <c r="H1423">
        <v>48</v>
      </c>
      <c r="I1423">
        <v>1661548</v>
      </c>
      <c r="J1423" s="59">
        <v>0.96</v>
      </c>
      <c r="K1423" s="60">
        <v>59.391693592295901</v>
      </c>
      <c r="L1423" t="s">
        <v>208</v>
      </c>
      <c r="M1423" s="42">
        <v>0.10100000000000001</v>
      </c>
      <c r="N1423">
        <v>9045</v>
      </c>
      <c r="O1423" s="62">
        <v>45953</v>
      </c>
      <c r="P1423">
        <v>77775</v>
      </c>
      <c r="Q1423" s="58">
        <v>4619188.96914081</v>
      </c>
      <c r="R1423" s="58">
        <v>5085727</v>
      </c>
      <c r="S1423">
        <v>20893</v>
      </c>
      <c r="T1423" s="58">
        <v>77775</v>
      </c>
      <c r="U1423" s="58">
        <v>56882</v>
      </c>
      <c r="V1423" s="58">
        <v>1366199</v>
      </c>
      <c r="W1423" s="58">
        <v>3719528</v>
      </c>
      <c r="X1423">
        <v>177</v>
      </c>
      <c r="Y1423" s="61">
        <v>45978</v>
      </c>
      <c r="Z1423" s="61" t="s">
        <v>1817</v>
      </c>
      <c r="AA1423" s="58">
        <v>-171</v>
      </c>
      <c r="AB1423">
        <v>5149</v>
      </c>
      <c r="AC1423">
        <v>171</v>
      </c>
      <c r="AD1423">
        <v>3</v>
      </c>
      <c r="AE1423" s="42">
        <v>0.268633879781421</v>
      </c>
      <c r="AF1423" s="58">
        <v>168</v>
      </c>
    </row>
    <row r="1424" spans="3:32">
      <c r="C1424" t="s">
        <v>1720</v>
      </c>
      <c r="D1424">
        <v>860</v>
      </c>
      <c r="E1424">
        <v>85948403</v>
      </c>
      <c r="F1424" t="s">
        <v>538</v>
      </c>
      <c r="G1424" t="s">
        <v>211</v>
      </c>
      <c r="H1424">
        <v>18</v>
      </c>
      <c r="I1424">
        <v>1635141</v>
      </c>
      <c r="J1424" s="59">
        <v>0.85</v>
      </c>
      <c r="K1424" s="60">
        <v>74.181036341592602</v>
      </c>
      <c r="L1424" t="s">
        <v>221</v>
      </c>
      <c r="M1424" s="42">
        <v>0.107</v>
      </c>
      <c r="N1424">
        <v>9391</v>
      </c>
      <c r="O1424" s="62">
        <v>44710</v>
      </c>
      <c r="P1424">
        <v>43032</v>
      </c>
      <c r="Q1424" s="58">
        <v>3192158.35585141</v>
      </c>
      <c r="R1424" s="58">
        <v>3533719</v>
      </c>
      <c r="S1424">
        <v>14915</v>
      </c>
      <c r="T1424" s="58">
        <v>43032</v>
      </c>
      <c r="U1424" s="58">
        <v>28117</v>
      </c>
      <c r="V1424" s="58">
        <v>1224796</v>
      </c>
      <c r="W1424" s="58">
        <v>2308923</v>
      </c>
      <c r="X1424">
        <v>149</v>
      </c>
      <c r="Y1424" s="61">
        <v>46033</v>
      </c>
      <c r="Z1424" s="61" t="s">
        <v>1817</v>
      </c>
      <c r="AA1424" s="58">
        <v>-116</v>
      </c>
      <c r="AB1424">
        <v>2205</v>
      </c>
      <c r="AC1424">
        <v>116</v>
      </c>
      <c r="AD1424">
        <v>7</v>
      </c>
      <c r="AE1424" s="42">
        <v>0.34660252835099498</v>
      </c>
      <c r="AF1424" s="58">
        <v>109</v>
      </c>
    </row>
    <row r="1425" spans="3:32">
      <c r="C1425" t="s">
        <v>1721</v>
      </c>
      <c r="D1425">
        <v>711</v>
      </c>
      <c r="E1425">
        <v>69304199</v>
      </c>
      <c r="F1425" t="s">
        <v>246</v>
      </c>
      <c r="G1425" t="s">
        <v>50</v>
      </c>
      <c r="H1425">
        <v>46</v>
      </c>
      <c r="I1425">
        <v>7150105</v>
      </c>
      <c r="J1425" s="59">
        <v>0.8</v>
      </c>
      <c r="K1425" s="60">
        <v>80.967728015703401</v>
      </c>
      <c r="L1425" t="s">
        <v>315</v>
      </c>
      <c r="M1425" s="42">
        <v>0.14599999999999999</v>
      </c>
      <c r="N1425">
        <v>8530</v>
      </c>
      <c r="O1425" s="62">
        <v>45659</v>
      </c>
      <c r="P1425">
        <v>50353</v>
      </c>
      <c r="Q1425" s="58">
        <v>4076968.0087747099</v>
      </c>
      <c r="R1425" s="58">
        <v>4672205</v>
      </c>
      <c r="S1425">
        <v>50181</v>
      </c>
      <c r="T1425" s="58">
        <v>50353</v>
      </c>
      <c r="U1425" s="58">
        <v>172</v>
      </c>
      <c r="V1425" s="58">
        <v>4656246</v>
      </c>
      <c r="W1425" s="58">
        <v>15959</v>
      </c>
      <c r="X1425">
        <v>120</v>
      </c>
      <c r="Y1425" s="61">
        <v>46126</v>
      </c>
      <c r="Z1425" s="61" t="s">
        <v>1817</v>
      </c>
      <c r="AA1425" s="58">
        <v>-23</v>
      </c>
      <c r="AB1425">
        <v>9361</v>
      </c>
      <c r="AC1425">
        <v>23</v>
      </c>
      <c r="AD1425">
        <v>3</v>
      </c>
      <c r="AE1425" s="42">
        <v>0.99658411614005105</v>
      </c>
      <c r="AF1425" s="58">
        <v>20</v>
      </c>
    </row>
    <row r="1426" spans="3:32">
      <c r="C1426" t="s">
        <v>1722</v>
      </c>
      <c r="D1426">
        <v>993</v>
      </c>
      <c r="E1426">
        <v>23625873</v>
      </c>
      <c r="F1426" t="s">
        <v>128</v>
      </c>
      <c r="G1426" t="s">
        <v>50</v>
      </c>
      <c r="H1426">
        <v>22</v>
      </c>
      <c r="I1426">
        <v>2698614</v>
      </c>
      <c r="J1426" s="59">
        <v>0.97</v>
      </c>
      <c r="K1426" s="60">
        <v>73.025631371090697</v>
      </c>
      <c r="L1426" t="s">
        <v>76</v>
      </c>
      <c r="M1426" s="42">
        <v>0.114</v>
      </c>
      <c r="N1426">
        <v>8958</v>
      </c>
      <c r="O1426" s="62">
        <v>44194</v>
      </c>
      <c r="P1426">
        <v>72595</v>
      </c>
      <c r="Q1426" s="58">
        <v>5301295.7093843296</v>
      </c>
      <c r="R1426" s="58">
        <v>5905643</v>
      </c>
      <c r="S1426">
        <v>43721</v>
      </c>
      <c r="T1426" s="58">
        <v>72595</v>
      </c>
      <c r="U1426" s="58">
        <v>28874</v>
      </c>
      <c r="V1426" s="58">
        <v>3556728</v>
      </c>
      <c r="W1426" s="58">
        <v>2348915</v>
      </c>
      <c r="X1426">
        <v>144</v>
      </c>
      <c r="Y1426" s="61">
        <v>45714</v>
      </c>
      <c r="Z1426" s="61" t="s">
        <v>1817</v>
      </c>
      <c r="AA1426" s="58">
        <v>-435</v>
      </c>
      <c r="AB1426">
        <v>6245</v>
      </c>
      <c r="AC1426">
        <v>435</v>
      </c>
      <c r="AD1426">
        <v>8</v>
      </c>
      <c r="AE1426" s="42">
        <v>0.60225910875404598</v>
      </c>
      <c r="AF1426" s="58">
        <v>427</v>
      </c>
    </row>
    <row r="1427" spans="3:32">
      <c r="C1427" t="s">
        <v>1723</v>
      </c>
      <c r="D1427">
        <v>465</v>
      </c>
      <c r="E1427">
        <v>39859041</v>
      </c>
      <c r="F1427" t="s">
        <v>175</v>
      </c>
      <c r="G1427" t="s">
        <v>50</v>
      </c>
      <c r="H1427">
        <v>34</v>
      </c>
      <c r="I1427">
        <v>322021</v>
      </c>
      <c r="J1427" s="59">
        <v>0.76</v>
      </c>
      <c r="K1427" s="60">
        <v>87.828126521860995</v>
      </c>
      <c r="L1427" t="s">
        <v>137</v>
      </c>
      <c r="M1427" s="42">
        <v>0.111</v>
      </c>
      <c r="N1427">
        <v>5164</v>
      </c>
      <c r="O1427" s="62">
        <v>45167</v>
      </c>
      <c r="P1427">
        <v>57921</v>
      </c>
      <c r="Q1427" s="58">
        <v>5087092.9162727101</v>
      </c>
      <c r="R1427" s="58">
        <v>5651760</v>
      </c>
      <c r="S1427">
        <v>11087</v>
      </c>
      <c r="T1427" s="58">
        <v>57921</v>
      </c>
      <c r="U1427" s="58">
        <v>46834</v>
      </c>
      <c r="V1427" s="58">
        <v>1081837</v>
      </c>
      <c r="W1427" s="58">
        <v>4569923</v>
      </c>
      <c r="X1427">
        <v>78</v>
      </c>
      <c r="Y1427" s="61">
        <v>46251</v>
      </c>
      <c r="Z1427" s="61" t="s">
        <v>1817</v>
      </c>
      <c r="AA1427" s="58">
        <v>102</v>
      </c>
      <c r="AB1427">
        <v>3930</v>
      </c>
      <c r="AC1427">
        <v>0</v>
      </c>
      <c r="AD1427">
        <v>0</v>
      </c>
      <c r="AE1427" s="42">
        <v>0.19141589406260301</v>
      </c>
      <c r="AF1427" s="58">
        <v>0</v>
      </c>
    </row>
    <row r="1428" spans="3:32">
      <c r="C1428" t="s">
        <v>1724</v>
      </c>
      <c r="D1428">
        <v>670</v>
      </c>
      <c r="E1428">
        <v>68143298</v>
      </c>
      <c r="F1428" t="s">
        <v>70</v>
      </c>
      <c r="G1428" t="s">
        <v>71</v>
      </c>
      <c r="H1428">
        <v>13</v>
      </c>
      <c r="I1428">
        <v>5989662</v>
      </c>
      <c r="J1428" s="59">
        <v>0.88</v>
      </c>
      <c r="K1428" s="60">
        <v>69.085681086894496</v>
      </c>
      <c r="L1428" t="s">
        <v>194</v>
      </c>
      <c r="M1428" s="42">
        <v>0.105</v>
      </c>
      <c r="N1428">
        <v>6827</v>
      </c>
      <c r="O1428" s="62">
        <v>44466</v>
      </c>
      <c r="P1428">
        <v>94036</v>
      </c>
      <c r="Q1428" s="58">
        <v>6496541.1066872096</v>
      </c>
      <c r="R1428" s="58">
        <v>7178678</v>
      </c>
      <c r="S1428">
        <v>94036</v>
      </c>
      <c r="T1428" s="58">
        <v>94036</v>
      </c>
      <c r="U1428" s="58">
        <v>0</v>
      </c>
      <c r="V1428" s="58">
        <v>7178678</v>
      </c>
      <c r="W1428" s="58">
        <v>0</v>
      </c>
      <c r="X1428">
        <v>67</v>
      </c>
      <c r="Y1428" s="61">
        <v>45679</v>
      </c>
      <c r="Z1428" s="61" t="s">
        <v>1816</v>
      </c>
      <c r="AA1428" s="58">
        <v>-470</v>
      </c>
      <c r="AB1428">
        <v>9345</v>
      </c>
      <c r="AC1428">
        <v>470</v>
      </c>
      <c r="AD1428">
        <v>8</v>
      </c>
      <c r="AE1428" s="42">
        <v>1</v>
      </c>
      <c r="AF1428" s="58">
        <v>462</v>
      </c>
    </row>
    <row r="1429" spans="3:32">
      <c r="C1429" t="s">
        <v>1725</v>
      </c>
      <c r="D1429">
        <v>384</v>
      </c>
      <c r="E1429">
        <v>71763690</v>
      </c>
      <c r="F1429" t="s">
        <v>241</v>
      </c>
      <c r="G1429" t="s">
        <v>50</v>
      </c>
      <c r="H1429">
        <v>40</v>
      </c>
      <c r="I1429">
        <v>7375617</v>
      </c>
      <c r="J1429" s="59">
        <v>0.95</v>
      </c>
      <c r="K1429" s="60">
        <v>64.885058630939398</v>
      </c>
      <c r="L1429" t="s">
        <v>137</v>
      </c>
      <c r="M1429" s="42">
        <v>0.115</v>
      </c>
      <c r="N1429">
        <v>8222</v>
      </c>
      <c r="O1429" s="62">
        <v>45643</v>
      </c>
      <c r="P1429">
        <v>58522</v>
      </c>
      <c r="Q1429" s="58">
        <v>3797203.40119984</v>
      </c>
      <c r="R1429" s="58">
        <v>4233882</v>
      </c>
      <c r="S1429">
        <v>28527</v>
      </c>
      <c r="T1429" s="58">
        <v>58522</v>
      </c>
      <c r="U1429" s="58">
        <v>29995</v>
      </c>
      <c r="V1429" s="58">
        <v>2063838</v>
      </c>
      <c r="W1429" s="58">
        <v>2170044</v>
      </c>
      <c r="X1429">
        <v>51</v>
      </c>
      <c r="Y1429" s="61">
        <v>46329</v>
      </c>
      <c r="Z1429" s="61" t="s">
        <v>1817</v>
      </c>
      <c r="AA1429" s="58">
        <v>180</v>
      </c>
      <c r="AB1429">
        <v>5197</v>
      </c>
      <c r="AC1429">
        <v>0</v>
      </c>
      <c r="AD1429">
        <v>0</v>
      </c>
      <c r="AE1429" s="42">
        <v>0.487457708212296</v>
      </c>
      <c r="AF1429" s="58">
        <v>0</v>
      </c>
    </row>
    <row r="1430" spans="3:32">
      <c r="C1430" t="s">
        <v>1726</v>
      </c>
      <c r="D1430">
        <v>331</v>
      </c>
      <c r="E1430">
        <v>70433966</v>
      </c>
      <c r="F1430" t="s">
        <v>271</v>
      </c>
      <c r="G1430" t="s">
        <v>54</v>
      </c>
      <c r="H1430">
        <v>12</v>
      </c>
      <c r="I1430">
        <v>7472260</v>
      </c>
      <c r="J1430" s="59">
        <v>0.78</v>
      </c>
      <c r="K1430" s="60">
        <v>61.313414497556899</v>
      </c>
      <c r="L1430" t="s">
        <v>112</v>
      </c>
      <c r="M1430" s="42">
        <v>0.14199999999999999</v>
      </c>
      <c r="N1430">
        <v>6500</v>
      </c>
      <c r="O1430" s="62">
        <v>44933</v>
      </c>
      <c r="P1430">
        <v>54791</v>
      </c>
      <c r="Q1430" s="58">
        <v>3359423.2937356401</v>
      </c>
      <c r="R1430" s="58">
        <v>3836461</v>
      </c>
      <c r="S1430">
        <v>5490</v>
      </c>
      <c r="T1430" s="58">
        <v>54791</v>
      </c>
      <c r="U1430" s="58">
        <v>49301</v>
      </c>
      <c r="V1430" s="58">
        <v>384409</v>
      </c>
      <c r="W1430" s="58">
        <v>3452052</v>
      </c>
      <c r="X1430">
        <v>124</v>
      </c>
      <c r="Y1430" s="61">
        <v>46227</v>
      </c>
      <c r="Z1430" s="61" t="s">
        <v>1817</v>
      </c>
      <c r="AA1430" s="58">
        <v>78</v>
      </c>
      <c r="AB1430">
        <v>9188</v>
      </c>
      <c r="AC1430">
        <v>0</v>
      </c>
      <c r="AD1430">
        <v>0</v>
      </c>
      <c r="AE1430" s="42">
        <v>0.100198937781752</v>
      </c>
      <c r="AF1430" s="58">
        <v>0</v>
      </c>
    </row>
    <row r="1431" spans="3:32">
      <c r="C1431" t="s">
        <v>1727</v>
      </c>
      <c r="D1431">
        <v>415</v>
      </c>
      <c r="E1431">
        <v>92527435</v>
      </c>
      <c r="F1431" t="s">
        <v>175</v>
      </c>
      <c r="G1431" t="s">
        <v>50</v>
      </c>
      <c r="H1431">
        <v>15</v>
      </c>
      <c r="I1431">
        <v>6677261</v>
      </c>
      <c r="J1431" s="59">
        <v>0.87</v>
      </c>
      <c r="K1431" s="60">
        <v>69.022039497059694</v>
      </c>
      <c r="L1431" t="s">
        <v>306</v>
      </c>
      <c r="M1431" s="42">
        <v>0.13100000000000001</v>
      </c>
      <c r="N1431">
        <v>2581</v>
      </c>
      <c r="O1431" s="62">
        <v>44595</v>
      </c>
      <c r="P1431">
        <v>55446</v>
      </c>
      <c r="Q1431" s="58">
        <v>3826996.0019539702</v>
      </c>
      <c r="R1431" s="58">
        <v>4328332</v>
      </c>
      <c r="S1431">
        <v>10172</v>
      </c>
      <c r="T1431" s="58">
        <v>55446</v>
      </c>
      <c r="U1431" s="58">
        <v>45274</v>
      </c>
      <c r="V1431" s="58">
        <v>794066</v>
      </c>
      <c r="W1431" s="58">
        <v>3534266</v>
      </c>
      <c r="X1431">
        <v>139</v>
      </c>
      <c r="Y1431" s="61">
        <v>45886</v>
      </c>
      <c r="Z1431" s="61" t="s">
        <v>1817</v>
      </c>
      <c r="AA1431" s="58">
        <v>-263</v>
      </c>
      <c r="AB1431">
        <v>2839</v>
      </c>
      <c r="AC1431">
        <v>263</v>
      </c>
      <c r="AD1431">
        <v>6</v>
      </c>
      <c r="AE1431" s="42">
        <v>0.183457778739675</v>
      </c>
      <c r="AF1431" s="58">
        <v>257</v>
      </c>
    </row>
    <row r="1432" spans="3:32">
      <c r="C1432" t="s">
        <v>1728</v>
      </c>
      <c r="D1432">
        <v>708</v>
      </c>
      <c r="E1432">
        <v>88806308</v>
      </c>
      <c r="F1432" t="s">
        <v>158</v>
      </c>
      <c r="G1432" t="s">
        <v>83</v>
      </c>
      <c r="H1432">
        <v>25</v>
      </c>
      <c r="I1432">
        <v>1343280</v>
      </c>
      <c r="J1432" s="59">
        <v>0.76</v>
      </c>
      <c r="K1432" s="60">
        <v>66.569858626594197</v>
      </c>
      <c r="L1432" t="s">
        <v>129</v>
      </c>
      <c r="M1432" s="42">
        <v>0.14099999999999999</v>
      </c>
      <c r="N1432">
        <v>9849</v>
      </c>
      <c r="O1432" s="62">
        <v>44225</v>
      </c>
      <c r="P1432">
        <v>37756</v>
      </c>
      <c r="Q1432" s="58">
        <v>2513411.5823056898</v>
      </c>
      <c r="R1432" s="58">
        <v>2867803</v>
      </c>
      <c r="S1432">
        <v>33497</v>
      </c>
      <c r="T1432" s="58">
        <v>37756</v>
      </c>
      <c r="U1432" s="58">
        <v>4259</v>
      </c>
      <c r="V1432" s="58">
        <v>2544305</v>
      </c>
      <c r="W1432" s="58">
        <v>323498</v>
      </c>
      <c r="X1432">
        <v>79</v>
      </c>
      <c r="Y1432" s="61">
        <v>46241</v>
      </c>
      <c r="Z1432" s="61" t="s">
        <v>1817</v>
      </c>
      <c r="AA1432" s="58">
        <v>92</v>
      </c>
      <c r="AB1432">
        <v>1422</v>
      </c>
      <c r="AC1432">
        <v>0</v>
      </c>
      <c r="AD1432">
        <v>0</v>
      </c>
      <c r="AE1432" s="42">
        <v>0.88719673694247303</v>
      </c>
      <c r="AF1432" s="58">
        <v>0</v>
      </c>
    </row>
    <row r="1433" spans="3:32">
      <c r="C1433" t="s">
        <v>1729</v>
      </c>
      <c r="D1433">
        <v>477</v>
      </c>
      <c r="E1433">
        <v>23653008</v>
      </c>
      <c r="F1433" t="s">
        <v>954</v>
      </c>
      <c r="G1433" t="s">
        <v>125</v>
      </c>
      <c r="H1433">
        <v>33</v>
      </c>
      <c r="I1433">
        <v>5757821</v>
      </c>
      <c r="J1433" s="59">
        <v>0.8</v>
      </c>
      <c r="K1433" s="60">
        <v>60.805752838891898</v>
      </c>
      <c r="L1433" t="s">
        <v>190</v>
      </c>
      <c r="M1433" s="42">
        <v>0.127</v>
      </c>
      <c r="N1433">
        <v>3761</v>
      </c>
      <c r="O1433" s="62">
        <v>45925</v>
      </c>
      <c r="P1433">
        <v>38623</v>
      </c>
      <c r="Q1433" s="58">
        <v>2348500.59189652</v>
      </c>
      <c r="R1433" s="58">
        <v>2646760</v>
      </c>
      <c r="S1433">
        <v>31924</v>
      </c>
      <c r="T1433" s="58">
        <v>38623</v>
      </c>
      <c r="U1433" s="58">
        <v>6699</v>
      </c>
      <c r="V1433" s="58">
        <v>2187691</v>
      </c>
      <c r="W1433" s="58">
        <v>459069</v>
      </c>
      <c r="X1433">
        <v>113</v>
      </c>
      <c r="Y1433" s="61">
        <v>46066</v>
      </c>
      <c r="Z1433" s="61" t="s">
        <v>1817</v>
      </c>
      <c r="AA1433" s="58">
        <v>-83</v>
      </c>
      <c r="AB1433">
        <v>6089</v>
      </c>
      <c r="AC1433">
        <v>83</v>
      </c>
      <c r="AD1433">
        <v>2</v>
      </c>
      <c r="AE1433" s="42">
        <v>0.826554125779976</v>
      </c>
      <c r="AF1433" s="58">
        <v>81</v>
      </c>
    </row>
    <row r="1434" spans="3:32">
      <c r="C1434" t="s">
        <v>1730</v>
      </c>
      <c r="D1434">
        <v>123</v>
      </c>
      <c r="E1434">
        <v>56497081</v>
      </c>
      <c r="F1434" t="s">
        <v>361</v>
      </c>
      <c r="G1434" t="s">
        <v>107</v>
      </c>
      <c r="H1434">
        <v>20</v>
      </c>
      <c r="I1434">
        <v>9420741</v>
      </c>
      <c r="J1434" s="59">
        <v>0.77</v>
      </c>
      <c r="K1434" s="60">
        <v>62.331701124210397</v>
      </c>
      <c r="L1434" t="s">
        <v>272</v>
      </c>
      <c r="M1434" s="42">
        <v>0.13700000000000001</v>
      </c>
      <c r="N1434">
        <v>4703</v>
      </c>
      <c r="O1434" s="62">
        <v>44323</v>
      </c>
      <c r="P1434">
        <v>28889</v>
      </c>
      <c r="Q1434" s="58">
        <v>1800700.51377731</v>
      </c>
      <c r="R1434" s="58">
        <v>2047396</v>
      </c>
      <c r="S1434">
        <v>19883</v>
      </c>
      <c r="T1434" s="58">
        <v>28889</v>
      </c>
      <c r="U1434" s="58">
        <v>9006</v>
      </c>
      <c r="V1434" s="58">
        <v>1409131</v>
      </c>
      <c r="W1434" s="58">
        <v>638265</v>
      </c>
      <c r="X1434">
        <v>64</v>
      </c>
      <c r="Y1434" s="61">
        <v>46120</v>
      </c>
      <c r="Z1434" s="61" t="s">
        <v>1817</v>
      </c>
      <c r="AA1434" s="58">
        <v>-29</v>
      </c>
      <c r="AB1434">
        <v>2180</v>
      </c>
      <c r="AC1434">
        <v>29</v>
      </c>
      <c r="AD1434">
        <v>6</v>
      </c>
      <c r="AE1434" s="42">
        <v>0.68825504517290303</v>
      </c>
      <c r="AF1434" s="58">
        <v>23</v>
      </c>
    </row>
    <row r="1435" spans="3:32">
      <c r="C1435" t="s">
        <v>1731</v>
      </c>
      <c r="D1435">
        <v>873</v>
      </c>
      <c r="E1435">
        <v>44667898</v>
      </c>
      <c r="F1435" t="s">
        <v>445</v>
      </c>
      <c r="G1435" t="s">
        <v>93</v>
      </c>
      <c r="H1435">
        <v>33</v>
      </c>
      <c r="I1435">
        <v>2610788</v>
      </c>
      <c r="J1435" s="59">
        <v>0.88</v>
      </c>
      <c r="K1435" s="60">
        <v>93.424143276501994</v>
      </c>
      <c r="L1435" t="s">
        <v>276</v>
      </c>
      <c r="M1435" s="42">
        <v>0.11600000000000001</v>
      </c>
      <c r="N1435">
        <v>9107</v>
      </c>
      <c r="O1435" s="62">
        <v>44127</v>
      </c>
      <c r="P1435">
        <v>53939</v>
      </c>
      <c r="Q1435" s="58">
        <v>5039204.8641912397</v>
      </c>
      <c r="R1435" s="58">
        <v>5623753</v>
      </c>
      <c r="S1435">
        <v>38048</v>
      </c>
      <c r="T1435" s="58">
        <v>53939</v>
      </c>
      <c r="U1435" s="58">
        <v>15891</v>
      </c>
      <c r="V1435" s="58">
        <v>3966936</v>
      </c>
      <c r="W1435" s="58">
        <v>1656817</v>
      </c>
      <c r="X1435">
        <v>97</v>
      </c>
      <c r="Y1435" s="61">
        <v>46256</v>
      </c>
      <c r="Z1435" s="61" t="s">
        <v>1817</v>
      </c>
      <c r="AA1435" s="58">
        <v>107</v>
      </c>
      <c r="AB1435">
        <v>8194</v>
      </c>
      <c r="AC1435">
        <v>0</v>
      </c>
      <c r="AD1435">
        <v>0</v>
      </c>
      <c r="AE1435" s="42">
        <v>0.70538942138341498</v>
      </c>
      <c r="AF1435" s="58">
        <v>0</v>
      </c>
    </row>
    <row r="1436" spans="3:32">
      <c r="C1436" t="s">
        <v>1732</v>
      </c>
      <c r="D1436">
        <v>669</v>
      </c>
      <c r="E1436">
        <v>49233260</v>
      </c>
      <c r="F1436" t="s">
        <v>628</v>
      </c>
      <c r="G1436" t="s">
        <v>107</v>
      </c>
      <c r="H1436">
        <v>25</v>
      </c>
      <c r="I1436">
        <v>7912692</v>
      </c>
      <c r="J1436" s="59">
        <v>0.83</v>
      </c>
      <c r="K1436" s="60">
        <v>79.483589093573698</v>
      </c>
      <c r="L1436" t="s">
        <v>59</v>
      </c>
      <c r="M1436" s="42">
        <v>0.121</v>
      </c>
      <c r="N1436">
        <v>6215</v>
      </c>
      <c r="O1436" s="62">
        <v>44614</v>
      </c>
      <c r="P1436">
        <v>65769</v>
      </c>
      <c r="Q1436" s="58">
        <v>5227556.1710952502</v>
      </c>
      <c r="R1436" s="58">
        <v>5860090</v>
      </c>
      <c r="S1436">
        <v>4710</v>
      </c>
      <c r="T1436" s="58">
        <v>65769</v>
      </c>
      <c r="U1436" s="58">
        <v>61059</v>
      </c>
      <c r="V1436" s="58">
        <v>419666</v>
      </c>
      <c r="W1436" s="58">
        <v>5440424</v>
      </c>
      <c r="X1436">
        <v>177</v>
      </c>
      <c r="Y1436" s="61">
        <v>45982</v>
      </c>
      <c r="Z1436" s="61" t="s">
        <v>1817</v>
      </c>
      <c r="AA1436" s="58">
        <v>-167</v>
      </c>
      <c r="AB1436">
        <v>3377</v>
      </c>
      <c r="AC1436">
        <v>167</v>
      </c>
      <c r="AD1436">
        <v>8</v>
      </c>
      <c r="AE1436" s="42">
        <v>7.1614286365917101E-2</v>
      </c>
      <c r="AF1436" s="58">
        <v>159</v>
      </c>
    </row>
    <row r="1437" spans="3:32">
      <c r="C1437" t="s">
        <v>1733</v>
      </c>
      <c r="D1437">
        <v>754</v>
      </c>
      <c r="E1437">
        <v>92997197</v>
      </c>
      <c r="F1437" t="s">
        <v>869</v>
      </c>
      <c r="G1437" t="s">
        <v>107</v>
      </c>
      <c r="H1437">
        <v>33</v>
      </c>
      <c r="I1437">
        <v>7667285</v>
      </c>
      <c r="J1437" s="59">
        <v>0.96</v>
      </c>
      <c r="K1437" s="60">
        <v>92.857909195479294</v>
      </c>
      <c r="L1437" t="s">
        <v>315</v>
      </c>
      <c r="M1437" s="42">
        <v>0.125</v>
      </c>
      <c r="N1437">
        <v>7084</v>
      </c>
      <c r="O1437" s="62">
        <v>44951</v>
      </c>
      <c r="P1437">
        <v>97399</v>
      </c>
      <c r="Q1437" s="58">
        <v>9044267.4977304898</v>
      </c>
      <c r="R1437" s="58">
        <v>10174801</v>
      </c>
      <c r="S1437">
        <v>97399</v>
      </c>
      <c r="T1437" s="58">
        <v>97399</v>
      </c>
      <c r="U1437" s="58">
        <v>0</v>
      </c>
      <c r="V1437" s="58">
        <v>10174801</v>
      </c>
      <c r="W1437" s="58">
        <v>0</v>
      </c>
      <c r="X1437">
        <v>78</v>
      </c>
      <c r="Y1437" s="61">
        <v>45969</v>
      </c>
      <c r="Z1437" s="61" t="s">
        <v>1816</v>
      </c>
      <c r="AA1437" s="58">
        <v>-180</v>
      </c>
      <c r="AB1437">
        <v>6856</v>
      </c>
      <c r="AC1437">
        <v>180</v>
      </c>
      <c r="AD1437">
        <v>2</v>
      </c>
      <c r="AE1437" s="42">
        <v>1</v>
      </c>
      <c r="AF1437" s="58">
        <v>178</v>
      </c>
    </row>
    <row r="1438" spans="3:32">
      <c r="C1438" t="s">
        <v>1734</v>
      </c>
      <c r="D1438">
        <v>385</v>
      </c>
      <c r="E1438">
        <v>72669301</v>
      </c>
      <c r="F1438" t="s">
        <v>302</v>
      </c>
      <c r="G1438" t="s">
        <v>58</v>
      </c>
      <c r="H1438">
        <v>17</v>
      </c>
      <c r="I1438">
        <v>371181</v>
      </c>
      <c r="J1438" s="59">
        <v>0.93</v>
      </c>
      <c r="K1438" s="60">
        <v>51.045865634586903</v>
      </c>
      <c r="L1438" t="s">
        <v>166</v>
      </c>
      <c r="M1438" s="42">
        <v>0.14399999999999999</v>
      </c>
      <c r="N1438">
        <v>9635</v>
      </c>
      <c r="O1438" s="62">
        <v>44929</v>
      </c>
      <c r="P1438">
        <v>35382</v>
      </c>
      <c r="Q1438" s="58">
        <v>1806104.81788295</v>
      </c>
      <c r="R1438" s="58">
        <v>2066184</v>
      </c>
      <c r="S1438">
        <v>9776</v>
      </c>
      <c r="T1438" s="58">
        <v>35382</v>
      </c>
      <c r="U1438" s="58">
        <v>25606</v>
      </c>
      <c r="V1438" s="58">
        <v>570884</v>
      </c>
      <c r="W1438" s="58">
        <v>1495300</v>
      </c>
      <c r="X1438">
        <v>98</v>
      </c>
      <c r="Y1438" s="61">
        <v>46333</v>
      </c>
      <c r="Z1438" s="61" t="s">
        <v>1817</v>
      </c>
      <c r="AA1438" s="58">
        <v>184</v>
      </c>
      <c r="AB1438">
        <v>1360</v>
      </c>
      <c r="AC1438">
        <v>0</v>
      </c>
      <c r="AD1438">
        <v>0</v>
      </c>
      <c r="AE1438" s="42">
        <v>0.27629868294613102</v>
      </c>
      <c r="AF1438" s="58">
        <v>0</v>
      </c>
    </row>
    <row r="1439" spans="3:32">
      <c r="C1439" t="s">
        <v>1735</v>
      </c>
      <c r="D1439">
        <v>857</v>
      </c>
      <c r="E1439">
        <v>19845385</v>
      </c>
      <c r="F1439" t="s">
        <v>652</v>
      </c>
      <c r="G1439" t="s">
        <v>93</v>
      </c>
      <c r="H1439">
        <v>39</v>
      </c>
      <c r="I1439">
        <v>5674805</v>
      </c>
      <c r="J1439" s="59">
        <v>0.98</v>
      </c>
      <c r="K1439" s="60">
        <v>62.9521841026693</v>
      </c>
      <c r="L1439" t="s">
        <v>55</v>
      </c>
      <c r="M1439" s="42">
        <v>0.122</v>
      </c>
      <c r="N1439">
        <v>4043</v>
      </c>
      <c r="O1439" s="62">
        <v>44640</v>
      </c>
      <c r="P1439">
        <v>94499</v>
      </c>
      <c r="Q1439" s="58">
        <v>5948918.44551815</v>
      </c>
      <c r="R1439" s="58">
        <v>6674686</v>
      </c>
      <c r="S1439">
        <v>10570</v>
      </c>
      <c r="T1439" s="58">
        <v>94499</v>
      </c>
      <c r="U1439" s="58">
        <v>83929</v>
      </c>
      <c r="V1439" s="58">
        <v>746584</v>
      </c>
      <c r="W1439" s="58">
        <v>5928102</v>
      </c>
      <c r="X1439">
        <v>190</v>
      </c>
      <c r="Y1439" s="61">
        <v>46227</v>
      </c>
      <c r="Z1439" s="61" t="s">
        <v>1817</v>
      </c>
      <c r="AA1439" s="58">
        <v>78</v>
      </c>
      <c r="AB1439">
        <v>1825</v>
      </c>
      <c r="AC1439">
        <v>0</v>
      </c>
      <c r="AD1439">
        <v>0</v>
      </c>
      <c r="AE1439" s="42">
        <v>0.111853035481857</v>
      </c>
      <c r="AF1439" s="58">
        <v>0</v>
      </c>
    </row>
    <row r="1440" spans="3:32">
      <c r="C1440" t="s">
        <v>1736</v>
      </c>
      <c r="D1440">
        <v>294</v>
      </c>
      <c r="E1440">
        <v>12570168</v>
      </c>
      <c r="F1440" t="s">
        <v>920</v>
      </c>
      <c r="G1440" t="s">
        <v>75</v>
      </c>
      <c r="H1440">
        <v>30</v>
      </c>
      <c r="I1440">
        <v>3974662</v>
      </c>
      <c r="J1440" s="59">
        <v>1</v>
      </c>
      <c r="K1440" s="60">
        <v>66.087479145679893</v>
      </c>
      <c r="L1440" t="s">
        <v>197</v>
      </c>
      <c r="M1440" s="42">
        <v>0.11700000000000001</v>
      </c>
      <c r="N1440">
        <v>5801</v>
      </c>
      <c r="O1440" s="62">
        <v>45841</v>
      </c>
      <c r="P1440">
        <v>24308</v>
      </c>
      <c r="Q1440" s="58">
        <v>1606454.4430731901</v>
      </c>
      <c r="R1440" s="58">
        <v>1794410</v>
      </c>
      <c r="S1440">
        <v>4523</v>
      </c>
      <c r="T1440" s="58">
        <v>24308</v>
      </c>
      <c r="U1440" s="58">
        <v>19785</v>
      </c>
      <c r="V1440" s="58">
        <v>333887</v>
      </c>
      <c r="W1440" s="58">
        <v>1460523</v>
      </c>
      <c r="X1440">
        <v>86</v>
      </c>
      <c r="Y1440" s="61">
        <v>45979</v>
      </c>
      <c r="Z1440" s="61" t="s">
        <v>1817</v>
      </c>
      <c r="AA1440" s="58">
        <v>-170</v>
      </c>
      <c r="AB1440">
        <v>6295</v>
      </c>
      <c r="AC1440">
        <v>170</v>
      </c>
      <c r="AD1440">
        <v>8</v>
      </c>
      <c r="AE1440" s="42">
        <v>0.18607042948823399</v>
      </c>
      <c r="AF1440" s="58">
        <v>162</v>
      </c>
    </row>
    <row r="1441" spans="3:32">
      <c r="C1441" t="s">
        <v>1737</v>
      </c>
      <c r="D1441">
        <v>621</v>
      </c>
      <c r="E1441">
        <v>85413235</v>
      </c>
      <c r="F1441" t="s">
        <v>218</v>
      </c>
      <c r="G1441" t="s">
        <v>107</v>
      </c>
      <c r="H1441">
        <v>43</v>
      </c>
      <c r="I1441">
        <v>4107410</v>
      </c>
      <c r="J1441" s="59">
        <v>0.9</v>
      </c>
      <c r="K1441" s="60">
        <v>57.095918738215303</v>
      </c>
      <c r="L1441" t="s">
        <v>104</v>
      </c>
      <c r="M1441" s="42">
        <v>0.13700000000000001</v>
      </c>
      <c r="N1441">
        <v>2946</v>
      </c>
      <c r="O1441" s="62">
        <v>44677</v>
      </c>
      <c r="P1441">
        <v>20761</v>
      </c>
      <c r="Q1441" s="58">
        <v>1185368.3689240899</v>
      </c>
      <c r="R1441" s="58">
        <v>1347764</v>
      </c>
      <c r="S1441">
        <v>18742</v>
      </c>
      <c r="T1441" s="58">
        <v>20761</v>
      </c>
      <c r="U1441" s="58">
        <v>2019</v>
      </c>
      <c r="V1441" s="58">
        <v>1216694</v>
      </c>
      <c r="W1441" s="58">
        <v>131070</v>
      </c>
      <c r="X1441">
        <v>174</v>
      </c>
      <c r="Y1441" s="61">
        <v>45849</v>
      </c>
      <c r="Z1441" s="61" t="s">
        <v>1817</v>
      </c>
      <c r="AA1441" s="58">
        <v>-300</v>
      </c>
      <c r="AB1441">
        <v>3924</v>
      </c>
      <c r="AC1441">
        <v>300</v>
      </c>
      <c r="AD1441">
        <v>4</v>
      </c>
      <c r="AE1441" s="42">
        <v>0.902750349212466</v>
      </c>
      <c r="AF1441" s="58">
        <v>296</v>
      </c>
    </row>
    <row r="1442" spans="3:32">
      <c r="C1442" t="s">
        <v>1738</v>
      </c>
      <c r="D1442">
        <v>930</v>
      </c>
      <c r="E1442">
        <v>79445106</v>
      </c>
      <c r="F1442" t="s">
        <v>216</v>
      </c>
      <c r="G1442" t="s">
        <v>107</v>
      </c>
      <c r="H1442">
        <v>42</v>
      </c>
      <c r="I1442">
        <v>9283031</v>
      </c>
      <c r="J1442" s="59">
        <v>0.93</v>
      </c>
      <c r="K1442" s="60">
        <v>75.131366148503702</v>
      </c>
      <c r="L1442" t="s">
        <v>236</v>
      </c>
      <c r="M1442" s="42">
        <v>0.126</v>
      </c>
      <c r="N1442">
        <v>6683</v>
      </c>
      <c r="O1442" s="62">
        <v>43961</v>
      </c>
      <c r="P1442">
        <v>80495</v>
      </c>
      <c r="Q1442" s="58">
        <v>6047699.31812381</v>
      </c>
      <c r="R1442" s="58">
        <v>6809709</v>
      </c>
      <c r="S1442">
        <v>9473</v>
      </c>
      <c r="T1442" s="58">
        <v>80495</v>
      </c>
      <c r="U1442" s="58">
        <v>71022</v>
      </c>
      <c r="V1442" s="58">
        <v>801396</v>
      </c>
      <c r="W1442" s="58">
        <v>6008313</v>
      </c>
      <c r="X1442">
        <v>51</v>
      </c>
      <c r="Y1442" s="61">
        <v>46034</v>
      </c>
      <c r="Z1442" s="61" t="s">
        <v>1817</v>
      </c>
      <c r="AA1442" s="58">
        <v>-115</v>
      </c>
      <c r="AB1442">
        <v>5777</v>
      </c>
      <c r="AC1442">
        <v>115</v>
      </c>
      <c r="AD1442">
        <v>3</v>
      </c>
      <c r="AE1442" s="42">
        <v>0.117684328219144</v>
      </c>
      <c r="AF1442" s="58">
        <v>112</v>
      </c>
    </row>
    <row r="1443" spans="3:32">
      <c r="C1443" t="s">
        <v>1739</v>
      </c>
      <c r="D1443">
        <v>672</v>
      </c>
      <c r="E1443">
        <v>38319452</v>
      </c>
      <c r="F1443" t="s">
        <v>96</v>
      </c>
      <c r="G1443" t="s">
        <v>97</v>
      </c>
      <c r="H1443">
        <v>29</v>
      </c>
      <c r="I1443">
        <v>2235776</v>
      </c>
      <c r="J1443" s="59">
        <v>0.86</v>
      </c>
      <c r="K1443" s="60">
        <v>68.967755826592494</v>
      </c>
      <c r="L1443" t="s">
        <v>137</v>
      </c>
      <c r="M1443" s="42">
        <v>0.13800000000000001</v>
      </c>
      <c r="N1443">
        <v>6657</v>
      </c>
      <c r="O1443" s="62">
        <v>45677</v>
      </c>
      <c r="P1443">
        <v>58264</v>
      </c>
      <c r="Q1443" s="58">
        <v>4018337.3254805901</v>
      </c>
      <c r="R1443" s="58">
        <v>4572868</v>
      </c>
      <c r="S1443">
        <v>58264</v>
      </c>
      <c r="T1443" s="58">
        <v>58264</v>
      </c>
      <c r="U1443" s="58">
        <v>0</v>
      </c>
      <c r="V1443" s="58">
        <v>4572868</v>
      </c>
      <c r="W1443" s="58">
        <v>0</v>
      </c>
      <c r="X1443">
        <v>136</v>
      </c>
      <c r="Y1443" s="61">
        <v>45665</v>
      </c>
      <c r="Z1443" s="61" t="s">
        <v>1816</v>
      </c>
      <c r="AA1443" s="58">
        <v>-484</v>
      </c>
      <c r="AB1443">
        <v>8537</v>
      </c>
      <c r="AC1443">
        <v>484</v>
      </c>
      <c r="AD1443">
        <v>8</v>
      </c>
      <c r="AE1443" s="42">
        <v>1</v>
      </c>
      <c r="AF1443" s="58">
        <v>476</v>
      </c>
    </row>
    <row r="1444" spans="3:32">
      <c r="C1444" t="s">
        <v>1740</v>
      </c>
      <c r="D1444">
        <v>970</v>
      </c>
      <c r="E1444">
        <v>86333400</v>
      </c>
      <c r="F1444" t="s">
        <v>293</v>
      </c>
      <c r="G1444" t="s">
        <v>63</v>
      </c>
      <c r="H1444">
        <v>9</v>
      </c>
      <c r="I1444">
        <v>7445154</v>
      </c>
      <c r="J1444" s="59">
        <v>0.85</v>
      </c>
      <c r="K1444" s="60">
        <v>73.972520704260006</v>
      </c>
      <c r="L1444" t="s">
        <v>315</v>
      </c>
      <c r="M1444" s="42">
        <v>0.13500000000000001</v>
      </c>
      <c r="N1444">
        <v>9121</v>
      </c>
      <c r="O1444" s="62">
        <v>44889</v>
      </c>
      <c r="P1444">
        <v>24931</v>
      </c>
      <c r="Q1444" s="58">
        <v>1844208.9136779101</v>
      </c>
      <c r="R1444" s="58">
        <v>2093177</v>
      </c>
      <c r="S1444">
        <v>18048</v>
      </c>
      <c r="T1444" s="58">
        <v>24931</v>
      </c>
      <c r="U1444" s="58">
        <v>6883</v>
      </c>
      <c r="V1444" s="58">
        <v>1515289</v>
      </c>
      <c r="W1444" s="58">
        <v>577888</v>
      </c>
      <c r="X1444">
        <v>103</v>
      </c>
      <c r="Y1444" s="61">
        <v>46117</v>
      </c>
      <c r="Z1444" s="61" t="s">
        <v>1817</v>
      </c>
      <c r="AA1444" s="58">
        <v>-32</v>
      </c>
      <c r="AB1444">
        <v>3666</v>
      </c>
      <c r="AC1444">
        <v>32</v>
      </c>
      <c r="AD1444">
        <v>2</v>
      </c>
      <c r="AE1444" s="42">
        <v>0.72391801371786102</v>
      </c>
      <c r="AF1444" s="58">
        <v>30</v>
      </c>
    </row>
    <row r="1445" spans="3:32">
      <c r="C1445" t="s">
        <v>1741</v>
      </c>
      <c r="D1445">
        <v>768</v>
      </c>
      <c r="E1445">
        <v>21186181</v>
      </c>
      <c r="F1445" t="s">
        <v>765</v>
      </c>
      <c r="G1445" t="s">
        <v>207</v>
      </c>
      <c r="H1445">
        <v>27</v>
      </c>
      <c r="I1445">
        <v>6298089</v>
      </c>
      <c r="J1445" s="59">
        <v>0.91</v>
      </c>
      <c r="K1445" s="60">
        <v>95.958574523579998</v>
      </c>
      <c r="L1445" t="s">
        <v>239</v>
      </c>
      <c r="M1445" s="42">
        <v>0.13800000000000001</v>
      </c>
      <c r="N1445">
        <v>8055</v>
      </c>
      <c r="O1445" s="62">
        <v>44100</v>
      </c>
      <c r="P1445">
        <v>15108</v>
      </c>
      <c r="Q1445" s="58">
        <v>1449742.1439022501</v>
      </c>
      <c r="R1445" s="58">
        <v>1649807</v>
      </c>
      <c r="S1445">
        <v>6231</v>
      </c>
      <c r="T1445" s="58">
        <v>15108</v>
      </c>
      <c r="U1445" s="58">
        <v>8877</v>
      </c>
      <c r="V1445" s="58">
        <v>680431</v>
      </c>
      <c r="W1445" s="58">
        <v>969376</v>
      </c>
      <c r="X1445">
        <v>172</v>
      </c>
      <c r="Y1445" s="61">
        <v>46350</v>
      </c>
      <c r="Z1445" s="61" t="s">
        <v>1817</v>
      </c>
      <c r="AA1445" s="58">
        <v>201</v>
      </c>
      <c r="AB1445">
        <v>8389</v>
      </c>
      <c r="AC1445">
        <v>0</v>
      </c>
      <c r="AD1445">
        <v>0</v>
      </c>
      <c r="AE1445" s="42">
        <v>0.41243050039714102</v>
      </c>
      <c r="AF1445" s="58">
        <v>0</v>
      </c>
    </row>
    <row r="1446" spans="3:32">
      <c r="C1446" t="s">
        <v>1742</v>
      </c>
      <c r="D1446">
        <v>237</v>
      </c>
      <c r="E1446">
        <v>65688656</v>
      </c>
      <c r="F1446" t="s">
        <v>652</v>
      </c>
      <c r="G1446" t="s">
        <v>93</v>
      </c>
      <c r="H1446">
        <v>39</v>
      </c>
      <c r="I1446">
        <v>3638829</v>
      </c>
      <c r="J1446" s="59">
        <v>0.92</v>
      </c>
      <c r="K1446" s="60">
        <v>61.5864853300356</v>
      </c>
      <c r="L1446" t="s">
        <v>98</v>
      </c>
      <c r="M1446" s="42">
        <v>0.1</v>
      </c>
      <c r="N1446">
        <v>6631</v>
      </c>
      <c r="O1446" s="62">
        <v>44344</v>
      </c>
      <c r="P1446">
        <v>33221</v>
      </c>
      <c r="Q1446" s="58">
        <v>2045964.6291491101</v>
      </c>
      <c r="R1446" s="58">
        <v>2250561</v>
      </c>
      <c r="S1446">
        <v>13614</v>
      </c>
      <c r="T1446" s="58">
        <v>33221</v>
      </c>
      <c r="U1446" s="58">
        <v>19607</v>
      </c>
      <c r="V1446" s="58">
        <v>922282</v>
      </c>
      <c r="W1446" s="58">
        <v>1328279</v>
      </c>
      <c r="X1446">
        <v>160</v>
      </c>
      <c r="Y1446" s="61">
        <v>46246</v>
      </c>
      <c r="Z1446" s="61" t="s">
        <v>1817</v>
      </c>
      <c r="AA1446" s="58">
        <v>97</v>
      </c>
      <c r="AB1446">
        <v>5918</v>
      </c>
      <c r="AC1446">
        <v>0</v>
      </c>
      <c r="AD1446">
        <v>0</v>
      </c>
      <c r="AE1446" s="42">
        <v>0.40980102946931202</v>
      </c>
      <c r="AF1446" s="58">
        <v>0</v>
      </c>
    </row>
    <row r="1447" spans="3:32">
      <c r="C1447" t="s">
        <v>1743</v>
      </c>
      <c r="D1447">
        <v>885</v>
      </c>
      <c r="E1447">
        <v>27308558</v>
      </c>
      <c r="F1447" t="s">
        <v>394</v>
      </c>
      <c r="G1447" t="s">
        <v>93</v>
      </c>
      <c r="H1447">
        <v>39</v>
      </c>
      <c r="I1447">
        <v>9655724</v>
      </c>
      <c r="J1447" s="59">
        <v>0.98</v>
      </c>
      <c r="K1447" s="60">
        <v>91.658759973131893</v>
      </c>
      <c r="L1447" t="s">
        <v>98</v>
      </c>
      <c r="M1447" s="42">
        <v>0.10299999999999999</v>
      </c>
      <c r="N1447">
        <v>2005</v>
      </c>
      <c r="O1447" s="62">
        <v>43943</v>
      </c>
      <c r="P1447">
        <v>89812</v>
      </c>
      <c r="Q1447" s="58">
        <v>8232056.5507069305</v>
      </c>
      <c r="R1447" s="58">
        <v>9079958</v>
      </c>
      <c r="S1447">
        <v>38995</v>
      </c>
      <c r="T1447" s="58">
        <v>89812</v>
      </c>
      <c r="U1447" s="58">
        <v>50817</v>
      </c>
      <c r="V1447" s="58">
        <v>3942379</v>
      </c>
      <c r="W1447" s="58">
        <v>5137579</v>
      </c>
      <c r="X1447">
        <v>54</v>
      </c>
      <c r="Y1447" s="61">
        <v>46243</v>
      </c>
      <c r="Z1447" s="61" t="s">
        <v>1817</v>
      </c>
      <c r="AA1447" s="58">
        <v>94</v>
      </c>
      <c r="AB1447">
        <v>2093</v>
      </c>
      <c r="AC1447">
        <v>0</v>
      </c>
      <c r="AD1447">
        <v>0</v>
      </c>
      <c r="AE1447" s="42">
        <v>0.43418474145993902</v>
      </c>
      <c r="AF1447" s="58">
        <v>0</v>
      </c>
    </row>
    <row r="1448" spans="3:32">
      <c r="C1448" t="s">
        <v>1744</v>
      </c>
      <c r="D1448">
        <v>778</v>
      </c>
      <c r="E1448">
        <v>44017532</v>
      </c>
      <c r="F1448" t="s">
        <v>1283</v>
      </c>
      <c r="G1448" t="s">
        <v>63</v>
      </c>
      <c r="H1448">
        <v>19</v>
      </c>
      <c r="I1448">
        <v>1201003</v>
      </c>
      <c r="J1448" s="59">
        <v>0.97</v>
      </c>
      <c r="K1448" s="60">
        <v>93.677501784063793</v>
      </c>
      <c r="L1448" t="s">
        <v>166</v>
      </c>
      <c r="M1448" s="42">
        <v>0.124</v>
      </c>
      <c r="N1448">
        <v>3662</v>
      </c>
      <c r="O1448" s="62">
        <v>45016</v>
      </c>
      <c r="P1448">
        <v>24642</v>
      </c>
      <c r="Q1448" s="58">
        <v>2308400.9989629001</v>
      </c>
      <c r="R1448" s="58">
        <v>2594643</v>
      </c>
      <c r="S1448">
        <v>19954</v>
      </c>
      <c r="T1448" s="58">
        <v>24642</v>
      </c>
      <c r="U1448" s="58">
        <v>4688</v>
      </c>
      <c r="V1448" s="58">
        <v>2101027</v>
      </c>
      <c r="W1448" s="58">
        <v>493616</v>
      </c>
      <c r="X1448">
        <v>90</v>
      </c>
      <c r="Y1448" s="61">
        <v>45843</v>
      </c>
      <c r="Z1448" s="61" t="s">
        <v>1817</v>
      </c>
      <c r="AA1448" s="58">
        <v>-306</v>
      </c>
      <c r="AB1448">
        <v>9990</v>
      </c>
      <c r="AC1448">
        <v>306</v>
      </c>
      <c r="AD1448">
        <v>6</v>
      </c>
      <c r="AE1448" s="42">
        <v>0.80975570164759403</v>
      </c>
      <c r="AF1448" s="58">
        <v>300</v>
      </c>
    </row>
    <row r="1449" spans="3:32">
      <c r="C1449" t="s">
        <v>1745</v>
      </c>
      <c r="D1449">
        <v>659</v>
      </c>
      <c r="E1449">
        <v>76344136</v>
      </c>
      <c r="F1449" t="s">
        <v>229</v>
      </c>
      <c r="G1449" t="s">
        <v>125</v>
      </c>
      <c r="H1449">
        <v>25</v>
      </c>
      <c r="I1449">
        <v>8516297</v>
      </c>
      <c r="J1449" s="59">
        <v>0.95</v>
      </c>
      <c r="K1449" s="60">
        <v>63.535026226838198</v>
      </c>
      <c r="L1449" t="s">
        <v>98</v>
      </c>
      <c r="M1449" s="42">
        <v>0.109</v>
      </c>
      <c r="N1449">
        <v>8037</v>
      </c>
      <c r="O1449" s="62">
        <v>44511</v>
      </c>
      <c r="P1449">
        <v>32209</v>
      </c>
      <c r="Q1449" s="58">
        <v>2046399.6597402301</v>
      </c>
      <c r="R1449" s="58">
        <v>2269457</v>
      </c>
      <c r="S1449">
        <v>30303</v>
      </c>
      <c r="T1449" s="58">
        <v>32209</v>
      </c>
      <c r="U1449" s="58">
        <v>1906</v>
      </c>
      <c r="V1449" s="58">
        <v>2135160</v>
      </c>
      <c r="W1449" s="58">
        <v>134297</v>
      </c>
      <c r="X1449">
        <v>85</v>
      </c>
      <c r="Y1449" s="61">
        <v>45946</v>
      </c>
      <c r="Z1449" s="61" t="s">
        <v>1817</v>
      </c>
      <c r="AA1449" s="58">
        <v>-203</v>
      </c>
      <c r="AB1449">
        <v>9330</v>
      </c>
      <c r="AC1449">
        <v>203</v>
      </c>
      <c r="AD1449">
        <v>4</v>
      </c>
      <c r="AE1449" s="42">
        <v>0.94082399329379995</v>
      </c>
      <c r="AF1449" s="58">
        <v>199</v>
      </c>
    </row>
    <row r="1450" spans="3:32">
      <c r="C1450" t="s">
        <v>1746</v>
      </c>
      <c r="D1450">
        <v>593</v>
      </c>
      <c r="E1450">
        <v>53047914</v>
      </c>
      <c r="F1450" t="s">
        <v>229</v>
      </c>
      <c r="G1450" t="s">
        <v>125</v>
      </c>
      <c r="H1450">
        <v>38</v>
      </c>
      <c r="I1450">
        <v>8839869</v>
      </c>
      <c r="J1450" s="59">
        <v>0.91</v>
      </c>
      <c r="K1450" s="60">
        <v>67.706802168245801</v>
      </c>
      <c r="L1450" t="s">
        <v>208</v>
      </c>
      <c r="M1450" s="42">
        <v>0.125</v>
      </c>
      <c r="N1450">
        <v>5889</v>
      </c>
      <c r="O1450" s="62">
        <v>44133</v>
      </c>
      <c r="P1450">
        <v>54536</v>
      </c>
      <c r="Q1450" s="58">
        <v>3692458.1630474599</v>
      </c>
      <c r="R1450" s="58">
        <v>4154015</v>
      </c>
      <c r="S1450">
        <v>29350</v>
      </c>
      <c r="T1450" s="58">
        <v>54536</v>
      </c>
      <c r="U1450" s="58">
        <v>25186</v>
      </c>
      <c r="V1450" s="58">
        <v>2235594</v>
      </c>
      <c r="W1450" s="58">
        <v>1918421</v>
      </c>
      <c r="X1450">
        <v>193</v>
      </c>
      <c r="Y1450" s="61">
        <v>45871</v>
      </c>
      <c r="Z1450" s="61" t="s">
        <v>1817</v>
      </c>
      <c r="AA1450" s="58">
        <v>-278</v>
      </c>
      <c r="AB1450">
        <v>6601</v>
      </c>
      <c r="AC1450">
        <v>278</v>
      </c>
      <c r="AD1450">
        <v>6</v>
      </c>
      <c r="AE1450" s="42">
        <v>0.53817661728032895</v>
      </c>
      <c r="AF1450" s="58">
        <v>272</v>
      </c>
    </row>
    <row r="1451" spans="3:32">
      <c r="C1451" t="s">
        <v>1747</v>
      </c>
      <c r="D1451">
        <v>693</v>
      </c>
      <c r="E1451">
        <v>54460302</v>
      </c>
      <c r="F1451" t="s">
        <v>235</v>
      </c>
      <c r="G1451" t="s">
        <v>83</v>
      </c>
      <c r="H1451">
        <v>9</v>
      </c>
      <c r="I1451">
        <v>2704570</v>
      </c>
      <c r="J1451" s="59">
        <v>0.76</v>
      </c>
      <c r="K1451" s="60">
        <v>68.794203740274398</v>
      </c>
      <c r="L1451" t="s">
        <v>276</v>
      </c>
      <c r="M1451" s="42">
        <v>0.13700000000000001</v>
      </c>
      <c r="N1451">
        <v>2614</v>
      </c>
      <c r="O1451" s="62">
        <v>45394</v>
      </c>
      <c r="P1451">
        <v>86102</v>
      </c>
      <c r="Q1451" s="58">
        <v>5923318.5304451101</v>
      </c>
      <c r="R1451" s="58">
        <v>6734813</v>
      </c>
      <c r="S1451">
        <v>19861</v>
      </c>
      <c r="T1451" s="58">
        <v>86102</v>
      </c>
      <c r="U1451" s="58">
        <v>66241</v>
      </c>
      <c r="V1451" s="58">
        <v>1553508</v>
      </c>
      <c r="W1451" s="58">
        <v>5181305</v>
      </c>
      <c r="X1451">
        <v>70</v>
      </c>
      <c r="Y1451" s="61">
        <v>46062</v>
      </c>
      <c r="Z1451" s="61" t="s">
        <v>1817</v>
      </c>
      <c r="AA1451" s="58">
        <v>-87</v>
      </c>
      <c r="AB1451">
        <v>1423</v>
      </c>
      <c r="AC1451">
        <v>87</v>
      </c>
      <c r="AD1451">
        <v>7</v>
      </c>
      <c r="AE1451" s="42">
        <v>0.23066827715964799</v>
      </c>
      <c r="AF1451" s="58">
        <v>80</v>
      </c>
    </row>
    <row r="1452" spans="3:32">
      <c r="C1452" t="s">
        <v>1748</v>
      </c>
      <c r="D1452">
        <v>274</v>
      </c>
      <c r="E1452">
        <v>78540546</v>
      </c>
      <c r="F1452" t="s">
        <v>708</v>
      </c>
      <c r="G1452" t="s">
        <v>125</v>
      </c>
      <c r="H1452">
        <v>46</v>
      </c>
      <c r="I1452">
        <v>3064197</v>
      </c>
      <c r="J1452" s="59">
        <v>1</v>
      </c>
      <c r="K1452" s="60">
        <v>74.767182458737196</v>
      </c>
      <c r="L1452" t="s">
        <v>236</v>
      </c>
      <c r="M1452" s="42">
        <v>0.13800000000000001</v>
      </c>
      <c r="N1452">
        <v>1155</v>
      </c>
      <c r="O1452" s="62">
        <v>45212</v>
      </c>
      <c r="P1452">
        <v>58521</v>
      </c>
      <c r="Q1452" s="58">
        <v>4375450.2846677601</v>
      </c>
      <c r="R1452" s="58">
        <v>4979262</v>
      </c>
      <c r="S1452">
        <v>30862</v>
      </c>
      <c r="T1452" s="58">
        <v>58521</v>
      </c>
      <c r="U1452" s="58">
        <v>27659</v>
      </c>
      <c r="V1452" s="58">
        <v>2625895</v>
      </c>
      <c r="W1452" s="58">
        <v>2353367</v>
      </c>
      <c r="X1452">
        <v>98</v>
      </c>
      <c r="Y1452" s="61">
        <v>46065</v>
      </c>
      <c r="Z1452" s="61" t="s">
        <v>1817</v>
      </c>
      <c r="AA1452" s="58">
        <v>-84</v>
      </c>
      <c r="AB1452">
        <v>1722</v>
      </c>
      <c r="AC1452">
        <v>84</v>
      </c>
      <c r="AD1452">
        <v>3</v>
      </c>
      <c r="AE1452" s="42">
        <v>0.52736624459595705</v>
      </c>
      <c r="AF1452" s="58">
        <v>81</v>
      </c>
    </row>
    <row r="1453" spans="3:32">
      <c r="C1453" t="s">
        <v>1749</v>
      </c>
      <c r="D1453">
        <v>559</v>
      </c>
      <c r="E1453">
        <v>28590209</v>
      </c>
      <c r="F1453" t="s">
        <v>155</v>
      </c>
      <c r="G1453" t="s">
        <v>50</v>
      </c>
      <c r="H1453">
        <v>26</v>
      </c>
      <c r="I1453">
        <v>7236975</v>
      </c>
      <c r="J1453" s="59">
        <v>0.81</v>
      </c>
      <c r="K1453" s="60">
        <v>75.566472663672101</v>
      </c>
      <c r="L1453" t="s">
        <v>76</v>
      </c>
      <c r="M1453" s="42">
        <v>0.14299999999999999</v>
      </c>
      <c r="N1453">
        <v>6891</v>
      </c>
      <c r="O1453" s="62">
        <v>45563</v>
      </c>
      <c r="P1453">
        <v>13412</v>
      </c>
      <c r="Q1453" s="58">
        <v>1013497.53136517</v>
      </c>
      <c r="R1453" s="58">
        <v>1158428</v>
      </c>
      <c r="S1453">
        <v>730</v>
      </c>
      <c r="T1453" s="58">
        <v>13412</v>
      </c>
      <c r="U1453" s="58">
        <v>12682</v>
      </c>
      <c r="V1453" s="58">
        <v>63052</v>
      </c>
      <c r="W1453" s="58">
        <v>1095376</v>
      </c>
      <c r="X1453">
        <v>137</v>
      </c>
      <c r="Y1453" s="61">
        <v>45945</v>
      </c>
      <c r="Z1453" s="61" t="s">
        <v>1817</v>
      </c>
      <c r="AA1453" s="58">
        <v>-204</v>
      </c>
      <c r="AB1453">
        <v>2121</v>
      </c>
      <c r="AC1453">
        <v>204</v>
      </c>
      <c r="AD1453">
        <v>6</v>
      </c>
      <c r="AE1453" s="42">
        <v>5.4428869668953203E-2</v>
      </c>
      <c r="AF1453" s="58">
        <v>198</v>
      </c>
    </row>
    <row r="1454" spans="3:32">
      <c r="C1454" t="s">
        <v>1750</v>
      </c>
      <c r="D1454">
        <v>254</v>
      </c>
      <c r="E1454">
        <v>14999776</v>
      </c>
      <c r="F1454" t="s">
        <v>339</v>
      </c>
      <c r="G1454" t="s">
        <v>58</v>
      </c>
      <c r="H1454">
        <v>16</v>
      </c>
      <c r="I1454">
        <v>1001833</v>
      </c>
      <c r="J1454" s="59">
        <v>0.98</v>
      </c>
      <c r="K1454" s="60">
        <v>71.693598754363606</v>
      </c>
      <c r="L1454" t="s">
        <v>230</v>
      </c>
      <c r="M1454" s="42">
        <v>0.13500000000000001</v>
      </c>
      <c r="N1454">
        <v>3781</v>
      </c>
      <c r="O1454" s="62">
        <v>45219</v>
      </c>
      <c r="P1454">
        <v>31358</v>
      </c>
      <c r="Q1454" s="58">
        <v>2248167.8697393402</v>
      </c>
      <c r="R1454" s="58">
        <v>2551671</v>
      </c>
      <c r="S1454">
        <v>9666</v>
      </c>
      <c r="T1454" s="58">
        <v>31358</v>
      </c>
      <c r="U1454" s="58">
        <v>21692</v>
      </c>
      <c r="V1454" s="58">
        <v>786544</v>
      </c>
      <c r="W1454" s="58">
        <v>1765127</v>
      </c>
      <c r="X1454">
        <v>168</v>
      </c>
      <c r="Y1454" s="61">
        <v>45855</v>
      </c>
      <c r="Z1454" s="61" t="s">
        <v>1817</v>
      </c>
      <c r="AA1454" s="58">
        <v>-294</v>
      </c>
      <c r="AB1454">
        <v>9978</v>
      </c>
      <c r="AC1454">
        <v>294</v>
      </c>
      <c r="AD1454">
        <v>3</v>
      </c>
      <c r="AE1454" s="42">
        <v>0.30824669940685001</v>
      </c>
      <c r="AF1454" s="58">
        <v>291</v>
      </c>
    </row>
    <row r="1455" spans="3:32">
      <c r="C1455" t="s">
        <v>1751</v>
      </c>
      <c r="D1455">
        <v>759</v>
      </c>
      <c r="E1455">
        <v>81883206</v>
      </c>
      <c r="F1455" t="s">
        <v>317</v>
      </c>
      <c r="G1455" t="s">
        <v>147</v>
      </c>
      <c r="H1455">
        <v>50</v>
      </c>
      <c r="I1455">
        <v>9759380</v>
      </c>
      <c r="J1455" s="59">
        <v>0.91</v>
      </c>
      <c r="K1455" s="60">
        <v>72.052650735888193</v>
      </c>
      <c r="L1455" t="s">
        <v>90</v>
      </c>
      <c r="M1455" s="42">
        <v>0.13800000000000001</v>
      </c>
      <c r="N1455">
        <v>7274</v>
      </c>
      <c r="O1455" s="62">
        <v>44428</v>
      </c>
      <c r="P1455">
        <v>98389</v>
      </c>
      <c r="Q1455" s="58">
        <v>7089188.25325331</v>
      </c>
      <c r="R1455" s="58">
        <v>8067496</v>
      </c>
      <c r="S1455">
        <v>54257</v>
      </c>
      <c r="T1455" s="58">
        <v>98389</v>
      </c>
      <c r="U1455" s="58">
        <v>44132</v>
      </c>
      <c r="V1455" s="58">
        <v>4448852</v>
      </c>
      <c r="W1455" s="58">
        <v>3618644</v>
      </c>
      <c r="X1455">
        <v>144</v>
      </c>
      <c r="Y1455" s="61">
        <v>46207</v>
      </c>
      <c r="Z1455" s="61" t="s">
        <v>1817</v>
      </c>
      <c r="AA1455" s="58">
        <v>58</v>
      </c>
      <c r="AB1455">
        <v>1339</v>
      </c>
      <c r="AC1455">
        <v>0</v>
      </c>
      <c r="AD1455">
        <v>0</v>
      </c>
      <c r="AE1455" s="42">
        <v>0.55145392269461002</v>
      </c>
      <c r="AF1455" s="58">
        <v>0</v>
      </c>
    </row>
    <row r="1456" spans="3:32">
      <c r="C1456" t="s">
        <v>1752</v>
      </c>
      <c r="D1456">
        <v>945</v>
      </c>
      <c r="E1456">
        <v>70673116</v>
      </c>
      <c r="F1456" t="s">
        <v>143</v>
      </c>
      <c r="G1456" t="s">
        <v>83</v>
      </c>
      <c r="H1456">
        <v>11</v>
      </c>
      <c r="I1456">
        <v>3186720</v>
      </c>
      <c r="J1456" s="59">
        <v>0.93</v>
      </c>
      <c r="K1456" s="60">
        <v>94.209088812663595</v>
      </c>
      <c r="L1456" t="s">
        <v>377</v>
      </c>
      <c r="M1456" s="42">
        <v>0.10100000000000001</v>
      </c>
      <c r="N1456">
        <v>3901</v>
      </c>
      <c r="O1456" s="62">
        <v>46000</v>
      </c>
      <c r="P1456">
        <v>99342</v>
      </c>
      <c r="Q1456" s="58">
        <v>9358919.3008276299</v>
      </c>
      <c r="R1456" s="58">
        <v>10304170</v>
      </c>
      <c r="S1456">
        <v>99342</v>
      </c>
      <c r="T1456" s="58">
        <v>99342</v>
      </c>
      <c r="U1456" s="58">
        <v>0</v>
      </c>
      <c r="V1456" s="58">
        <v>10304170</v>
      </c>
      <c r="W1456" s="58">
        <v>0</v>
      </c>
      <c r="X1456">
        <v>114</v>
      </c>
      <c r="Y1456" s="61">
        <v>46009</v>
      </c>
      <c r="Z1456" s="61" t="s">
        <v>1816</v>
      </c>
      <c r="AA1456" s="58">
        <v>-140</v>
      </c>
      <c r="AB1456">
        <v>1062</v>
      </c>
      <c r="AC1456">
        <v>140</v>
      </c>
      <c r="AD1456">
        <v>6</v>
      </c>
      <c r="AE1456" s="42">
        <v>1</v>
      </c>
      <c r="AF1456" s="58">
        <v>134</v>
      </c>
    </row>
    <row r="1457" spans="3:32">
      <c r="C1457" t="s">
        <v>1753</v>
      </c>
      <c r="D1457">
        <v>515</v>
      </c>
      <c r="E1457">
        <v>67475342</v>
      </c>
      <c r="F1457" t="s">
        <v>931</v>
      </c>
      <c r="G1457" t="s">
        <v>63</v>
      </c>
      <c r="H1457">
        <v>29</v>
      </c>
      <c r="I1457">
        <v>1041791</v>
      </c>
      <c r="J1457" s="59">
        <v>0.82</v>
      </c>
      <c r="K1457" s="60">
        <v>96.829354708047902</v>
      </c>
      <c r="L1457" t="s">
        <v>204</v>
      </c>
      <c r="M1457" s="42">
        <v>0.13900000000000001</v>
      </c>
      <c r="N1457">
        <v>3078</v>
      </c>
      <c r="O1457" s="62">
        <v>44016</v>
      </c>
      <c r="P1457">
        <v>85388</v>
      </c>
      <c r="Q1457" s="58">
        <v>8268064.9398108004</v>
      </c>
      <c r="R1457" s="58">
        <v>9417326</v>
      </c>
      <c r="S1457">
        <v>62783</v>
      </c>
      <c r="T1457" s="58">
        <v>85388</v>
      </c>
      <c r="U1457" s="58">
        <v>22605</v>
      </c>
      <c r="V1457" s="58">
        <v>6924251</v>
      </c>
      <c r="W1457" s="58">
        <v>2493075</v>
      </c>
      <c r="X1457">
        <v>132</v>
      </c>
      <c r="Y1457" s="61">
        <v>46033</v>
      </c>
      <c r="Z1457" s="61" t="s">
        <v>1817</v>
      </c>
      <c r="AA1457" s="58">
        <v>-116</v>
      </c>
      <c r="AB1457">
        <v>5932</v>
      </c>
      <c r="AC1457">
        <v>116</v>
      </c>
      <c r="AD1457">
        <v>8</v>
      </c>
      <c r="AE1457" s="42">
        <v>0.73526725066754095</v>
      </c>
      <c r="AF1457" s="58">
        <v>108</v>
      </c>
    </row>
    <row r="1458" spans="3:32">
      <c r="C1458" t="s">
        <v>1754</v>
      </c>
      <c r="D1458">
        <v>158</v>
      </c>
      <c r="E1458">
        <v>18720179</v>
      </c>
      <c r="F1458" t="s">
        <v>151</v>
      </c>
      <c r="G1458" t="s">
        <v>97</v>
      </c>
      <c r="H1458">
        <v>16</v>
      </c>
      <c r="I1458">
        <v>1135979</v>
      </c>
      <c r="J1458" s="59">
        <v>0.75</v>
      </c>
      <c r="K1458" s="60">
        <v>64.134473179453593</v>
      </c>
      <c r="L1458" t="s">
        <v>98</v>
      </c>
      <c r="M1458" s="42">
        <v>0.14599999999999999</v>
      </c>
      <c r="N1458">
        <v>8072</v>
      </c>
      <c r="O1458" s="62">
        <v>44498</v>
      </c>
      <c r="P1458">
        <v>74227</v>
      </c>
      <c r="Q1458" s="58">
        <v>4760509.5406913003</v>
      </c>
      <c r="R1458" s="58">
        <v>5455544</v>
      </c>
      <c r="S1458">
        <v>47025</v>
      </c>
      <c r="T1458" s="58">
        <v>74227</v>
      </c>
      <c r="U1458" s="58">
        <v>27202</v>
      </c>
      <c r="V1458" s="58">
        <v>3456248</v>
      </c>
      <c r="W1458" s="58">
        <v>1999296</v>
      </c>
      <c r="X1458">
        <v>138</v>
      </c>
      <c r="Y1458" s="61">
        <v>46039</v>
      </c>
      <c r="Z1458" s="61" t="s">
        <v>1817</v>
      </c>
      <c r="AA1458" s="58">
        <v>-110</v>
      </c>
      <c r="AB1458">
        <v>1529</v>
      </c>
      <c r="AC1458">
        <v>110</v>
      </c>
      <c r="AD1458">
        <v>4</v>
      </c>
      <c r="AE1458" s="42">
        <v>0.633529578185835</v>
      </c>
      <c r="AF1458" s="58">
        <v>106</v>
      </c>
    </row>
    <row r="1459" spans="3:32">
      <c r="C1459" t="s">
        <v>1755</v>
      </c>
      <c r="D1459">
        <v>739</v>
      </c>
      <c r="E1459">
        <v>55128510</v>
      </c>
      <c r="F1459" t="s">
        <v>501</v>
      </c>
      <c r="G1459" t="s">
        <v>79</v>
      </c>
      <c r="H1459">
        <v>35</v>
      </c>
      <c r="I1459">
        <v>6472451</v>
      </c>
      <c r="J1459" s="59">
        <v>0.88</v>
      </c>
      <c r="K1459" s="60">
        <v>52.3102678986832</v>
      </c>
      <c r="L1459" t="s">
        <v>68</v>
      </c>
      <c r="M1459" s="42">
        <v>0.111</v>
      </c>
      <c r="N1459">
        <v>9380</v>
      </c>
      <c r="O1459" s="62">
        <v>45939</v>
      </c>
      <c r="P1459">
        <v>80773</v>
      </c>
      <c r="Q1459" s="58">
        <v>4225257.2689803401</v>
      </c>
      <c r="R1459" s="58">
        <v>4694261</v>
      </c>
      <c r="S1459">
        <v>78541</v>
      </c>
      <c r="T1459" s="58">
        <v>80773</v>
      </c>
      <c r="U1459" s="58">
        <v>2232</v>
      </c>
      <c r="V1459" s="58">
        <v>4564544</v>
      </c>
      <c r="W1459" s="58">
        <v>129717</v>
      </c>
      <c r="X1459">
        <v>146</v>
      </c>
      <c r="Y1459" s="61">
        <v>45940</v>
      </c>
      <c r="Z1459" s="61" t="s">
        <v>1817</v>
      </c>
      <c r="AA1459" s="58">
        <v>-209</v>
      </c>
      <c r="AB1459">
        <v>3351</v>
      </c>
      <c r="AC1459">
        <v>209</v>
      </c>
      <c r="AD1459">
        <v>1</v>
      </c>
      <c r="AE1459" s="42">
        <v>0.97236700382553598</v>
      </c>
      <c r="AF1459" s="58">
        <v>208</v>
      </c>
    </row>
    <row r="1460" spans="3:32">
      <c r="C1460" t="s">
        <v>1756</v>
      </c>
      <c r="D1460">
        <v>675</v>
      </c>
      <c r="E1460">
        <v>34810705</v>
      </c>
      <c r="F1460" t="s">
        <v>128</v>
      </c>
      <c r="G1460" t="s">
        <v>50</v>
      </c>
      <c r="H1460">
        <v>48</v>
      </c>
      <c r="I1460">
        <v>5389112</v>
      </c>
      <c r="J1460" s="59">
        <v>0.82</v>
      </c>
      <c r="K1460" s="60">
        <v>96.455780637624201</v>
      </c>
      <c r="L1460" t="s">
        <v>190</v>
      </c>
      <c r="M1460" s="42">
        <v>0.112</v>
      </c>
      <c r="N1460">
        <v>6913</v>
      </c>
      <c r="O1460" s="62">
        <v>45999</v>
      </c>
      <c r="P1460">
        <v>44680</v>
      </c>
      <c r="Q1460" s="58">
        <v>4309644.2788890498</v>
      </c>
      <c r="R1460" s="58">
        <v>4792324</v>
      </c>
      <c r="S1460">
        <v>15683</v>
      </c>
      <c r="T1460" s="58">
        <v>44680</v>
      </c>
      <c r="U1460" s="58">
        <v>28997</v>
      </c>
      <c r="V1460" s="58">
        <v>1682140</v>
      </c>
      <c r="W1460" s="58">
        <v>3110184</v>
      </c>
      <c r="X1460">
        <v>109</v>
      </c>
      <c r="Y1460" s="61">
        <v>45871</v>
      </c>
      <c r="Z1460" s="61" t="s">
        <v>1817</v>
      </c>
      <c r="AA1460" s="58">
        <v>-278</v>
      </c>
      <c r="AB1460">
        <v>4538</v>
      </c>
      <c r="AC1460">
        <v>278</v>
      </c>
      <c r="AD1460">
        <v>3</v>
      </c>
      <c r="AE1460" s="42">
        <v>0.35100716204118199</v>
      </c>
      <c r="AF1460" s="58">
        <v>275</v>
      </c>
    </row>
    <row r="1461" spans="3:32">
      <c r="C1461" t="s">
        <v>1757</v>
      </c>
      <c r="D1461">
        <v>215</v>
      </c>
      <c r="E1461">
        <v>34834620</v>
      </c>
      <c r="F1461" t="s">
        <v>368</v>
      </c>
      <c r="G1461" t="s">
        <v>125</v>
      </c>
      <c r="H1461">
        <v>20</v>
      </c>
      <c r="I1461">
        <v>7126997</v>
      </c>
      <c r="J1461" s="59">
        <v>0.89</v>
      </c>
      <c r="K1461" s="60">
        <v>95.397803209363502</v>
      </c>
      <c r="L1461" t="s">
        <v>352</v>
      </c>
      <c r="M1461" s="42">
        <v>0.12</v>
      </c>
      <c r="N1461">
        <v>7919</v>
      </c>
      <c r="O1461" s="62">
        <v>44816</v>
      </c>
      <c r="P1461">
        <v>91153</v>
      </c>
      <c r="Q1461" s="58">
        <v>8695795.9559431095</v>
      </c>
      <c r="R1461" s="58">
        <v>9739291</v>
      </c>
      <c r="S1461">
        <v>47038</v>
      </c>
      <c r="T1461" s="58">
        <v>91153</v>
      </c>
      <c r="U1461" s="58">
        <v>44115</v>
      </c>
      <c r="V1461" s="58">
        <v>5025800</v>
      </c>
      <c r="W1461" s="58">
        <v>4713491</v>
      </c>
      <c r="X1461">
        <v>88</v>
      </c>
      <c r="Y1461" s="61">
        <v>45710</v>
      </c>
      <c r="Z1461" s="61" t="s">
        <v>1817</v>
      </c>
      <c r="AA1461" s="58">
        <v>-439</v>
      </c>
      <c r="AB1461">
        <v>6713</v>
      </c>
      <c r="AC1461">
        <v>439</v>
      </c>
      <c r="AD1461">
        <v>7</v>
      </c>
      <c r="AE1461" s="42">
        <v>0.51603348216734501</v>
      </c>
      <c r="AF1461" s="58">
        <v>432</v>
      </c>
    </row>
    <row r="1462" spans="3:32">
      <c r="C1462" t="s">
        <v>1758</v>
      </c>
      <c r="D1462">
        <v>387</v>
      </c>
      <c r="E1462">
        <v>71192055</v>
      </c>
      <c r="F1462" t="s">
        <v>109</v>
      </c>
      <c r="G1462" t="s">
        <v>79</v>
      </c>
      <c r="H1462">
        <v>22</v>
      </c>
      <c r="I1462">
        <v>9530554</v>
      </c>
      <c r="J1462" s="59">
        <v>0.85</v>
      </c>
      <c r="K1462" s="60">
        <v>64.854597653719594</v>
      </c>
      <c r="L1462" t="s">
        <v>181</v>
      </c>
      <c r="M1462" s="42">
        <v>0.112</v>
      </c>
      <c r="N1462">
        <v>6206</v>
      </c>
      <c r="O1462" s="62">
        <v>45243</v>
      </c>
      <c r="P1462">
        <v>53284</v>
      </c>
      <c r="Q1462" s="58">
        <v>3455712.3813807899</v>
      </c>
      <c r="R1462" s="58">
        <v>3842752</v>
      </c>
      <c r="S1462">
        <v>27734</v>
      </c>
      <c r="T1462" s="58">
        <v>53284</v>
      </c>
      <c r="U1462" s="58">
        <v>25550</v>
      </c>
      <c r="V1462" s="58">
        <v>2000129</v>
      </c>
      <c r="W1462" s="58">
        <v>1842623</v>
      </c>
      <c r="X1462">
        <v>89</v>
      </c>
      <c r="Y1462" s="61">
        <v>46079</v>
      </c>
      <c r="Z1462" s="61" t="s">
        <v>1817</v>
      </c>
      <c r="AA1462" s="58">
        <v>-70</v>
      </c>
      <c r="AB1462">
        <v>5266</v>
      </c>
      <c r="AC1462">
        <v>70</v>
      </c>
      <c r="AD1462">
        <v>6</v>
      </c>
      <c r="AE1462" s="42">
        <v>0.520493956910142</v>
      </c>
      <c r="AF1462" s="58">
        <v>64</v>
      </c>
    </row>
    <row r="1463" spans="3:32">
      <c r="C1463" t="s">
        <v>1759</v>
      </c>
      <c r="D1463">
        <v>112</v>
      </c>
      <c r="E1463">
        <v>19312525</v>
      </c>
      <c r="F1463" t="s">
        <v>564</v>
      </c>
      <c r="G1463" t="s">
        <v>97</v>
      </c>
      <c r="H1463">
        <v>17</v>
      </c>
      <c r="I1463">
        <v>5088910</v>
      </c>
      <c r="J1463" s="59">
        <v>0.77</v>
      </c>
      <c r="K1463" s="60">
        <v>56.768532798080798</v>
      </c>
      <c r="L1463" t="s">
        <v>76</v>
      </c>
      <c r="M1463" s="42">
        <v>0.11799999999999999</v>
      </c>
      <c r="N1463">
        <v>9388</v>
      </c>
      <c r="O1463" s="62">
        <v>43860</v>
      </c>
      <c r="P1463">
        <v>86827</v>
      </c>
      <c r="Q1463" s="58">
        <v>4929041.3972589597</v>
      </c>
      <c r="R1463" s="58">
        <v>5510668</v>
      </c>
      <c r="S1463">
        <v>85902</v>
      </c>
      <c r="T1463" s="58">
        <v>86827</v>
      </c>
      <c r="U1463" s="58">
        <v>925</v>
      </c>
      <c r="V1463" s="58">
        <v>5451961</v>
      </c>
      <c r="W1463" s="58">
        <v>58707</v>
      </c>
      <c r="X1463">
        <v>131</v>
      </c>
      <c r="Y1463" s="61">
        <v>46213</v>
      </c>
      <c r="Z1463" s="61" t="s">
        <v>1817</v>
      </c>
      <c r="AA1463" s="58">
        <v>64</v>
      </c>
      <c r="AB1463">
        <v>9791</v>
      </c>
      <c r="AC1463">
        <v>0</v>
      </c>
      <c r="AD1463">
        <v>0</v>
      </c>
      <c r="AE1463" s="42">
        <v>0.98934663180807803</v>
      </c>
      <c r="AF1463" s="58">
        <v>0</v>
      </c>
    </row>
    <row r="1464" spans="3:32">
      <c r="C1464" t="s">
        <v>1760</v>
      </c>
      <c r="D1464">
        <v>839</v>
      </c>
      <c r="E1464">
        <v>42936820</v>
      </c>
      <c r="F1464" t="s">
        <v>896</v>
      </c>
      <c r="G1464" t="s">
        <v>207</v>
      </c>
      <c r="H1464">
        <v>48</v>
      </c>
      <c r="I1464">
        <v>5907128</v>
      </c>
      <c r="J1464" s="59">
        <v>0.84</v>
      </c>
      <c r="K1464" s="60">
        <v>86.575941671308897</v>
      </c>
      <c r="L1464" t="s">
        <v>72</v>
      </c>
      <c r="M1464" s="42">
        <v>0.14399999999999999</v>
      </c>
      <c r="N1464">
        <v>3007</v>
      </c>
      <c r="O1464" s="62">
        <v>44848</v>
      </c>
      <c r="P1464">
        <v>78360</v>
      </c>
      <c r="Q1464" s="58">
        <v>6784090.7893637596</v>
      </c>
      <c r="R1464" s="58">
        <v>7761000</v>
      </c>
      <c r="S1464">
        <v>78360</v>
      </c>
      <c r="T1464" s="58">
        <v>78360</v>
      </c>
      <c r="U1464" s="58">
        <v>0</v>
      </c>
      <c r="V1464" s="58">
        <v>7761000</v>
      </c>
      <c r="W1464" s="58">
        <v>0</v>
      </c>
      <c r="X1464">
        <v>152</v>
      </c>
      <c r="Y1464" s="61">
        <v>45968</v>
      </c>
      <c r="Z1464" s="61" t="s">
        <v>1816</v>
      </c>
      <c r="AA1464" s="58">
        <v>-181</v>
      </c>
      <c r="AB1464">
        <v>2084</v>
      </c>
      <c r="AC1464">
        <v>181</v>
      </c>
      <c r="AD1464">
        <v>6</v>
      </c>
      <c r="AE1464" s="42">
        <v>1</v>
      </c>
      <c r="AF1464" s="58">
        <v>175</v>
      </c>
    </row>
    <row r="1465" spans="3:32">
      <c r="C1465" t="s">
        <v>1761</v>
      </c>
      <c r="D1465">
        <v>262</v>
      </c>
      <c r="E1465">
        <v>81178331</v>
      </c>
      <c r="F1465" t="s">
        <v>326</v>
      </c>
      <c r="G1465" t="s">
        <v>79</v>
      </c>
      <c r="H1465">
        <v>34</v>
      </c>
      <c r="I1465">
        <v>2883323</v>
      </c>
      <c r="J1465" s="59">
        <v>0.9</v>
      </c>
      <c r="K1465" s="60">
        <v>81.592934373173605</v>
      </c>
      <c r="L1465" t="s">
        <v>187</v>
      </c>
      <c r="M1465" s="42">
        <v>0.111</v>
      </c>
      <c r="N1465">
        <v>1605</v>
      </c>
      <c r="O1465" s="62">
        <v>44787</v>
      </c>
      <c r="P1465">
        <v>18846</v>
      </c>
      <c r="Q1465" s="58">
        <v>1537700.44119683</v>
      </c>
      <c r="R1465" s="58">
        <v>1708385</v>
      </c>
      <c r="S1465">
        <v>10223</v>
      </c>
      <c r="T1465" s="58">
        <v>18846</v>
      </c>
      <c r="U1465" s="58">
        <v>8623</v>
      </c>
      <c r="V1465" s="58">
        <v>926712</v>
      </c>
      <c r="W1465" s="58">
        <v>781673</v>
      </c>
      <c r="X1465">
        <v>87</v>
      </c>
      <c r="Y1465" s="61">
        <v>45955</v>
      </c>
      <c r="Z1465" s="61" t="s">
        <v>1817</v>
      </c>
      <c r="AA1465" s="58">
        <v>-194</v>
      </c>
      <c r="AB1465">
        <v>9295</v>
      </c>
      <c r="AC1465">
        <v>194</v>
      </c>
      <c r="AD1465">
        <v>7</v>
      </c>
      <c r="AE1465" s="42">
        <v>0.54244932611694796</v>
      </c>
      <c r="AF1465" s="58">
        <v>187</v>
      </c>
    </row>
    <row r="1466" spans="3:32">
      <c r="C1466" t="s">
        <v>1762</v>
      </c>
      <c r="D1466">
        <v>839</v>
      </c>
      <c r="E1466">
        <v>25758992</v>
      </c>
      <c r="F1466" t="s">
        <v>545</v>
      </c>
      <c r="G1466" t="s">
        <v>107</v>
      </c>
      <c r="H1466">
        <v>19</v>
      </c>
      <c r="I1466">
        <v>5120851</v>
      </c>
      <c r="J1466" s="59">
        <v>0.99</v>
      </c>
      <c r="K1466" s="60">
        <v>95.101592418560003</v>
      </c>
      <c r="L1466" t="s">
        <v>377</v>
      </c>
      <c r="M1466" s="42">
        <v>0.14499999999999999</v>
      </c>
      <c r="N1466">
        <v>9936</v>
      </c>
      <c r="O1466" s="62">
        <v>44542</v>
      </c>
      <c r="P1466">
        <v>47029</v>
      </c>
      <c r="Q1466" s="58">
        <v>4472532.7898524599</v>
      </c>
      <c r="R1466" s="58">
        <v>5121050</v>
      </c>
      <c r="S1466">
        <v>7878</v>
      </c>
      <c r="T1466" s="58">
        <v>47029</v>
      </c>
      <c r="U1466" s="58">
        <v>39151</v>
      </c>
      <c r="V1466" s="58">
        <v>857846</v>
      </c>
      <c r="W1466" s="58">
        <v>4263204</v>
      </c>
      <c r="X1466">
        <v>156</v>
      </c>
      <c r="Y1466" s="61">
        <v>46224</v>
      </c>
      <c r="Z1466" s="61" t="s">
        <v>1817</v>
      </c>
      <c r="AA1466" s="58">
        <v>75</v>
      </c>
      <c r="AB1466">
        <v>7240</v>
      </c>
      <c r="AC1466">
        <v>0</v>
      </c>
      <c r="AD1466">
        <v>0</v>
      </c>
      <c r="AE1466" s="42">
        <v>0.16751366178315499</v>
      </c>
      <c r="AF1466" s="58">
        <v>0</v>
      </c>
    </row>
    <row r="1467" spans="3:32">
      <c r="C1467" t="s">
        <v>1763</v>
      </c>
      <c r="D1467">
        <v>504</v>
      </c>
      <c r="E1467">
        <v>50299223</v>
      </c>
      <c r="F1467" t="s">
        <v>133</v>
      </c>
      <c r="G1467" t="s">
        <v>97</v>
      </c>
      <c r="H1467">
        <v>25</v>
      </c>
      <c r="I1467">
        <v>3429867</v>
      </c>
      <c r="J1467" s="59">
        <v>0.95</v>
      </c>
      <c r="K1467" s="60">
        <v>91.007693865971206</v>
      </c>
      <c r="L1467" t="s">
        <v>184</v>
      </c>
      <c r="M1467" s="42">
        <v>0.14199999999999999</v>
      </c>
      <c r="N1467">
        <v>2421</v>
      </c>
      <c r="O1467" s="62">
        <v>45595</v>
      </c>
      <c r="P1467">
        <v>33693</v>
      </c>
      <c r="Q1467" s="58">
        <v>3066322.2294261698</v>
      </c>
      <c r="R1467" s="58">
        <v>3501740</v>
      </c>
      <c r="S1467">
        <v>12515</v>
      </c>
      <c r="T1467" s="58">
        <v>33693</v>
      </c>
      <c r="U1467" s="58">
        <v>21178</v>
      </c>
      <c r="V1467" s="58">
        <v>1300694</v>
      </c>
      <c r="W1467" s="58">
        <v>2201046</v>
      </c>
      <c r="X1467">
        <v>69</v>
      </c>
      <c r="Y1467" s="61">
        <v>45882</v>
      </c>
      <c r="Z1467" s="61" t="s">
        <v>1817</v>
      </c>
      <c r="AA1467" s="58">
        <v>-267</v>
      </c>
      <c r="AB1467">
        <v>9471</v>
      </c>
      <c r="AC1467">
        <v>267</v>
      </c>
      <c r="AD1467">
        <v>2</v>
      </c>
      <c r="AE1467" s="42">
        <v>0.371442139316772</v>
      </c>
      <c r="AF1467" s="58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 C Bansal</dc:creator>
  <cp:keywords/>
  <dc:description/>
  <cp:lastModifiedBy/>
  <cp:revision/>
  <dcterms:created xsi:type="dcterms:W3CDTF">2026-04-21T07:27:48Z</dcterms:created>
  <dcterms:modified xsi:type="dcterms:W3CDTF">2026-06-18T04:00:06Z</dcterms:modified>
  <cp:category/>
  <cp:contentStatus/>
</cp:coreProperties>
</file>