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que\Desktop\Nil WFH\Per Request\FOR AUTOMATION\WALTERMART REF FILES\"/>
    </mc:Choice>
  </mc:AlternateContent>
  <xr:revisionPtr revIDLastSave="0" documentId="8_{1F06BA84-76A3-49D6-A753-224D0C614AAE}" xr6:coauthVersionLast="47" xr6:coauthVersionMax="47" xr10:uidLastSave="{00000000-0000-0000-0000-000000000000}"/>
  <bookViews>
    <workbookView xWindow="28680" yWindow="-120" windowWidth="29040" windowHeight="15720"/>
  </bookViews>
  <sheets>
    <sheet name="CSR_3812_February 16 - 29, 2024" sheetId="1" r:id="rId1"/>
  </sheets>
  <calcPr calcId="0"/>
</workbook>
</file>

<file path=xl/calcChain.xml><?xml version="1.0" encoding="utf-8"?>
<calcChain xmlns="http://schemas.openxmlformats.org/spreadsheetml/2006/main">
  <c r="F4" i="1" l="1"/>
  <c r="L4" i="1"/>
  <c r="F5" i="1"/>
  <c r="L5" i="1"/>
  <c r="F6" i="1"/>
  <c r="L6" i="1"/>
  <c r="F7" i="1"/>
  <c r="L7" i="1"/>
  <c r="F8" i="1"/>
  <c r="L8" i="1"/>
  <c r="F9" i="1"/>
  <c r="L9" i="1"/>
  <c r="F10" i="1"/>
  <c r="L10" i="1"/>
  <c r="F11" i="1"/>
  <c r="L11" i="1"/>
  <c r="F12" i="1"/>
  <c r="L12" i="1"/>
  <c r="F13" i="1"/>
  <c r="L13" i="1"/>
  <c r="F14" i="1"/>
  <c r="L14" i="1"/>
  <c r="F15" i="1"/>
  <c r="L15" i="1"/>
  <c r="F16" i="1"/>
  <c r="L16" i="1"/>
  <c r="F17" i="1"/>
  <c r="L17" i="1"/>
  <c r="F18" i="1"/>
  <c r="L18" i="1"/>
  <c r="F19" i="1"/>
  <c r="L19" i="1"/>
  <c r="F20" i="1"/>
  <c r="L20" i="1"/>
  <c r="F21" i="1"/>
  <c r="L21" i="1"/>
  <c r="F22" i="1"/>
  <c r="L22" i="1"/>
  <c r="F23" i="1"/>
  <c r="L23" i="1"/>
  <c r="F24" i="1"/>
  <c r="L24" i="1"/>
  <c r="F25" i="1"/>
  <c r="L25" i="1"/>
  <c r="F26" i="1"/>
  <c r="L26" i="1"/>
  <c r="F27" i="1"/>
  <c r="L27" i="1"/>
  <c r="F28" i="1"/>
  <c r="L28" i="1"/>
  <c r="F29" i="1"/>
  <c r="L29" i="1"/>
  <c r="F30" i="1"/>
  <c r="L30" i="1"/>
  <c r="F31" i="1"/>
  <c r="L31" i="1"/>
  <c r="F32" i="1"/>
  <c r="L32" i="1"/>
  <c r="F33" i="1"/>
  <c r="L33" i="1"/>
  <c r="F34" i="1"/>
  <c r="L34" i="1"/>
  <c r="F35" i="1"/>
  <c r="L35" i="1"/>
  <c r="F36" i="1"/>
  <c r="L36" i="1"/>
  <c r="F37" i="1"/>
  <c r="L37" i="1"/>
  <c r="F38" i="1"/>
  <c r="L38" i="1"/>
</calcChain>
</file>

<file path=xl/sharedStrings.xml><?xml version="1.0" encoding="utf-8"?>
<sst xmlns="http://schemas.openxmlformats.org/spreadsheetml/2006/main" count="230" uniqueCount="60">
  <si>
    <t>Notice: A session had already been started - ignoring session_start() in /var/www/html/wms/includes/csrDownloadBatchCSV.php on line 9</t>
  </si>
  <si>
    <t>Company Name</t>
  </si>
  <si>
    <t>Document Title</t>
  </si>
  <si>
    <t>Date</t>
  </si>
  <si>
    <t>Time</t>
  </si>
  <si>
    <t>Vendor Name</t>
  </si>
  <si>
    <t>Vendor Code</t>
  </si>
  <si>
    <t>Transaction Date (From)</t>
  </si>
  <si>
    <t>Transaction Date (To)</t>
  </si>
  <si>
    <t>Store Code</t>
  </si>
  <si>
    <t>Store Name</t>
  </si>
  <si>
    <t>SKU#</t>
  </si>
  <si>
    <t>Barcode</t>
  </si>
  <si>
    <t>Description</t>
  </si>
  <si>
    <t>Selling UOM</t>
  </si>
  <si>
    <t>Qty/Kilo</t>
  </si>
  <si>
    <t>Sales Amount</t>
  </si>
  <si>
    <t>Commission</t>
  </si>
  <si>
    <t>Payable Amount</t>
  </si>
  <si>
    <t>Note</t>
  </si>
  <si>
    <t>WALTERMART SUPERMARKET INC</t>
  </si>
  <si>
    <t>Concessionaire Consolidated Sales Report</t>
  </si>
  <si>
    <t>PILMICO ANIMAL NUTRITION CORPORATIO</t>
  </si>
  <si>
    <t>WALTERMART-BALIWAG</t>
  </si>
  <si>
    <t xml:space="preserve">TGM PORK MENUDO CUT/KG        </t>
  </si>
  <si>
    <t>KGS</t>
  </si>
  <si>
    <t xml:space="preserve">TGM BELLY SOBI SLICED/KG      </t>
  </si>
  <si>
    <t xml:space="preserve">TGM PORK ADOBO CUT/KG         </t>
  </si>
  <si>
    <t xml:space="preserve">TGM PORK PCHOP SOBI/KG        </t>
  </si>
  <si>
    <t xml:space="preserve">TGM PORK SINIGANG CUT/KG      </t>
  </si>
  <si>
    <t xml:space="preserve">TGM PORK PATA FRONT/KG        </t>
  </si>
  <si>
    <t xml:space="preserve">TGM PORK PATA SLICED/KG       </t>
  </si>
  <si>
    <t xml:space="preserve">TGM PORK BABY BACK RIBS/KG    </t>
  </si>
  <si>
    <t xml:space="preserve">TGM PORK STEAK/KG             </t>
  </si>
  <si>
    <t xml:space="preserve">TGM PORK REG GROUND PORK/KG   </t>
  </si>
  <si>
    <t xml:space="preserve">TGM PORK LEAN GROUND /KG      </t>
  </si>
  <si>
    <t xml:space="preserve">TGM PORK BACON SLICE/KG       </t>
  </si>
  <si>
    <t xml:space="preserve">TGM PORK KASIM SLBL/KG        </t>
  </si>
  <si>
    <t xml:space="preserve">TGM PORK PIGUE SLBL/KG        </t>
  </si>
  <si>
    <t xml:space="preserve">TGM PORK PIGS FEET/KG         </t>
  </si>
  <si>
    <t xml:space="preserve">TGM PORK LIVER/KG             </t>
  </si>
  <si>
    <t xml:space="preserve">TGM PORK LECHON KAWALI CUT/KG </t>
  </si>
  <si>
    <t xml:space="preserve">TGM BEFF GROUND/KG            </t>
  </si>
  <si>
    <t xml:space="preserve">TGM BEEF CUBES/KG             </t>
  </si>
  <si>
    <t xml:space="preserve">TGM BEEF SHANK/KG             </t>
  </si>
  <si>
    <t xml:space="preserve">TGM BEEF SIRLOIN/KG           </t>
  </si>
  <si>
    <t xml:space="preserve">TGM BEEF TENDERLOIN /KG       </t>
  </si>
  <si>
    <t xml:space="preserve">TGM BEEF RIB EYE STEAK/KG     </t>
  </si>
  <si>
    <t xml:space="preserve">TGM BEEF TBONE STEAK/KG       </t>
  </si>
  <si>
    <t xml:space="preserve">TGM BEEF SUKIYAKI CUT/KG      </t>
  </si>
  <si>
    <t xml:space="preserve">TGM BEEF BREAKFAST STEAK/KG   </t>
  </si>
  <si>
    <t xml:space="preserve">TGM BEEF STROGANOFF/KG        </t>
  </si>
  <si>
    <t xml:space="preserve">TGM BEEF CHUCK RIB/KG         </t>
  </si>
  <si>
    <t xml:space="preserve">TGM BEEF CAMTO/KG             </t>
  </si>
  <si>
    <t xml:space="preserve">TGM BEEF SHORT RIBS/KG        </t>
  </si>
  <si>
    <t xml:space="preserve">TGM BEEF KNEE CAP/KG          </t>
  </si>
  <si>
    <t xml:space="preserve">TGM BEEF BONE MARROW/KG       </t>
  </si>
  <si>
    <t xml:space="preserve">TGM BEEF KALDERETA CUT/KG     </t>
  </si>
  <si>
    <t xml:space="preserve">TGM BEEF TRIPE/KG             </t>
  </si>
  <si>
    <t xml:space="preserve">TGM BEEF KENCHIE SHIN/KG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</si>
</sst>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19" fontId="18" fillId="0" borderId="0" xfId="0" applyNumberFormat="1" applyFont="1"/>
    <xf numFmtId="4" fontId="18" fillId="0" borderId="0" xfId="0" applyNumberFormat="1" applyFont="1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tabSelected="1" workbookViewId="0">
      <selection activeCell="I12" sqref="I12"/>
    </sheetView>
  </sheetViews>
  <sheetFormatPr defaultRowHeight="10.199999999999999" x14ac:dyDescent="0.2"/>
  <cols>
    <col min="1" max="1" width="22.6640625" style="1" customWidth="1"/>
    <col min="2" max="2" width="29.33203125" style="1" bestFit="1" customWidth="1"/>
    <col min="3" max="3" width="7.109375" style="1" bestFit="1" customWidth="1"/>
    <col min="4" max="4" width="8.33203125" style="1" bestFit="1" customWidth="1"/>
    <col min="5" max="5" width="27.88671875" style="1" bestFit="1" customWidth="1"/>
    <col min="6" max="6" width="9.33203125" style="1" bestFit="1" customWidth="1"/>
    <col min="7" max="7" width="16.88671875" style="1" bestFit="1" customWidth="1"/>
    <col min="8" max="8" width="15" style="1" bestFit="1" customWidth="1"/>
    <col min="9" max="9" width="8" style="1" bestFit="1" customWidth="1"/>
    <col min="10" max="10" width="16.21875" style="1" bestFit="1" customWidth="1"/>
    <col min="11" max="11" width="6" style="1" bestFit="1" customWidth="1"/>
    <col min="12" max="12" width="8.44140625" style="1" bestFit="1" customWidth="1"/>
    <col min="13" max="13" width="24.109375" style="1" bestFit="1" customWidth="1"/>
    <col min="14" max="14" width="8.77734375" style="1" bestFit="1" customWidth="1"/>
    <col min="15" max="15" width="6.21875" style="1" bestFit="1" customWidth="1"/>
    <col min="16" max="16" width="9.88671875" style="1" bestFit="1" customWidth="1"/>
    <col min="17" max="17" width="9" style="1" bestFit="1" customWidth="1"/>
    <col min="18" max="18" width="11.6640625" style="1" bestFit="1" customWidth="1"/>
    <col min="19" max="19" width="4.109375" style="1" bestFit="1" customWidth="1"/>
    <col min="20" max="16384" width="8.88671875" style="1"/>
  </cols>
  <sheetData>
    <row r="2" spans="1:19" x14ac:dyDescent="0.2">
      <c r="A2" s="1" t="s">
        <v>0</v>
      </c>
    </row>
    <row r="3" spans="1:19" s="5" customForma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" t="s">
        <v>20</v>
      </c>
      <c r="B4" s="1" t="s">
        <v>21</v>
      </c>
      <c r="C4" s="2">
        <v>45356</v>
      </c>
      <c r="D4" s="3">
        <v>0.71317129629629628</v>
      </c>
      <c r="E4" s="1" t="s">
        <v>22</v>
      </c>
      <c r="F4" s="1" t="str">
        <f t="shared" ref="F4:F38" si="0" xml:space="preserve"> "003812"</f>
        <v>003812</v>
      </c>
      <c r="G4" s="2">
        <v>45338</v>
      </c>
      <c r="H4" s="2">
        <v>45351</v>
      </c>
      <c r="I4" s="1">
        <v>4238</v>
      </c>
      <c r="J4" s="1" t="s">
        <v>23</v>
      </c>
      <c r="K4" s="1">
        <v>380149</v>
      </c>
      <c r="L4" s="1" t="str">
        <f xml:space="preserve"> "380149         "</f>
        <v xml:space="preserve">380149         </v>
      </c>
      <c r="M4" s="1" t="s">
        <v>24</v>
      </c>
      <c r="N4" s="1" t="s">
        <v>25</v>
      </c>
      <c r="O4" s="1">
        <v>6.31</v>
      </c>
      <c r="P4" s="4">
        <v>2116.48</v>
      </c>
      <c r="Q4" s="1">
        <v>275.14</v>
      </c>
      <c r="R4" s="4">
        <v>1841.34</v>
      </c>
    </row>
    <row r="5" spans="1:19" x14ac:dyDescent="0.2">
      <c r="A5" s="1" t="s">
        <v>20</v>
      </c>
      <c r="B5" s="1" t="s">
        <v>21</v>
      </c>
      <c r="C5" s="2">
        <v>45356</v>
      </c>
      <c r="D5" s="3">
        <v>0.71317129629629628</v>
      </c>
      <c r="E5" s="1" t="s">
        <v>22</v>
      </c>
      <c r="F5" s="1" t="str">
        <f t="shared" si="0"/>
        <v>003812</v>
      </c>
      <c r="G5" s="2">
        <v>45338</v>
      </c>
      <c r="H5" s="2">
        <v>45351</v>
      </c>
      <c r="I5" s="1">
        <v>4238</v>
      </c>
      <c r="J5" s="1" t="s">
        <v>23</v>
      </c>
      <c r="K5" s="1">
        <v>380150</v>
      </c>
      <c r="L5" s="1" t="str">
        <f xml:space="preserve"> "380150         "</f>
        <v xml:space="preserve">380150         </v>
      </c>
      <c r="M5" s="1" t="s">
        <v>26</v>
      </c>
      <c r="N5" s="1" t="s">
        <v>25</v>
      </c>
      <c r="O5" s="1">
        <v>41.176000000000002</v>
      </c>
      <c r="P5" s="4">
        <v>18068.88</v>
      </c>
      <c r="Q5" s="4">
        <v>2348.9499999999998</v>
      </c>
      <c r="R5" s="4">
        <v>15719.93</v>
      </c>
    </row>
    <row r="6" spans="1:19" x14ac:dyDescent="0.2">
      <c r="A6" s="1" t="s">
        <v>20</v>
      </c>
      <c r="B6" s="1" t="s">
        <v>21</v>
      </c>
      <c r="C6" s="2">
        <v>45356</v>
      </c>
      <c r="D6" s="3">
        <v>0.71317129629629628</v>
      </c>
      <c r="E6" s="1" t="s">
        <v>22</v>
      </c>
      <c r="F6" s="1" t="str">
        <f t="shared" si="0"/>
        <v>003812</v>
      </c>
      <c r="G6" s="2">
        <v>45338</v>
      </c>
      <c r="H6" s="2">
        <v>45351</v>
      </c>
      <c r="I6" s="1">
        <v>4238</v>
      </c>
      <c r="J6" s="1" t="s">
        <v>23</v>
      </c>
      <c r="K6" s="1">
        <v>380151</v>
      </c>
      <c r="L6" s="1" t="str">
        <f xml:space="preserve"> "380151         "</f>
        <v xml:space="preserve">380151         </v>
      </c>
      <c r="M6" s="1" t="s">
        <v>27</v>
      </c>
      <c r="N6" s="1" t="s">
        <v>25</v>
      </c>
      <c r="O6" s="1">
        <v>20.63</v>
      </c>
      <c r="P6" s="4">
        <v>6930.5</v>
      </c>
      <c r="Q6" s="1">
        <v>900.97</v>
      </c>
      <c r="R6" s="4">
        <v>6029.53</v>
      </c>
    </row>
    <row r="7" spans="1:19" x14ac:dyDescent="0.2">
      <c r="A7" s="1" t="s">
        <v>20</v>
      </c>
      <c r="B7" s="1" t="s">
        <v>21</v>
      </c>
      <c r="C7" s="2">
        <v>45356</v>
      </c>
      <c r="D7" s="3">
        <v>0.71317129629629628</v>
      </c>
      <c r="E7" s="1" t="s">
        <v>22</v>
      </c>
      <c r="F7" s="1" t="str">
        <f t="shared" si="0"/>
        <v>003812</v>
      </c>
      <c r="G7" s="2">
        <v>45338</v>
      </c>
      <c r="H7" s="2">
        <v>45351</v>
      </c>
      <c r="I7" s="1">
        <v>4238</v>
      </c>
      <c r="J7" s="1" t="s">
        <v>23</v>
      </c>
      <c r="K7" s="1">
        <v>380152</v>
      </c>
      <c r="L7" s="1" t="str">
        <f xml:space="preserve"> "380152         "</f>
        <v xml:space="preserve">380152         </v>
      </c>
      <c r="M7" s="1" t="s">
        <v>28</v>
      </c>
      <c r="N7" s="1" t="s">
        <v>25</v>
      </c>
      <c r="O7" s="1">
        <v>23.178000000000001</v>
      </c>
      <c r="P7" s="4">
        <v>7850.74</v>
      </c>
      <c r="Q7" s="4">
        <v>1020.6</v>
      </c>
      <c r="R7" s="4">
        <v>6830.14</v>
      </c>
    </row>
    <row r="8" spans="1:19" x14ac:dyDescent="0.2">
      <c r="A8" s="1" t="s">
        <v>20</v>
      </c>
      <c r="B8" s="1" t="s">
        <v>21</v>
      </c>
      <c r="C8" s="2">
        <v>45356</v>
      </c>
      <c r="D8" s="3">
        <v>0.71317129629629628</v>
      </c>
      <c r="E8" s="1" t="s">
        <v>22</v>
      </c>
      <c r="F8" s="1" t="str">
        <f t="shared" si="0"/>
        <v>003812</v>
      </c>
      <c r="G8" s="2">
        <v>45338</v>
      </c>
      <c r="H8" s="2">
        <v>45351</v>
      </c>
      <c r="I8" s="1">
        <v>4238</v>
      </c>
      <c r="J8" s="1" t="s">
        <v>23</v>
      </c>
      <c r="K8" s="1">
        <v>380153</v>
      </c>
      <c r="L8" s="1" t="str">
        <f xml:space="preserve"> "380153         "</f>
        <v xml:space="preserve">380153         </v>
      </c>
      <c r="M8" s="1" t="s">
        <v>29</v>
      </c>
      <c r="N8" s="1" t="s">
        <v>25</v>
      </c>
      <c r="O8" s="1">
        <v>17.54</v>
      </c>
      <c r="P8" s="4">
        <v>4521.96</v>
      </c>
      <c r="Q8" s="1">
        <v>587.85</v>
      </c>
      <c r="R8" s="4">
        <v>3934.11</v>
      </c>
    </row>
    <row r="9" spans="1:19" x14ac:dyDescent="0.2">
      <c r="A9" s="1" t="s">
        <v>20</v>
      </c>
      <c r="B9" s="1" t="s">
        <v>21</v>
      </c>
      <c r="C9" s="2">
        <v>45356</v>
      </c>
      <c r="D9" s="3">
        <v>0.71317129629629628</v>
      </c>
      <c r="E9" s="1" t="s">
        <v>22</v>
      </c>
      <c r="F9" s="1" t="str">
        <f t="shared" si="0"/>
        <v>003812</v>
      </c>
      <c r="G9" s="2">
        <v>45338</v>
      </c>
      <c r="H9" s="2">
        <v>45351</v>
      </c>
      <c r="I9" s="1">
        <v>4238</v>
      </c>
      <c r="J9" s="1" t="s">
        <v>23</v>
      </c>
      <c r="K9" s="1">
        <v>380154</v>
      </c>
      <c r="L9" s="1" t="str">
        <f xml:space="preserve"> "380154         "</f>
        <v xml:space="preserve">380154         </v>
      </c>
      <c r="M9" s="1" t="s">
        <v>30</v>
      </c>
      <c r="N9" s="1" t="s">
        <v>25</v>
      </c>
      <c r="O9" s="1">
        <v>6.39</v>
      </c>
      <c r="P9" s="4">
        <v>1782.81</v>
      </c>
      <c r="Q9" s="1">
        <v>231.77</v>
      </c>
      <c r="R9" s="4">
        <v>1551.04</v>
      </c>
    </row>
    <row r="10" spans="1:19" x14ac:dyDescent="0.2">
      <c r="A10" s="1" t="s">
        <v>20</v>
      </c>
      <c r="B10" s="1" t="s">
        <v>21</v>
      </c>
      <c r="C10" s="2">
        <v>45356</v>
      </c>
      <c r="D10" s="3">
        <v>0.71317129629629628</v>
      </c>
      <c r="E10" s="1" t="s">
        <v>22</v>
      </c>
      <c r="F10" s="1" t="str">
        <f t="shared" si="0"/>
        <v>003812</v>
      </c>
      <c r="G10" s="2">
        <v>45338</v>
      </c>
      <c r="H10" s="2">
        <v>45351</v>
      </c>
      <c r="I10" s="1">
        <v>4238</v>
      </c>
      <c r="J10" s="1" t="s">
        <v>23</v>
      </c>
      <c r="K10" s="1">
        <v>380155</v>
      </c>
      <c r="L10" s="1" t="str">
        <f xml:space="preserve"> "380155         "</f>
        <v xml:space="preserve">380155         </v>
      </c>
      <c r="M10" s="1" t="s">
        <v>31</v>
      </c>
      <c r="N10" s="1" t="s">
        <v>25</v>
      </c>
      <c r="O10" s="1">
        <v>5.17</v>
      </c>
      <c r="P10" s="4">
        <v>1565.35</v>
      </c>
      <c r="Q10" s="1">
        <v>203.5</v>
      </c>
      <c r="R10" s="4">
        <v>1361.85</v>
      </c>
    </row>
    <row r="11" spans="1:19" x14ac:dyDescent="0.2">
      <c r="A11" s="1" t="s">
        <v>20</v>
      </c>
      <c r="B11" s="1" t="s">
        <v>21</v>
      </c>
      <c r="C11" s="2">
        <v>45356</v>
      </c>
      <c r="D11" s="3">
        <v>0.71317129629629628</v>
      </c>
      <c r="E11" s="1" t="s">
        <v>22</v>
      </c>
      <c r="F11" s="1" t="str">
        <f t="shared" si="0"/>
        <v>003812</v>
      </c>
      <c r="G11" s="2">
        <v>45338</v>
      </c>
      <c r="H11" s="2">
        <v>45351</v>
      </c>
      <c r="I11" s="1">
        <v>4238</v>
      </c>
      <c r="J11" s="1" t="s">
        <v>23</v>
      </c>
      <c r="K11" s="1">
        <v>380157</v>
      </c>
      <c r="L11" s="1" t="str">
        <f xml:space="preserve"> "380157         "</f>
        <v xml:space="preserve">380157         </v>
      </c>
      <c r="M11" s="1" t="s">
        <v>32</v>
      </c>
      <c r="N11" s="1" t="s">
        <v>25</v>
      </c>
      <c r="O11" s="1">
        <v>6.4260000000000002</v>
      </c>
      <c r="P11" s="4">
        <v>2563.9699999999998</v>
      </c>
      <c r="Q11" s="1">
        <v>333.32</v>
      </c>
      <c r="R11" s="4">
        <v>2230.65</v>
      </c>
    </row>
    <row r="12" spans="1:19" x14ac:dyDescent="0.2">
      <c r="A12" s="1" t="s">
        <v>20</v>
      </c>
      <c r="B12" s="1" t="s">
        <v>21</v>
      </c>
      <c r="C12" s="2">
        <v>45356</v>
      </c>
      <c r="D12" s="3">
        <v>0.71317129629629628</v>
      </c>
      <c r="E12" s="1" t="s">
        <v>22</v>
      </c>
      <c r="F12" s="1" t="str">
        <f t="shared" si="0"/>
        <v>003812</v>
      </c>
      <c r="G12" s="2">
        <v>45338</v>
      </c>
      <c r="H12" s="2">
        <v>45351</v>
      </c>
      <c r="I12" s="1">
        <v>4238</v>
      </c>
      <c r="J12" s="1" t="s">
        <v>23</v>
      </c>
      <c r="K12" s="1">
        <v>380158</v>
      </c>
      <c r="L12" s="1" t="str">
        <f xml:space="preserve"> "380158         "</f>
        <v xml:space="preserve">380158         </v>
      </c>
      <c r="M12" s="1" t="s">
        <v>33</v>
      </c>
      <c r="N12" s="1" t="s">
        <v>25</v>
      </c>
      <c r="O12" s="1">
        <v>6.1360000000000001</v>
      </c>
      <c r="P12" s="4">
        <v>2202.83</v>
      </c>
      <c r="Q12" s="1">
        <v>286.37</v>
      </c>
      <c r="R12" s="4">
        <v>1916.46</v>
      </c>
    </row>
    <row r="13" spans="1:19" x14ac:dyDescent="0.2">
      <c r="A13" s="1" t="s">
        <v>20</v>
      </c>
      <c r="B13" s="1" t="s">
        <v>21</v>
      </c>
      <c r="C13" s="2">
        <v>45356</v>
      </c>
      <c r="D13" s="3">
        <v>0.71317129629629628</v>
      </c>
      <c r="E13" s="1" t="s">
        <v>22</v>
      </c>
      <c r="F13" s="1" t="str">
        <f t="shared" si="0"/>
        <v>003812</v>
      </c>
      <c r="G13" s="2">
        <v>45338</v>
      </c>
      <c r="H13" s="2">
        <v>45351</v>
      </c>
      <c r="I13" s="1">
        <v>4238</v>
      </c>
      <c r="J13" s="1" t="s">
        <v>23</v>
      </c>
      <c r="K13" s="1">
        <v>380159</v>
      </c>
      <c r="L13" s="1" t="str">
        <f xml:space="preserve"> "380159         "</f>
        <v xml:space="preserve">380159         </v>
      </c>
      <c r="M13" s="1" t="s">
        <v>34</v>
      </c>
      <c r="N13" s="1" t="s">
        <v>25</v>
      </c>
      <c r="O13" s="1">
        <v>25.463999999999999</v>
      </c>
      <c r="P13" s="4">
        <v>7343.95</v>
      </c>
      <c r="Q13" s="1">
        <v>954.71</v>
      </c>
      <c r="R13" s="4">
        <v>6389.24</v>
      </c>
    </row>
    <row r="14" spans="1:19" x14ac:dyDescent="0.2">
      <c r="A14" s="1" t="s">
        <v>20</v>
      </c>
      <c r="B14" s="1" t="s">
        <v>21</v>
      </c>
      <c r="C14" s="2">
        <v>45356</v>
      </c>
      <c r="D14" s="3">
        <v>0.71317129629629628</v>
      </c>
      <c r="E14" s="1" t="s">
        <v>22</v>
      </c>
      <c r="F14" s="1" t="str">
        <f t="shared" si="0"/>
        <v>003812</v>
      </c>
      <c r="G14" s="2">
        <v>45338</v>
      </c>
      <c r="H14" s="2">
        <v>45351</v>
      </c>
      <c r="I14" s="1">
        <v>4238</v>
      </c>
      <c r="J14" s="1" t="s">
        <v>23</v>
      </c>
      <c r="K14" s="1">
        <v>380160</v>
      </c>
      <c r="L14" s="1" t="str">
        <f xml:space="preserve"> "380160         "</f>
        <v xml:space="preserve">380160         </v>
      </c>
      <c r="M14" s="1" t="s">
        <v>35</v>
      </c>
      <c r="N14" s="1" t="s">
        <v>25</v>
      </c>
      <c r="O14" s="1">
        <v>2.1320000000000001</v>
      </c>
      <c r="P14" s="1">
        <v>692.9</v>
      </c>
      <c r="Q14" s="1">
        <v>90.08</v>
      </c>
      <c r="R14" s="1">
        <v>602.82000000000005</v>
      </c>
    </row>
    <row r="15" spans="1:19" x14ac:dyDescent="0.2">
      <c r="A15" s="1" t="s">
        <v>20</v>
      </c>
      <c r="B15" s="1" t="s">
        <v>21</v>
      </c>
      <c r="C15" s="2">
        <v>45356</v>
      </c>
      <c r="D15" s="3">
        <v>0.71317129629629628</v>
      </c>
      <c r="E15" s="1" t="s">
        <v>22</v>
      </c>
      <c r="F15" s="1" t="str">
        <f t="shared" si="0"/>
        <v>003812</v>
      </c>
      <c r="G15" s="2">
        <v>45338</v>
      </c>
      <c r="H15" s="2">
        <v>45351</v>
      </c>
      <c r="I15" s="1">
        <v>4238</v>
      </c>
      <c r="J15" s="1" t="s">
        <v>23</v>
      </c>
      <c r="K15" s="1">
        <v>380165</v>
      </c>
      <c r="L15" s="1" t="str">
        <f xml:space="preserve"> "380165         "</f>
        <v xml:space="preserve">380165         </v>
      </c>
      <c r="M15" s="1" t="s">
        <v>36</v>
      </c>
      <c r="N15" s="1" t="s">
        <v>25</v>
      </c>
      <c r="O15" s="1">
        <v>6.5979999999999999</v>
      </c>
      <c r="P15" s="4">
        <v>3006.26</v>
      </c>
      <c r="Q15" s="1">
        <v>390.81</v>
      </c>
      <c r="R15" s="4">
        <v>2615.4499999999998</v>
      </c>
    </row>
    <row r="16" spans="1:19" x14ac:dyDescent="0.2">
      <c r="A16" s="1" t="s">
        <v>20</v>
      </c>
      <c r="B16" s="1" t="s">
        <v>21</v>
      </c>
      <c r="C16" s="2">
        <v>45356</v>
      </c>
      <c r="D16" s="3">
        <v>0.71317129629629628</v>
      </c>
      <c r="E16" s="1" t="s">
        <v>22</v>
      </c>
      <c r="F16" s="1" t="str">
        <f t="shared" si="0"/>
        <v>003812</v>
      </c>
      <c r="G16" s="2">
        <v>45338</v>
      </c>
      <c r="H16" s="2">
        <v>45351</v>
      </c>
      <c r="I16" s="1">
        <v>4238</v>
      </c>
      <c r="J16" s="1" t="s">
        <v>23</v>
      </c>
      <c r="K16" s="1">
        <v>380168</v>
      </c>
      <c r="L16" s="1" t="str">
        <f xml:space="preserve"> "380168         "</f>
        <v xml:space="preserve">380168         </v>
      </c>
      <c r="M16" s="1" t="s">
        <v>37</v>
      </c>
      <c r="N16" s="1" t="s">
        <v>25</v>
      </c>
      <c r="O16" s="1">
        <v>4.26</v>
      </c>
      <c r="P16" s="4">
        <v>1435.76</v>
      </c>
      <c r="Q16" s="1">
        <v>186.65</v>
      </c>
      <c r="R16" s="4">
        <v>1249.1099999999999</v>
      </c>
    </row>
    <row r="17" spans="1:18" x14ac:dyDescent="0.2">
      <c r="A17" s="1" t="s">
        <v>20</v>
      </c>
      <c r="B17" s="1" t="s">
        <v>21</v>
      </c>
      <c r="C17" s="2">
        <v>45356</v>
      </c>
      <c r="D17" s="3">
        <v>0.71317129629629628</v>
      </c>
      <c r="E17" s="1" t="s">
        <v>22</v>
      </c>
      <c r="F17" s="1" t="str">
        <f t="shared" si="0"/>
        <v>003812</v>
      </c>
      <c r="G17" s="2">
        <v>45338</v>
      </c>
      <c r="H17" s="2">
        <v>45351</v>
      </c>
      <c r="I17" s="1">
        <v>4238</v>
      </c>
      <c r="J17" s="1" t="s">
        <v>23</v>
      </c>
      <c r="K17" s="1">
        <v>380169</v>
      </c>
      <c r="L17" s="1" t="str">
        <f xml:space="preserve"> "380169         "</f>
        <v xml:space="preserve">380169         </v>
      </c>
      <c r="M17" s="1" t="s">
        <v>38</v>
      </c>
      <c r="N17" s="1" t="s">
        <v>25</v>
      </c>
      <c r="O17" s="1">
        <v>1.6539999999999999</v>
      </c>
      <c r="P17" s="1">
        <v>544.16999999999996</v>
      </c>
      <c r="Q17" s="1">
        <v>70.739999999999995</v>
      </c>
      <c r="R17" s="1">
        <v>473.43</v>
      </c>
    </row>
    <row r="18" spans="1:18" x14ac:dyDescent="0.2">
      <c r="A18" s="1" t="s">
        <v>20</v>
      </c>
      <c r="B18" s="1" t="s">
        <v>21</v>
      </c>
      <c r="C18" s="2">
        <v>45356</v>
      </c>
      <c r="D18" s="3">
        <v>0.71317129629629628</v>
      </c>
      <c r="E18" s="1" t="s">
        <v>22</v>
      </c>
      <c r="F18" s="1" t="str">
        <f t="shared" si="0"/>
        <v>003812</v>
      </c>
      <c r="G18" s="2">
        <v>45338</v>
      </c>
      <c r="H18" s="2">
        <v>45351</v>
      </c>
      <c r="I18" s="1">
        <v>4238</v>
      </c>
      <c r="J18" s="1" t="s">
        <v>23</v>
      </c>
      <c r="K18" s="1">
        <v>380172</v>
      </c>
      <c r="L18" s="1" t="str">
        <f xml:space="preserve"> "380172         "</f>
        <v xml:space="preserve">380172         </v>
      </c>
      <c r="M18" s="1" t="s">
        <v>39</v>
      </c>
      <c r="N18" s="1" t="s">
        <v>25</v>
      </c>
      <c r="O18" s="1">
        <v>15.266</v>
      </c>
      <c r="P18" s="4">
        <v>2263.2800000000002</v>
      </c>
      <c r="Q18" s="1">
        <v>294.23</v>
      </c>
      <c r="R18" s="4">
        <v>1969.05</v>
      </c>
    </row>
    <row r="19" spans="1:18" x14ac:dyDescent="0.2">
      <c r="A19" s="1" t="s">
        <v>20</v>
      </c>
      <c r="B19" s="1" t="s">
        <v>21</v>
      </c>
      <c r="C19" s="2">
        <v>45356</v>
      </c>
      <c r="D19" s="3">
        <v>0.71317129629629628</v>
      </c>
      <c r="E19" s="1" t="s">
        <v>22</v>
      </c>
      <c r="F19" s="1" t="str">
        <f t="shared" si="0"/>
        <v>003812</v>
      </c>
      <c r="G19" s="2">
        <v>45338</v>
      </c>
      <c r="H19" s="2">
        <v>45351</v>
      </c>
      <c r="I19" s="1">
        <v>4238</v>
      </c>
      <c r="J19" s="1" t="s">
        <v>23</v>
      </c>
      <c r="K19" s="1">
        <v>380176</v>
      </c>
      <c r="L19" s="1" t="str">
        <f xml:space="preserve"> "380176         "</f>
        <v xml:space="preserve">380176         </v>
      </c>
      <c r="M19" s="1" t="s">
        <v>40</v>
      </c>
      <c r="N19" s="1" t="s">
        <v>25</v>
      </c>
      <c r="O19" s="1">
        <v>1.1879999999999999</v>
      </c>
      <c r="P19" s="1">
        <v>236.41</v>
      </c>
      <c r="Q19" s="1">
        <v>30.73</v>
      </c>
      <c r="R19" s="1">
        <v>205.68</v>
      </c>
    </row>
    <row r="20" spans="1:18" x14ac:dyDescent="0.2">
      <c r="A20" s="1" t="s">
        <v>20</v>
      </c>
      <c r="B20" s="1" t="s">
        <v>21</v>
      </c>
      <c r="C20" s="2">
        <v>45356</v>
      </c>
      <c r="D20" s="3">
        <v>0.71317129629629628</v>
      </c>
      <c r="E20" s="1" t="s">
        <v>22</v>
      </c>
      <c r="F20" s="1" t="str">
        <f t="shared" si="0"/>
        <v>003812</v>
      </c>
      <c r="G20" s="2">
        <v>45338</v>
      </c>
      <c r="H20" s="2">
        <v>45351</v>
      </c>
      <c r="I20" s="1">
        <v>4238</v>
      </c>
      <c r="J20" s="1" t="s">
        <v>23</v>
      </c>
      <c r="K20" s="1">
        <v>380177</v>
      </c>
      <c r="L20" s="1" t="str">
        <f xml:space="preserve"> "380177         "</f>
        <v xml:space="preserve">380177         </v>
      </c>
      <c r="M20" s="1" t="s">
        <v>41</v>
      </c>
      <c r="N20" s="1" t="s">
        <v>25</v>
      </c>
      <c r="O20" s="1">
        <v>20.309999999999999</v>
      </c>
      <c r="P20" s="4">
        <v>9075.09</v>
      </c>
      <c r="Q20" s="4">
        <v>1179.76</v>
      </c>
      <c r="R20" s="4">
        <v>7895.33</v>
      </c>
    </row>
    <row r="21" spans="1:18" x14ac:dyDescent="0.2">
      <c r="A21" s="1" t="s">
        <v>20</v>
      </c>
      <c r="B21" s="1" t="s">
        <v>21</v>
      </c>
      <c r="C21" s="2">
        <v>45356</v>
      </c>
      <c r="D21" s="3">
        <v>0.71317129629629628</v>
      </c>
      <c r="E21" s="1" t="s">
        <v>22</v>
      </c>
      <c r="F21" s="1" t="str">
        <f t="shared" si="0"/>
        <v>003812</v>
      </c>
      <c r="G21" s="2">
        <v>45338</v>
      </c>
      <c r="H21" s="2">
        <v>45351</v>
      </c>
      <c r="I21" s="1">
        <v>4238</v>
      </c>
      <c r="J21" s="1" t="s">
        <v>23</v>
      </c>
      <c r="K21" s="1">
        <v>380202</v>
      </c>
      <c r="L21" s="1" t="str">
        <f xml:space="preserve"> "380202         "</f>
        <v xml:space="preserve">380202         </v>
      </c>
      <c r="M21" s="1" t="s">
        <v>42</v>
      </c>
      <c r="N21" s="1" t="s">
        <v>25</v>
      </c>
      <c r="O21" s="1">
        <v>27.39</v>
      </c>
      <c r="P21" s="4">
        <v>9832.99</v>
      </c>
      <c r="Q21" s="4">
        <v>1278.29</v>
      </c>
      <c r="R21" s="4">
        <v>8554.7000000000007</v>
      </c>
    </row>
    <row r="22" spans="1:18" x14ac:dyDescent="0.2">
      <c r="A22" s="1" t="s">
        <v>20</v>
      </c>
      <c r="B22" s="1" t="s">
        <v>21</v>
      </c>
      <c r="C22" s="2">
        <v>45356</v>
      </c>
      <c r="D22" s="3">
        <v>0.71317129629629628</v>
      </c>
      <c r="E22" s="1" t="s">
        <v>22</v>
      </c>
      <c r="F22" s="1" t="str">
        <f t="shared" si="0"/>
        <v>003812</v>
      </c>
      <c r="G22" s="2">
        <v>45338</v>
      </c>
      <c r="H22" s="2">
        <v>45351</v>
      </c>
      <c r="I22" s="1">
        <v>4238</v>
      </c>
      <c r="J22" s="1" t="s">
        <v>23</v>
      </c>
      <c r="K22" s="1">
        <v>380204</v>
      </c>
      <c r="L22" s="1" t="str">
        <f xml:space="preserve"> "380204         "</f>
        <v xml:space="preserve">380204         </v>
      </c>
      <c r="M22" s="1" t="s">
        <v>43</v>
      </c>
      <c r="N22" s="1" t="s">
        <v>25</v>
      </c>
      <c r="O22" s="1">
        <v>0.25</v>
      </c>
      <c r="P22" s="1">
        <v>122.25</v>
      </c>
      <c r="Q22" s="1">
        <v>15.89</v>
      </c>
      <c r="R22" s="1">
        <v>106.36</v>
      </c>
    </row>
    <row r="23" spans="1:18" x14ac:dyDescent="0.2">
      <c r="A23" s="1" t="s">
        <v>20</v>
      </c>
      <c r="B23" s="1" t="s">
        <v>21</v>
      </c>
      <c r="C23" s="2">
        <v>45356</v>
      </c>
      <c r="D23" s="3">
        <v>0.71317129629629628</v>
      </c>
      <c r="E23" s="1" t="s">
        <v>22</v>
      </c>
      <c r="F23" s="1" t="str">
        <f t="shared" si="0"/>
        <v>003812</v>
      </c>
      <c r="G23" s="2">
        <v>45338</v>
      </c>
      <c r="H23" s="2">
        <v>45351</v>
      </c>
      <c r="I23" s="1">
        <v>4238</v>
      </c>
      <c r="J23" s="1" t="s">
        <v>23</v>
      </c>
      <c r="K23" s="1">
        <v>380205</v>
      </c>
      <c r="L23" s="1" t="str">
        <f xml:space="preserve"> "380205         "</f>
        <v xml:space="preserve">380205         </v>
      </c>
      <c r="M23" s="1" t="s">
        <v>44</v>
      </c>
      <c r="N23" s="1" t="s">
        <v>25</v>
      </c>
      <c r="O23" s="1">
        <v>3.6920000000000002</v>
      </c>
      <c r="P23" s="4">
        <v>1694.63</v>
      </c>
      <c r="Q23" s="1">
        <v>220.3</v>
      </c>
      <c r="R23" s="4">
        <v>1474.33</v>
      </c>
    </row>
    <row r="24" spans="1:18" x14ac:dyDescent="0.2">
      <c r="A24" s="1" t="s">
        <v>20</v>
      </c>
      <c r="B24" s="1" t="s">
        <v>21</v>
      </c>
      <c r="C24" s="2">
        <v>45356</v>
      </c>
      <c r="D24" s="3">
        <v>0.71317129629629628</v>
      </c>
      <c r="E24" s="1" t="s">
        <v>22</v>
      </c>
      <c r="F24" s="1" t="str">
        <f t="shared" si="0"/>
        <v>003812</v>
      </c>
      <c r="G24" s="2">
        <v>45338</v>
      </c>
      <c r="H24" s="2">
        <v>45351</v>
      </c>
      <c r="I24" s="1">
        <v>4238</v>
      </c>
      <c r="J24" s="1" t="s">
        <v>23</v>
      </c>
      <c r="K24" s="1">
        <v>380206</v>
      </c>
      <c r="L24" s="1" t="str">
        <f xml:space="preserve"> "380206         "</f>
        <v xml:space="preserve">380206         </v>
      </c>
      <c r="M24" s="1" t="s">
        <v>45</v>
      </c>
      <c r="N24" s="1" t="s">
        <v>25</v>
      </c>
      <c r="O24" s="1">
        <v>3.7320000000000002</v>
      </c>
      <c r="P24" s="4">
        <v>1899.58</v>
      </c>
      <c r="Q24" s="1">
        <v>246.95</v>
      </c>
      <c r="R24" s="4">
        <v>1652.63</v>
      </c>
    </row>
    <row r="25" spans="1:18" x14ac:dyDescent="0.2">
      <c r="A25" s="1" t="s">
        <v>20</v>
      </c>
      <c r="B25" s="1" t="s">
        <v>21</v>
      </c>
      <c r="C25" s="2">
        <v>45356</v>
      </c>
      <c r="D25" s="3">
        <v>0.71317129629629628</v>
      </c>
      <c r="E25" s="1" t="s">
        <v>22</v>
      </c>
      <c r="F25" s="1" t="str">
        <f t="shared" si="0"/>
        <v>003812</v>
      </c>
      <c r="G25" s="2">
        <v>45338</v>
      </c>
      <c r="H25" s="2">
        <v>45351</v>
      </c>
      <c r="I25" s="1">
        <v>4238</v>
      </c>
      <c r="J25" s="1" t="s">
        <v>23</v>
      </c>
      <c r="K25" s="1">
        <v>380207</v>
      </c>
      <c r="L25" s="1" t="str">
        <f xml:space="preserve"> "380207         "</f>
        <v xml:space="preserve">380207         </v>
      </c>
      <c r="M25" s="1" t="s">
        <v>46</v>
      </c>
      <c r="N25" s="1" t="s">
        <v>25</v>
      </c>
      <c r="O25" s="1">
        <v>1.014</v>
      </c>
      <c r="P25" s="4">
        <v>1012.99</v>
      </c>
      <c r="Q25" s="1">
        <v>131.69</v>
      </c>
      <c r="R25" s="1">
        <v>881.3</v>
      </c>
    </row>
    <row r="26" spans="1:18" x14ac:dyDescent="0.2">
      <c r="A26" s="1" t="s">
        <v>20</v>
      </c>
      <c r="B26" s="1" t="s">
        <v>21</v>
      </c>
      <c r="C26" s="2">
        <v>45356</v>
      </c>
      <c r="D26" s="3">
        <v>0.71317129629629628</v>
      </c>
      <c r="E26" s="1" t="s">
        <v>22</v>
      </c>
      <c r="F26" s="1" t="str">
        <f t="shared" si="0"/>
        <v>003812</v>
      </c>
      <c r="G26" s="2">
        <v>45338</v>
      </c>
      <c r="H26" s="2">
        <v>45351</v>
      </c>
      <c r="I26" s="1">
        <v>4238</v>
      </c>
      <c r="J26" s="1" t="s">
        <v>23</v>
      </c>
      <c r="K26" s="1">
        <v>380211</v>
      </c>
      <c r="L26" s="1" t="str">
        <f xml:space="preserve"> "380211         "</f>
        <v xml:space="preserve">380211         </v>
      </c>
      <c r="M26" s="1" t="s">
        <v>47</v>
      </c>
      <c r="N26" s="1" t="s">
        <v>25</v>
      </c>
      <c r="O26" s="1">
        <v>2.69</v>
      </c>
      <c r="P26" s="4">
        <v>1934.11</v>
      </c>
      <c r="Q26" s="1">
        <v>251.43</v>
      </c>
      <c r="R26" s="4">
        <v>1682.68</v>
      </c>
    </row>
    <row r="27" spans="1:18" x14ac:dyDescent="0.2">
      <c r="A27" s="1" t="s">
        <v>20</v>
      </c>
      <c r="B27" s="1" t="s">
        <v>21</v>
      </c>
      <c r="C27" s="2">
        <v>45356</v>
      </c>
      <c r="D27" s="3">
        <v>0.71317129629629628</v>
      </c>
      <c r="E27" s="1" t="s">
        <v>22</v>
      </c>
      <c r="F27" s="1" t="str">
        <f t="shared" si="0"/>
        <v>003812</v>
      </c>
      <c r="G27" s="2">
        <v>45338</v>
      </c>
      <c r="H27" s="2">
        <v>45351</v>
      </c>
      <c r="I27" s="1">
        <v>4238</v>
      </c>
      <c r="J27" s="1" t="s">
        <v>23</v>
      </c>
      <c r="K27" s="1">
        <v>380213</v>
      </c>
      <c r="L27" s="1" t="str">
        <f xml:space="preserve"> "380213         "</f>
        <v xml:space="preserve">380213         </v>
      </c>
      <c r="M27" s="1" t="s">
        <v>48</v>
      </c>
      <c r="N27" s="1" t="s">
        <v>25</v>
      </c>
      <c r="O27" s="1">
        <v>12.99</v>
      </c>
      <c r="P27" s="4">
        <v>8560.41</v>
      </c>
      <c r="Q27" s="4">
        <v>1112.8499999999999</v>
      </c>
      <c r="R27" s="4">
        <v>7447.56</v>
      </c>
    </row>
    <row r="28" spans="1:18" x14ac:dyDescent="0.2">
      <c r="A28" s="1" t="s">
        <v>20</v>
      </c>
      <c r="B28" s="1" t="s">
        <v>21</v>
      </c>
      <c r="C28" s="2">
        <v>45356</v>
      </c>
      <c r="D28" s="3">
        <v>0.71317129629629628</v>
      </c>
      <c r="E28" s="1" t="s">
        <v>22</v>
      </c>
      <c r="F28" s="1" t="str">
        <f t="shared" si="0"/>
        <v>003812</v>
      </c>
      <c r="G28" s="2">
        <v>45338</v>
      </c>
      <c r="H28" s="2">
        <v>45351</v>
      </c>
      <c r="I28" s="1">
        <v>4238</v>
      </c>
      <c r="J28" s="1" t="s">
        <v>23</v>
      </c>
      <c r="K28" s="1">
        <v>380216</v>
      </c>
      <c r="L28" s="1" t="str">
        <f xml:space="preserve"> "380216         "</f>
        <v xml:space="preserve">380216         </v>
      </c>
      <c r="M28" s="1" t="s">
        <v>49</v>
      </c>
      <c r="N28" s="1" t="s">
        <v>25</v>
      </c>
      <c r="O28" s="1">
        <v>15.33</v>
      </c>
      <c r="P28" s="4">
        <v>9169.83</v>
      </c>
      <c r="Q28" s="4">
        <v>1192.08</v>
      </c>
      <c r="R28" s="4">
        <v>7977.75</v>
      </c>
    </row>
    <row r="29" spans="1:18" x14ac:dyDescent="0.2">
      <c r="A29" s="1" t="s">
        <v>20</v>
      </c>
      <c r="B29" s="1" t="s">
        <v>21</v>
      </c>
      <c r="C29" s="2">
        <v>45356</v>
      </c>
      <c r="D29" s="3">
        <v>0.71317129629629628</v>
      </c>
      <c r="E29" s="1" t="s">
        <v>22</v>
      </c>
      <c r="F29" s="1" t="str">
        <f t="shared" si="0"/>
        <v>003812</v>
      </c>
      <c r="G29" s="2">
        <v>45338</v>
      </c>
      <c r="H29" s="2">
        <v>45351</v>
      </c>
      <c r="I29" s="1">
        <v>4238</v>
      </c>
      <c r="J29" s="1" t="s">
        <v>23</v>
      </c>
      <c r="K29" s="1">
        <v>380222</v>
      </c>
      <c r="L29" s="1" t="str">
        <f xml:space="preserve"> "380222         "</f>
        <v xml:space="preserve">380222         </v>
      </c>
      <c r="M29" s="1" t="s">
        <v>50</v>
      </c>
      <c r="N29" s="1" t="s">
        <v>25</v>
      </c>
      <c r="O29" s="1">
        <v>1.6819999999999999</v>
      </c>
      <c r="P29" s="1">
        <v>990.7</v>
      </c>
      <c r="Q29" s="1">
        <v>128.79</v>
      </c>
      <c r="R29" s="1">
        <v>861.91</v>
      </c>
    </row>
    <row r="30" spans="1:18" x14ac:dyDescent="0.2">
      <c r="A30" s="1" t="s">
        <v>20</v>
      </c>
      <c r="B30" s="1" t="s">
        <v>21</v>
      </c>
      <c r="C30" s="2">
        <v>45356</v>
      </c>
      <c r="D30" s="3">
        <v>0.71317129629629628</v>
      </c>
      <c r="E30" s="1" t="s">
        <v>22</v>
      </c>
      <c r="F30" s="1" t="str">
        <f t="shared" si="0"/>
        <v>003812</v>
      </c>
      <c r="G30" s="2">
        <v>45338</v>
      </c>
      <c r="H30" s="2">
        <v>45351</v>
      </c>
      <c r="I30" s="1">
        <v>4238</v>
      </c>
      <c r="J30" s="1" t="s">
        <v>23</v>
      </c>
      <c r="K30" s="1">
        <v>380223</v>
      </c>
      <c r="L30" s="1" t="str">
        <f xml:space="preserve"> "380223         "</f>
        <v xml:space="preserve">380223         </v>
      </c>
      <c r="M30" s="1" t="s">
        <v>51</v>
      </c>
      <c r="N30" s="1" t="s">
        <v>25</v>
      </c>
      <c r="O30" s="1">
        <v>2.1080000000000001</v>
      </c>
      <c r="P30" s="4">
        <v>1178.3699999999999</v>
      </c>
      <c r="Q30" s="1">
        <v>153.19</v>
      </c>
      <c r="R30" s="4">
        <v>1025.18</v>
      </c>
    </row>
    <row r="31" spans="1:18" x14ac:dyDescent="0.2">
      <c r="A31" s="1" t="s">
        <v>20</v>
      </c>
      <c r="B31" s="1" t="s">
        <v>21</v>
      </c>
      <c r="C31" s="2">
        <v>45356</v>
      </c>
      <c r="D31" s="3">
        <v>0.71317129629629628</v>
      </c>
      <c r="E31" s="1" t="s">
        <v>22</v>
      </c>
      <c r="F31" s="1" t="str">
        <f t="shared" si="0"/>
        <v>003812</v>
      </c>
      <c r="G31" s="2">
        <v>45338</v>
      </c>
      <c r="H31" s="2">
        <v>45351</v>
      </c>
      <c r="I31" s="1">
        <v>4238</v>
      </c>
      <c r="J31" s="1" t="s">
        <v>23</v>
      </c>
      <c r="K31" s="1">
        <v>380224</v>
      </c>
      <c r="L31" s="1" t="str">
        <f xml:space="preserve"> "380224         "</f>
        <v xml:space="preserve">380224         </v>
      </c>
      <c r="M31" s="1" t="s">
        <v>52</v>
      </c>
      <c r="N31" s="1" t="s">
        <v>25</v>
      </c>
      <c r="O31" s="1">
        <v>1.3360000000000001</v>
      </c>
      <c r="P31" s="1">
        <v>693.38</v>
      </c>
      <c r="Q31" s="1">
        <v>90.14</v>
      </c>
      <c r="R31" s="1">
        <v>603.24</v>
      </c>
    </row>
    <row r="32" spans="1:18" x14ac:dyDescent="0.2">
      <c r="A32" s="1" t="s">
        <v>20</v>
      </c>
      <c r="B32" s="1" t="s">
        <v>21</v>
      </c>
      <c r="C32" s="2">
        <v>45356</v>
      </c>
      <c r="D32" s="3">
        <v>0.71317129629629628</v>
      </c>
      <c r="E32" s="1" t="s">
        <v>22</v>
      </c>
      <c r="F32" s="1" t="str">
        <f t="shared" si="0"/>
        <v>003812</v>
      </c>
      <c r="G32" s="2">
        <v>45338</v>
      </c>
      <c r="H32" s="2">
        <v>45351</v>
      </c>
      <c r="I32" s="1">
        <v>4238</v>
      </c>
      <c r="J32" s="1" t="s">
        <v>23</v>
      </c>
      <c r="K32" s="1">
        <v>380228</v>
      </c>
      <c r="L32" s="1" t="str">
        <f xml:space="preserve"> "380228         "</f>
        <v xml:space="preserve">380228         </v>
      </c>
      <c r="M32" s="1" t="s">
        <v>53</v>
      </c>
      <c r="N32" s="1" t="s">
        <v>25</v>
      </c>
      <c r="O32" s="1">
        <v>3.512</v>
      </c>
      <c r="P32" s="4">
        <v>1787.6</v>
      </c>
      <c r="Q32" s="1">
        <v>232.39</v>
      </c>
      <c r="R32" s="4">
        <v>1555.21</v>
      </c>
    </row>
    <row r="33" spans="1:18" x14ac:dyDescent="0.2">
      <c r="A33" s="1" t="s">
        <v>20</v>
      </c>
      <c r="B33" s="1" t="s">
        <v>21</v>
      </c>
      <c r="C33" s="2">
        <v>45356</v>
      </c>
      <c r="D33" s="3">
        <v>0.71317129629629628</v>
      </c>
      <c r="E33" s="1" t="s">
        <v>22</v>
      </c>
      <c r="F33" s="1" t="str">
        <f t="shared" si="0"/>
        <v>003812</v>
      </c>
      <c r="G33" s="2">
        <v>45338</v>
      </c>
      <c r="H33" s="2">
        <v>45351</v>
      </c>
      <c r="I33" s="1">
        <v>4238</v>
      </c>
      <c r="J33" s="1" t="s">
        <v>23</v>
      </c>
      <c r="K33" s="1">
        <v>380229</v>
      </c>
      <c r="L33" s="1" t="str">
        <f xml:space="preserve"> "380229         "</f>
        <v xml:space="preserve">380229         </v>
      </c>
      <c r="M33" s="1" t="s">
        <v>54</v>
      </c>
      <c r="N33" s="1" t="s">
        <v>25</v>
      </c>
      <c r="O33" s="1">
        <v>3.0419999999999998</v>
      </c>
      <c r="P33" s="4">
        <v>1517.96</v>
      </c>
      <c r="Q33" s="1">
        <v>197.33</v>
      </c>
      <c r="R33" s="4">
        <v>1320.63</v>
      </c>
    </row>
    <row r="34" spans="1:18" x14ac:dyDescent="0.2">
      <c r="A34" s="1" t="s">
        <v>20</v>
      </c>
      <c r="B34" s="1" t="s">
        <v>21</v>
      </c>
      <c r="C34" s="2">
        <v>45356</v>
      </c>
      <c r="D34" s="3">
        <v>0.71317129629629628</v>
      </c>
      <c r="E34" s="1" t="s">
        <v>22</v>
      </c>
      <c r="F34" s="1" t="str">
        <f t="shared" si="0"/>
        <v>003812</v>
      </c>
      <c r="G34" s="2">
        <v>45338</v>
      </c>
      <c r="H34" s="2">
        <v>45351</v>
      </c>
      <c r="I34" s="1">
        <v>4238</v>
      </c>
      <c r="J34" s="1" t="s">
        <v>23</v>
      </c>
      <c r="K34" s="1">
        <v>380231</v>
      </c>
      <c r="L34" s="1" t="str">
        <f xml:space="preserve"> "380231         "</f>
        <v xml:space="preserve">380231         </v>
      </c>
      <c r="M34" s="1" t="s">
        <v>55</v>
      </c>
      <c r="N34" s="1" t="s">
        <v>25</v>
      </c>
      <c r="O34" s="1">
        <v>11.906000000000001</v>
      </c>
      <c r="P34" s="4">
        <v>3878.11</v>
      </c>
      <c r="Q34" s="1">
        <v>504.15</v>
      </c>
      <c r="R34" s="4">
        <v>3373.96</v>
      </c>
    </row>
    <row r="35" spans="1:18" x14ac:dyDescent="0.2">
      <c r="A35" s="1" t="s">
        <v>20</v>
      </c>
      <c r="B35" s="1" t="s">
        <v>21</v>
      </c>
      <c r="C35" s="2">
        <v>45356</v>
      </c>
      <c r="D35" s="3">
        <v>0.71317129629629628</v>
      </c>
      <c r="E35" s="1" t="s">
        <v>22</v>
      </c>
      <c r="F35" s="1" t="str">
        <f t="shared" si="0"/>
        <v>003812</v>
      </c>
      <c r="G35" s="2">
        <v>45338</v>
      </c>
      <c r="H35" s="2">
        <v>45351</v>
      </c>
      <c r="I35" s="1">
        <v>4238</v>
      </c>
      <c r="J35" s="1" t="s">
        <v>23</v>
      </c>
      <c r="K35" s="1">
        <v>380232</v>
      </c>
      <c r="L35" s="1" t="str">
        <f xml:space="preserve"> "380232         "</f>
        <v xml:space="preserve">380232         </v>
      </c>
      <c r="M35" s="1" t="s">
        <v>56</v>
      </c>
      <c r="N35" s="1" t="s">
        <v>25</v>
      </c>
      <c r="O35" s="1">
        <v>6.6820000000000004</v>
      </c>
      <c r="P35" s="1">
        <v>989.86</v>
      </c>
      <c r="Q35" s="1">
        <v>128.68</v>
      </c>
      <c r="R35" s="1">
        <v>861.18</v>
      </c>
    </row>
    <row r="36" spans="1:18" x14ac:dyDescent="0.2">
      <c r="A36" s="1" t="s">
        <v>20</v>
      </c>
      <c r="B36" s="1" t="s">
        <v>21</v>
      </c>
      <c r="C36" s="2">
        <v>45356</v>
      </c>
      <c r="D36" s="3">
        <v>0.71317129629629628</v>
      </c>
      <c r="E36" s="1" t="s">
        <v>22</v>
      </c>
      <c r="F36" s="1" t="str">
        <f t="shared" si="0"/>
        <v>003812</v>
      </c>
      <c r="G36" s="2">
        <v>45338</v>
      </c>
      <c r="H36" s="2">
        <v>45351</v>
      </c>
      <c r="I36" s="1">
        <v>4238</v>
      </c>
      <c r="J36" s="1" t="s">
        <v>23</v>
      </c>
      <c r="K36" s="1">
        <v>380235</v>
      </c>
      <c r="L36" s="1" t="str">
        <f xml:space="preserve"> "380235         "</f>
        <v xml:space="preserve">380235         </v>
      </c>
      <c r="M36" s="1" t="s">
        <v>57</v>
      </c>
      <c r="N36" s="1" t="s">
        <v>25</v>
      </c>
      <c r="O36" s="1">
        <v>0.66800000000000004</v>
      </c>
      <c r="P36" s="1">
        <v>326.64999999999998</v>
      </c>
      <c r="Q36" s="1">
        <v>42.46</v>
      </c>
      <c r="R36" s="1">
        <v>284.19</v>
      </c>
    </row>
    <row r="37" spans="1:18" x14ac:dyDescent="0.2">
      <c r="A37" s="1" t="s">
        <v>20</v>
      </c>
      <c r="B37" s="1" t="s">
        <v>21</v>
      </c>
      <c r="C37" s="2">
        <v>45356</v>
      </c>
      <c r="D37" s="3">
        <v>0.71317129629629628</v>
      </c>
      <c r="E37" s="1" t="s">
        <v>22</v>
      </c>
      <c r="F37" s="1" t="str">
        <f t="shared" si="0"/>
        <v>003812</v>
      </c>
      <c r="G37" s="2">
        <v>45338</v>
      </c>
      <c r="H37" s="2">
        <v>45351</v>
      </c>
      <c r="I37" s="1">
        <v>4238</v>
      </c>
      <c r="J37" s="1" t="s">
        <v>23</v>
      </c>
      <c r="K37" s="1">
        <v>380236</v>
      </c>
      <c r="L37" s="1" t="str">
        <f xml:space="preserve"> "380236         "</f>
        <v xml:space="preserve">380236         </v>
      </c>
      <c r="M37" s="1" t="s">
        <v>58</v>
      </c>
      <c r="N37" s="1" t="s">
        <v>25</v>
      </c>
      <c r="O37" s="1">
        <v>2.36</v>
      </c>
      <c r="P37" s="1">
        <v>800.04</v>
      </c>
      <c r="Q37" s="1">
        <v>104.01</v>
      </c>
      <c r="R37" s="1">
        <v>696.03</v>
      </c>
    </row>
    <row r="38" spans="1:18" x14ac:dyDescent="0.2">
      <c r="A38" s="1" t="s">
        <v>20</v>
      </c>
      <c r="B38" s="1" t="s">
        <v>21</v>
      </c>
      <c r="C38" s="2">
        <v>45356</v>
      </c>
      <c r="D38" s="3">
        <v>0.71317129629629628</v>
      </c>
      <c r="E38" s="1" t="s">
        <v>22</v>
      </c>
      <c r="F38" s="1" t="str">
        <f t="shared" si="0"/>
        <v>003812</v>
      </c>
      <c r="G38" s="2">
        <v>45338</v>
      </c>
      <c r="H38" s="2">
        <v>45351</v>
      </c>
      <c r="I38" s="1">
        <v>4238</v>
      </c>
      <c r="J38" s="1" t="s">
        <v>23</v>
      </c>
      <c r="K38" s="1">
        <v>380237</v>
      </c>
      <c r="L38" s="1" t="str">
        <f xml:space="preserve"> "380237         "</f>
        <v xml:space="preserve">380237         </v>
      </c>
      <c r="M38" s="1" t="s">
        <v>59</v>
      </c>
      <c r="N38" s="1" t="s">
        <v>25</v>
      </c>
      <c r="O38" s="1">
        <v>10.914</v>
      </c>
      <c r="P38" s="4">
        <v>4974.17</v>
      </c>
      <c r="Q38" s="1">
        <v>646.64</v>
      </c>
      <c r="R38" s="4">
        <v>4327.53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CSR_3812_February 16 - 29,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Roque, Dannielle Paul Cabinbin</dc:creator>
  <cp:lastModifiedBy>Roque, Dannielle Paul Cabinbin</cp:lastModifiedBy>
  <dcterms:created xsi:type="dcterms:W3CDTF">2024-03-13T08:51:28Z</dcterms:created>
  <dcterms:modified xsi:type="dcterms:W3CDTF">2024-03-13T08:51:28Z</dcterms:modified>
</cp:coreProperties>
</file>