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 activeTab="5"/>
  </bookViews>
  <sheets>
    <sheet sheetId="3" name="SWINE" state="visible" r:id="rId4"/>
    <sheet sheetId="6" name="SOTC_SWINE" state="visible" r:id="rId5"/>
    <sheet sheetId="9" name="PICKUP_SWINE" state="visible" r:id="rId6"/>
    <sheet sheetId="13" name="SKU_SWINE" state="visible" r:id="rId7"/>
  </sheets>
  <definedNames>
    <definedName name="_xlnm._FilterDatabase">PORKMEAT!$A$1:$X$1</definedName>
  </definedNames>
  <calcPr calcId="171027"/>
</workbook>
</file>

<file path=xl/sharedStrings.xml><?xml version="1.0" encoding="utf-8"?>
<sst xmlns="http://schemas.openxmlformats.org/spreadsheetml/2006/main" count="6586" uniqueCount="735">
  <si>
    <t>YEAR</t>
  </si>
  <si>
    <t>Month</t>
  </si>
  <si>
    <t>Date</t>
  </si>
  <si>
    <t>Inv No</t>
  </si>
  <si>
    <t>SO NUMBER</t>
  </si>
  <si>
    <t>Customer Name</t>
  </si>
  <si>
    <t>Invty</t>
  </si>
  <si>
    <t>Farm</t>
  </si>
  <si>
    <t>Item</t>
  </si>
  <si>
    <t>Item Description</t>
  </si>
  <si>
    <t>MOTHER SKU</t>
  </si>
  <si>
    <t>Class</t>
  </si>
  <si>
    <t>Qty</t>
  </si>
  <si>
    <t>UOM</t>
  </si>
  <si>
    <t>Gross Wght</t>
  </si>
  <si>
    <t>Disc</t>
  </si>
  <si>
    <t>Wght</t>
  </si>
  <si>
    <t>Ave.Wght</t>
  </si>
  <si>
    <t>Val.</t>
  </si>
  <si>
    <t>Sale Amt</t>
  </si>
  <si>
    <t>/ Kilo</t>
  </si>
  <si>
    <t>Head</t>
  </si>
  <si>
    <t>MAY</t>
  </si>
  <si>
    <t>02-May-24</t>
  </si>
  <si>
    <t>S040039025</t>
  </si>
  <si>
    <t>RYAN A. GAMBOA</t>
  </si>
  <si>
    <t>-</t>
  </si>
  <si>
    <t>HEAVY PRIME MARKET HOG (101-110 KG) A</t>
  </si>
  <si>
    <t>HD</t>
  </si>
  <si>
    <t>21001208011000000000217</t>
  </si>
  <si>
    <t>OVERSIZE MARKET HOG (111-125 KG) A</t>
  </si>
  <si>
    <t>21001208011000000000225</t>
  </si>
  <si>
    <t>OVERSIZE MARKET HOG (126-135 KG) A</t>
  </si>
  <si>
    <t>21001208011000000000742</t>
  </si>
  <si>
    <t>OVERSIZE MARKET HOG (136-150 KG) A</t>
  </si>
  <si>
    <t>21001208011000000000743</t>
  </si>
  <si>
    <t>01-May-24</t>
  </si>
  <si>
    <t>S040039026</t>
  </si>
  <si>
    <t>21001206561000000000217</t>
  </si>
  <si>
    <t>21001206561000000000225</t>
  </si>
  <si>
    <t>S040039027</t>
  </si>
  <si>
    <t>LIGHT PRIME MARKET HOG (61-70 KG) B</t>
  </si>
  <si>
    <t>21001207571000000000286</t>
  </si>
  <si>
    <t>CULLED YOUNG BOAR (71-100 KG)</t>
  </si>
  <si>
    <t>21001207571000000000294</t>
  </si>
  <si>
    <t>CULLED MARKET HOG (51-60 KG) B</t>
  </si>
  <si>
    <t>21001207571000000000283</t>
  </si>
  <si>
    <t>LECHON (21 -30 KG) B</t>
  </si>
  <si>
    <t>21001207571000000000637</t>
  </si>
  <si>
    <t>CULLED MARKET HOG (41-50 KG) B</t>
  </si>
  <si>
    <t>21001207571000000000282</t>
  </si>
  <si>
    <t>CULLED MARKET HOG (31-40 KG) B</t>
  </si>
  <si>
    <t>21001207571000000000278</t>
  </si>
  <si>
    <t>S040039037</t>
  </si>
  <si>
    <t>WALK-IN</t>
  </si>
  <si>
    <t>21001207151000000000217</t>
  </si>
  <si>
    <t>21001207151000000000225</t>
  </si>
  <si>
    <t>21001207151000000000742</t>
  </si>
  <si>
    <t>21001207151000000000743</t>
  </si>
  <si>
    <t>S040039038</t>
  </si>
  <si>
    <t>21001207641000000000282</t>
  </si>
  <si>
    <t>21001207641000000000217</t>
  </si>
  <si>
    <t>21001207641000000000225</t>
  </si>
  <si>
    <t>21001207641000000000637</t>
  </si>
  <si>
    <t>21001207641000000000278</t>
  </si>
  <si>
    <t>21001207641000000000283</t>
  </si>
  <si>
    <t>21001207641000000000286</t>
  </si>
  <si>
    <t>CULLED MARKET HOG (51-60 KG) A</t>
  </si>
  <si>
    <t>21001207641000000002286</t>
  </si>
  <si>
    <t>S030007444</t>
  </si>
  <si>
    <t>ONE TIME CUSTOMER</t>
  </si>
  <si>
    <t>21001208511000000000283</t>
  </si>
  <si>
    <t>S040039058</t>
  </si>
  <si>
    <t>21001208101000000000217</t>
  </si>
  <si>
    <t>21001208101000000000225</t>
  </si>
  <si>
    <t>S040039059</t>
  </si>
  <si>
    <t>21001208581000000000217</t>
  </si>
  <si>
    <t>21001208581000000000225</t>
  </si>
  <si>
    <t>S040039061</t>
  </si>
  <si>
    <t>21001208821000000000286</t>
  </si>
  <si>
    <t>21001208821000000000278</t>
  </si>
  <si>
    <t>21001208821000000000282</t>
  </si>
  <si>
    <t>21001208821000000000283</t>
  </si>
  <si>
    <t>S040039062</t>
  </si>
  <si>
    <t>21001209451000000000286</t>
  </si>
  <si>
    <t>21001209451000000000282</t>
  </si>
  <si>
    <t>21001209451000000000283</t>
  </si>
  <si>
    <t>21001209451000000000217</t>
  </si>
  <si>
    <t>21001209451000000000225</t>
  </si>
  <si>
    <t>21001209451000000000278</t>
  </si>
  <si>
    <t>LECHON (11 -20 KG) B</t>
  </si>
  <si>
    <t>21001209451000000000631</t>
  </si>
  <si>
    <t>21001209451000000000637</t>
  </si>
  <si>
    <t>04-May-24</t>
  </si>
  <si>
    <t>S040039321</t>
  </si>
  <si>
    <t>CULLED SOW A</t>
  </si>
  <si>
    <t>21001212211000000002356</t>
  </si>
  <si>
    <t>CULLED SOW B</t>
  </si>
  <si>
    <t>21001212211000000002357</t>
  </si>
  <si>
    <t>05-May-24</t>
  </si>
  <si>
    <t>S040039322</t>
  </si>
  <si>
    <t>21001212091000000000631</t>
  </si>
  <si>
    <t>LECHON (10 KG &amp; BELOW) B</t>
  </si>
  <si>
    <t>21001212091000000000630</t>
  </si>
  <si>
    <t>21001212091000000000637</t>
  </si>
  <si>
    <t>21001212091000000000278</t>
  </si>
  <si>
    <t>03-May-24</t>
  </si>
  <si>
    <t>S040039323</t>
  </si>
  <si>
    <t>21001211701000000000217</t>
  </si>
  <si>
    <t>21001211701000000000225</t>
  </si>
  <si>
    <t>S040039324</t>
  </si>
  <si>
    <t>21001212271000000000743</t>
  </si>
  <si>
    <t>OVERSIZE MARKET HOG (151-165 KG) A</t>
  </si>
  <si>
    <t>21001212271000000000744</t>
  </si>
  <si>
    <t>OVERSIZE MARKET HOG (166-180 KG) A</t>
  </si>
  <si>
    <t>21001212271000000000745</t>
  </si>
  <si>
    <t>21001212271000000000742</t>
  </si>
  <si>
    <t>OVERSIZE MARKET HOG (181-200 KG) A</t>
  </si>
  <si>
    <t>21001212271000000000602</t>
  </si>
  <si>
    <t>S040039325</t>
  </si>
  <si>
    <t>21001212031000000000637</t>
  </si>
  <si>
    <t>21001212031000000000631</t>
  </si>
  <si>
    <t>21001212031000000000630</t>
  </si>
  <si>
    <t>S040039326</t>
  </si>
  <si>
    <t>21001211581000000000217</t>
  </si>
  <si>
    <t>21001211581000000000225</t>
  </si>
  <si>
    <t>S040039327</t>
  </si>
  <si>
    <t>21001211441000000000743</t>
  </si>
  <si>
    <t>21001211441000000000744</t>
  </si>
  <si>
    <t>21001211441000000000217</t>
  </si>
  <si>
    <t>21001211441000000000225</t>
  </si>
  <si>
    <t>21001211441000000000742</t>
  </si>
  <si>
    <t>OVERSIZE MARKET HOG (151-180 KG) B</t>
  </si>
  <si>
    <t>21001211441000000000255</t>
  </si>
  <si>
    <t>S040039328</t>
  </si>
  <si>
    <t>21001211611000000000217</t>
  </si>
  <si>
    <t>21001211611000000000225</t>
  </si>
  <si>
    <t>06-May-24</t>
  </si>
  <si>
    <t>S040039329</t>
  </si>
  <si>
    <t>21001210621000000000630</t>
  </si>
  <si>
    <t>21001210621000000000631</t>
  </si>
  <si>
    <t>21001210621000000000637</t>
  </si>
  <si>
    <t>21001210621000000000278</t>
  </si>
  <si>
    <t>21001210621000000000282</t>
  </si>
  <si>
    <t>21001210621000000000283</t>
  </si>
  <si>
    <t>S040039330</t>
  </si>
  <si>
    <t>21001211531000000002356</t>
  </si>
  <si>
    <t>21001211531000000002357</t>
  </si>
  <si>
    <t>S040039331</t>
  </si>
  <si>
    <t>21001211371000000002356</t>
  </si>
  <si>
    <t>21001211371000000002357</t>
  </si>
  <si>
    <t>S040039332</t>
  </si>
  <si>
    <t>21001211641000000000217</t>
  </si>
  <si>
    <t>21001211641000000000225</t>
  </si>
  <si>
    <t>PRIME MARKET HOG (91-100 KG) A</t>
  </si>
  <si>
    <t>21001211641000000000209</t>
  </si>
  <si>
    <t>S040039333</t>
  </si>
  <si>
    <t>21001212181000000000217</t>
  </si>
  <si>
    <t>21001212181000000000225</t>
  </si>
  <si>
    <t>S040039483</t>
  </si>
  <si>
    <t>21001215261000000000278</t>
  </si>
  <si>
    <t>21001215261000000000637</t>
  </si>
  <si>
    <t>21001215261000000000631</t>
  </si>
  <si>
    <t>21001215261000000000630</t>
  </si>
  <si>
    <t>S040039484</t>
  </si>
  <si>
    <t>21001215451000000000209</t>
  </si>
  <si>
    <t>21001215451000000000217</t>
  </si>
  <si>
    <t>21001215451000000000225</t>
  </si>
  <si>
    <t>S040039485</t>
  </si>
  <si>
    <t>21001215311000000000278</t>
  </si>
  <si>
    <t>21001215311000000000637</t>
  </si>
  <si>
    <t>21001215311000000000631</t>
  </si>
  <si>
    <t>21001215311000000000630</t>
  </si>
  <si>
    <t>S040039486</t>
  </si>
  <si>
    <t>21001215341000000000209</t>
  </si>
  <si>
    <t>21001215341000000000217</t>
  </si>
  <si>
    <t>21001215341000000000225</t>
  </si>
  <si>
    <t>07-May-24</t>
  </si>
  <si>
    <t>S040039600</t>
  </si>
  <si>
    <t>21001215631000000000631</t>
  </si>
  <si>
    <t>21001215631000000000637</t>
  </si>
  <si>
    <t>21001215631000000000278</t>
  </si>
  <si>
    <t>21001215631000000000630</t>
  </si>
  <si>
    <t>21001215631000000000217</t>
  </si>
  <si>
    <t>21001215631000000000225</t>
  </si>
  <si>
    <t>21001215631000000000742</t>
  </si>
  <si>
    <t>21001215631000000000743</t>
  </si>
  <si>
    <t>21001215631000000000744</t>
  </si>
  <si>
    <t>08-May-24</t>
  </si>
  <si>
    <t>S050000083</t>
  </si>
  <si>
    <t>21001220001000000000282</t>
  </si>
  <si>
    <t>21001220001000000000278</t>
  </si>
  <si>
    <t>21001220001000000000637</t>
  </si>
  <si>
    <t>21001220001000000000631</t>
  </si>
  <si>
    <t>10-May-24</t>
  </si>
  <si>
    <t>S040039949</t>
  </si>
  <si>
    <t>21001230241000000002356</t>
  </si>
  <si>
    <t>S040039950</t>
  </si>
  <si>
    <t>21001230361000000000278</t>
  </si>
  <si>
    <t>21001230361000000000637</t>
  </si>
  <si>
    <t>21001230361000000000631</t>
  </si>
  <si>
    <t>21001230361000000000630</t>
  </si>
  <si>
    <t>09-May-24</t>
  </si>
  <si>
    <t>S040039951</t>
  </si>
  <si>
    <t>21001230131000000002357</t>
  </si>
  <si>
    <t>21001230131000000002356</t>
  </si>
  <si>
    <t>21001230131000000000294</t>
  </si>
  <si>
    <t>CULLED YOUNG BOAR (101-125 KG)</t>
  </si>
  <si>
    <t>21001230131000000000296</t>
  </si>
  <si>
    <t>CULLED YOUNG BOAR (126-150 KG)</t>
  </si>
  <si>
    <t>21001230131000000000299</t>
  </si>
  <si>
    <t>S040039952</t>
  </si>
  <si>
    <t>21001230121000000002357</t>
  </si>
  <si>
    <t>21001230121000000002356</t>
  </si>
  <si>
    <t>21001230121000000000294</t>
  </si>
  <si>
    <t>21001230121000000000296</t>
  </si>
  <si>
    <t>21001230121000000000299</t>
  </si>
  <si>
    <t>S040039953</t>
  </si>
  <si>
    <t>21001230281000000002356</t>
  </si>
  <si>
    <t>S040039954</t>
  </si>
  <si>
    <t>21001230411000000000637</t>
  </si>
  <si>
    <t>21001230411000000000631</t>
  </si>
  <si>
    <t>21001230411000000000630</t>
  </si>
  <si>
    <t>S040040152</t>
  </si>
  <si>
    <t>21001230231000000002356</t>
  </si>
  <si>
    <t>12-May-24</t>
  </si>
  <si>
    <t>S040040177</t>
  </si>
  <si>
    <t>21001238841000000000630</t>
  </si>
  <si>
    <t>S040040178</t>
  </si>
  <si>
    <t>21001238921000000000631</t>
  </si>
  <si>
    <t>21001238921000000000637</t>
  </si>
  <si>
    <t>21001238921000000000630</t>
  </si>
  <si>
    <t>S040040256</t>
  </si>
  <si>
    <t>21001243221000000000296</t>
  </si>
  <si>
    <t>21001243221000000000631</t>
  </si>
  <si>
    <t>21001243221000000000637</t>
  </si>
  <si>
    <t>21001243221000000000278</t>
  </si>
  <si>
    <t>21001243221000000000283</t>
  </si>
  <si>
    <t>21001243221000000000286</t>
  </si>
  <si>
    <t>21001243221000000000282</t>
  </si>
  <si>
    <t>CULLED YOUNG BOAR (40-70 KG)</t>
  </si>
  <si>
    <t>21001243221000000000040</t>
  </si>
  <si>
    <t>11-May-24</t>
  </si>
  <si>
    <t>S040040259</t>
  </si>
  <si>
    <t>21001243291000000000283</t>
  </si>
  <si>
    <t>21001243291000000000282</t>
  </si>
  <si>
    <t>21001243291000000000286</t>
  </si>
  <si>
    <t>21001243291000000000278</t>
  </si>
  <si>
    <t>21001243291000000000637</t>
  </si>
  <si>
    <t>CULLED YOUNG BOAR (39 BELOW KG)</t>
  </si>
  <si>
    <t>21001243291000000000191</t>
  </si>
  <si>
    <t>15-May-24</t>
  </si>
  <si>
    <t>S040040805</t>
  </si>
  <si>
    <t>21001259231000000002356</t>
  </si>
  <si>
    <t>21001259231000000002357</t>
  </si>
  <si>
    <t>S040040806</t>
  </si>
  <si>
    <t>21001259741000000002356</t>
  </si>
  <si>
    <t>S040040819</t>
  </si>
  <si>
    <t>21001259791000000002356</t>
  </si>
  <si>
    <t>S040040850</t>
  </si>
  <si>
    <t>21001259921000000000286</t>
  </si>
  <si>
    <t>21001259921000000000283</t>
  </si>
  <si>
    <t>21001259921000000000637</t>
  </si>
  <si>
    <t>21001259921000000000278</t>
  </si>
  <si>
    <t>21001259921000000000282</t>
  </si>
  <si>
    <t>17-May-24</t>
  </si>
  <si>
    <t>S040040905</t>
  </si>
  <si>
    <t>21001260701000000002356</t>
  </si>
  <si>
    <t>21001260701000000002357</t>
  </si>
  <si>
    <t>21001260701000000000225</t>
  </si>
  <si>
    <t>21001260701000000000743</t>
  </si>
  <si>
    <t>21001260701000000000744</t>
  </si>
  <si>
    <t>21001260701000000000745</t>
  </si>
  <si>
    <t>S040040906</t>
  </si>
  <si>
    <t>21001260601000000002356</t>
  </si>
  <si>
    <t>21001260601000000002357</t>
  </si>
  <si>
    <t>S040040907</t>
  </si>
  <si>
    <t>21001260631000000000225</t>
  </si>
  <si>
    <t>21001260631000000000743</t>
  </si>
  <si>
    <t>21001260631000000000744</t>
  </si>
  <si>
    <t>21001260631000000000745</t>
  </si>
  <si>
    <t>21001260631000000000742</t>
  </si>
  <si>
    <t>OVERSIZE MARKET HOG (201-250 KG) A</t>
  </si>
  <si>
    <t>21001260631000000000604</t>
  </si>
  <si>
    <t>S040040911</t>
  </si>
  <si>
    <t>21001261371000000000637</t>
  </si>
  <si>
    <t>21001261371000000000631</t>
  </si>
  <si>
    <t>21001261371000000000630</t>
  </si>
  <si>
    <t>S040040914</t>
  </si>
  <si>
    <t>21001260131000000000283</t>
  </si>
  <si>
    <t>21001260131000000000637</t>
  </si>
  <si>
    <t>21001260131000000000278</t>
  </si>
  <si>
    <t>21001260131000000000282</t>
  </si>
  <si>
    <t>21001260131000000000040</t>
  </si>
  <si>
    <t>S040040915</t>
  </si>
  <si>
    <t>21001261401000000000637</t>
  </si>
  <si>
    <t>21001261401000000000631</t>
  </si>
  <si>
    <t>21001261401000000000630</t>
  </si>
  <si>
    <t>16-May-24</t>
  </si>
  <si>
    <t>S040040988</t>
  </si>
  <si>
    <t>21001265291000000000278</t>
  </si>
  <si>
    <t>21001265291000000000631</t>
  </si>
  <si>
    <t>21001265291000000000637</t>
  </si>
  <si>
    <t>21001265291000000000630</t>
  </si>
  <si>
    <t>S040040989</t>
  </si>
  <si>
    <t>21001265471000000000278</t>
  </si>
  <si>
    <t>21001265471000000000631</t>
  </si>
  <si>
    <t>21001265471000000000637</t>
  </si>
  <si>
    <t>21001265471000000000630</t>
  </si>
  <si>
    <t>20-May-24</t>
  </si>
  <si>
    <t>S040040990</t>
  </si>
  <si>
    <t>21001264431000000000631</t>
  </si>
  <si>
    <t>21001264431000000000637</t>
  </si>
  <si>
    <t>21001264431000000000278</t>
  </si>
  <si>
    <t>21001264431000000000630</t>
  </si>
  <si>
    <t>21001264431000000000286</t>
  </si>
  <si>
    <t>LIGHT PRIME MARKET HOG (71-80 KG) B</t>
  </si>
  <si>
    <t>21001264431000000000747</t>
  </si>
  <si>
    <t>21001264431000000000282</t>
  </si>
  <si>
    <t>21001264431000000000283</t>
  </si>
  <si>
    <t>PRIME MARKET HOG (81-90 KG) B</t>
  </si>
  <si>
    <t>21001264431000000000741</t>
  </si>
  <si>
    <t>21-May-24</t>
  </si>
  <si>
    <t>S040040991</t>
  </si>
  <si>
    <t>21001265591000000002356</t>
  </si>
  <si>
    <t>21001265591000000002357</t>
  </si>
  <si>
    <t>S040041012</t>
  </si>
  <si>
    <t>21001265631000000002356</t>
  </si>
  <si>
    <t>21001265631000000002357</t>
  </si>
  <si>
    <t>S040041013</t>
  </si>
  <si>
    <t>21001265651000000000282</t>
  </si>
  <si>
    <t>21001265651000000000637</t>
  </si>
  <si>
    <t>21001265651000000000278</t>
  </si>
  <si>
    <t>S040041025</t>
  </si>
  <si>
    <t>21001265701000000000637</t>
  </si>
  <si>
    <t>21001265701000000000282</t>
  </si>
  <si>
    <t>21001265701000000000283</t>
  </si>
  <si>
    <t>21001265701000000000278</t>
  </si>
  <si>
    <t>22-May-24</t>
  </si>
  <si>
    <t>S040041042</t>
  </si>
  <si>
    <t>21001265731000000002356</t>
  </si>
  <si>
    <t>21001265731000000002357</t>
  </si>
  <si>
    <t>21001265731000000000630</t>
  </si>
  <si>
    <t>S030007721</t>
  </si>
  <si>
    <t>21001275301000000000637</t>
  </si>
  <si>
    <t>13-May-24</t>
  </si>
  <si>
    <t>S030007722</t>
  </si>
  <si>
    <t>21001275231000000002357</t>
  </si>
  <si>
    <t>18-May-24</t>
  </si>
  <si>
    <t>S030007723</t>
  </si>
  <si>
    <t>21001276111000000000637</t>
  </si>
  <si>
    <t>S030007724</t>
  </si>
  <si>
    <t>21001276171000000000637</t>
  </si>
  <si>
    <t>S050000084</t>
  </si>
  <si>
    <t>21001275901000000000637</t>
  </si>
  <si>
    <t>S030007728</t>
  </si>
  <si>
    <t>21001275391000000000278</t>
  </si>
  <si>
    <t>S030007746</t>
  </si>
  <si>
    <t>21001281641000000000278</t>
  </si>
  <si>
    <t>S030007747</t>
  </si>
  <si>
    <t>21001282161000000000637</t>
  </si>
  <si>
    <t>23-May-24</t>
  </si>
  <si>
    <t>S040041657</t>
  </si>
  <si>
    <t>21001282391000000000637</t>
  </si>
  <si>
    <t>21001282391000000000278</t>
  </si>
  <si>
    <t>21001282391000000000282</t>
  </si>
  <si>
    <t>21001282391000000000283</t>
  </si>
  <si>
    <t>S040041658</t>
  </si>
  <si>
    <t>21001282761000000002357</t>
  </si>
  <si>
    <t>OVERSIZE MARKET HOG (126-150 KG) B</t>
  </si>
  <si>
    <t>21001282761000000000246</t>
  </si>
  <si>
    <t>S040041659</t>
  </si>
  <si>
    <t>21001282931000000000630</t>
  </si>
  <si>
    <t>21001282931000000000631</t>
  </si>
  <si>
    <t>21001282931000000000637</t>
  </si>
  <si>
    <t>21001282931000000000278</t>
  </si>
  <si>
    <t>21001282931000000000209</t>
  </si>
  <si>
    <t>21001282931000000000743</t>
  </si>
  <si>
    <t>21001282931000000000225</t>
  </si>
  <si>
    <t>25-May-24</t>
  </si>
  <si>
    <t>S040041663</t>
  </si>
  <si>
    <t>21001283341000000002356</t>
  </si>
  <si>
    <t>S040041675</t>
  </si>
  <si>
    <t>21001283381000000002356</t>
  </si>
  <si>
    <t>CULLED YOUNG BOAR (150 KG AND UP)</t>
  </si>
  <si>
    <t>21001283381000000000615</t>
  </si>
  <si>
    <t>S040041680</t>
  </si>
  <si>
    <t>21001283801000000000283</t>
  </si>
  <si>
    <t>21001283801000000000286</t>
  </si>
  <si>
    <t>S040041684</t>
  </si>
  <si>
    <t>21001284101000000000637</t>
  </si>
  <si>
    <t>21001284101000000000631</t>
  </si>
  <si>
    <t>21001284101000000000630</t>
  </si>
  <si>
    <t>S040041685</t>
  </si>
  <si>
    <t>21001284021000000000743</t>
  </si>
  <si>
    <t>LIGHT PRIME MARKET HOG (61-70 KG) A</t>
  </si>
  <si>
    <t>21001284021000000000285</t>
  </si>
  <si>
    <t>LIGHT PRIME MARKET HOG (71-80 KG) A</t>
  </si>
  <si>
    <t>21001284021000000000746</t>
  </si>
  <si>
    <t>21001284021000000002286</t>
  </si>
  <si>
    <t>CM04002187</t>
  </si>
  <si>
    <t>26000022931000000000630</t>
  </si>
  <si>
    <t>26000022931000000000631</t>
  </si>
  <si>
    <t>26000022931000000000637</t>
  </si>
  <si>
    <t>26000022931000000000278</t>
  </si>
  <si>
    <t>26000022931000000000209</t>
  </si>
  <si>
    <t>26000022931000000000743</t>
  </si>
  <si>
    <t>26000022931000000000225</t>
  </si>
  <si>
    <t>29-May-24</t>
  </si>
  <si>
    <t>S040042000</t>
  </si>
  <si>
    <t>21001290421000000000282</t>
  </si>
  <si>
    <t>21001290421000000000637</t>
  </si>
  <si>
    <t>21001290421000000000278</t>
  </si>
  <si>
    <t>21001290421000000000283</t>
  </si>
  <si>
    <t>S040042008</t>
  </si>
  <si>
    <t>21001284201000000000637</t>
  </si>
  <si>
    <t>21001284201000000000631</t>
  </si>
  <si>
    <t>21001284201000000000630</t>
  </si>
  <si>
    <t>21001284201000000000278</t>
  </si>
  <si>
    <t>S040042009</t>
  </si>
  <si>
    <t>21001290391000000000282</t>
  </si>
  <si>
    <t>21001290391000000000637</t>
  </si>
  <si>
    <t>21001290391000000000278</t>
  </si>
  <si>
    <t>S040042014</t>
  </si>
  <si>
    <t>21001290571000000000630</t>
  </si>
  <si>
    <t>21001290571000000000631</t>
  </si>
  <si>
    <t>21001290571000000000637</t>
  </si>
  <si>
    <t>21001290571000000000278</t>
  </si>
  <si>
    <t>S040042015</t>
  </si>
  <si>
    <t>21001290541000000000630</t>
  </si>
  <si>
    <t>21001290541000000000631</t>
  </si>
  <si>
    <t>S040042022</t>
  </si>
  <si>
    <t>21001291431000000000209</t>
  </si>
  <si>
    <t>21001291431000000000225</t>
  </si>
  <si>
    <t>21001291431000000000743</t>
  </si>
  <si>
    <t>21001291431000000000630</t>
  </si>
  <si>
    <t>21001291431000000000637</t>
  </si>
  <si>
    <t>21001291431000000000631</t>
  </si>
  <si>
    <t>21001291431000000000278</t>
  </si>
  <si>
    <t>31-May-24</t>
  </si>
  <si>
    <t>S040042070</t>
  </si>
  <si>
    <t>21001291961000000002356</t>
  </si>
  <si>
    <t>S040042071</t>
  </si>
  <si>
    <t>21001292051000000000630</t>
  </si>
  <si>
    <t>21001292051000000000631</t>
  </si>
  <si>
    <t>21001292051000000000637</t>
  </si>
  <si>
    <t>21001292051000000000278</t>
  </si>
  <si>
    <t>S030007825</t>
  </si>
  <si>
    <t>21001292121000000000278</t>
  </si>
  <si>
    <t>S030007826</t>
  </si>
  <si>
    <t>21001292151000000000283</t>
  </si>
  <si>
    <t>S030007842</t>
  </si>
  <si>
    <t>21001292901000000000637</t>
  </si>
  <si>
    <t>CM04002211</t>
  </si>
  <si>
    <t>26000023231000000000283</t>
  </si>
  <si>
    <t>S030007859</t>
  </si>
  <si>
    <t>21001293141000000000637</t>
  </si>
  <si>
    <t>HELPER REFERENCE</t>
  </si>
  <si>
    <t>SAP SO#</t>
  </si>
  <si>
    <t>FARM SOURCE</t>
  </si>
  <si>
    <t>CUSTOMER NAME</t>
  </si>
  <si>
    <t>CUSTOMER ADDRESS</t>
  </si>
  <si>
    <t>MATERIAL ID</t>
  </si>
  <si>
    <t>MATERIAL DESCRIPTION</t>
  </si>
  <si>
    <t>QTY(HD)</t>
  </si>
  <si>
    <t>QTY(KG)</t>
  </si>
  <si>
    <t>QTY(Discounted)</t>
  </si>
  <si>
    <t>NF1</t>
  </si>
  <si>
    <t>OTC - Farm Katay : P. Aniag</t>
  </si>
  <si>
    <t>Culled Market Hog (51-60 kg) B</t>
  </si>
  <si>
    <t>F9</t>
  </si>
  <si>
    <t>Heavy Prime Market Hog (101-110 kg) A</t>
  </si>
  <si>
    <t>Oversize Market Hog (111-125 kg) A</t>
  </si>
  <si>
    <t>F6</t>
  </si>
  <si>
    <t>Light Prime Market Hog (61-70 kg) B</t>
  </si>
  <si>
    <t>Culled Young Boar (71-100 kg)</t>
  </si>
  <si>
    <t>Culled Market Hog (41-50 kg) B</t>
  </si>
  <si>
    <t>Culled Market Hog (31-40 kg) B</t>
  </si>
  <si>
    <t>Lechon (21 -30 kg) B</t>
  </si>
  <si>
    <t>Walkin - Ruby Moro</t>
  </si>
  <si>
    <t>F8</t>
  </si>
  <si>
    <t>Oversize Market Hog (126-135 kg) A</t>
  </si>
  <si>
    <t>Oversize Market Hog (136-150 kg) A</t>
  </si>
  <si>
    <t>F1</t>
  </si>
  <si>
    <t>F12</t>
  </si>
  <si>
    <t>Lechon (11 -20 kg) B</t>
  </si>
  <si>
    <t>BF1</t>
  </si>
  <si>
    <t>Oversize Market Hog (151-165 kg) A</t>
  </si>
  <si>
    <t>21001211441000000000745</t>
  </si>
  <si>
    <t>Oversize Market Hog (166-180 kg) A</t>
  </si>
  <si>
    <t>21001211531000000000627</t>
  </si>
  <si>
    <t>Nucleus</t>
  </si>
  <si>
    <t>Walkin - Severino Dela Cruz</t>
  </si>
  <si>
    <t>Culled Sow</t>
  </si>
  <si>
    <t>21001211371000000000627</t>
  </si>
  <si>
    <t>Prime Market Hog (91-100 kg) A</t>
  </si>
  <si>
    <t>21001212211000000000627</t>
  </si>
  <si>
    <t>BF3</t>
  </si>
  <si>
    <t>NF3</t>
  </si>
  <si>
    <t>Lechon (10 kg &amp; below) B</t>
  </si>
  <si>
    <t>Oversize Market Hog (181-200 kg) A</t>
  </si>
  <si>
    <t>21001210621000000000215</t>
  </si>
  <si>
    <t>Heavy Prime Market Hog (101-110 kg) AA</t>
  </si>
  <si>
    <t>F5</t>
  </si>
  <si>
    <t>21001230131000000000627</t>
  </si>
  <si>
    <t>Culled Young Boar (101-125 kg)</t>
  </si>
  <si>
    <t>Culled Young Boar (126-150 kg)</t>
  </si>
  <si>
    <t>Culled Young Boar (40-70 kg)</t>
  </si>
  <si>
    <t>21001230121000000000627</t>
  </si>
  <si>
    <t>21001230231000000000627</t>
  </si>
  <si>
    <t>21001230241000000000627</t>
  </si>
  <si>
    <t>21001230281000000000627</t>
  </si>
  <si>
    <t>Culled Young Boar (39 below kg)</t>
  </si>
  <si>
    <t>21001275231000000000627</t>
  </si>
  <si>
    <t>OTC - Farm Katay : J. Fider</t>
  </si>
  <si>
    <t>49009004921000000000230</t>
  </si>
  <si>
    <t>Phils. Armor (c/o Sir Phat M.)</t>
  </si>
  <si>
    <t>Oversize Market Hog (111-125 kg) B</t>
  </si>
  <si>
    <t>21001259741000000000627</t>
  </si>
  <si>
    <t>21001259231000000000627</t>
  </si>
  <si>
    <t>21001259791000000000627</t>
  </si>
  <si>
    <t>49008841261000000000627</t>
  </si>
  <si>
    <t>Brgy. Aranguren Fiesta (c/o Joel P.)</t>
  </si>
  <si>
    <t>21001260701000000000627</t>
  </si>
  <si>
    <t>21001260601000000000627</t>
  </si>
  <si>
    <t>Oversize Market Hog (201-250 kg) A</t>
  </si>
  <si>
    <t>Light Prime Market Hog (71-80 kg) B</t>
  </si>
  <si>
    <t>Prime Market Hog (81-90 kg) B</t>
  </si>
  <si>
    <t>21001265591000000000627</t>
  </si>
  <si>
    <t>21001265631000000000627</t>
  </si>
  <si>
    <t>21001265731000000000627</t>
  </si>
  <si>
    <t>21001265731000000000214</t>
  </si>
  <si>
    <t>Prime Market Hog (91-100 kg) B</t>
  </si>
  <si>
    <t>OTC - Farm Katay : J. Baula</t>
  </si>
  <si>
    <t>OTC - Farm Katay : M. Beraquit</t>
  </si>
  <si>
    <t>OTC - R. Navoa</t>
  </si>
  <si>
    <t>OTC - Farm Katay : M. Gatus</t>
  </si>
  <si>
    <t>OTC - Farm Katay: M. Salak</t>
  </si>
  <si>
    <t>OTC - Farm Katay: B. Baluyut</t>
  </si>
  <si>
    <t>OTC - Farm Katay: C. Bustos</t>
  </si>
  <si>
    <t>Oversize Market Hog (126-150 kg) B</t>
  </si>
  <si>
    <t>21001282761000000000627</t>
  </si>
  <si>
    <t>21001283341000000000627</t>
  </si>
  <si>
    <t>21001283381000000000627</t>
  </si>
  <si>
    <t>21001283381000000000619</t>
  </si>
  <si>
    <t>Active Boar</t>
  </si>
  <si>
    <t>Light Prime Market Hog (61-70 kg) A</t>
  </si>
  <si>
    <t>Light Prime Market Hog (71-80 kg) A</t>
  </si>
  <si>
    <t>21001284021000000000283</t>
  </si>
  <si>
    <t>21001293141000000000278</t>
  </si>
  <si>
    <t>OTC - Farm Katay :J. Rivera</t>
  </si>
  <si>
    <t>OTC - Farm Katay A. Lacaden</t>
  </si>
  <si>
    <t>OTC - Farm Katay B. Yamson</t>
  </si>
  <si>
    <t>21001291961000000000627</t>
  </si>
  <si>
    <t>NaNNaN</t>
  </si>
  <si>
    <t>CLASS</t>
  </si>
  <si>
    <t>CATEGORY</t>
  </si>
  <si>
    <t>SKU</t>
  </si>
  <si>
    <t>WEIGHT CATEGORY</t>
  </si>
  <si>
    <t>HEAVY PRIME</t>
  </si>
  <si>
    <t>31-40 KG</t>
  </si>
  <si>
    <t>CULLED MARKET HOG</t>
  </si>
  <si>
    <t>OVERSIZE 111-125 KG</t>
  </si>
  <si>
    <t>OVERSIZE</t>
  </si>
  <si>
    <t>41-50 KG</t>
  </si>
  <si>
    <t>OVERSIZE 126-150 KG</t>
  </si>
  <si>
    <t>51-60 KG</t>
  </si>
  <si>
    <t>CMH</t>
  </si>
  <si>
    <t>CULLED YOUNG BOAR (101 - 125 KG) A</t>
  </si>
  <si>
    <t>101-125 KG</t>
  </si>
  <si>
    <t>CULLED YOUNG BOAR</t>
  </si>
  <si>
    <t>LIGHT PRIME</t>
  </si>
  <si>
    <t>PRIME 71-89 KG</t>
  </si>
  <si>
    <t>PRIME</t>
  </si>
  <si>
    <t>126-150 KG</t>
  </si>
  <si>
    <t>PRIME 90-100 KG</t>
  </si>
  <si>
    <t>CULLED YOUNG BOAR (126-150 KG) A</t>
  </si>
  <si>
    <t>OVERSIZE 151-180 KG</t>
  </si>
  <si>
    <t>150 KG AND UP</t>
  </si>
  <si>
    <t>OVERSIZE 181</t>
  </si>
  <si>
    <t>CULLED YOUNG BOAR (150 KG AND UP) A</t>
  </si>
  <si>
    <t>PIGLETS</t>
  </si>
  <si>
    <t>40-70 KG</t>
  </si>
  <si>
    <t>HEAVY PRIME MARKET HOG (101-110 KG) B</t>
  </si>
  <si>
    <t>CYB</t>
  </si>
  <si>
    <t>CULLED YOUNG BOAR (40-70 KG) A</t>
  </si>
  <si>
    <t>LECHON</t>
  </si>
  <si>
    <t>71-100 KG</t>
  </si>
  <si>
    <t>ADJUSTMENT</t>
  </si>
  <si>
    <t>CULLED YOUNG BOAR (71-100 KG) A</t>
  </si>
  <si>
    <t>REBATE</t>
  </si>
  <si>
    <t>101-110 KG</t>
  </si>
  <si>
    <t>SD ACCRUAL</t>
  </si>
  <si>
    <t xml:space="preserve">OVERSIZE 111-125 KG </t>
  </si>
  <si>
    <t>OVERSIZE 181 KG</t>
  </si>
  <si>
    <t>HEAVY PRIME MARKET HOG (101-110 KG)A</t>
  </si>
  <si>
    <t>OVERSIZE MARKET HOG (111-125 KG) B</t>
  </si>
  <si>
    <t>CULLED SOW</t>
  </si>
  <si>
    <t>61-70 KG</t>
  </si>
  <si>
    <t xml:space="preserve">OVERSIZE 126-180 KG </t>
  </si>
  <si>
    <t>PRIME 71-89 KG B</t>
  </si>
  <si>
    <t>PRIME 90-100 KG B</t>
  </si>
  <si>
    <t>LIGHT PRIME MARKET HOG (61-70 KG)A</t>
  </si>
  <si>
    <t>OVERSIZE 111-125 KG A</t>
  </si>
  <si>
    <t>71-80 KG</t>
  </si>
  <si>
    <t>PRIME 71-89 KG A+</t>
  </si>
  <si>
    <t>PRIME 90-100 KG A+</t>
  </si>
  <si>
    <t>111-125 KG</t>
  </si>
  <si>
    <t>OVERSIZE 126-150 KG A</t>
  </si>
  <si>
    <t>OVERSIZE MARKET HOG (181 KG UP) B</t>
  </si>
  <si>
    <t>OVERSIZE 181KG UP</t>
  </si>
  <si>
    <t>PRIME 90-100 KG A</t>
  </si>
  <si>
    <t>126-135 KG</t>
  </si>
  <si>
    <t>OVERSIZE 151-180 KG A</t>
  </si>
  <si>
    <t>OVERSIZE MARKET HOG (181-200 KG) B</t>
  </si>
  <si>
    <t>PRIME 90-100 KG AA</t>
  </si>
  <si>
    <t>OVERSIZE MARKET HOG (126-150 KG) A</t>
  </si>
  <si>
    <t>PRIME 71-89 KG A</t>
  </si>
  <si>
    <t>136-150 KG</t>
  </si>
  <si>
    <t>OVERSIZE MARKET HOG (201-250 KG) B</t>
  </si>
  <si>
    <t>OVERSIZE 181 KG A</t>
  </si>
  <si>
    <t>151-165 KG</t>
  </si>
  <si>
    <t>OVERSIZE MARKET HOG (251-300 KG) A</t>
  </si>
  <si>
    <t>OVERSIZE 111-125 KG B</t>
  </si>
  <si>
    <t>151-180 KG</t>
  </si>
  <si>
    <t>PRIME MARKET HOG (81-90 KG) A</t>
  </si>
  <si>
    <t xml:space="preserve">PRIME 81-100 KG </t>
  </si>
  <si>
    <t>OVERSIZE 126-150 KG B</t>
  </si>
  <si>
    <t>166-180 KG</t>
  </si>
  <si>
    <t>PRIME 71-89 KG AA</t>
  </si>
  <si>
    <t>181 KG UP</t>
  </si>
  <si>
    <t>LIGHT PRIME A</t>
  </si>
  <si>
    <t>181-200 KG</t>
  </si>
  <si>
    <t>PRIME MARKET HOG (91-100 KG) B</t>
  </si>
  <si>
    <t>OVERSIZE 151-180 KG B</t>
  </si>
  <si>
    <t>OVERSIZE 181 KG B</t>
  </si>
  <si>
    <t>201-250 KG</t>
  </si>
  <si>
    <t>PRIME 51-60 KG</t>
  </si>
  <si>
    <t>251-300 KG</t>
  </si>
  <si>
    <t>LETCHON</t>
  </si>
  <si>
    <t>OVERSIZE MARKET HOG (251-300 KG) B</t>
  </si>
  <si>
    <t>OVERSIZE MARKET HOG (181 KG UP) A</t>
  </si>
  <si>
    <t>81-90 KG</t>
  </si>
  <si>
    <t>CULLED MARKET HOG (41-50 KG) A</t>
  </si>
  <si>
    <t>OVERSIZE 181KG B</t>
  </si>
  <si>
    <t>OVERSIZE 151-180 KG C</t>
  </si>
  <si>
    <t>91-100 KG</t>
  </si>
  <si>
    <t>PRIME 61-70KG A</t>
  </si>
  <si>
    <t>OVERSIZE 251-300KG</t>
  </si>
  <si>
    <t>LIGHT PRIME 51-60 KG</t>
  </si>
  <si>
    <t>PRIME MARKET HOG (91-100 KG)A</t>
  </si>
  <si>
    <t>CULLED MARKET HOG (31-40 KG) A</t>
  </si>
  <si>
    <t xml:space="preserve">PRIME 71-89 KG </t>
  </si>
  <si>
    <t>HEAVY PRIME MARKET HOG (101-110 KG)</t>
  </si>
  <si>
    <t xml:space="preserve">PRIME 90-100 KG </t>
  </si>
  <si>
    <t>LECHON (21-30 KG) B</t>
  </si>
  <si>
    <t>21-30 KG</t>
  </si>
  <si>
    <t>LECHON (10 KG &amp; BELOW) A</t>
  </si>
  <si>
    <t>LECHON (21 - 30 KG) A</t>
  </si>
  <si>
    <t xml:space="preserve">OVERSIZE 126-150 KG </t>
  </si>
  <si>
    <t>10 KG &amp; BELOW</t>
  </si>
  <si>
    <t xml:space="preserve">OVERSIZE 151-180 KG </t>
  </si>
  <si>
    <t>LECHON (11-20 KG) B</t>
  </si>
  <si>
    <t>11-20 KG</t>
  </si>
  <si>
    <t xml:space="preserve">OVERSIZE 181 KG </t>
  </si>
  <si>
    <t xml:space="preserve">OVERSIZE 181KG </t>
  </si>
  <si>
    <t xml:space="preserve">PRIME 61-70KG </t>
  </si>
  <si>
    <t>OVERSIZE MARKET HOG 111-125 KG</t>
  </si>
  <si>
    <t>39 KG &amp; BELOW</t>
  </si>
  <si>
    <t>OVERSIZE MARKET HOG 126-150 KG</t>
  </si>
  <si>
    <t>PRIME MARKET HOG 71-89 KG</t>
  </si>
  <si>
    <t>PRIME MARKET HOG 90-100 KG</t>
  </si>
  <si>
    <t>SOW</t>
  </si>
  <si>
    <t>LIGHT PRIME MARKET HOG</t>
  </si>
  <si>
    <t>CULED MARKET HOG</t>
  </si>
  <si>
    <t>LECHON (11 - 20 KG) A</t>
  </si>
  <si>
    <t>ACCRUAL</t>
  </si>
  <si>
    <t>HEAVY PRIME MARKET HOG (101-110 KG)A PLUS</t>
  </si>
  <si>
    <t>OVERSIZE MARKET HOG (111-125 KG) A PLUS</t>
  </si>
  <si>
    <t>CULLED MARKET HOG (31-40 KG) C</t>
  </si>
  <si>
    <t>HEAVY PRIME MARKET HOG (101-110 KG</t>
  </si>
  <si>
    <t>CULLED YOUNG BOAR (101 - 125 KG) B</t>
  </si>
  <si>
    <t>PRIME MARKET HOG (90-100 KG) A</t>
  </si>
  <si>
    <t>CULLED YOUNG BOAR (126-150 KG) B</t>
  </si>
  <si>
    <t>PRIME MARKET HOG (90-100 KG) A PLU</t>
  </si>
  <si>
    <t>CULLED YOUNG BOAR (40-70 KG) B</t>
  </si>
  <si>
    <t>OVERSIZE MARKET HOG (151-180 KG) A</t>
  </si>
  <si>
    <t>CULLED YOUNG BOAR (71-100 KG) B</t>
  </si>
  <si>
    <t>FEEDER PIG - FEMALE</t>
  </si>
  <si>
    <t>FEEDER</t>
  </si>
  <si>
    <t>FEEDER PIG - MALE</t>
  </si>
  <si>
    <t>HEAVY PRIME MARKET HOG (101-110 KG) A P</t>
  </si>
  <si>
    <t>HEAVY PRIME MARKET HOG (101-110 KG) A+</t>
  </si>
  <si>
    <t>PRIME MARKET HOG (81-90 KG) A PLUS</t>
  </si>
  <si>
    <t>LIGHT PRIME MARKET HOG (51-60 KG)</t>
  </si>
  <si>
    <t>LIGHT PRIME MARKET HOG (61-70 KG)</t>
  </si>
  <si>
    <t>RMA</t>
  </si>
  <si>
    <t>LIGHT PRIME MARKET HOG (61-70KG) A</t>
  </si>
  <si>
    <t>OVERSIZE 166 KG</t>
  </si>
  <si>
    <t>LIGHT PRIME MARKET HOG (71-80 KG)</t>
  </si>
  <si>
    <t>PRIME MARKET 81-90 KG</t>
  </si>
  <si>
    <t>OVERSIZE MARKET HOG (126-150 KG) A PLUS</t>
  </si>
  <si>
    <t>PRIME MARKET HOG</t>
  </si>
  <si>
    <t>OVERSIZE MARKET HOG (151-180 KG) A PLUS</t>
  </si>
  <si>
    <t>OVERSIZE MARKET HOG (151-180 KG) C</t>
  </si>
  <si>
    <t>PRIME MARKET HOG (71-89 KG) A</t>
  </si>
  <si>
    <t>71-89 KG</t>
  </si>
  <si>
    <t>PRIME MARKET HOG (71-89 KG) A PLUS</t>
  </si>
  <si>
    <t>PRIME MARKET HOG (71-89 KG) A+</t>
  </si>
  <si>
    <t>PRIME MARKET HOG (71-89 KG) AA</t>
  </si>
  <si>
    <t>PRIME MARKET HOG (71-89 KG) B</t>
  </si>
  <si>
    <t>90-100 KG</t>
  </si>
  <si>
    <t xml:space="preserve">OVERSIZE 126-135 KG </t>
  </si>
  <si>
    <t xml:space="preserve">OVERSIZE 136-150 KG </t>
  </si>
  <si>
    <t>PRIME MARKET HOG (90-100 KG) A PLUS</t>
  </si>
  <si>
    <t xml:space="preserve">OVERSIZE 166-180 KG </t>
  </si>
  <si>
    <t>PRIME MARKET HOG (90-100 KG) A+</t>
  </si>
  <si>
    <t xml:space="preserve">OVERSIZE 151-165 KG </t>
  </si>
  <si>
    <t>PRIME MARKET HOG (90-100 KG) AA</t>
  </si>
  <si>
    <t xml:space="preserve">PRIME 81-90 KG </t>
  </si>
  <si>
    <t>PRIME MARKET HOG (90-100 KG) B</t>
  </si>
  <si>
    <t>PRIME MARKET HOG (91-100 KG) A PLU</t>
  </si>
  <si>
    <t>LIGHT PRIME 71-80 KG</t>
  </si>
  <si>
    <t>PRIME MARKET HOG (91-100 KG) A PLUS</t>
  </si>
  <si>
    <t>PRIME 81-90 KG A PLUS</t>
  </si>
  <si>
    <t xml:space="preserve">OVERSIZE 181-200 KG </t>
  </si>
  <si>
    <t>OVERSIZE 201-250 KG</t>
  </si>
  <si>
    <t>OVERSIZE 251-300 KG</t>
  </si>
  <si>
    <t>OVERSIZE MARKET HOG (111-125 KG)</t>
  </si>
  <si>
    <t>OVERSIZE MARKET HOG (126-180 KG)</t>
  </si>
  <si>
    <t>SELECTED BOAR (80 KGS BELOW)</t>
  </si>
  <si>
    <t>80 KG &amp; BELOW</t>
  </si>
  <si>
    <t>OVERSIZE MARKET HOG (181 UP KG)</t>
  </si>
  <si>
    <t>PRIME MARKET HOG (81-100 KG)</t>
  </si>
  <si>
    <t>CULLED 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</si>
</sst>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-mmm-yy"/>
    <numFmt numFmtId="165" formatCode="#,##0.000"/>
  </numFmts>
  <fonts count="6" x14ac:knownFonts="1">
    <font>
      <color theme="1"/>
      <family val="2"/>
      <scheme val="minor"/>
      <sz val="11"/>
      <name val="Calibri"/>
    </font>
    <font>
      <charset val="1"/>
      <color theme="1"/>
      <family val="2"/>
      <sz val="11"/>
      <name val="Calibri"/>
    </font>
    <font>
      <b/>
      <charset val="1"/>
      <color theme="1"/>
      <sz val="10"/>
      <name val="Trebuchet MS"/>
    </font>
    <font>
      <b/>
      <charset val="1"/>
      <family val="2"/>
      <sz val="11"/>
      <name val="Calibri"/>
    </font>
    <font>
      <b/>
      <charset val="1"/>
      <color theme="1"/>
      <family val="2"/>
      <sz val="10"/>
      <name val="Trebuchet MS"/>
    </font>
    <font>
      <charset val="1"/>
      <color theme="1"/>
      <family val="2"/>
      <sz val="10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right"/>
    </xf>
    <xf numFmtId="165" fontId="1" fillId="0" borderId="0" xfId="0" applyNumberFormat="1" applyFont="1"/>
    <xf numFmtId="165" fontId="0" fillId="0" borderId="0" xfId="0" applyNumberForma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6.xml"/><Relationship Id="rId6" Type="http://schemas.openxmlformats.org/officeDocument/2006/relationships/worksheet" Target="worksheets/sheet9.xml"/><Relationship Id="rId7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0"/>
  <sheetViews>
    <sheetView workbookViewId="0" zoomScale="110" zoomScaleNormal="110">
      <selection activeCell="F8" sqref="F8"/>
    </sheetView>
  </sheetViews>
  <sheetFormatPr defaultRowHeight="15" outlineLevelRow="0" outlineLevelCol="0" x14ac:dyDescent="0" defaultColWidth="8.7109375"/>
  <cols>
    <col min="3" max="3" width="4.85546875" style="1" customWidth="1"/>
    <col min="4" max="4" width="6.5703125" style="1" customWidth="1"/>
    <col min="5" max="5" width="14.85546875" style="1" customWidth="1"/>
    <col min="6" max="6" width="14.85546875" style="2" customWidth="1"/>
    <col min="9" max="9" width="11.5703125" style="2" customWidth="1"/>
    <col min="10" max="10" width="17.42578125" style="2" customWidth="1"/>
    <col min="11" max="11" width="12.5703125" style="2" customWidth="1"/>
    <col min="15" max="15" width="11.140625" style="2" customWidth="1"/>
    <col min="16368" max="16384" width="11.5703125" style="2" customWidth="1"/>
  </cols>
  <sheetData>
    <row r="1" ht="14.25" customHeight="1" spans="1:24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3"/>
      <c r="X1" s="3"/>
    </row>
    <row r="2" spans="1:25" x14ac:dyDescent="0.25">
      <c r="A2">
        <v>2024</v>
      </c>
      <c r="B2" t="s">
        <v>22</v>
      </c>
      <c r="C2" s="1" t="s">
        <v>23</v>
      </c>
      <c r="D2" s="1" t="s">
        <v>24</v>
      </c>
      <c r="E2" s="1">
        <v>2100120801</v>
      </c>
      <c r="F2" s="2" t="s">
        <v>25</v>
      </c>
      <c r="G2" s="7" t="s">
        <v>26</v>
      </c>
      <c r="H2" s="7">
        <f>VLOOKUP(E2,SOTC_SWINE!B2:C344,{2},FALSE)</f>
      </c>
      <c r="I2" s="1">
        <v>1000000000217</v>
      </c>
      <c r="J2" s="2" t="s">
        <v>27</v>
      </c>
      <c r="K2" s="2" t="s">
        <v>27</v>
      </c>
      <c r="L2">
        <f>IF(VLOOKUP(K2,SKU_SWINE!C2:F106,{4},FALSE)=0, "-",VLOOKUP(K2,SKU_SWINE!C2:F106,{4},FALSE)</f>
      </c>
      <c r="M2" s="8">
        <v>1</v>
      </c>
      <c r="N2" s="7" t="s">
        <v>28</v>
      </c>
      <c r="O2" s="9">
        <f>((VLOOKUP(Y2,SOTC_SWINE!A2:J344,9,FALSE)/VLOOKUP(Y2,SOTC_SWINE!A2:J344,8,FALSE))*M2)</f>
      </c>
      <c r="P2" s="8">
        <f>3*M2</f>
      </c>
      <c r="Q2" s="10">
        <f>O2-P2</f>
      </c>
      <c r="R2" s="10">
        <f>Q2/M2</f>
      </c>
      <c r="S2" s="10">
        <f>U2*P2</f>
      </c>
      <c r="T2" s="8">
        <v>21747.08</v>
      </c>
      <c r="U2" s="8">
        <f>T2/Q2</f>
      </c>
      <c r="V2" s="8">
        <f>T2/M2</f>
      </c>
      <c r="W2" t="s">
        <v>25</v>
      </c>
      <c r="X2">
        <v>17</v>
      </c>
      <c r="Y2" t="s">
        <v>29</v>
      </c>
    </row>
    <row r="3" spans="1:25" x14ac:dyDescent="0.25">
      <c r="A3">
        <v>2024</v>
      </c>
      <c r="B3" t="s">
        <v>22</v>
      </c>
      <c r="C3" s="1" t="s">
        <v>23</v>
      </c>
      <c r="D3" s="1" t="s">
        <v>24</v>
      </c>
      <c r="E3" s="1">
        <v>2100120801</v>
      </c>
      <c r="F3" s="2" t="s">
        <v>25</v>
      </c>
      <c r="G3" s="7" t="s">
        <v>26</v>
      </c>
      <c r="H3" s="7">
        <f>VLOOKUP(E3,SOTC_SWINE!B2:C344,{2},FALSE)</f>
      </c>
      <c r="I3" s="1">
        <v>1000000000225</v>
      </c>
      <c r="J3" s="2" t="s">
        <v>30</v>
      </c>
      <c r="K3" s="2" t="s">
        <v>30</v>
      </c>
      <c r="L3">
        <f>IF(VLOOKUP(K3,SKU_SWINE!C2:F106,{4},FALSE)=0, "-",VLOOKUP(K3,SKU_SWINE!C2:F106,{4},FALSE)</f>
      </c>
      <c r="M3" s="8">
        <v>15</v>
      </c>
      <c r="N3" s="7" t="s">
        <v>28</v>
      </c>
      <c r="O3" s="9">
        <f>((VLOOKUP(Y3,SOTC_SWINE!A2:J344,9,FALSE)/VLOOKUP(Y3,SOTC_SWINE!A2:J344,8,FALSE))*M3)</f>
      </c>
      <c r="P3" s="8">
        <f>3*M3</f>
      </c>
      <c r="Q3" s="10">
        <f>O3-P3</f>
      </c>
      <c r="R3" s="10">
        <f>Q3/M3</f>
      </c>
      <c r="S3" s="10">
        <f>U3*P3</f>
      </c>
      <c r="T3" s="8">
        <v>339418.65</v>
      </c>
      <c r="U3" s="8">
        <f>T3/Q3</f>
      </c>
      <c r="V3" s="8">
        <f>T3/M3</f>
      </c>
      <c r="W3" t="s">
        <v>25</v>
      </c>
      <c r="X3">
        <v>17</v>
      </c>
      <c r="Y3" t="s">
        <v>31</v>
      </c>
    </row>
    <row r="4" spans="1:25" x14ac:dyDescent="0.25">
      <c r="A4">
        <v>2024</v>
      </c>
      <c r="B4" t="s">
        <v>22</v>
      </c>
      <c r="C4" s="1" t="s">
        <v>23</v>
      </c>
      <c r="D4" s="1" t="s">
        <v>24</v>
      </c>
      <c r="E4" s="1">
        <v>2100120801</v>
      </c>
      <c r="F4" s="2" t="s">
        <v>25</v>
      </c>
      <c r="G4" s="7" t="s">
        <v>26</v>
      </c>
      <c r="H4" s="7">
        <f>VLOOKUP(E4,SOTC_SWINE!B2:C344,{2},FALSE)</f>
      </c>
      <c r="I4" s="1">
        <v>1000000000742</v>
      </c>
      <c r="J4" s="2" t="s">
        <v>32</v>
      </c>
      <c r="K4" s="2" t="s">
        <v>32</v>
      </c>
      <c r="L4">
        <f>IF(VLOOKUP(K4,SKU_SWINE!C2:F106,{4},FALSE)=0, "-",VLOOKUP(K4,SKU_SWINE!C2:F106,{4},FALSE)</f>
      </c>
      <c r="M4" s="8">
        <v>5</v>
      </c>
      <c r="N4" s="7" t="s">
        <v>28</v>
      </c>
      <c r="O4" s="9">
        <f>((VLOOKUP(Y4,SOTC_SWINE!A2:J344,9,FALSE)/VLOOKUP(Y4,SOTC_SWINE!A2:J344,8,FALSE))*M4)</f>
      </c>
      <c r="P4" s="8">
        <f>3*M4</f>
      </c>
      <c r="Q4" s="10">
        <f>O4-P4</f>
      </c>
      <c r="R4" s="10">
        <f>Q4/M4</f>
      </c>
      <c r="S4" s="10">
        <f>U4*P4</f>
      </c>
      <c r="T4" s="8">
        <v>116411.25</v>
      </c>
      <c r="U4" s="8">
        <f>T4/Q4</f>
      </c>
      <c r="V4" s="8">
        <f>T4/M4</f>
      </c>
      <c r="W4" t="s">
        <v>25</v>
      </c>
      <c r="X4">
        <v>17</v>
      </c>
      <c r="Y4" t="s">
        <v>33</v>
      </c>
    </row>
    <row r="5" spans="1:25" x14ac:dyDescent="0.25">
      <c r="A5">
        <v>2024</v>
      </c>
      <c r="B5" t="s">
        <v>22</v>
      </c>
      <c r="C5" s="1" t="s">
        <v>23</v>
      </c>
      <c r="D5" s="1" t="s">
        <v>24</v>
      </c>
      <c r="E5" s="1">
        <v>2100120801</v>
      </c>
      <c r="F5" s="2" t="s">
        <v>25</v>
      </c>
      <c r="G5" s="7" t="s">
        <v>26</v>
      </c>
      <c r="H5" s="7">
        <f>VLOOKUP(E5,SOTC_SWINE!B2:C344,{2},FALSE)</f>
      </c>
      <c r="I5" s="1">
        <v>1000000000225</v>
      </c>
      <c r="J5" s="2" t="s">
        <v>30</v>
      </c>
      <c r="K5" s="2" t="s">
        <v>30</v>
      </c>
      <c r="L5">
        <f>IF(VLOOKUP(K5,SKU_SWINE!C2:F106,{4},FALSE)=0, "-",VLOOKUP(K5,SKU_SWINE!C2:F106,{4},FALSE)</f>
      </c>
      <c r="M5" s="8">
        <v>4</v>
      </c>
      <c r="N5" s="7" t="s">
        <v>28</v>
      </c>
      <c r="O5" s="9">
        <f>((VLOOKUP(Y5,SOTC_SWINE!A2:J344,9,FALSE)/VLOOKUP(Y5,SOTC_SWINE!A2:J344,8,FALSE))*M5)</f>
      </c>
      <c r="P5" s="8">
        <f>3*M5</f>
      </c>
      <c r="Q5" s="10">
        <f>O5-P5</f>
      </c>
      <c r="R5" s="10">
        <f>Q5/M5</f>
      </c>
      <c r="S5" s="10">
        <f>U5*P5</f>
      </c>
      <c r="T5" s="8">
        <v>90511.64</v>
      </c>
      <c r="U5" s="8">
        <f>T5/Q5</f>
      </c>
      <c r="V5" s="8">
        <f>T5/M5</f>
      </c>
      <c r="W5" t="s">
        <v>25</v>
      </c>
      <c r="X5">
        <v>17</v>
      </c>
      <c r="Y5" t="s">
        <v>31</v>
      </c>
    </row>
    <row r="6" spans="1:25" x14ac:dyDescent="0.25">
      <c r="A6">
        <v>2024</v>
      </c>
      <c r="B6" t="s">
        <v>22</v>
      </c>
      <c r="C6" s="1" t="s">
        <v>23</v>
      </c>
      <c r="D6" s="1" t="s">
        <v>24</v>
      </c>
      <c r="E6" s="1">
        <v>2100120801</v>
      </c>
      <c r="F6" s="2" t="s">
        <v>25</v>
      </c>
      <c r="G6" s="7" t="s">
        <v>26</v>
      </c>
      <c r="H6" s="7">
        <f>VLOOKUP(E6,SOTC_SWINE!B2:C344,{2},FALSE)</f>
      </c>
      <c r="I6" s="1">
        <v>1000000000225</v>
      </c>
      <c r="J6" s="2" t="s">
        <v>30</v>
      </c>
      <c r="K6" s="2" t="s">
        <v>30</v>
      </c>
      <c r="L6">
        <f>IF(VLOOKUP(K6,SKU_SWINE!C2:F106,{4},FALSE)=0, "-",VLOOKUP(K6,SKU_SWINE!C2:F106,{4},FALSE)</f>
      </c>
      <c r="M6" s="8">
        <v>1</v>
      </c>
      <c r="N6" s="7" t="s">
        <v>28</v>
      </c>
      <c r="O6" s="9">
        <f>((VLOOKUP(Y6,SOTC_SWINE!A2:J344,9,FALSE)/VLOOKUP(Y6,SOTC_SWINE!A2:J344,8,FALSE))*M6)</f>
      </c>
      <c r="P6" s="8">
        <f>3*M6</f>
      </c>
      <c r="Q6" s="10">
        <f>O6-P6</f>
      </c>
      <c r="R6" s="10">
        <f>Q6/M6</f>
      </c>
      <c r="S6" s="10">
        <f>U6*P6</f>
      </c>
      <c r="T6" s="8">
        <v>22627.91</v>
      </c>
      <c r="U6" s="8">
        <f>T6/Q6</f>
      </c>
      <c r="V6" s="8">
        <f>T6/M6</f>
      </c>
      <c r="W6" t="s">
        <v>25</v>
      </c>
      <c r="X6">
        <v>17</v>
      </c>
      <c r="Y6" t="s">
        <v>31</v>
      </c>
    </row>
    <row r="7" spans="1:25" x14ac:dyDescent="0.25">
      <c r="A7">
        <v>2024</v>
      </c>
      <c r="B7" t="s">
        <v>22</v>
      </c>
      <c r="C7" s="1" t="s">
        <v>23</v>
      </c>
      <c r="D7" s="1" t="s">
        <v>24</v>
      </c>
      <c r="E7" s="1">
        <v>2100120801</v>
      </c>
      <c r="F7" s="2" t="s">
        <v>25</v>
      </c>
      <c r="G7" s="7" t="s">
        <v>26</v>
      </c>
      <c r="H7" s="7">
        <f>VLOOKUP(E7,SOTC_SWINE!B2:C344,{2},FALSE)</f>
      </c>
      <c r="I7" s="1">
        <v>1000000000225</v>
      </c>
      <c r="J7" s="2" t="s">
        <v>30</v>
      </c>
      <c r="K7" s="2" t="s">
        <v>30</v>
      </c>
      <c r="L7">
        <f>IF(VLOOKUP(K7,SKU_SWINE!C2:F106,{4},FALSE)=0, "-",VLOOKUP(K7,SKU_SWINE!C2:F106,{4},FALSE)</f>
      </c>
      <c r="M7" s="8">
        <v>2</v>
      </c>
      <c r="N7" s="7" t="s">
        <v>28</v>
      </c>
      <c r="O7" s="9">
        <f>((VLOOKUP(Y7,SOTC_SWINE!A2:J344,9,FALSE)/VLOOKUP(Y7,SOTC_SWINE!A2:J344,8,FALSE))*M7)</f>
      </c>
      <c r="P7" s="8">
        <f>3*M7</f>
      </c>
      <c r="Q7" s="10">
        <f>O7-P7</f>
      </c>
      <c r="R7" s="10">
        <f>Q7/M7</f>
      </c>
      <c r="S7" s="10">
        <f>U7*P7</f>
      </c>
      <c r="T7" s="8">
        <v>45255.82</v>
      </c>
      <c r="U7" s="8">
        <f>T7/Q7</f>
      </c>
      <c r="V7" s="8">
        <f>T7/M7</f>
      </c>
      <c r="W7" t="s">
        <v>25</v>
      </c>
      <c r="X7">
        <v>17</v>
      </c>
      <c r="Y7" t="s">
        <v>31</v>
      </c>
    </row>
    <row r="8" spans="1:25" x14ac:dyDescent="0.25">
      <c r="A8">
        <v>2024</v>
      </c>
      <c r="B8" t="s">
        <v>22</v>
      </c>
      <c r="C8" s="1" t="s">
        <v>23</v>
      </c>
      <c r="D8" s="1" t="s">
        <v>24</v>
      </c>
      <c r="E8" s="1">
        <v>2100120801</v>
      </c>
      <c r="F8" s="2" t="s">
        <v>25</v>
      </c>
      <c r="G8" s="7" t="s">
        <v>26</v>
      </c>
      <c r="H8" s="7">
        <f>VLOOKUP(E8,SOTC_SWINE!B2:C344,{2},FALSE)</f>
      </c>
      <c r="I8" s="1">
        <v>1000000000742</v>
      </c>
      <c r="J8" s="2" t="s">
        <v>32</v>
      </c>
      <c r="K8" s="2" t="s">
        <v>32</v>
      </c>
      <c r="L8">
        <f>IF(VLOOKUP(K8,SKU_SWINE!C2:F106,{4},FALSE)=0, "-",VLOOKUP(K8,SKU_SWINE!C2:F106,{4},FALSE)</f>
      </c>
      <c r="M8" s="8">
        <v>1</v>
      </c>
      <c r="N8" s="7" t="s">
        <v>28</v>
      </c>
      <c r="O8" s="9">
        <f>((VLOOKUP(Y8,SOTC_SWINE!A2:J344,9,FALSE)/VLOOKUP(Y8,SOTC_SWINE!A2:J344,8,FALSE))*M8)</f>
      </c>
      <c r="P8" s="8">
        <f>3*M8</f>
      </c>
      <c r="Q8" s="10">
        <f>O8-P8</f>
      </c>
      <c r="R8" s="10">
        <f>Q8/M8</f>
      </c>
      <c r="S8" s="10">
        <f>U8*P8</f>
      </c>
      <c r="T8" s="8">
        <v>23282.25</v>
      </c>
      <c r="U8" s="8">
        <f>T8/Q8</f>
      </c>
      <c r="V8" s="8">
        <f>T8/M8</f>
      </c>
      <c r="W8" t="s">
        <v>25</v>
      </c>
      <c r="X8">
        <v>17</v>
      </c>
      <c r="Y8" t="s">
        <v>33</v>
      </c>
    </row>
    <row r="9" spans="1:25" x14ac:dyDescent="0.25">
      <c r="A9">
        <v>2024</v>
      </c>
      <c r="B9" t="s">
        <v>22</v>
      </c>
      <c r="C9" s="1" t="s">
        <v>23</v>
      </c>
      <c r="D9" s="1" t="s">
        <v>24</v>
      </c>
      <c r="E9" s="1">
        <v>2100120801</v>
      </c>
      <c r="F9" s="2" t="s">
        <v>25</v>
      </c>
      <c r="G9" s="7" t="s">
        <v>26</v>
      </c>
      <c r="H9" s="7">
        <f>VLOOKUP(E9,SOTC_SWINE!B2:C344,{2},FALSE)</f>
      </c>
      <c r="I9" s="1">
        <v>1000000000217</v>
      </c>
      <c r="J9" s="2" t="s">
        <v>27</v>
      </c>
      <c r="K9" s="2" t="s">
        <v>27</v>
      </c>
      <c r="L9">
        <f>IF(VLOOKUP(K9,SKU_SWINE!C2:F106,{4},FALSE)=0, "-",VLOOKUP(K9,SKU_SWINE!C2:F106,{4},FALSE)</f>
      </c>
      <c r="M9" s="8">
        <v>1</v>
      </c>
      <c r="N9" s="7" t="s">
        <v>28</v>
      </c>
      <c r="O9" s="9">
        <f>((VLOOKUP(Y9,SOTC_SWINE!A2:J344,9,FALSE)/VLOOKUP(Y9,SOTC_SWINE!A2:J344,8,FALSE))*M9)</f>
      </c>
      <c r="P9" s="8">
        <f>3*M9</f>
      </c>
      <c r="Q9" s="10">
        <f>O9-P9</f>
      </c>
      <c r="R9" s="10">
        <f>Q9/M9</f>
      </c>
      <c r="S9" s="10">
        <f>U9*P9</f>
      </c>
      <c r="T9" s="8">
        <v>21747.08</v>
      </c>
      <c r="U9" s="8">
        <f>T9/Q9</f>
      </c>
      <c r="V9" s="8">
        <f>T9/M9</f>
      </c>
      <c r="W9" t="s">
        <v>25</v>
      </c>
      <c r="X9">
        <v>17</v>
      </c>
      <c r="Y9" t="s">
        <v>29</v>
      </c>
    </row>
    <row r="10" spans="1:25" x14ac:dyDescent="0.25">
      <c r="A10">
        <v>2024</v>
      </c>
      <c r="B10" t="s">
        <v>22</v>
      </c>
      <c r="C10" s="1" t="s">
        <v>23</v>
      </c>
      <c r="D10" s="1" t="s">
        <v>24</v>
      </c>
      <c r="E10" s="1">
        <v>2100120801</v>
      </c>
      <c r="F10" s="2" t="s">
        <v>25</v>
      </c>
      <c r="G10" s="7" t="s">
        <v>26</v>
      </c>
      <c r="H10" s="7">
        <f>VLOOKUP(E10,SOTC_SWINE!B2:C344,{2},FALSE)</f>
      </c>
      <c r="I10" s="1">
        <v>1000000000225</v>
      </c>
      <c r="J10" s="2" t="s">
        <v>30</v>
      </c>
      <c r="K10" s="2" t="s">
        <v>30</v>
      </c>
      <c r="L10">
        <f>IF(VLOOKUP(K10,SKU_SWINE!C2:F106,{4},FALSE)=0, "-",VLOOKUP(K10,SKU_SWINE!C2:F106,{4},FALSE)</f>
      </c>
      <c r="M10" s="8">
        <v>8</v>
      </c>
      <c r="N10" s="7" t="s">
        <v>28</v>
      </c>
      <c r="O10" s="9">
        <f>((VLOOKUP(Y10,SOTC_SWINE!A2:J344,9,FALSE)/VLOOKUP(Y10,SOTC_SWINE!A2:J344,8,FALSE))*M10)</f>
      </c>
      <c r="P10" s="8">
        <f>3*M10</f>
      </c>
      <c r="Q10" s="10">
        <f>O10-P10</f>
      </c>
      <c r="R10" s="10">
        <f>Q10/M10</f>
      </c>
      <c r="S10" s="10">
        <f>U10*P10</f>
      </c>
      <c r="T10" s="8">
        <v>181023.28</v>
      </c>
      <c r="U10" s="8">
        <f>T10/Q10</f>
      </c>
      <c r="V10" s="8">
        <f>T10/M10</f>
      </c>
      <c r="W10" t="s">
        <v>25</v>
      </c>
      <c r="X10">
        <v>17</v>
      </c>
      <c r="Y10" t="s">
        <v>31</v>
      </c>
    </row>
    <row r="11" spans="1:25" x14ac:dyDescent="0.25">
      <c r="A11">
        <v>2024</v>
      </c>
      <c r="B11" t="s">
        <v>22</v>
      </c>
      <c r="C11" s="1" t="s">
        <v>23</v>
      </c>
      <c r="D11" s="1" t="s">
        <v>24</v>
      </c>
      <c r="E11" s="1">
        <v>2100120801</v>
      </c>
      <c r="F11" s="2" t="s">
        <v>25</v>
      </c>
      <c r="G11" s="7" t="s">
        <v>26</v>
      </c>
      <c r="H11" s="7">
        <f>VLOOKUP(E11,SOTC_SWINE!B2:C344,{2},FALSE)</f>
      </c>
      <c r="I11" s="1">
        <v>1000000000225</v>
      </c>
      <c r="J11" s="2" t="s">
        <v>30</v>
      </c>
      <c r="K11" s="2" t="s">
        <v>30</v>
      </c>
      <c r="L11">
        <f>IF(VLOOKUP(K11,SKU_SWINE!C2:F106,{4},FALSE)=0, "-",VLOOKUP(K11,SKU_SWINE!C2:F106,{4},FALSE)</f>
      </c>
      <c r="M11" s="8">
        <v>1</v>
      </c>
      <c r="N11" s="7" t="s">
        <v>28</v>
      </c>
      <c r="O11" s="9">
        <f>((VLOOKUP(Y11,SOTC_SWINE!A2:J344,9,FALSE)/VLOOKUP(Y11,SOTC_SWINE!A2:J344,8,FALSE))*M11)</f>
      </c>
      <c r="P11" s="8">
        <f>3*M11</f>
      </c>
      <c r="Q11" s="10">
        <f>O11-P11</f>
      </c>
      <c r="R11" s="10">
        <f>Q11/M11</f>
      </c>
      <c r="S11" s="10">
        <f>U11*P11</f>
      </c>
      <c r="T11" s="8">
        <v>22627.92</v>
      </c>
      <c r="U11" s="8">
        <f>T11/Q11</f>
      </c>
      <c r="V11" s="8">
        <f>T11/M11</f>
      </c>
      <c r="W11" t="s">
        <v>25</v>
      </c>
      <c r="X11">
        <v>17</v>
      </c>
      <c r="Y11" t="s">
        <v>31</v>
      </c>
    </row>
    <row r="12" spans="1:25" x14ac:dyDescent="0.25">
      <c r="A12">
        <v>2024</v>
      </c>
      <c r="B12" t="s">
        <v>22</v>
      </c>
      <c r="C12" s="1" t="s">
        <v>23</v>
      </c>
      <c r="D12" s="1" t="s">
        <v>24</v>
      </c>
      <c r="E12" s="1">
        <v>2100120801</v>
      </c>
      <c r="F12" s="2" t="s">
        <v>25</v>
      </c>
      <c r="G12" s="7" t="s">
        <v>26</v>
      </c>
      <c r="H12" s="7">
        <f>VLOOKUP(E12,SOTC_SWINE!B2:C344,{2},FALSE)</f>
      </c>
      <c r="I12" s="1">
        <v>1000000000217</v>
      </c>
      <c r="J12" s="2" t="s">
        <v>27</v>
      </c>
      <c r="K12" s="2" t="s">
        <v>27</v>
      </c>
      <c r="L12">
        <f>IF(VLOOKUP(K12,SKU_SWINE!C2:F106,{4},FALSE)=0, "-",VLOOKUP(K12,SKU_SWINE!C2:F106,{4},FALSE)</f>
      </c>
      <c r="M12" s="8">
        <v>4</v>
      </c>
      <c r="N12" s="7" t="s">
        <v>28</v>
      </c>
      <c r="O12" s="9">
        <f>((VLOOKUP(Y12,SOTC_SWINE!A2:J344,9,FALSE)/VLOOKUP(Y12,SOTC_SWINE!A2:J344,8,FALSE))*M12)</f>
      </c>
      <c r="P12" s="8">
        <f>3*M12</f>
      </c>
      <c r="Q12" s="10">
        <f>O12-P12</f>
      </c>
      <c r="R12" s="10">
        <f>Q12/M12</f>
      </c>
      <c r="S12" s="10">
        <f>U12*P12</f>
      </c>
      <c r="T12" s="8">
        <v>86988.32</v>
      </c>
      <c r="U12" s="8">
        <f>T12/Q12</f>
      </c>
      <c r="V12" s="8">
        <f>T12/M12</f>
      </c>
      <c r="W12" t="s">
        <v>25</v>
      </c>
      <c r="X12">
        <v>17</v>
      </c>
      <c r="Y12" t="s">
        <v>29</v>
      </c>
    </row>
    <row r="13" spans="1:25" x14ac:dyDescent="0.25">
      <c r="A13">
        <v>2024</v>
      </c>
      <c r="B13" t="s">
        <v>22</v>
      </c>
      <c r="C13" s="1" t="s">
        <v>23</v>
      </c>
      <c r="D13" s="1" t="s">
        <v>24</v>
      </c>
      <c r="E13" s="1">
        <v>2100120801</v>
      </c>
      <c r="F13" s="2" t="s">
        <v>25</v>
      </c>
      <c r="G13" s="7" t="s">
        <v>26</v>
      </c>
      <c r="H13" s="7">
        <f>VLOOKUP(E13,SOTC_SWINE!B2:C344,{2},FALSE)</f>
      </c>
      <c r="I13" s="1">
        <v>1000000000225</v>
      </c>
      <c r="J13" s="2" t="s">
        <v>30</v>
      </c>
      <c r="K13" s="2" t="s">
        <v>30</v>
      </c>
      <c r="L13">
        <f>IF(VLOOKUP(K13,SKU_SWINE!C2:F106,{4},FALSE)=0, "-",VLOOKUP(K13,SKU_SWINE!C2:F106,{4},FALSE)</f>
      </c>
      <c r="M13" s="8">
        <v>12</v>
      </c>
      <c r="N13" s="7" t="s">
        <v>28</v>
      </c>
      <c r="O13" s="9">
        <f>((VLOOKUP(Y13,SOTC_SWINE!A2:J344,9,FALSE)/VLOOKUP(Y13,SOTC_SWINE!A2:J344,8,FALSE))*M13)</f>
      </c>
      <c r="P13" s="8">
        <f>3*M13</f>
      </c>
      <c r="Q13" s="10">
        <f>O13-P13</f>
      </c>
      <c r="R13" s="10">
        <f>Q13/M13</f>
      </c>
      <c r="S13" s="10">
        <f>U13*P13</f>
      </c>
      <c r="T13" s="8">
        <v>271534.8</v>
      </c>
      <c r="U13" s="8">
        <f>T13/Q13</f>
      </c>
      <c r="V13" s="8">
        <f>T13/M13</f>
      </c>
      <c r="W13" t="s">
        <v>25</v>
      </c>
      <c r="X13">
        <v>17</v>
      </c>
      <c r="Y13" t="s">
        <v>31</v>
      </c>
    </row>
    <row r="14" spans="1:25" x14ac:dyDescent="0.25">
      <c r="A14">
        <v>2024</v>
      </c>
      <c r="B14" t="s">
        <v>22</v>
      </c>
      <c r="C14" s="1" t="s">
        <v>23</v>
      </c>
      <c r="D14" s="1" t="s">
        <v>24</v>
      </c>
      <c r="E14" s="1">
        <v>2100120801</v>
      </c>
      <c r="F14" s="2" t="s">
        <v>25</v>
      </c>
      <c r="G14" s="7" t="s">
        <v>26</v>
      </c>
      <c r="H14" s="7">
        <f>VLOOKUP(E14,SOTC_SWINE!B2:C344,{2},FALSE)</f>
      </c>
      <c r="I14" s="1">
        <v>1000000000742</v>
      </c>
      <c r="J14" s="2" t="s">
        <v>32</v>
      </c>
      <c r="K14" s="2" t="s">
        <v>32</v>
      </c>
      <c r="L14">
        <f>IF(VLOOKUP(K14,SKU_SWINE!C2:F106,{4},FALSE)=0, "-",VLOOKUP(K14,SKU_SWINE!C2:F106,{4},FALSE)</f>
      </c>
      <c r="M14" s="8">
        <v>4</v>
      </c>
      <c r="N14" s="7" t="s">
        <v>28</v>
      </c>
      <c r="O14" s="9">
        <f>((VLOOKUP(Y14,SOTC_SWINE!A2:J344,9,FALSE)/VLOOKUP(Y14,SOTC_SWINE!A2:J344,8,FALSE))*M14)</f>
      </c>
      <c r="P14" s="8">
        <f>3*M14</f>
      </c>
      <c r="Q14" s="10">
        <f>O14-P14</f>
      </c>
      <c r="R14" s="10">
        <f>Q14/M14</f>
      </c>
      <c r="S14" s="10">
        <f>U14*P14</f>
      </c>
      <c r="T14" s="8">
        <v>93129</v>
      </c>
      <c r="U14" s="8">
        <f>T14/Q14</f>
      </c>
      <c r="V14" s="8">
        <f>T14/M14</f>
      </c>
      <c r="W14" t="s">
        <v>25</v>
      </c>
      <c r="X14">
        <v>17</v>
      </c>
      <c r="Y14" t="s">
        <v>33</v>
      </c>
    </row>
    <row r="15" spans="1:25" x14ac:dyDescent="0.25">
      <c r="A15">
        <v>2024</v>
      </c>
      <c r="B15" t="s">
        <v>22</v>
      </c>
      <c r="C15" s="1" t="s">
        <v>23</v>
      </c>
      <c r="D15" s="1" t="s">
        <v>24</v>
      </c>
      <c r="E15" s="1">
        <v>2100120801</v>
      </c>
      <c r="F15" s="2" t="s">
        <v>25</v>
      </c>
      <c r="G15" s="7" t="s">
        <v>26</v>
      </c>
      <c r="H15" s="7">
        <f>VLOOKUP(E15,SOTC_SWINE!B2:C344,{2},FALSE)</f>
      </c>
      <c r="I15" s="1">
        <v>1000000000743</v>
      </c>
      <c r="J15" s="2" t="s">
        <v>34</v>
      </c>
      <c r="K15" s="2" t="s">
        <v>34</v>
      </c>
      <c r="L15">
        <f>IF(VLOOKUP(K15,SKU_SWINE!C2:F106,{4},FALSE)=0, "-",VLOOKUP(K15,SKU_SWINE!C2:F106,{4},FALSE)</f>
      </c>
      <c r="M15" s="8">
        <v>1</v>
      </c>
      <c r="N15" s="7" t="s">
        <v>28</v>
      </c>
      <c r="O15" s="9">
        <f>((VLOOKUP(Y15,SOTC_SWINE!A2:J344,9,FALSE)/VLOOKUP(Y15,SOTC_SWINE!A2:J344,8,FALSE))*M15)</f>
      </c>
      <c r="P15" s="8">
        <f>3*M15</f>
      </c>
      <c r="Q15" s="10">
        <f>O15-P15</f>
      </c>
      <c r="R15" s="10">
        <f>Q15/M15</f>
      </c>
      <c r="S15" s="10">
        <f>U15*P15</f>
      </c>
      <c r="T15" s="8">
        <v>20615</v>
      </c>
      <c r="U15" s="8">
        <f>T15/Q15</f>
      </c>
      <c r="V15" s="8">
        <f>T15/M15</f>
      </c>
      <c r="W15" t="s">
        <v>25</v>
      </c>
      <c r="X15">
        <v>17</v>
      </c>
      <c r="Y15" t="s">
        <v>35</v>
      </c>
    </row>
    <row r="16" spans="1:25" x14ac:dyDescent="0.25">
      <c r="A16">
        <v>2024</v>
      </c>
      <c r="B16" t="s">
        <v>22</v>
      </c>
      <c r="C16" s="1" t="s">
        <v>36</v>
      </c>
      <c r="D16" s="1" t="s">
        <v>37</v>
      </c>
      <c r="E16" s="1">
        <v>2100120656</v>
      </c>
      <c r="F16" s="2" t="s">
        <v>25</v>
      </c>
      <c r="G16" s="7" t="s">
        <v>26</v>
      </c>
      <c r="H16" s="7">
        <f>VLOOKUP(E16,SOTC_SWINE!B2:C344,{2},FALSE)</f>
      </c>
      <c r="I16" s="1">
        <v>1000000000217</v>
      </c>
      <c r="J16" s="2" t="s">
        <v>27</v>
      </c>
      <c r="K16" s="2" t="s">
        <v>27</v>
      </c>
      <c r="L16">
        <f>IF(VLOOKUP(K16,SKU_SWINE!C2:F106,{4},FALSE)=0, "-",VLOOKUP(K16,SKU_SWINE!C2:F106,{4},FALSE)</f>
      </c>
      <c r="M16" s="8">
        <v>1</v>
      </c>
      <c r="N16" s="7" t="s">
        <v>28</v>
      </c>
      <c r="O16" s="9">
        <f>((VLOOKUP(Y16,SOTC_SWINE!A2:J344,9,FALSE)/VLOOKUP(Y16,SOTC_SWINE!A2:J344,8,FALSE))*M16)</f>
      </c>
      <c r="P16" s="8">
        <f>3*M16</f>
      </c>
      <c r="Q16" s="10">
        <f>O16-P16</f>
      </c>
      <c r="R16" s="10">
        <f>Q16/M16</f>
      </c>
      <c r="S16" s="10">
        <f>U16*P16</f>
      </c>
      <c r="T16" s="8">
        <v>21417.82</v>
      </c>
      <c r="U16" s="8">
        <f>T16/Q16</f>
      </c>
      <c r="V16" s="8">
        <f>T16/M16</f>
      </c>
      <c r="W16" t="s">
        <v>25</v>
      </c>
      <c r="X16">
        <v>17</v>
      </c>
      <c r="Y16" t="s">
        <v>38</v>
      </c>
    </row>
    <row r="17" spans="1:25" x14ac:dyDescent="0.25">
      <c r="A17">
        <v>2024</v>
      </c>
      <c r="B17" t="s">
        <v>22</v>
      </c>
      <c r="C17" s="1" t="s">
        <v>36</v>
      </c>
      <c r="D17" s="1" t="s">
        <v>37</v>
      </c>
      <c r="E17" s="1">
        <v>2100120656</v>
      </c>
      <c r="F17" s="2" t="s">
        <v>25</v>
      </c>
      <c r="G17" s="7" t="s">
        <v>26</v>
      </c>
      <c r="H17" s="7">
        <f>VLOOKUP(E17,SOTC_SWINE!B2:C344,{2},FALSE)</f>
      </c>
      <c r="I17" s="1">
        <v>1000000000225</v>
      </c>
      <c r="J17" s="2" t="s">
        <v>30</v>
      </c>
      <c r="K17" s="2" t="s">
        <v>30</v>
      </c>
      <c r="L17">
        <f>IF(VLOOKUP(K17,SKU_SWINE!C2:F106,{4},FALSE)=0, "-",VLOOKUP(K17,SKU_SWINE!C2:F106,{4},FALSE)</f>
      </c>
      <c r="M17" s="8">
        <v>1</v>
      </c>
      <c r="N17" s="7" t="s">
        <v>28</v>
      </c>
      <c r="O17" s="9">
        <f>((VLOOKUP(Y17,SOTC_SWINE!A2:J344,9,FALSE)/VLOOKUP(Y17,SOTC_SWINE!A2:J344,8,FALSE))*M17)</f>
      </c>
      <c r="P17" s="8">
        <f>3*M17</f>
      </c>
      <c r="Q17" s="10">
        <f>O17-P17</f>
      </c>
      <c r="R17" s="10">
        <f>Q17/M17</f>
      </c>
      <c r="S17" s="10">
        <f>U17*P17</f>
      </c>
      <c r="T17" s="8">
        <v>22333.91</v>
      </c>
      <c r="U17" s="8">
        <f>T17/Q17</f>
      </c>
      <c r="V17" s="8">
        <f>T17/M17</f>
      </c>
      <c r="W17" t="s">
        <v>25</v>
      </c>
      <c r="X17">
        <v>17</v>
      </c>
      <c r="Y17" t="s">
        <v>39</v>
      </c>
    </row>
    <row r="18" spans="1:25" x14ac:dyDescent="0.25">
      <c r="A18">
        <v>2024</v>
      </c>
      <c r="B18" t="s">
        <v>22</v>
      </c>
      <c r="C18" s="1" t="s">
        <v>36</v>
      </c>
      <c r="D18" s="1" t="s">
        <v>37</v>
      </c>
      <c r="E18" s="1">
        <v>2100120656</v>
      </c>
      <c r="F18" s="2" t="s">
        <v>25</v>
      </c>
      <c r="G18" s="7" t="s">
        <v>26</v>
      </c>
      <c r="H18" s="7">
        <f>VLOOKUP(E18,SOTC_SWINE!B2:C344,{2},FALSE)</f>
      </c>
      <c r="I18" s="1">
        <v>1000000000217</v>
      </c>
      <c r="J18" s="2" t="s">
        <v>27</v>
      </c>
      <c r="K18" s="2" t="s">
        <v>27</v>
      </c>
      <c r="L18">
        <f>IF(VLOOKUP(K18,SKU_SWINE!C2:F106,{4},FALSE)=0, "-",VLOOKUP(K18,SKU_SWINE!C2:F106,{4},FALSE)</f>
      </c>
      <c r="M18" s="8">
        <v>23</v>
      </c>
      <c r="N18" s="7" t="s">
        <v>28</v>
      </c>
      <c r="O18" s="9">
        <f>((VLOOKUP(Y18,SOTC_SWINE!A2:J344,9,FALSE)/VLOOKUP(Y18,SOTC_SWINE!A2:J344,8,FALSE))*M18)</f>
      </c>
      <c r="P18" s="8">
        <f>3*M18</f>
      </c>
      <c r="Q18" s="10">
        <f>O18-P18</f>
      </c>
      <c r="R18" s="10">
        <f>Q18/M18</f>
      </c>
      <c r="S18" s="10">
        <f>U18*P18</f>
      </c>
      <c r="T18" s="8">
        <v>492610.32</v>
      </c>
      <c r="U18" s="8">
        <f>T18/Q18</f>
      </c>
      <c r="V18" s="8">
        <f>T18/M18</f>
      </c>
      <c r="W18" t="s">
        <v>25</v>
      </c>
      <c r="X18">
        <v>17</v>
      </c>
      <c r="Y18" t="s">
        <v>38</v>
      </c>
    </row>
    <row r="19" spans="1:25" x14ac:dyDescent="0.25">
      <c r="A19">
        <v>2024</v>
      </c>
      <c r="B19" t="s">
        <v>22</v>
      </c>
      <c r="C19" s="1" t="s">
        <v>36</v>
      </c>
      <c r="D19" s="1" t="s">
        <v>37</v>
      </c>
      <c r="E19" s="1">
        <v>2100120656</v>
      </c>
      <c r="F19" s="2" t="s">
        <v>25</v>
      </c>
      <c r="G19" s="7" t="s">
        <v>26</v>
      </c>
      <c r="H19" s="7">
        <f>VLOOKUP(E19,SOTC_SWINE!B2:C344,{2},FALSE)</f>
      </c>
      <c r="I19" s="1">
        <v>1000000000225</v>
      </c>
      <c r="J19" s="2" t="s">
        <v>30</v>
      </c>
      <c r="K19" s="2" t="s">
        <v>30</v>
      </c>
      <c r="L19">
        <f>IF(VLOOKUP(K19,SKU_SWINE!C2:F106,{4},FALSE)=0, "-",VLOOKUP(K19,SKU_SWINE!C2:F106,{4},FALSE)</f>
      </c>
      <c r="M19" s="8">
        <v>18</v>
      </c>
      <c r="N19" s="7" t="s">
        <v>28</v>
      </c>
      <c r="O19" s="9">
        <f>((VLOOKUP(Y19,SOTC_SWINE!A2:J344,9,FALSE)/VLOOKUP(Y19,SOTC_SWINE!A2:J344,8,FALSE))*M19)</f>
      </c>
      <c r="P19" s="8">
        <f>3*M19</f>
      </c>
      <c r="Q19" s="10">
        <f>O19-P19</f>
      </c>
      <c r="R19" s="10">
        <f>Q19/M19</f>
      </c>
      <c r="S19" s="10">
        <f>U19*P19</f>
      </c>
      <c r="T19" s="8">
        <v>402010.74</v>
      </c>
      <c r="U19" s="8">
        <f>T19/Q19</f>
      </c>
      <c r="V19" s="8">
        <f>T19/M19</f>
      </c>
      <c r="W19" t="s">
        <v>25</v>
      </c>
      <c r="X19">
        <v>17</v>
      </c>
      <c r="Y19" t="s">
        <v>39</v>
      </c>
    </row>
    <row r="20" spans="1:25" x14ac:dyDescent="0.25">
      <c r="A20">
        <v>2024</v>
      </c>
      <c r="B20" t="s">
        <v>22</v>
      </c>
      <c r="C20" s="1" t="s">
        <v>36</v>
      </c>
      <c r="D20" s="1" t="s">
        <v>37</v>
      </c>
      <c r="E20" s="1">
        <v>2100120656</v>
      </c>
      <c r="F20" s="2" t="s">
        <v>25</v>
      </c>
      <c r="G20" s="7" t="s">
        <v>26</v>
      </c>
      <c r="H20" s="7">
        <f>VLOOKUP(E20,SOTC_SWINE!B2:C344,{2},FALSE)</f>
      </c>
      <c r="I20" s="1">
        <v>1000000000217</v>
      </c>
      <c r="J20" s="2" t="s">
        <v>27</v>
      </c>
      <c r="K20" s="2" t="s">
        <v>27</v>
      </c>
      <c r="L20">
        <f>IF(VLOOKUP(K20,SKU_SWINE!C2:F106,{4},FALSE)=0, "-",VLOOKUP(K20,SKU_SWINE!C2:F106,{4},FALSE)</f>
      </c>
      <c r="M20" s="8">
        <v>20</v>
      </c>
      <c r="N20" s="7" t="s">
        <v>28</v>
      </c>
      <c r="O20" s="9">
        <f>((VLOOKUP(Y20,SOTC_SWINE!A2:J344,9,FALSE)/VLOOKUP(Y20,SOTC_SWINE!A2:J344,8,FALSE))*M20)</f>
      </c>
      <c r="P20" s="8">
        <f>3*M20</f>
      </c>
      <c r="Q20" s="10">
        <f>O20-P20</f>
      </c>
      <c r="R20" s="10">
        <f>Q20/M20</f>
      </c>
      <c r="S20" s="10">
        <f>U20*P20</f>
      </c>
      <c r="T20" s="8">
        <v>428356.8</v>
      </c>
      <c r="U20" s="8">
        <f>T20/Q20</f>
      </c>
      <c r="V20" s="8">
        <f>T20/M20</f>
      </c>
      <c r="W20" t="s">
        <v>25</v>
      </c>
      <c r="X20">
        <v>17</v>
      </c>
      <c r="Y20" t="s">
        <v>38</v>
      </c>
    </row>
    <row r="21" spans="1:25" x14ac:dyDescent="0.25">
      <c r="A21">
        <v>2024</v>
      </c>
      <c r="B21" t="s">
        <v>22</v>
      </c>
      <c r="C21" s="1" t="s">
        <v>36</v>
      </c>
      <c r="D21" s="1" t="s">
        <v>37</v>
      </c>
      <c r="E21" s="1">
        <v>2100120656</v>
      </c>
      <c r="F21" s="2" t="s">
        <v>25</v>
      </c>
      <c r="G21" s="7" t="s">
        <v>26</v>
      </c>
      <c r="H21" s="7">
        <f>VLOOKUP(E21,SOTC_SWINE!B2:C344,{2},FALSE)</f>
      </c>
      <c r="I21" s="1">
        <v>1000000000225</v>
      </c>
      <c r="J21" s="2" t="s">
        <v>30</v>
      </c>
      <c r="K21" s="2" t="s">
        <v>30</v>
      </c>
      <c r="L21">
        <f>IF(VLOOKUP(K21,SKU_SWINE!C2:F106,{4},FALSE)=0, "-",VLOOKUP(K21,SKU_SWINE!C2:F106,{4},FALSE)</f>
      </c>
      <c r="M21" s="8">
        <v>37</v>
      </c>
      <c r="N21" s="7" t="s">
        <v>28</v>
      </c>
      <c r="O21" s="9">
        <f>((VLOOKUP(Y21,SOTC_SWINE!A2:J344,9,FALSE)/VLOOKUP(Y21,SOTC_SWINE!A2:J344,8,FALSE))*M21)</f>
      </c>
      <c r="P21" s="8">
        <f>3*M21</f>
      </c>
      <c r="Q21" s="10">
        <f>O21-P21</f>
      </c>
      <c r="R21" s="10">
        <f>Q21/M21</f>
      </c>
      <c r="S21" s="10">
        <f>U21*P21</f>
      </c>
      <c r="T21" s="8">
        <v>826355.41</v>
      </c>
      <c r="U21" s="8">
        <f>T21/Q21</f>
      </c>
      <c r="V21" s="8">
        <f>T21/M21</f>
      </c>
      <c r="W21" t="s">
        <v>25</v>
      </c>
      <c r="X21">
        <v>17</v>
      </c>
      <c r="Y21" t="s">
        <v>39</v>
      </c>
    </row>
    <row r="22" spans="1:25" x14ac:dyDescent="0.25">
      <c r="A22">
        <v>2024</v>
      </c>
      <c r="B22" t="s">
        <v>22</v>
      </c>
      <c r="C22" s="1" t="s">
        <v>36</v>
      </c>
      <c r="D22" s="1" t="s">
        <v>40</v>
      </c>
      <c r="E22" s="1">
        <v>2100120757</v>
      </c>
      <c r="F22" s="2" t="s">
        <v>25</v>
      </c>
      <c r="G22" s="7" t="s">
        <v>26</v>
      </c>
      <c r="H22" s="7">
        <f>VLOOKUP(E22,SOTC_SWINE!B2:C344,{2},FALSE)</f>
      </c>
      <c r="I22" s="1">
        <v>1000000000286</v>
      </c>
      <c r="J22" s="2" t="s">
        <v>41</v>
      </c>
      <c r="K22" s="2" t="s">
        <v>41</v>
      </c>
      <c r="L22">
        <f>IF(VLOOKUP(K22,SKU_SWINE!C2:F106,{4},FALSE)=0, "-",VLOOKUP(K22,SKU_SWINE!C2:F106,{4},FALSE)</f>
      </c>
      <c r="M22" s="8">
        <v>1</v>
      </c>
      <c r="N22" s="7" t="s">
        <v>28</v>
      </c>
      <c r="O22" s="9">
        <f>((VLOOKUP(Y22,SOTC_SWINE!A2:J344,9,FALSE)/VLOOKUP(Y22,SOTC_SWINE!A2:J344,8,FALSE))*M22)</f>
      </c>
      <c r="P22" s="8">
        <f>3*M22</f>
      </c>
      <c r="Q22" s="10">
        <f>O22-P22</f>
      </c>
      <c r="R22" s="10">
        <f>Q22/M22</f>
      </c>
      <c r="S22" s="10">
        <f>U22*P22</f>
      </c>
      <c r="T22" s="8">
        <v>10147.5</v>
      </c>
      <c r="U22" s="8">
        <f>T22/Q22</f>
      </c>
      <c r="V22" s="8">
        <f>T22/M22</f>
      </c>
      <c r="W22" t="s">
        <v>25</v>
      </c>
      <c r="X22">
        <v>17</v>
      </c>
      <c r="Y22" t="s">
        <v>42</v>
      </c>
    </row>
    <row r="23" spans="1:25" x14ac:dyDescent="0.25">
      <c r="A23">
        <v>2024</v>
      </c>
      <c r="B23" t="s">
        <v>22</v>
      </c>
      <c r="C23" s="1" t="s">
        <v>36</v>
      </c>
      <c r="D23" s="1" t="s">
        <v>40</v>
      </c>
      <c r="E23" s="1">
        <v>2100120757</v>
      </c>
      <c r="F23" s="2" t="s">
        <v>25</v>
      </c>
      <c r="G23" s="7" t="s">
        <v>26</v>
      </c>
      <c r="H23" s="7">
        <f>VLOOKUP(E23,SOTC_SWINE!B2:C344,{2},FALSE)</f>
      </c>
      <c r="I23" s="1">
        <v>1000000000294</v>
      </c>
      <c r="J23" s="2" t="s">
        <v>43</v>
      </c>
      <c r="K23" s="2" t="s">
        <v>43</v>
      </c>
      <c r="L23">
        <f>IF(VLOOKUP(K23,SKU_SWINE!C2:F106,{4},FALSE)=0, "-",VLOOKUP(K23,SKU_SWINE!C2:F106,{4},FALSE)</f>
      </c>
      <c r="M23" s="8">
        <v>1</v>
      </c>
      <c r="N23" s="7" t="s">
        <v>28</v>
      </c>
      <c r="O23" s="9">
        <f>((VLOOKUP(Y23,SOTC_SWINE!A2:J344,9,FALSE)/VLOOKUP(Y23,SOTC_SWINE!A2:J344,8,FALSE))*M23)</f>
      </c>
      <c r="P23" s="8">
        <f>3*M23</f>
      </c>
      <c r="Q23" s="10">
        <f>O23-P23</f>
      </c>
      <c r="R23" s="10">
        <f>Q23/M23</f>
      </c>
      <c r="S23" s="10">
        <f>U23*P23</f>
      </c>
      <c r="T23" s="8">
        <v>11500</v>
      </c>
      <c r="U23" s="8">
        <f>T23/Q23</f>
      </c>
      <c r="V23" s="8">
        <f>T23/M23</f>
      </c>
      <c r="W23" t="s">
        <v>25</v>
      </c>
      <c r="X23">
        <v>17</v>
      </c>
      <c r="Y23" t="s">
        <v>44</v>
      </c>
    </row>
    <row r="24" spans="1:25" x14ac:dyDescent="0.25">
      <c r="A24">
        <v>2024</v>
      </c>
      <c r="B24" t="s">
        <v>22</v>
      </c>
      <c r="C24" s="1" t="s">
        <v>36</v>
      </c>
      <c r="D24" s="1" t="s">
        <v>40</v>
      </c>
      <c r="E24" s="1">
        <v>2100120757</v>
      </c>
      <c r="F24" s="2" t="s">
        <v>25</v>
      </c>
      <c r="G24" s="7" t="s">
        <v>26</v>
      </c>
      <c r="H24" s="7">
        <f>VLOOKUP(E24,SOTC_SWINE!B2:C344,{2},FALSE)</f>
      </c>
      <c r="I24" s="1">
        <v>1000000000283</v>
      </c>
      <c r="J24" s="2" t="s">
        <v>45</v>
      </c>
      <c r="K24" s="2" t="s">
        <v>45</v>
      </c>
      <c r="L24">
        <f>IF(VLOOKUP(K24,SKU_SWINE!C2:F106,{4},FALSE)=0, "-",VLOOKUP(K24,SKU_SWINE!C2:F106,{4},FALSE)</f>
      </c>
      <c r="M24" s="8">
        <v>2</v>
      </c>
      <c r="N24" s="7" t="s">
        <v>28</v>
      </c>
      <c r="O24" s="9">
        <f>((VLOOKUP(Y24,SOTC_SWINE!A2:J344,9,FALSE)/VLOOKUP(Y24,SOTC_SWINE!A2:J344,8,FALSE))*M24)</f>
      </c>
      <c r="P24" s="8">
        <f>3*M24</f>
      </c>
      <c r="Q24" s="10">
        <f>O24-P24</f>
      </c>
      <c r="R24" s="10">
        <f>Q24/M24</f>
      </c>
      <c r="S24" s="10">
        <f>U24*P24</f>
      </c>
      <c r="T24" s="8">
        <v>18160</v>
      </c>
      <c r="U24" s="8">
        <f>T24/Q24</f>
      </c>
      <c r="V24" s="8">
        <f>T24/M24</f>
      </c>
      <c r="W24" t="s">
        <v>25</v>
      </c>
      <c r="X24">
        <v>17</v>
      </c>
      <c r="Y24" t="s">
        <v>46</v>
      </c>
    </row>
    <row r="25" spans="1:25" x14ac:dyDescent="0.25">
      <c r="A25">
        <v>2024</v>
      </c>
      <c r="B25" t="s">
        <v>22</v>
      </c>
      <c r="C25" s="1" t="s">
        <v>36</v>
      </c>
      <c r="D25" s="1" t="s">
        <v>40</v>
      </c>
      <c r="E25" s="1">
        <v>2100120757</v>
      </c>
      <c r="F25" s="2" t="s">
        <v>25</v>
      </c>
      <c r="G25" s="7" t="s">
        <v>26</v>
      </c>
      <c r="H25" s="7">
        <f>VLOOKUP(E25,SOTC_SWINE!B2:C344,{2},FALSE)</f>
      </c>
      <c r="I25" s="1">
        <v>1000000000637</v>
      </c>
      <c r="J25" s="2" t="s">
        <v>47</v>
      </c>
      <c r="K25" s="2" t="s">
        <v>47</v>
      </c>
      <c r="L25">
        <f>IF(VLOOKUP(K25,SKU_SWINE!C2:F106,{4},FALSE)=0, "-",VLOOKUP(K25,SKU_SWINE!C2:F106,{4},FALSE)</f>
      </c>
      <c r="M25" s="8">
        <v>1</v>
      </c>
      <c r="N25" s="7" t="s">
        <v>28</v>
      </c>
      <c r="O25" s="9">
        <f>((VLOOKUP(Y25,SOTC_SWINE!A2:J344,9,FALSE)/VLOOKUP(Y25,SOTC_SWINE!A2:J344,8,FALSE))*M25)</f>
      </c>
      <c r="P25" s="8">
        <f>3*M25</f>
      </c>
      <c r="Q25" s="10">
        <f>O25-P25</f>
      </c>
      <c r="R25" s="10">
        <f>Q25/M25</f>
      </c>
      <c r="S25" s="10">
        <f>U25*P25</f>
      </c>
      <c r="T25" s="8">
        <v>3180</v>
      </c>
      <c r="U25" s="8">
        <f>T25/Q25</f>
      </c>
      <c r="V25" s="8">
        <f>T25/M25</f>
      </c>
      <c r="W25" t="s">
        <v>25</v>
      </c>
      <c r="X25">
        <v>17</v>
      </c>
      <c r="Y25" t="s">
        <v>48</v>
      </c>
    </row>
    <row r="26" spans="1:25" x14ac:dyDescent="0.25">
      <c r="A26">
        <v>2024</v>
      </c>
      <c r="B26" t="s">
        <v>22</v>
      </c>
      <c r="C26" s="1" t="s">
        <v>36</v>
      </c>
      <c r="D26" s="1" t="s">
        <v>40</v>
      </c>
      <c r="E26" s="1">
        <v>2100120757</v>
      </c>
      <c r="F26" s="2" t="s">
        <v>25</v>
      </c>
      <c r="G26" s="7" t="s">
        <v>26</v>
      </c>
      <c r="H26" s="7">
        <f>VLOOKUP(E26,SOTC_SWINE!B2:C344,{2},FALSE)</f>
      </c>
      <c r="I26" s="1">
        <v>1000000000282</v>
      </c>
      <c r="J26" s="2" t="s">
        <v>49</v>
      </c>
      <c r="K26" s="2" t="s">
        <v>49</v>
      </c>
      <c r="L26">
        <f>IF(VLOOKUP(K26,SKU_SWINE!C2:F106,{4},FALSE)=0, "-",VLOOKUP(K26,SKU_SWINE!C2:F106,{4},FALSE)</f>
      </c>
      <c r="M26" s="8">
        <v>4</v>
      </c>
      <c r="N26" s="7" t="s">
        <v>28</v>
      </c>
      <c r="O26" s="9">
        <f>((VLOOKUP(Y26,SOTC_SWINE!A2:J344,9,FALSE)/VLOOKUP(Y26,SOTC_SWINE!A2:J344,8,FALSE))*M26)</f>
      </c>
      <c r="P26" s="8">
        <f>3*M26</f>
      </c>
      <c r="Q26" s="10">
        <f>O26-P26</f>
      </c>
      <c r="R26" s="10">
        <f>Q26/M26</f>
      </c>
      <c r="S26" s="10">
        <f>U26*P26</f>
      </c>
      <c r="T26" s="8">
        <v>28114.28</v>
      </c>
      <c r="U26" s="8">
        <f>T26/Q26</f>
      </c>
      <c r="V26" s="8">
        <f>T26/M26</f>
      </c>
      <c r="W26" t="s">
        <v>25</v>
      </c>
      <c r="X26">
        <v>17</v>
      </c>
      <c r="Y26" t="s">
        <v>50</v>
      </c>
    </row>
    <row r="27" spans="1:25" x14ac:dyDescent="0.25">
      <c r="A27">
        <v>2024</v>
      </c>
      <c r="B27" t="s">
        <v>22</v>
      </c>
      <c r="C27" s="1" t="s">
        <v>36</v>
      </c>
      <c r="D27" s="1" t="s">
        <v>40</v>
      </c>
      <c r="E27" s="1">
        <v>2100120757</v>
      </c>
      <c r="F27" s="2" t="s">
        <v>25</v>
      </c>
      <c r="G27" s="7" t="s">
        <v>26</v>
      </c>
      <c r="H27" s="7">
        <f>VLOOKUP(E27,SOTC_SWINE!B2:C344,{2},FALSE)</f>
      </c>
      <c r="I27" s="1">
        <v>1000000000282</v>
      </c>
      <c r="J27" s="2" t="s">
        <v>49</v>
      </c>
      <c r="K27" s="2" t="s">
        <v>49</v>
      </c>
      <c r="L27">
        <f>IF(VLOOKUP(K27,SKU_SWINE!C2:F106,{4},FALSE)=0, "-",VLOOKUP(K27,SKU_SWINE!C2:F106,{4},FALSE)</f>
      </c>
      <c r="M27" s="8">
        <v>1</v>
      </c>
      <c r="N27" s="7" t="s">
        <v>28</v>
      </c>
      <c r="O27" s="9">
        <f>((VLOOKUP(Y27,SOTC_SWINE!A2:J344,9,FALSE)/VLOOKUP(Y27,SOTC_SWINE!A2:J344,8,FALSE))*M27)</f>
      </c>
      <c r="P27" s="8">
        <f>3*M27</f>
      </c>
      <c r="Q27" s="10">
        <f>O27-P27</f>
      </c>
      <c r="R27" s="10">
        <f>Q27/M27</f>
      </c>
      <c r="S27" s="10">
        <f>U27*P27</f>
      </c>
      <c r="T27" s="8">
        <v>5590.01</v>
      </c>
      <c r="U27" s="8">
        <f>T27/Q27</f>
      </c>
      <c r="V27" s="8">
        <f>T27/M27</f>
      </c>
      <c r="W27" t="s">
        <v>25</v>
      </c>
      <c r="X27">
        <v>17</v>
      </c>
      <c r="Y27" t="s">
        <v>50</v>
      </c>
    </row>
    <row r="28" spans="1:25" x14ac:dyDescent="0.25">
      <c r="A28">
        <v>2024</v>
      </c>
      <c r="B28" t="s">
        <v>22</v>
      </c>
      <c r="C28" s="1" t="s">
        <v>36</v>
      </c>
      <c r="D28" s="1" t="s">
        <v>40</v>
      </c>
      <c r="E28" s="1">
        <v>2100120757</v>
      </c>
      <c r="F28" s="2" t="s">
        <v>25</v>
      </c>
      <c r="G28" s="7" t="s">
        <v>26</v>
      </c>
      <c r="H28" s="7">
        <f>VLOOKUP(E28,SOTC_SWINE!B2:C344,{2},FALSE)</f>
      </c>
      <c r="I28" s="1">
        <v>1000000000282</v>
      </c>
      <c r="J28" s="2" t="s">
        <v>49</v>
      </c>
      <c r="K28" s="2" t="s">
        <v>49</v>
      </c>
      <c r="L28">
        <f>IF(VLOOKUP(K28,SKU_SWINE!C2:F106,{4},FALSE)=0, "-",VLOOKUP(K28,SKU_SWINE!C2:F106,{4},FALSE)</f>
      </c>
      <c r="M28" s="8">
        <v>3</v>
      </c>
      <c r="N28" s="7" t="s">
        <v>28</v>
      </c>
      <c r="O28" s="9">
        <f>((VLOOKUP(Y28,SOTC_SWINE!A2:J344,9,FALSE)/VLOOKUP(Y28,SOTC_SWINE!A2:J344,8,FALSE))*M28)</f>
      </c>
      <c r="P28" s="8">
        <f>3*M28</f>
      </c>
      <c r="Q28" s="10">
        <f>O28-P28</f>
      </c>
      <c r="R28" s="10">
        <f>Q28/M28</f>
      </c>
      <c r="S28" s="10">
        <f>U28*P28</f>
      </c>
      <c r="T28" s="8">
        <v>21085.71</v>
      </c>
      <c r="U28" s="8">
        <f>T28/Q28</f>
      </c>
      <c r="V28" s="8">
        <f>T28/M28</f>
      </c>
      <c r="W28" t="s">
        <v>25</v>
      </c>
      <c r="X28">
        <v>17</v>
      </c>
      <c r="Y28" t="s">
        <v>50</v>
      </c>
    </row>
    <row r="29" spans="1:25" x14ac:dyDescent="0.25">
      <c r="A29">
        <v>2024</v>
      </c>
      <c r="B29" t="s">
        <v>22</v>
      </c>
      <c r="C29" s="1" t="s">
        <v>36</v>
      </c>
      <c r="D29" s="1" t="s">
        <v>40</v>
      </c>
      <c r="E29" s="1">
        <v>2100120757</v>
      </c>
      <c r="F29" s="2" t="s">
        <v>25</v>
      </c>
      <c r="G29" s="7" t="s">
        <v>26</v>
      </c>
      <c r="H29" s="7">
        <f>VLOOKUP(E29,SOTC_SWINE!B2:C344,{2},FALSE)</f>
      </c>
      <c r="I29" s="1">
        <v>1000000000278</v>
      </c>
      <c r="J29" s="2" t="s">
        <v>51</v>
      </c>
      <c r="K29" s="2" t="s">
        <v>51</v>
      </c>
      <c r="L29">
        <f>IF(VLOOKUP(K29,SKU_SWINE!C2:F106,{4},FALSE)=0, "-",VLOOKUP(K29,SKU_SWINE!C2:F106,{4},FALSE)</f>
      </c>
      <c r="M29" s="8">
        <v>6</v>
      </c>
      <c r="N29" s="7" t="s">
        <v>28</v>
      </c>
      <c r="O29" s="9">
        <f>((VLOOKUP(Y29,SOTC_SWINE!A2:J344,9,FALSE)/VLOOKUP(Y29,SOTC_SWINE!A2:J344,8,FALSE))*M29)</f>
      </c>
      <c r="P29" s="8">
        <f>3*M29</f>
      </c>
      <c r="Q29" s="10">
        <f>O29-P29</f>
      </c>
      <c r="R29" s="10">
        <f>Q29/M29</f>
      </c>
      <c r="S29" s="10">
        <f>U29*P29</f>
      </c>
      <c r="T29" s="8">
        <v>25920</v>
      </c>
      <c r="U29" s="8">
        <f>T29/Q29</f>
      </c>
      <c r="V29" s="8">
        <f>T29/M29</f>
      </c>
      <c r="W29" t="s">
        <v>25</v>
      </c>
      <c r="X29">
        <v>17</v>
      </c>
      <c r="Y29" t="s">
        <v>52</v>
      </c>
    </row>
    <row r="30" spans="1:25" x14ac:dyDescent="0.25">
      <c r="A30">
        <v>2024</v>
      </c>
      <c r="B30" t="s">
        <v>22</v>
      </c>
      <c r="C30" s="1" t="s">
        <v>36</v>
      </c>
      <c r="D30" s="1" t="s">
        <v>40</v>
      </c>
      <c r="E30" s="1">
        <v>2100120757</v>
      </c>
      <c r="F30" s="2" t="s">
        <v>25</v>
      </c>
      <c r="G30" s="7" t="s">
        <v>26</v>
      </c>
      <c r="H30" s="7">
        <f>VLOOKUP(E30,SOTC_SWINE!B2:C344,{2},FALSE)</f>
      </c>
      <c r="I30" s="1">
        <v>1000000000278</v>
      </c>
      <c r="J30" s="2" t="s">
        <v>51</v>
      </c>
      <c r="K30" s="2" t="s">
        <v>51</v>
      </c>
      <c r="L30">
        <f>IF(VLOOKUP(K30,SKU_SWINE!C2:F106,{4},FALSE)=0, "-",VLOOKUP(K30,SKU_SWINE!C2:F106,{4},FALSE)</f>
      </c>
      <c r="M30" s="8">
        <v>2</v>
      </c>
      <c r="N30" s="7" t="s">
        <v>28</v>
      </c>
      <c r="O30" s="9">
        <f>((VLOOKUP(Y30,SOTC_SWINE!A2:J344,9,FALSE)/VLOOKUP(Y30,SOTC_SWINE!A2:J344,8,FALSE))*M30)</f>
      </c>
      <c r="P30" s="8">
        <f>3*M30</f>
      </c>
      <c r="Q30" s="10">
        <f>O30-P30</f>
      </c>
      <c r="R30" s="10">
        <f>Q30/M30</f>
      </c>
      <c r="S30" s="10">
        <f>U30*P30</f>
      </c>
      <c r="T30" s="8">
        <v>7250</v>
      </c>
      <c r="U30" s="8">
        <f>T30/Q30</f>
      </c>
      <c r="V30" s="8">
        <f>T30/M30</f>
      </c>
      <c r="W30" t="s">
        <v>25</v>
      </c>
      <c r="X30">
        <v>17</v>
      </c>
      <c r="Y30" t="s">
        <v>52</v>
      </c>
    </row>
    <row r="31" spans="1:25" x14ac:dyDescent="0.25">
      <c r="A31">
        <v>2024</v>
      </c>
      <c r="B31" t="s">
        <v>22</v>
      </c>
      <c r="C31" s="1" t="s">
        <v>36</v>
      </c>
      <c r="D31" s="1" t="s">
        <v>53</v>
      </c>
      <c r="E31" s="1">
        <v>2100120715</v>
      </c>
      <c r="F31" s="2">
        <f>IF(ISNUMBER(SEARCH(":",IF(ISBLANK(VLOOKUP(E31,SOTC_SWINE!B2:D344,3,FALSE)),VLOOKUP(E31,SOTC_SWINE!B2:E344,4,FALSE),VLOOKUP(E344,SOTC_SWINE!B2:D344,3,FALSE))))=TRUE,"SW"&amp;UPPER(RIGHT(IF(ISBLANK(VLOOKUP(E31,SOTC_SWINE!B2:D344,3,FALSE)),VLOOKUP(E31,SOTC_SWINE!B2:E344,4,FALSE),VLOOKUP(E344,SOTC_SWINE!B2:D344,3,FALSE)),LEN(IF(ISBLANK(VLOOKUP(E31,SOTC_SWINE!B2:D344,3,FALSE)),VLOOKUP(E31,SOTC_SWINE!B2:E344,4,FALSE),VLOOKUP(E344,SOTC_SWINE!B2:D344,3,FALSE)))-SEARCH(":",IF(ISBLANK(VLOOKUP(E31,SOTC_SWINE!B2:D344,3,FALSE)),VLOOKUP(E31,SOTC_SWINE!B2:E344,4,FALSE),VLOOKUP(E344,SOTC_SWINE!B2:D344,3,FALSE))))),"SW"&amp;UPPER(RIGHT(IF(ISBLANK(VLOOKUP(E31,SOTC_SWINE!B2:D344,3,FALSE)),VLOOKUP(E31,SOTC_SWINE!B2:E344,4,FALSE),VLOOKUP(E344,SOTC_SWINE!B2:D344,3,FALSE)),LEN(IF(ISBLANK(VLOOKUP(E31,SOTC_SWINE!B2:D344,3,FALSE)),VLOOKUP(E31,SOTC_SWINE!B2:E344,4,FALSE),VLOOKUP(E344,SOTC_SWINE!B2:D344,3,FALSE)))-SEARCH("-",IF(ISBLANK(VLOOKUP(E31,SOTC_SWINE!B2:D344,3,FALSE)),VLOOKUP(E31,SOTC_SWINE!B2:E344,4,FALSE),VLOOKUP(E344,SOTC_SWINE!B2:D344,3,FALSE))))))</f>
      </c>
      <c r="G31" s="7" t="s">
        <v>26</v>
      </c>
      <c r="H31" s="7">
        <f>VLOOKUP(E31,SOTC_SWINE!B2:C344,{2},FALSE)</f>
      </c>
      <c r="I31" s="1">
        <v>1000000000217</v>
      </c>
      <c r="J31" s="2" t="s">
        <v>27</v>
      </c>
      <c r="K31" s="2" t="s">
        <v>27</v>
      </c>
      <c r="L31">
        <f>IF(VLOOKUP(K31,SKU_SWINE!C2:F106,{4},FALSE)=0, "-",VLOOKUP(K31,SKU_SWINE!C2:F106,{4},FALSE)</f>
      </c>
      <c r="M31" s="8">
        <v>5</v>
      </c>
      <c r="N31" s="7" t="s">
        <v>28</v>
      </c>
      <c r="O31" s="9">
        <f>((VLOOKUP(Y31,SOTC_SWINE!A2:J344,9,FALSE)/VLOOKUP(Y31,SOTC_SWINE!A2:J344,8,FALSE))*M31)</f>
      </c>
      <c r="P31" s="8">
        <v>0</v>
      </c>
      <c r="Q31" s="10">
        <f>O31-P31</f>
      </c>
      <c r="R31" s="10">
        <f>Q31/M31</f>
      </c>
      <c r="S31" s="10">
        <f>U31*P31</f>
      </c>
      <c r="T31" s="8">
        <v>107564.65</v>
      </c>
      <c r="U31" s="8">
        <f>T31/Q31</f>
      </c>
      <c r="V31" s="8">
        <f>T31/M31</f>
      </c>
      <c r="W31" t="s">
        <v>54</v>
      </c>
      <c r="X31">
        <v>17</v>
      </c>
      <c r="Y31" t="s">
        <v>55</v>
      </c>
    </row>
    <row r="32" spans="1:25" x14ac:dyDescent="0.25">
      <c r="A32">
        <v>2024</v>
      </c>
      <c r="B32" t="s">
        <v>22</v>
      </c>
      <c r="C32" s="1" t="s">
        <v>36</v>
      </c>
      <c r="D32" s="1" t="s">
        <v>53</v>
      </c>
      <c r="E32" s="1">
        <v>2100120715</v>
      </c>
      <c r="F32" s="2">
        <f>IF(ISNUMBER(SEARCH(":",IF(ISBLANK(VLOOKUP(E32,SOTC_SWINE!B2:D344,3,FALSE)),VLOOKUP(E32,SOTC_SWINE!B2:E344,4,FALSE),VLOOKUP(E344,SOTC_SWINE!B2:D344,3,FALSE))))=TRUE,"SW"&amp;UPPER(RIGHT(IF(ISBLANK(VLOOKUP(E32,SOTC_SWINE!B2:D344,3,FALSE)),VLOOKUP(E32,SOTC_SWINE!B2:E344,4,FALSE),VLOOKUP(E344,SOTC_SWINE!B2:D344,3,FALSE)),LEN(IF(ISBLANK(VLOOKUP(E32,SOTC_SWINE!B2:D344,3,FALSE)),VLOOKUP(E32,SOTC_SWINE!B2:E344,4,FALSE),VLOOKUP(E344,SOTC_SWINE!B2:D344,3,FALSE)))-SEARCH(":",IF(ISBLANK(VLOOKUP(E32,SOTC_SWINE!B2:D344,3,FALSE)),VLOOKUP(E32,SOTC_SWINE!B2:E344,4,FALSE),VLOOKUP(E344,SOTC_SWINE!B2:D344,3,FALSE))))),"SW"&amp;UPPER(RIGHT(IF(ISBLANK(VLOOKUP(E32,SOTC_SWINE!B2:D344,3,FALSE)),VLOOKUP(E32,SOTC_SWINE!B2:E344,4,FALSE),VLOOKUP(E344,SOTC_SWINE!B2:D344,3,FALSE)),LEN(IF(ISBLANK(VLOOKUP(E32,SOTC_SWINE!B2:D344,3,FALSE)),VLOOKUP(E32,SOTC_SWINE!B2:E344,4,FALSE),VLOOKUP(E344,SOTC_SWINE!B2:D344,3,FALSE)))-SEARCH("-",IF(ISBLANK(VLOOKUP(E32,SOTC_SWINE!B2:D344,3,FALSE)),VLOOKUP(E32,SOTC_SWINE!B2:E344,4,FALSE),VLOOKUP(E344,SOTC_SWINE!B2:D344,3,FALSE))))))</f>
      </c>
      <c r="G32" s="7" t="s">
        <v>26</v>
      </c>
      <c r="H32" s="7">
        <f>VLOOKUP(E32,SOTC_SWINE!B2:C344,{2},FALSE)</f>
      </c>
      <c r="I32" s="1">
        <v>1000000000225</v>
      </c>
      <c r="J32" s="2" t="s">
        <v>30</v>
      </c>
      <c r="K32" s="2" t="s">
        <v>30</v>
      </c>
      <c r="L32">
        <f>IF(VLOOKUP(K32,SKU_SWINE!C2:F106,{4},FALSE)=0, "-",VLOOKUP(K32,SKU_SWINE!C2:F106,{4},FALSE)</f>
      </c>
      <c r="M32" s="8">
        <v>14</v>
      </c>
      <c r="N32" s="7" t="s">
        <v>28</v>
      </c>
      <c r="O32" s="9">
        <f>((VLOOKUP(Y32,SOTC_SWINE!A2:J344,9,FALSE)/VLOOKUP(Y32,SOTC_SWINE!A2:J344,8,FALSE))*M32)</f>
      </c>
      <c r="P32" s="8">
        <v>0</v>
      </c>
      <c r="Q32" s="10">
        <f>O32-P32</f>
      </c>
      <c r="R32" s="10">
        <f>Q32/M32</f>
      </c>
      <c r="S32" s="10">
        <f>U32*P32</f>
      </c>
      <c r="T32" s="8">
        <v>317388.26</v>
      </c>
      <c r="U32" s="8">
        <f>T32/Q32</f>
      </c>
      <c r="V32" s="8">
        <f>T32/M32</f>
      </c>
      <c r="W32" t="s">
        <v>54</v>
      </c>
      <c r="X32">
        <v>17</v>
      </c>
      <c r="Y32" t="s">
        <v>56</v>
      </c>
    </row>
    <row r="33" spans="1:25" x14ac:dyDescent="0.25">
      <c r="A33">
        <v>2024</v>
      </c>
      <c r="B33" t="s">
        <v>22</v>
      </c>
      <c r="C33" s="1" t="s">
        <v>36</v>
      </c>
      <c r="D33" s="1" t="s">
        <v>53</v>
      </c>
      <c r="E33" s="1">
        <v>2100120715</v>
      </c>
      <c r="F33" s="2">
        <f>IF(ISNUMBER(SEARCH(":",IF(ISBLANK(VLOOKUP(E33,SOTC_SWINE!B2:D344,3,FALSE)),VLOOKUP(E33,SOTC_SWINE!B2:E344,4,FALSE),VLOOKUP(E344,SOTC_SWINE!B2:D344,3,FALSE))))=TRUE,"SW"&amp;UPPER(RIGHT(IF(ISBLANK(VLOOKUP(E33,SOTC_SWINE!B2:D344,3,FALSE)),VLOOKUP(E33,SOTC_SWINE!B2:E344,4,FALSE),VLOOKUP(E344,SOTC_SWINE!B2:D344,3,FALSE)),LEN(IF(ISBLANK(VLOOKUP(E33,SOTC_SWINE!B2:D344,3,FALSE)),VLOOKUP(E33,SOTC_SWINE!B2:E344,4,FALSE),VLOOKUP(E344,SOTC_SWINE!B2:D344,3,FALSE)))-SEARCH(":",IF(ISBLANK(VLOOKUP(E33,SOTC_SWINE!B2:D344,3,FALSE)),VLOOKUP(E33,SOTC_SWINE!B2:E344,4,FALSE),VLOOKUP(E344,SOTC_SWINE!B2:D344,3,FALSE))))),"SW"&amp;UPPER(RIGHT(IF(ISBLANK(VLOOKUP(E33,SOTC_SWINE!B2:D344,3,FALSE)),VLOOKUP(E33,SOTC_SWINE!B2:E344,4,FALSE),VLOOKUP(E344,SOTC_SWINE!B2:D344,3,FALSE)),LEN(IF(ISBLANK(VLOOKUP(E33,SOTC_SWINE!B2:D344,3,FALSE)),VLOOKUP(E33,SOTC_SWINE!B2:E344,4,FALSE),VLOOKUP(E344,SOTC_SWINE!B2:D344,3,FALSE)))-SEARCH("-",IF(ISBLANK(VLOOKUP(E33,SOTC_SWINE!B2:D344,3,FALSE)),VLOOKUP(E33,SOTC_SWINE!B2:E344,4,FALSE),VLOOKUP(E344,SOTC_SWINE!B2:D344,3,FALSE))))))</f>
      </c>
      <c r="G33" s="7" t="s">
        <v>26</v>
      </c>
      <c r="H33" s="7">
        <f>VLOOKUP(E33,SOTC_SWINE!B2:C344,{2},FALSE)</f>
      </c>
      <c r="I33" s="1">
        <v>1000000000742</v>
      </c>
      <c r="J33" s="2" t="s">
        <v>32</v>
      </c>
      <c r="K33" s="2" t="s">
        <v>32</v>
      </c>
      <c r="L33">
        <f>IF(VLOOKUP(K33,SKU_SWINE!C2:F106,{4},FALSE)=0, "-",VLOOKUP(K33,SKU_SWINE!C2:F106,{4},FALSE)</f>
      </c>
      <c r="M33" s="8">
        <v>1</v>
      </c>
      <c r="N33" s="7" t="s">
        <v>28</v>
      </c>
      <c r="O33" s="9">
        <f>((VLOOKUP(Y33,SOTC_SWINE!A2:J344,9,FALSE)/VLOOKUP(Y33,SOTC_SWINE!A2:J344,8,FALSE))*M33)</f>
      </c>
      <c r="P33" s="8">
        <v>0</v>
      </c>
      <c r="Q33" s="10">
        <f>O33-P33</f>
      </c>
      <c r="R33" s="10">
        <f>Q33/M33</f>
      </c>
      <c r="S33" s="10">
        <f>U33*P33</f>
      </c>
      <c r="T33" s="8">
        <v>23402.5</v>
      </c>
      <c r="U33" s="8">
        <f>T33/Q33</f>
      </c>
      <c r="V33" s="8">
        <f>T33/M33</f>
      </c>
      <c r="W33" t="s">
        <v>54</v>
      </c>
      <c r="X33">
        <v>17</v>
      </c>
      <c r="Y33" t="s">
        <v>57</v>
      </c>
    </row>
    <row r="34" spans="1:25" x14ac:dyDescent="0.25">
      <c r="A34">
        <v>2024</v>
      </c>
      <c r="B34" t="s">
        <v>22</v>
      </c>
      <c r="C34" s="1" t="s">
        <v>36</v>
      </c>
      <c r="D34" s="1" t="s">
        <v>53</v>
      </c>
      <c r="E34" s="1">
        <v>2100120715</v>
      </c>
      <c r="F34" s="2">
        <f>IF(ISNUMBER(SEARCH(":",IF(ISBLANK(VLOOKUP(E34,SOTC_SWINE!B2:D344,3,FALSE)),VLOOKUP(E34,SOTC_SWINE!B2:E344,4,FALSE),VLOOKUP(E344,SOTC_SWINE!B2:D344,3,FALSE))))=TRUE,"SW"&amp;UPPER(RIGHT(IF(ISBLANK(VLOOKUP(E34,SOTC_SWINE!B2:D344,3,FALSE)),VLOOKUP(E34,SOTC_SWINE!B2:E344,4,FALSE),VLOOKUP(E344,SOTC_SWINE!B2:D344,3,FALSE)),LEN(IF(ISBLANK(VLOOKUP(E34,SOTC_SWINE!B2:D344,3,FALSE)),VLOOKUP(E34,SOTC_SWINE!B2:E344,4,FALSE),VLOOKUP(E344,SOTC_SWINE!B2:D344,3,FALSE)))-SEARCH(":",IF(ISBLANK(VLOOKUP(E34,SOTC_SWINE!B2:D344,3,FALSE)),VLOOKUP(E34,SOTC_SWINE!B2:E344,4,FALSE),VLOOKUP(E344,SOTC_SWINE!B2:D344,3,FALSE))))),"SW"&amp;UPPER(RIGHT(IF(ISBLANK(VLOOKUP(E34,SOTC_SWINE!B2:D344,3,FALSE)),VLOOKUP(E34,SOTC_SWINE!B2:E344,4,FALSE),VLOOKUP(E344,SOTC_SWINE!B2:D344,3,FALSE)),LEN(IF(ISBLANK(VLOOKUP(E34,SOTC_SWINE!B2:D344,3,FALSE)),VLOOKUP(E34,SOTC_SWINE!B2:E344,4,FALSE),VLOOKUP(E344,SOTC_SWINE!B2:D344,3,FALSE)))-SEARCH("-",IF(ISBLANK(VLOOKUP(E34,SOTC_SWINE!B2:D344,3,FALSE)),VLOOKUP(E34,SOTC_SWINE!B2:E344,4,FALSE),VLOOKUP(E344,SOTC_SWINE!B2:D344,3,FALSE))))))</f>
      </c>
      <c r="G34" s="7" t="s">
        <v>26</v>
      </c>
      <c r="H34" s="7">
        <f>VLOOKUP(E34,SOTC_SWINE!B2:C344,{2},FALSE)</f>
      </c>
      <c r="I34" s="1">
        <v>1000000000217</v>
      </c>
      <c r="J34" s="2" t="s">
        <v>27</v>
      </c>
      <c r="K34" s="2" t="s">
        <v>27</v>
      </c>
      <c r="L34">
        <f>IF(VLOOKUP(K34,SKU_SWINE!C2:F106,{4},FALSE)=0, "-",VLOOKUP(K34,SKU_SWINE!C2:F106,{4},FALSE)</f>
      </c>
      <c r="M34" s="8">
        <v>9</v>
      </c>
      <c r="N34" s="7" t="s">
        <v>28</v>
      </c>
      <c r="O34" s="9">
        <f>((VLOOKUP(Y34,SOTC_SWINE!A2:J344,9,FALSE)/VLOOKUP(Y34,SOTC_SWINE!A2:J344,8,FALSE))*M34)</f>
      </c>
      <c r="P34" s="8">
        <v>0</v>
      </c>
      <c r="Q34" s="10">
        <f>O34-P34</f>
      </c>
      <c r="R34" s="10">
        <f>Q34/M34</f>
      </c>
      <c r="S34" s="10">
        <f>U34*P34</f>
      </c>
      <c r="T34" s="8">
        <v>193616.46</v>
      </c>
      <c r="U34" s="8">
        <f>T34/Q34</f>
      </c>
      <c r="V34" s="8">
        <f>T34/M34</f>
      </c>
      <c r="W34" t="s">
        <v>54</v>
      </c>
      <c r="X34">
        <v>17</v>
      </c>
      <c r="Y34" t="s">
        <v>55</v>
      </c>
    </row>
    <row r="35" spans="1:25" x14ac:dyDescent="0.25">
      <c r="A35">
        <v>2024</v>
      </c>
      <c r="B35" t="s">
        <v>22</v>
      </c>
      <c r="C35" s="1" t="s">
        <v>36</v>
      </c>
      <c r="D35" s="1" t="s">
        <v>53</v>
      </c>
      <c r="E35" s="1">
        <v>2100120715</v>
      </c>
      <c r="F35" s="2">
        <f>IF(ISNUMBER(SEARCH(":",IF(ISBLANK(VLOOKUP(E35,SOTC_SWINE!B2:D344,3,FALSE)),VLOOKUP(E35,SOTC_SWINE!B2:E344,4,FALSE),VLOOKUP(E344,SOTC_SWINE!B2:D344,3,FALSE))))=TRUE,"SW"&amp;UPPER(RIGHT(IF(ISBLANK(VLOOKUP(E35,SOTC_SWINE!B2:D344,3,FALSE)),VLOOKUP(E35,SOTC_SWINE!B2:E344,4,FALSE),VLOOKUP(E344,SOTC_SWINE!B2:D344,3,FALSE)),LEN(IF(ISBLANK(VLOOKUP(E35,SOTC_SWINE!B2:D344,3,FALSE)),VLOOKUP(E35,SOTC_SWINE!B2:E344,4,FALSE),VLOOKUP(E344,SOTC_SWINE!B2:D344,3,FALSE)))-SEARCH(":",IF(ISBLANK(VLOOKUP(E35,SOTC_SWINE!B2:D344,3,FALSE)),VLOOKUP(E35,SOTC_SWINE!B2:E344,4,FALSE),VLOOKUP(E344,SOTC_SWINE!B2:D344,3,FALSE))))),"SW"&amp;UPPER(RIGHT(IF(ISBLANK(VLOOKUP(E35,SOTC_SWINE!B2:D344,3,FALSE)),VLOOKUP(E35,SOTC_SWINE!B2:E344,4,FALSE),VLOOKUP(E344,SOTC_SWINE!B2:D344,3,FALSE)),LEN(IF(ISBLANK(VLOOKUP(E35,SOTC_SWINE!B2:D344,3,FALSE)),VLOOKUP(E35,SOTC_SWINE!B2:E344,4,FALSE),VLOOKUP(E344,SOTC_SWINE!B2:D344,3,FALSE)))-SEARCH("-",IF(ISBLANK(VLOOKUP(E35,SOTC_SWINE!B2:D344,3,FALSE)),VLOOKUP(E35,SOTC_SWINE!B2:E344,4,FALSE),VLOOKUP(E344,SOTC_SWINE!B2:D344,3,FALSE))))))</f>
      </c>
      <c r="G35" s="7" t="s">
        <v>26</v>
      </c>
      <c r="H35" s="7">
        <f>VLOOKUP(E35,SOTC_SWINE!B2:C344,{2},FALSE)</f>
      </c>
      <c r="I35" s="1">
        <v>1000000000225</v>
      </c>
      <c r="J35" s="2" t="s">
        <v>30</v>
      </c>
      <c r="K35" s="2" t="s">
        <v>30</v>
      </c>
      <c r="L35">
        <f>IF(VLOOKUP(K35,SKU_SWINE!C2:F106,{4},FALSE)=0, "-",VLOOKUP(K35,SKU_SWINE!C2:F106,{4},FALSE)</f>
      </c>
      <c r="M35" s="8">
        <v>18</v>
      </c>
      <c r="N35" s="7" t="s">
        <v>28</v>
      </c>
      <c r="O35" s="9">
        <f>((VLOOKUP(Y35,SOTC_SWINE!A2:J344,9,FALSE)/VLOOKUP(Y35,SOTC_SWINE!A2:J344,8,FALSE))*M35)</f>
      </c>
      <c r="P35" s="8">
        <v>0</v>
      </c>
      <c r="Q35" s="10">
        <f>O35-P35</f>
      </c>
      <c r="R35" s="10">
        <f>Q35/M35</f>
      </c>
      <c r="S35" s="10">
        <f>U35*P35</f>
      </c>
      <c r="T35" s="8">
        <v>408070.62</v>
      </c>
      <c r="U35" s="8">
        <f>T35/Q35</f>
      </c>
      <c r="V35" s="8">
        <f>T35/M35</f>
      </c>
      <c r="W35" t="s">
        <v>54</v>
      </c>
      <c r="X35">
        <v>17</v>
      </c>
      <c r="Y35" t="s">
        <v>56</v>
      </c>
    </row>
    <row r="36" spans="1:25" x14ac:dyDescent="0.25">
      <c r="A36">
        <v>2024</v>
      </c>
      <c r="B36" t="s">
        <v>22</v>
      </c>
      <c r="C36" s="1" t="s">
        <v>36</v>
      </c>
      <c r="D36" s="1" t="s">
        <v>53</v>
      </c>
      <c r="E36" s="1">
        <v>2100120715</v>
      </c>
      <c r="F36" s="2">
        <f>IF(ISNUMBER(SEARCH(":",IF(ISBLANK(VLOOKUP(E36,SOTC_SWINE!B2:D344,3,FALSE)),VLOOKUP(E36,SOTC_SWINE!B2:E344,4,FALSE),VLOOKUP(E344,SOTC_SWINE!B2:D344,3,FALSE))))=TRUE,"SW"&amp;UPPER(RIGHT(IF(ISBLANK(VLOOKUP(E36,SOTC_SWINE!B2:D344,3,FALSE)),VLOOKUP(E36,SOTC_SWINE!B2:E344,4,FALSE),VLOOKUP(E344,SOTC_SWINE!B2:D344,3,FALSE)),LEN(IF(ISBLANK(VLOOKUP(E36,SOTC_SWINE!B2:D344,3,FALSE)),VLOOKUP(E36,SOTC_SWINE!B2:E344,4,FALSE),VLOOKUP(E344,SOTC_SWINE!B2:D344,3,FALSE)))-SEARCH(":",IF(ISBLANK(VLOOKUP(E36,SOTC_SWINE!B2:D344,3,FALSE)),VLOOKUP(E36,SOTC_SWINE!B2:E344,4,FALSE),VLOOKUP(E344,SOTC_SWINE!B2:D344,3,FALSE))))),"SW"&amp;UPPER(RIGHT(IF(ISBLANK(VLOOKUP(E36,SOTC_SWINE!B2:D344,3,FALSE)),VLOOKUP(E36,SOTC_SWINE!B2:E344,4,FALSE),VLOOKUP(E344,SOTC_SWINE!B2:D344,3,FALSE)),LEN(IF(ISBLANK(VLOOKUP(E36,SOTC_SWINE!B2:D344,3,FALSE)),VLOOKUP(E36,SOTC_SWINE!B2:E344,4,FALSE),VLOOKUP(E344,SOTC_SWINE!B2:D344,3,FALSE)))-SEARCH("-",IF(ISBLANK(VLOOKUP(E36,SOTC_SWINE!B2:D344,3,FALSE)),VLOOKUP(E36,SOTC_SWINE!B2:E344,4,FALSE),VLOOKUP(E344,SOTC_SWINE!B2:D344,3,FALSE))))))</f>
      </c>
      <c r="G36" s="7" t="s">
        <v>26</v>
      </c>
      <c r="H36" s="7">
        <f>VLOOKUP(E36,SOTC_SWINE!B2:C344,{2},FALSE)</f>
      </c>
      <c r="I36" s="1">
        <v>1000000000742</v>
      </c>
      <c r="J36" s="2" t="s">
        <v>32</v>
      </c>
      <c r="K36" s="2" t="s">
        <v>32</v>
      </c>
      <c r="L36">
        <f>IF(VLOOKUP(K36,SKU_SWINE!C2:F106,{4},FALSE)=0, "-",VLOOKUP(K36,SKU_SWINE!C2:F106,{4},FALSE)</f>
      </c>
      <c r="M36" s="8">
        <v>1</v>
      </c>
      <c r="N36" s="7" t="s">
        <v>28</v>
      </c>
      <c r="O36" s="9">
        <f>((VLOOKUP(Y36,SOTC_SWINE!A2:J344,9,FALSE)/VLOOKUP(Y36,SOTC_SWINE!A2:J344,8,FALSE))*M36)</f>
      </c>
      <c r="P36" s="8">
        <v>0</v>
      </c>
      <c r="Q36" s="10">
        <f>O36-P36</f>
      </c>
      <c r="R36" s="10">
        <f>Q36/M36</f>
      </c>
      <c r="S36" s="10">
        <f>U36*P36</f>
      </c>
      <c r="T36" s="8">
        <v>23402.5</v>
      </c>
      <c r="U36" s="8">
        <f>T36/Q36</f>
      </c>
      <c r="V36" s="8">
        <f>T36/M36</f>
      </c>
      <c r="W36" t="s">
        <v>54</v>
      </c>
      <c r="X36">
        <v>17</v>
      </c>
      <c r="Y36" t="s">
        <v>57</v>
      </c>
    </row>
    <row r="37" spans="1:25" x14ac:dyDescent="0.25">
      <c r="A37">
        <v>2024</v>
      </c>
      <c r="B37" t="s">
        <v>22</v>
      </c>
      <c r="C37" s="1" t="s">
        <v>36</v>
      </c>
      <c r="D37" s="1" t="s">
        <v>53</v>
      </c>
      <c r="E37" s="1">
        <v>2100120715</v>
      </c>
      <c r="F37" s="2">
        <f>IF(ISNUMBER(SEARCH(":",IF(ISBLANK(VLOOKUP(E37,SOTC_SWINE!B2:D344,3,FALSE)),VLOOKUP(E37,SOTC_SWINE!B2:E344,4,FALSE),VLOOKUP(E344,SOTC_SWINE!B2:D344,3,FALSE))))=TRUE,"SW"&amp;UPPER(RIGHT(IF(ISBLANK(VLOOKUP(E37,SOTC_SWINE!B2:D344,3,FALSE)),VLOOKUP(E37,SOTC_SWINE!B2:E344,4,FALSE),VLOOKUP(E344,SOTC_SWINE!B2:D344,3,FALSE)),LEN(IF(ISBLANK(VLOOKUP(E37,SOTC_SWINE!B2:D344,3,FALSE)),VLOOKUP(E37,SOTC_SWINE!B2:E344,4,FALSE),VLOOKUP(E344,SOTC_SWINE!B2:D344,3,FALSE)))-SEARCH(":",IF(ISBLANK(VLOOKUP(E37,SOTC_SWINE!B2:D344,3,FALSE)),VLOOKUP(E37,SOTC_SWINE!B2:E344,4,FALSE),VLOOKUP(E344,SOTC_SWINE!B2:D344,3,FALSE))))),"SW"&amp;UPPER(RIGHT(IF(ISBLANK(VLOOKUP(E37,SOTC_SWINE!B2:D344,3,FALSE)),VLOOKUP(E37,SOTC_SWINE!B2:E344,4,FALSE),VLOOKUP(E344,SOTC_SWINE!B2:D344,3,FALSE)),LEN(IF(ISBLANK(VLOOKUP(E37,SOTC_SWINE!B2:D344,3,FALSE)),VLOOKUP(E37,SOTC_SWINE!B2:E344,4,FALSE),VLOOKUP(E344,SOTC_SWINE!B2:D344,3,FALSE)))-SEARCH("-",IF(ISBLANK(VLOOKUP(E37,SOTC_SWINE!B2:D344,3,FALSE)),VLOOKUP(E37,SOTC_SWINE!B2:E344,4,FALSE),VLOOKUP(E344,SOTC_SWINE!B2:D344,3,FALSE))))))</f>
      </c>
      <c r="G37" s="7" t="s">
        <v>26</v>
      </c>
      <c r="H37" s="7">
        <f>VLOOKUP(E37,SOTC_SWINE!B2:C344,{2},FALSE)</f>
      </c>
      <c r="I37" s="1">
        <v>1000000000743</v>
      </c>
      <c r="J37" s="2" t="s">
        <v>34</v>
      </c>
      <c r="K37" s="2" t="s">
        <v>34</v>
      </c>
      <c r="L37">
        <f>IF(VLOOKUP(K37,SKU_SWINE!C2:F106,{4},FALSE)=0, "-",VLOOKUP(K37,SKU_SWINE!C2:F106,{4},FALSE)</f>
      </c>
      <c r="M37" s="8">
        <v>1</v>
      </c>
      <c r="N37" s="7" t="s">
        <v>28</v>
      </c>
      <c r="O37" s="9">
        <f>((VLOOKUP(Y37,SOTC_SWINE!A2:J344,9,FALSE)/VLOOKUP(Y37,SOTC_SWINE!A2:J344,8,FALSE))*M37)</f>
      </c>
      <c r="P37" s="8">
        <v>0</v>
      </c>
      <c r="Q37" s="10">
        <f>O37-P37</f>
      </c>
      <c r="R37" s="10">
        <f>Q37/M37</f>
      </c>
      <c r="S37" s="10">
        <f>U37*P37</f>
      </c>
      <c r="T37" s="8">
        <v>22106.87</v>
      </c>
      <c r="U37" s="8">
        <f>T37/Q37</f>
      </c>
      <c r="V37" s="8">
        <f>T37/M37</f>
      </c>
      <c r="W37" t="s">
        <v>54</v>
      </c>
      <c r="X37">
        <v>17</v>
      </c>
      <c r="Y37" t="s">
        <v>58</v>
      </c>
    </row>
    <row r="38" spans="1:25" x14ac:dyDescent="0.25">
      <c r="A38">
        <v>2024</v>
      </c>
      <c r="B38" t="s">
        <v>22</v>
      </c>
      <c r="C38" s="1" t="s">
        <v>36</v>
      </c>
      <c r="D38" s="1" t="s">
        <v>53</v>
      </c>
      <c r="E38" s="1">
        <v>2100120715</v>
      </c>
      <c r="F38" s="2">
        <f>IF(ISNUMBER(SEARCH(":",IF(ISBLANK(VLOOKUP(E38,SOTC_SWINE!B2:D344,3,FALSE)),VLOOKUP(E38,SOTC_SWINE!B2:E344,4,FALSE),VLOOKUP(E344,SOTC_SWINE!B2:D344,3,FALSE))))=TRUE,"SW"&amp;UPPER(RIGHT(IF(ISBLANK(VLOOKUP(E38,SOTC_SWINE!B2:D344,3,FALSE)),VLOOKUP(E38,SOTC_SWINE!B2:E344,4,FALSE),VLOOKUP(E344,SOTC_SWINE!B2:D344,3,FALSE)),LEN(IF(ISBLANK(VLOOKUP(E38,SOTC_SWINE!B2:D344,3,FALSE)),VLOOKUP(E38,SOTC_SWINE!B2:E344,4,FALSE),VLOOKUP(E344,SOTC_SWINE!B2:D344,3,FALSE)))-SEARCH(":",IF(ISBLANK(VLOOKUP(E38,SOTC_SWINE!B2:D344,3,FALSE)),VLOOKUP(E38,SOTC_SWINE!B2:E344,4,FALSE),VLOOKUP(E344,SOTC_SWINE!B2:D344,3,FALSE))))),"SW"&amp;UPPER(RIGHT(IF(ISBLANK(VLOOKUP(E38,SOTC_SWINE!B2:D344,3,FALSE)),VLOOKUP(E38,SOTC_SWINE!B2:E344,4,FALSE),VLOOKUP(E344,SOTC_SWINE!B2:D344,3,FALSE)),LEN(IF(ISBLANK(VLOOKUP(E38,SOTC_SWINE!B2:D344,3,FALSE)),VLOOKUP(E38,SOTC_SWINE!B2:E344,4,FALSE),VLOOKUP(E344,SOTC_SWINE!B2:D344,3,FALSE)))-SEARCH("-",IF(ISBLANK(VLOOKUP(E38,SOTC_SWINE!B2:D344,3,FALSE)),VLOOKUP(E38,SOTC_SWINE!B2:E344,4,FALSE),VLOOKUP(E344,SOTC_SWINE!B2:D344,3,FALSE))))))</f>
      </c>
      <c r="G38" s="7" t="s">
        <v>26</v>
      </c>
      <c r="H38" s="7">
        <f>VLOOKUP(E38,SOTC_SWINE!B2:C344,{2},FALSE)</f>
      </c>
      <c r="I38" s="1">
        <v>1000000000743</v>
      </c>
      <c r="J38" s="2" t="s">
        <v>34</v>
      </c>
      <c r="K38" s="2" t="s">
        <v>34</v>
      </c>
      <c r="L38">
        <f>IF(VLOOKUP(K38,SKU_SWINE!C2:F106,{4},FALSE)=0, "-",VLOOKUP(K38,SKU_SWINE!C2:F106,{4},FALSE)</f>
      </c>
      <c r="M38" s="8">
        <v>1</v>
      </c>
      <c r="N38" s="7" t="s">
        <v>28</v>
      </c>
      <c r="O38" s="9">
        <f>((VLOOKUP(Y38,SOTC_SWINE!A2:J344,9,FALSE)/VLOOKUP(Y38,SOTC_SWINE!A2:J344,8,FALSE))*M38)</f>
      </c>
      <c r="P38" s="8">
        <v>0</v>
      </c>
      <c r="Q38" s="10">
        <f>O38-P38</f>
      </c>
      <c r="R38" s="10">
        <f>Q38/M38</f>
      </c>
      <c r="S38" s="10">
        <f>U38*P38</f>
      </c>
      <c r="T38" s="8">
        <v>22106.88</v>
      </c>
      <c r="U38" s="8">
        <f>T38/Q38</f>
      </c>
      <c r="V38" s="8">
        <f>T38/M38</f>
      </c>
      <c r="W38" t="s">
        <v>54</v>
      </c>
      <c r="X38">
        <v>17</v>
      </c>
      <c r="Y38" t="s">
        <v>58</v>
      </c>
    </row>
    <row r="39" spans="1:25" x14ac:dyDescent="0.25">
      <c r="A39">
        <v>2024</v>
      </c>
      <c r="B39" t="s">
        <v>22</v>
      </c>
      <c r="C39" s="1" t="s">
        <v>36</v>
      </c>
      <c r="D39" s="1" t="s">
        <v>53</v>
      </c>
      <c r="E39" s="1">
        <v>2100120715</v>
      </c>
      <c r="F39" s="2">
        <f>IF(ISNUMBER(SEARCH(":",IF(ISBLANK(VLOOKUP(E39,SOTC_SWINE!B2:D344,3,FALSE)),VLOOKUP(E39,SOTC_SWINE!B2:E344,4,FALSE),VLOOKUP(E344,SOTC_SWINE!B2:D344,3,FALSE))))=TRUE,"SW"&amp;UPPER(RIGHT(IF(ISBLANK(VLOOKUP(E39,SOTC_SWINE!B2:D344,3,FALSE)),VLOOKUP(E39,SOTC_SWINE!B2:E344,4,FALSE),VLOOKUP(E344,SOTC_SWINE!B2:D344,3,FALSE)),LEN(IF(ISBLANK(VLOOKUP(E39,SOTC_SWINE!B2:D344,3,FALSE)),VLOOKUP(E39,SOTC_SWINE!B2:E344,4,FALSE),VLOOKUP(E344,SOTC_SWINE!B2:D344,3,FALSE)))-SEARCH(":",IF(ISBLANK(VLOOKUP(E39,SOTC_SWINE!B2:D344,3,FALSE)),VLOOKUP(E39,SOTC_SWINE!B2:E344,4,FALSE),VLOOKUP(E344,SOTC_SWINE!B2:D344,3,FALSE))))),"SW"&amp;UPPER(RIGHT(IF(ISBLANK(VLOOKUP(E39,SOTC_SWINE!B2:D344,3,FALSE)),VLOOKUP(E39,SOTC_SWINE!B2:E344,4,FALSE),VLOOKUP(E344,SOTC_SWINE!B2:D344,3,FALSE)),LEN(IF(ISBLANK(VLOOKUP(E39,SOTC_SWINE!B2:D344,3,FALSE)),VLOOKUP(E39,SOTC_SWINE!B2:E344,4,FALSE),VLOOKUP(E344,SOTC_SWINE!B2:D344,3,FALSE)))-SEARCH("-",IF(ISBLANK(VLOOKUP(E39,SOTC_SWINE!B2:D344,3,FALSE)),VLOOKUP(E39,SOTC_SWINE!B2:E344,4,FALSE),VLOOKUP(E344,SOTC_SWINE!B2:D344,3,FALSE))))))</f>
      </c>
      <c r="G39" s="7" t="s">
        <v>26</v>
      </c>
      <c r="H39" s="7">
        <f>VLOOKUP(E39,SOTC_SWINE!B2:C344,{2},FALSE)</f>
      </c>
      <c r="I39" s="1">
        <v>1000000000217</v>
      </c>
      <c r="J39" s="2" t="s">
        <v>27</v>
      </c>
      <c r="K39" s="2" t="s">
        <v>27</v>
      </c>
      <c r="L39">
        <f>IF(VLOOKUP(K39,SKU_SWINE!C2:F106,{4},FALSE)=0, "-",VLOOKUP(K39,SKU_SWINE!C2:F106,{4},FALSE)</f>
      </c>
      <c r="M39" s="8">
        <v>3</v>
      </c>
      <c r="N39" s="7" t="s">
        <v>28</v>
      </c>
      <c r="O39" s="9">
        <f>((VLOOKUP(Y39,SOTC_SWINE!A2:J344,9,FALSE)/VLOOKUP(Y39,SOTC_SWINE!A2:J344,8,FALSE))*M39)</f>
      </c>
      <c r="P39" s="8">
        <v>0</v>
      </c>
      <c r="Q39" s="10">
        <f>O39-P39</f>
      </c>
      <c r="R39" s="10">
        <f>Q39/M39</f>
      </c>
      <c r="S39" s="10">
        <f>U39*P39</f>
      </c>
      <c r="T39" s="8">
        <v>64538.82</v>
      </c>
      <c r="U39" s="8">
        <f>T39/Q39</f>
      </c>
      <c r="V39" s="8">
        <f>T39/M39</f>
      </c>
      <c r="W39" t="s">
        <v>54</v>
      </c>
      <c r="X39">
        <v>17</v>
      </c>
      <c r="Y39" t="s">
        <v>55</v>
      </c>
    </row>
    <row r="40" spans="1:25" x14ac:dyDescent="0.25">
      <c r="A40">
        <v>2024</v>
      </c>
      <c r="B40" t="s">
        <v>22</v>
      </c>
      <c r="C40" s="1" t="s">
        <v>36</v>
      </c>
      <c r="D40" s="1" t="s">
        <v>53</v>
      </c>
      <c r="E40" s="1">
        <v>2100120715</v>
      </c>
      <c r="F40" s="2">
        <f>IF(ISNUMBER(SEARCH(":",IF(ISBLANK(VLOOKUP(E40,SOTC_SWINE!B2:D344,3,FALSE)),VLOOKUP(E40,SOTC_SWINE!B2:E344,4,FALSE),VLOOKUP(E344,SOTC_SWINE!B2:D344,3,FALSE))))=TRUE,"SW"&amp;UPPER(RIGHT(IF(ISBLANK(VLOOKUP(E40,SOTC_SWINE!B2:D344,3,FALSE)),VLOOKUP(E40,SOTC_SWINE!B2:E344,4,FALSE),VLOOKUP(E344,SOTC_SWINE!B2:D344,3,FALSE)),LEN(IF(ISBLANK(VLOOKUP(E40,SOTC_SWINE!B2:D344,3,FALSE)),VLOOKUP(E40,SOTC_SWINE!B2:E344,4,FALSE),VLOOKUP(E344,SOTC_SWINE!B2:D344,3,FALSE)))-SEARCH(":",IF(ISBLANK(VLOOKUP(E40,SOTC_SWINE!B2:D344,3,FALSE)),VLOOKUP(E40,SOTC_SWINE!B2:E344,4,FALSE),VLOOKUP(E344,SOTC_SWINE!B2:D344,3,FALSE))))),"SW"&amp;UPPER(RIGHT(IF(ISBLANK(VLOOKUP(E40,SOTC_SWINE!B2:D344,3,FALSE)),VLOOKUP(E40,SOTC_SWINE!B2:E344,4,FALSE),VLOOKUP(E344,SOTC_SWINE!B2:D344,3,FALSE)),LEN(IF(ISBLANK(VLOOKUP(E40,SOTC_SWINE!B2:D344,3,FALSE)),VLOOKUP(E40,SOTC_SWINE!B2:E344,4,FALSE),VLOOKUP(E344,SOTC_SWINE!B2:D344,3,FALSE)))-SEARCH("-",IF(ISBLANK(VLOOKUP(E40,SOTC_SWINE!B2:D344,3,FALSE)),VLOOKUP(E40,SOTC_SWINE!B2:E344,4,FALSE),VLOOKUP(E344,SOTC_SWINE!B2:D344,3,FALSE))))))</f>
      </c>
      <c r="G40" s="7" t="s">
        <v>26</v>
      </c>
      <c r="H40" s="7">
        <f>VLOOKUP(E40,SOTC_SWINE!B2:C344,{2},FALSE)</f>
      </c>
      <c r="I40" s="1">
        <v>1000000000225</v>
      </c>
      <c r="J40" s="2" t="s">
        <v>30</v>
      </c>
      <c r="K40" s="2" t="s">
        <v>30</v>
      </c>
      <c r="L40">
        <f>IF(VLOOKUP(K40,SKU_SWINE!C2:F106,{4},FALSE)=0, "-",VLOOKUP(K40,SKU_SWINE!C2:F106,{4},FALSE)</f>
      </c>
      <c r="M40" s="8">
        <v>2</v>
      </c>
      <c r="N40" s="7" t="s">
        <v>28</v>
      </c>
      <c r="O40" s="9">
        <f>((VLOOKUP(Y40,SOTC_SWINE!A2:J344,9,FALSE)/VLOOKUP(Y40,SOTC_SWINE!A2:J344,8,FALSE))*M40)</f>
      </c>
      <c r="P40" s="8">
        <v>0</v>
      </c>
      <c r="Q40" s="10">
        <f>O40-P40</f>
      </c>
      <c r="R40" s="10">
        <f>Q40/M40</f>
      </c>
      <c r="S40" s="10">
        <f>U40*P40</f>
      </c>
      <c r="T40" s="8">
        <v>45341.18</v>
      </c>
      <c r="U40" s="8">
        <f>T40/Q40</f>
      </c>
      <c r="V40" s="8">
        <f>T40/M40</f>
      </c>
      <c r="W40" t="s">
        <v>54</v>
      </c>
      <c r="X40">
        <v>17</v>
      </c>
      <c r="Y40" t="s">
        <v>56</v>
      </c>
    </row>
    <row r="41" spans="1:25" x14ac:dyDescent="0.25">
      <c r="A41">
        <v>2024</v>
      </c>
      <c r="B41" t="s">
        <v>22</v>
      </c>
      <c r="C41" s="1" t="s">
        <v>36</v>
      </c>
      <c r="D41" s="1" t="s">
        <v>53</v>
      </c>
      <c r="E41" s="1">
        <v>2100120715</v>
      </c>
      <c r="F41" s="2">
        <f>IF(ISNUMBER(SEARCH(":",IF(ISBLANK(VLOOKUP(E41,SOTC_SWINE!B2:D344,3,FALSE)),VLOOKUP(E41,SOTC_SWINE!B2:E344,4,FALSE),VLOOKUP(E344,SOTC_SWINE!B2:D344,3,FALSE))))=TRUE,"SW"&amp;UPPER(RIGHT(IF(ISBLANK(VLOOKUP(E41,SOTC_SWINE!B2:D344,3,FALSE)),VLOOKUP(E41,SOTC_SWINE!B2:E344,4,FALSE),VLOOKUP(E344,SOTC_SWINE!B2:D344,3,FALSE)),LEN(IF(ISBLANK(VLOOKUP(E41,SOTC_SWINE!B2:D344,3,FALSE)),VLOOKUP(E41,SOTC_SWINE!B2:E344,4,FALSE),VLOOKUP(E344,SOTC_SWINE!B2:D344,3,FALSE)))-SEARCH(":",IF(ISBLANK(VLOOKUP(E41,SOTC_SWINE!B2:D344,3,FALSE)),VLOOKUP(E41,SOTC_SWINE!B2:E344,4,FALSE),VLOOKUP(E344,SOTC_SWINE!B2:D344,3,FALSE))))),"SW"&amp;UPPER(RIGHT(IF(ISBLANK(VLOOKUP(E41,SOTC_SWINE!B2:D344,3,FALSE)),VLOOKUP(E41,SOTC_SWINE!B2:E344,4,FALSE),VLOOKUP(E344,SOTC_SWINE!B2:D344,3,FALSE)),LEN(IF(ISBLANK(VLOOKUP(E41,SOTC_SWINE!B2:D344,3,FALSE)),VLOOKUP(E41,SOTC_SWINE!B2:E344,4,FALSE),VLOOKUP(E344,SOTC_SWINE!B2:D344,3,FALSE)))-SEARCH("-",IF(ISBLANK(VLOOKUP(E41,SOTC_SWINE!B2:D344,3,FALSE)),VLOOKUP(E41,SOTC_SWINE!B2:E344,4,FALSE),VLOOKUP(E344,SOTC_SWINE!B2:D344,3,FALSE))))))</f>
      </c>
      <c r="G41" s="7" t="s">
        <v>26</v>
      </c>
      <c r="H41" s="7">
        <f>VLOOKUP(E41,SOTC_SWINE!B2:C344,{2},FALSE)</f>
      </c>
      <c r="I41" s="1">
        <v>1000000000742</v>
      </c>
      <c r="J41" s="2" t="s">
        <v>32</v>
      </c>
      <c r="K41" s="2" t="s">
        <v>32</v>
      </c>
      <c r="L41">
        <f>IF(VLOOKUP(K41,SKU_SWINE!C2:F106,{4},FALSE)=0, "-",VLOOKUP(K41,SKU_SWINE!C2:F106,{4},FALSE)</f>
      </c>
      <c r="M41" s="8">
        <v>3</v>
      </c>
      <c r="N41" s="7" t="s">
        <v>28</v>
      </c>
      <c r="O41" s="9">
        <f>((VLOOKUP(Y41,SOTC_SWINE!A2:J344,9,FALSE)/VLOOKUP(Y41,SOTC_SWINE!A2:J344,8,FALSE))*M41)</f>
      </c>
      <c r="P41" s="8">
        <v>0</v>
      </c>
      <c r="Q41" s="10">
        <f>O41-P41</f>
      </c>
      <c r="R41" s="10">
        <f>Q41/M41</f>
      </c>
      <c r="S41" s="10">
        <f>U41*P41</f>
      </c>
      <c r="T41" s="8">
        <v>70207.5</v>
      </c>
      <c r="U41" s="8">
        <f>T41/Q41</f>
      </c>
      <c r="V41" s="8">
        <f>T41/M41</f>
      </c>
      <c r="W41" t="s">
        <v>54</v>
      </c>
      <c r="X41">
        <v>17</v>
      </c>
      <c r="Y41" t="s">
        <v>57</v>
      </c>
    </row>
    <row r="42" spans="1:25" x14ac:dyDescent="0.25">
      <c r="A42">
        <v>2024</v>
      </c>
      <c r="B42" t="s">
        <v>22</v>
      </c>
      <c r="C42" s="1" t="s">
        <v>36</v>
      </c>
      <c r="D42" s="1" t="s">
        <v>53</v>
      </c>
      <c r="E42" s="1">
        <v>2100120715</v>
      </c>
      <c r="F42" s="2">
        <f>IF(ISNUMBER(SEARCH(":",IF(ISBLANK(VLOOKUP(E42,SOTC_SWINE!B2:D344,3,FALSE)),VLOOKUP(E42,SOTC_SWINE!B2:E344,4,FALSE),VLOOKUP(E344,SOTC_SWINE!B2:D344,3,FALSE))))=TRUE,"SW"&amp;UPPER(RIGHT(IF(ISBLANK(VLOOKUP(E42,SOTC_SWINE!B2:D344,3,FALSE)),VLOOKUP(E42,SOTC_SWINE!B2:E344,4,FALSE),VLOOKUP(E344,SOTC_SWINE!B2:D344,3,FALSE)),LEN(IF(ISBLANK(VLOOKUP(E42,SOTC_SWINE!B2:D344,3,FALSE)),VLOOKUP(E42,SOTC_SWINE!B2:E344,4,FALSE),VLOOKUP(E344,SOTC_SWINE!B2:D344,3,FALSE)))-SEARCH(":",IF(ISBLANK(VLOOKUP(E42,SOTC_SWINE!B2:D344,3,FALSE)),VLOOKUP(E42,SOTC_SWINE!B2:E344,4,FALSE),VLOOKUP(E344,SOTC_SWINE!B2:D344,3,FALSE))))),"SW"&amp;UPPER(RIGHT(IF(ISBLANK(VLOOKUP(E42,SOTC_SWINE!B2:D344,3,FALSE)),VLOOKUP(E42,SOTC_SWINE!B2:E344,4,FALSE),VLOOKUP(E344,SOTC_SWINE!B2:D344,3,FALSE)),LEN(IF(ISBLANK(VLOOKUP(E42,SOTC_SWINE!B2:D344,3,FALSE)),VLOOKUP(E42,SOTC_SWINE!B2:E344,4,FALSE),VLOOKUP(E344,SOTC_SWINE!B2:D344,3,FALSE)))-SEARCH("-",IF(ISBLANK(VLOOKUP(E42,SOTC_SWINE!B2:D344,3,FALSE)),VLOOKUP(E42,SOTC_SWINE!B2:E344,4,FALSE),VLOOKUP(E344,SOTC_SWINE!B2:D344,3,FALSE))))))</f>
      </c>
      <c r="G42" s="7" t="s">
        <v>26</v>
      </c>
      <c r="H42" s="7">
        <f>VLOOKUP(E42,SOTC_SWINE!B2:C344,{2},FALSE)</f>
      </c>
      <c r="I42" s="1">
        <v>1000000000743</v>
      </c>
      <c r="J42" s="2" t="s">
        <v>34</v>
      </c>
      <c r="K42" s="2" t="s">
        <v>34</v>
      </c>
      <c r="L42">
        <f>IF(VLOOKUP(K42,SKU_SWINE!C2:F106,{4},FALSE)=0, "-",VLOOKUP(K42,SKU_SWINE!C2:F106,{4},FALSE)</f>
      </c>
      <c r="M42" s="8">
        <v>2</v>
      </c>
      <c r="N42" s="7" t="s">
        <v>28</v>
      </c>
      <c r="O42" s="9">
        <f>((VLOOKUP(Y42,SOTC_SWINE!A2:J344,9,FALSE)/VLOOKUP(Y42,SOTC_SWINE!A2:J344,8,FALSE))*M42)</f>
      </c>
      <c r="P42" s="8">
        <v>0</v>
      </c>
      <c r="Q42" s="10">
        <f>O42-P42</f>
      </c>
      <c r="R42" s="10">
        <f>Q42/M42</f>
      </c>
      <c r="S42" s="10">
        <f>U42*P42</f>
      </c>
      <c r="T42" s="8">
        <v>44213.76</v>
      </c>
      <c r="U42" s="8">
        <f>T42/Q42</f>
      </c>
      <c r="V42" s="8">
        <f>T42/M42</f>
      </c>
      <c r="W42" t="s">
        <v>54</v>
      </c>
      <c r="X42">
        <v>17</v>
      </c>
      <c r="Y42" t="s">
        <v>58</v>
      </c>
    </row>
    <row r="43" spans="1:25" x14ac:dyDescent="0.25">
      <c r="A43">
        <v>2024</v>
      </c>
      <c r="B43" t="s">
        <v>22</v>
      </c>
      <c r="C43" s="1" t="s">
        <v>36</v>
      </c>
      <c r="D43" s="1" t="s">
        <v>59</v>
      </c>
      <c r="E43" s="1">
        <v>2100120764</v>
      </c>
      <c r="F43" s="2">
        <f>IF(ISNUMBER(SEARCH(":",IF(ISBLANK(VLOOKUP(E43,SOTC_SWINE!B2:D344,3,FALSE)),VLOOKUP(E43,SOTC_SWINE!B2:E344,4,FALSE),VLOOKUP(E344,SOTC_SWINE!B2:D344,3,FALSE))))=TRUE,"SW"&amp;UPPER(RIGHT(IF(ISBLANK(VLOOKUP(E43,SOTC_SWINE!B2:D344,3,FALSE)),VLOOKUP(E43,SOTC_SWINE!B2:E344,4,FALSE),VLOOKUP(E344,SOTC_SWINE!B2:D344,3,FALSE)),LEN(IF(ISBLANK(VLOOKUP(E43,SOTC_SWINE!B2:D344,3,FALSE)),VLOOKUP(E43,SOTC_SWINE!B2:E344,4,FALSE),VLOOKUP(E344,SOTC_SWINE!B2:D344,3,FALSE)))-SEARCH(":",IF(ISBLANK(VLOOKUP(E43,SOTC_SWINE!B2:D344,3,FALSE)),VLOOKUP(E43,SOTC_SWINE!B2:E344,4,FALSE),VLOOKUP(E344,SOTC_SWINE!B2:D344,3,FALSE))))),"SW"&amp;UPPER(RIGHT(IF(ISBLANK(VLOOKUP(E43,SOTC_SWINE!B2:D344,3,FALSE)),VLOOKUP(E43,SOTC_SWINE!B2:E344,4,FALSE),VLOOKUP(E344,SOTC_SWINE!B2:D344,3,FALSE)),LEN(IF(ISBLANK(VLOOKUP(E43,SOTC_SWINE!B2:D344,3,FALSE)),VLOOKUP(E43,SOTC_SWINE!B2:E344,4,FALSE),VLOOKUP(E344,SOTC_SWINE!B2:D344,3,FALSE)))-SEARCH("-",IF(ISBLANK(VLOOKUP(E43,SOTC_SWINE!B2:D344,3,FALSE)),VLOOKUP(E43,SOTC_SWINE!B2:E344,4,FALSE),VLOOKUP(E344,SOTC_SWINE!B2:D344,3,FALSE))))))</f>
      </c>
      <c r="G43" s="7" t="s">
        <v>26</v>
      </c>
      <c r="H43" s="7">
        <f>VLOOKUP(E43,SOTC_SWINE!B2:C344,{2},FALSE)</f>
      </c>
      <c r="I43" s="1">
        <v>1000000000282</v>
      </c>
      <c r="J43" s="2" t="s">
        <v>49</v>
      </c>
      <c r="K43" s="2" t="s">
        <v>49</v>
      </c>
      <c r="L43">
        <f>IF(VLOOKUP(K43,SKU_SWINE!C2:F106,{4},FALSE)=0, "-",VLOOKUP(K43,SKU_SWINE!C2:F106,{4},FALSE)</f>
      </c>
      <c r="M43" s="8">
        <v>1</v>
      </c>
      <c r="N43" s="7" t="s">
        <v>28</v>
      </c>
      <c r="O43" s="9">
        <f>((VLOOKUP(Y43,SOTC_SWINE!A2:J344,9,FALSE)/VLOOKUP(Y43,SOTC_SWINE!A2:J344,8,FALSE))*M43)</f>
      </c>
      <c r="P43" s="8">
        <v>0</v>
      </c>
      <c r="Q43" s="10">
        <f>O43-P43</f>
      </c>
      <c r="R43" s="10">
        <f>Q43/M43</f>
      </c>
      <c r="S43" s="10">
        <f>U43*P43</f>
      </c>
      <c r="T43" s="8">
        <v>5460</v>
      </c>
      <c r="U43" s="8">
        <f>T43/Q43</f>
      </c>
      <c r="V43" s="8">
        <f>T43/M43</f>
      </c>
      <c r="W43" t="s">
        <v>54</v>
      </c>
      <c r="X43">
        <v>17</v>
      </c>
      <c r="Y43" t="s">
        <v>60</v>
      </c>
    </row>
    <row r="44" spans="1:25" x14ac:dyDescent="0.25">
      <c r="A44">
        <v>2024</v>
      </c>
      <c r="B44" t="s">
        <v>22</v>
      </c>
      <c r="C44" s="1" t="s">
        <v>36</v>
      </c>
      <c r="D44" s="1" t="s">
        <v>59</v>
      </c>
      <c r="E44" s="1">
        <v>2100120764</v>
      </c>
      <c r="F44" s="2">
        <f>IF(ISNUMBER(SEARCH(":",IF(ISBLANK(VLOOKUP(E44,SOTC_SWINE!B2:D344,3,FALSE)),VLOOKUP(E44,SOTC_SWINE!B2:E344,4,FALSE),VLOOKUP(E344,SOTC_SWINE!B2:D344,3,FALSE))))=TRUE,"SW"&amp;UPPER(RIGHT(IF(ISBLANK(VLOOKUP(E44,SOTC_SWINE!B2:D344,3,FALSE)),VLOOKUP(E44,SOTC_SWINE!B2:E344,4,FALSE),VLOOKUP(E344,SOTC_SWINE!B2:D344,3,FALSE)),LEN(IF(ISBLANK(VLOOKUP(E44,SOTC_SWINE!B2:D344,3,FALSE)),VLOOKUP(E44,SOTC_SWINE!B2:E344,4,FALSE),VLOOKUP(E344,SOTC_SWINE!B2:D344,3,FALSE)))-SEARCH(":",IF(ISBLANK(VLOOKUP(E44,SOTC_SWINE!B2:D344,3,FALSE)),VLOOKUP(E44,SOTC_SWINE!B2:E344,4,FALSE),VLOOKUP(E344,SOTC_SWINE!B2:D344,3,FALSE))))),"SW"&amp;UPPER(RIGHT(IF(ISBLANK(VLOOKUP(E44,SOTC_SWINE!B2:D344,3,FALSE)),VLOOKUP(E44,SOTC_SWINE!B2:E344,4,FALSE),VLOOKUP(E344,SOTC_SWINE!B2:D344,3,FALSE)),LEN(IF(ISBLANK(VLOOKUP(E44,SOTC_SWINE!B2:D344,3,FALSE)),VLOOKUP(E44,SOTC_SWINE!B2:E344,4,FALSE),VLOOKUP(E344,SOTC_SWINE!B2:D344,3,FALSE)))-SEARCH("-",IF(ISBLANK(VLOOKUP(E44,SOTC_SWINE!B2:D344,3,FALSE)),VLOOKUP(E44,SOTC_SWINE!B2:E344,4,FALSE),VLOOKUP(E344,SOTC_SWINE!B2:D344,3,FALSE))))))</f>
      </c>
      <c r="G44" s="7" t="s">
        <v>26</v>
      </c>
      <c r="H44" s="7">
        <f>VLOOKUP(E44,SOTC_SWINE!B2:C344,{2},FALSE)</f>
      </c>
      <c r="I44" s="1">
        <v>1000000000217</v>
      </c>
      <c r="J44" s="2" t="s">
        <v>27</v>
      </c>
      <c r="K44" s="2" t="s">
        <v>27</v>
      </c>
      <c r="L44">
        <f>IF(VLOOKUP(K44,SKU_SWINE!C2:F106,{4},FALSE)=0, "-",VLOOKUP(K44,SKU_SWINE!C2:F106,{4},FALSE)</f>
      </c>
      <c r="M44" s="8">
        <v>21</v>
      </c>
      <c r="N44" s="7" t="s">
        <v>28</v>
      </c>
      <c r="O44" s="9">
        <f>((VLOOKUP(Y44,SOTC_SWINE!A2:J344,9,FALSE)/VLOOKUP(Y44,SOTC_SWINE!A2:J344,8,FALSE))*M44)</f>
      </c>
      <c r="P44" s="8">
        <v>0</v>
      </c>
      <c r="Q44" s="10">
        <f>O44-P44</f>
      </c>
      <c r="R44" s="10">
        <f>Q44/M44</f>
      </c>
      <c r="S44" s="10">
        <f>U44*P44</f>
      </c>
      <c r="T44" s="8">
        <v>451568.46</v>
      </c>
      <c r="U44" s="8">
        <f>T44/Q44</f>
      </c>
      <c r="V44" s="8">
        <f>T44/M44</f>
      </c>
      <c r="W44" t="s">
        <v>54</v>
      </c>
      <c r="X44">
        <v>17</v>
      </c>
      <c r="Y44" t="s">
        <v>61</v>
      </c>
    </row>
    <row r="45" spans="1:25" x14ac:dyDescent="0.25">
      <c r="A45">
        <v>2024</v>
      </c>
      <c r="B45" t="s">
        <v>22</v>
      </c>
      <c r="C45" s="1" t="s">
        <v>36</v>
      </c>
      <c r="D45" s="1" t="s">
        <v>59</v>
      </c>
      <c r="E45" s="1">
        <v>2100120764</v>
      </c>
      <c r="F45" s="2">
        <f>IF(ISNUMBER(SEARCH(":",IF(ISBLANK(VLOOKUP(E45,SOTC_SWINE!B2:D344,3,FALSE)),VLOOKUP(E45,SOTC_SWINE!B2:E344,4,FALSE),VLOOKUP(E344,SOTC_SWINE!B2:D344,3,FALSE))))=TRUE,"SW"&amp;UPPER(RIGHT(IF(ISBLANK(VLOOKUP(E45,SOTC_SWINE!B2:D344,3,FALSE)),VLOOKUP(E45,SOTC_SWINE!B2:E344,4,FALSE),VLOOKUP(E344,SOTC_SWINE!B2:D344,3,FALSE)),LEN(IF(ISBLANK(VLOOKUP(E45,SOTC_SWINE!B2:D344,3,FALSE)),VLOOKUP(E45,SOTC_SWINE!B2:E344,4,FALSE),VLOOKUP(E344,SOTC_SWINE!B2:D344,3,FALSE)))-SEARCH(":",IF(ISBLANK(VLOOKUP(E45,SOTC_SWINE!B2:D344,3,FALSE)),VLOOKUP(E45,SOTC_SWINE!B2:E344,4,FALSE),VLOOKUP(E344,SOTC_SWINE!B2:D344,3,FALSE))))),"SW"&amp;UPPER(RIGHT(IF(ISBLANK(VLOOKUP(E45,SOTC_SWINE!B2:D344,3,FALSE)),VLOOKUP(E45,SOTC_SWINE!B2:E344,4,FALSE),VLOOKUP(E344,SOTC_SWINE!B2:D344,3,FALSE)),LEN(IF(ISBLANK(VLOOKUP(E45,SOTC_SWINE!B2:D344,3,FALSE)),VLOOKUP(E45,SOTC_SWINE!B2:E344,4,FALSE),VLOOKUP(E344,SOTC_SWINE!B2:D344,3,FALSE)))-SEARCH("-",IF(ISBLANK(VLOOKUP(E45,SOTC_SWINE!B2:D344,3,FALSE)),VLOOKUP(E45,SOTC_SWINE!B2:E344,4,FALSE),VLOOKUP(E344,SOTC_SWINE!B2:D344,3,FALSE))))))</f>
      </c>
      <c r="G45" s="7" t="s">
        <v>26</v>
      </c>
      <c r="H45" s="7">
        <f>VLOOKUP(E45,SOTC_SWINE!B2:C344,{2},FALSE)</f>
      </c>
      <c r="I45" s="1">
        <v>1000000000225</v>
      </c>
      <c r="J45" s="2" t="s">
        <v>30</v>
      </c>
      <c r="K45" s="2" t="s">
        <v>30</v>
      </c>
      <c r="L45">
        <f>IF(VLOOKUP(K45,SKU_SWINE!C2:F106,{4},FALSE)=0, "-",VLOOKUP(K45,SKU_SWINE!C2:F106,{4},FALSE)</f>
      </c>
      <c r="M45" s="8">
        <v>15</v>
      </c>
      <c r="N45" s="7" t="s">
        <v>28</v>
      </c>
      <c r="O45" s="9">
        <f>((VLOOKUP(Y45,SOTC_SWINE!A2:J344,9,FALSE)/VLOOKUP(Y45,SOTC_SWINE!A2:J344,8,FALSE))*M45)</f>
      </c>
      <c r="P45" s="8">
        <v>0</v>
      </c>
      <c r="Q45" s="10">
        <f>O45-P45</f>
      </c>
      <c r="R45" s="10">
        <f>Q45/M45</f>
      </c>
      <c r="S45" s="10">
        <f>U45*P45</f>
      </c>
      <c r="T45" s="8">
        <v>333166.65</v>
      </c>
      <c r="U45" s="8">
        <f>T45/Q45</f>
      </c>
      <c r="V45" s="8">
        <f>T45/M45</f>
      </c>
      <c r="W45" t="s">
        <v>54</v>
      </c>
      <c r="X45">
        <v>17</v>
      </c>
      <c r="Y45" t="s">
        <v>62</v>
      </c>
    </row>
    <row r="46" spans="1:25" x14ac:dyDescent="0.25">
      <c r="A46">
        <v>2024</v>
      </c>
      <c r="B46" t="s">
        <v>22</v>
      </c>
      <c r="C46" s="1" t="s">
        <v>36</v>
      </c>
      <c r="D46" s="1" t="s">
        <v>59</v>
      </c>
      <c r="E46" s="1">
        <v>2100120764</v>
      </c>
      <c r="F46" s="2">
        <f>IF(ISNUMBER(SEARCH(":",IF(ISBLANK(VLOOKUP(E46,SOTC_SWINE!B2:D344,3,FALSE)),VLOOKUP(E46,SOTC_SWINE!B2:E344,4,FALSE),VLOOKUP(E344,SOTC_SWINE!B2:D344,3,FALSE))))=TRUE,"SW"&amp;UPPER(RIGHT(IF(ISBLANK(VLOOKUP(E46,SOTC_SWINE!B2:D344,3,FALSE)),VLOOKUP(E46,SOTC_SWINE!B2:E344,4,FALSE),VLOOKUP(E344,SOTC_SWINE!B2:D344,3,FALSE)),LEN(IF(ISBLANK(VLOOKUP(E46,SOTC_SWINE!B2:D344,3,FALSE)),VLOOKUP(E46,SOTC_SWINE!B2:E344,4,FALSE),VLOOKUP(E344,SOTC_SWINE!B2:D344,3,FALSE)))-SEARCH(":",IF(ISBLANK(VLOOKUP(E46,SOTC_SWINE!B2:D344,3,FALSE)),VLOOKUP(E46,SOTC_SWINE!B2:E344,4,FALSE),VLOOKUP(E344,SOTC_SWINE!B2:D344,3,FALSE))))),"SW"&amp;UPPER(RIGHT(IF(ISBLANK(VLOOKUP(E46,SOTC_SWINE!B2:D344,3,FALSE)),VLOOKUP(E46,SOTC_SWINE!B2:E344,4,FALSE),VLOOKUP(E344,SOTC_SWINE!B2:D344,3,FALSE)),LEN(IF(ISBLANK(VLOOKUP(E46,SOTC_SWINE!B2:D344,3,FALSE)),VLOOKUP(E46,SOTC_SWINE!B2:E344,4,FALSE),VLOOKUP(E344,SOTC_SWINE!B2:D344,3,FALSE)))-SEARCH("-",IF(ISBLANK(VLOOKUP(E46,SOTC_SWINE!B2:D344,3,FALSE)),VLOOKUP(E46,SOTC_SWINE!B2:E344,4,FALSE),VLOOKUP(E344,SOTC_SWINE!B2:D344,3,FALSE))))))</f>
      </c>
      <c r="G46" s="7" t="s">
        <v>26</v>
      </c>
      <c r="H46" s="7">
        <f>VLOOKUP(E46,SOTC_SWINE!B2:C344,{2},FALSE)</f>
      </c>
      <c r="I46" s="1">
        <v>1000000000217</v>
      </c>
      <c r="J46" s="2" t="s">
        <v>27</v>
      </c>
      <c r="K46" s="2" t="s">
        <v>27</v>
      </c>
      <c r="L46">
        <f>IF(VLOOKUP(K46,SKU_SWINE!C2:F106,{4},FALSE)=0, "-",VLOOKUP(K46,SKU_SWINE!C2:F106,{4},FALSE)</f>
      </c>
      <c r="M46" s="8">
        <v>1</v>
      </c>
      <c r="N46" s="7" t="s">
        <v>28</v>
      </c>
      <c r="O46" s="9">
        <f>((VLOOKUP(Y46,SOTC_SWINE!A2:J344,9,FALSE)/VLOOKUP(Y46,SOTC_SWINE!A2:J344,8,FALSE))*M46)</f>
      </c>
      <c r="P46" s="8">
        <v>0</v>
      </c>
      <c r="Q46" s="10">
        <f>O46-P46</f>
      </c>
      <c r="R46" s="10">
        <f>Q46/M46</f>
      </c>
      <c r="S46" s="10">
        <f>U46*P46</f>
      </c>
      <c r="T46" s="8">
        <v>21503.27</v>
      </c>
      <c r="U46" s="8">
        <f>T46/Q46</f>
      </c>
      <c r="V46" s="8">
        <f>T46/M46</f>
      </c>
      <c r="W46" t="s">
        <v>54</v>
      </c>
      <c r="X46">
        <v>17</v>
      </c>
      <c r="Y46" t="s">
        <v>61</v>
      </c>
    </row>
    <row r="47" spans="1:25" x14ac:dyDescent="0.25">
      <c r="A47">
        <v>2024</v>
      </c>
      <c r="B47" t="s">
        <v>22</v>
      </c>
      <c r="C47" s="1" t="s">
        <v>36</v>
      </c>
      <c r="D47" s="1" t="s">
        <v>59</v>
      </c>
      <c r="E47" s="1">
        <v>2100120764</v>
      </c>
      <c r="F47" s="2">
        <f>IF(ISNUMBER(SEARCH(":",IF(ISBLANK(VLOOKUP(E47,SOTC_SWINE!B2:D344,3,FALSE)),VLOOKUP(E47,SOTC_SWINE!B2:E344,4,FALSE),VLOOKUP(E344,SOTC_SWINE!B2:D344,3,FALSE))))=TRUE,"SW"&amp;UPPER(RIGHT(IF(ISBLANK(VLOOKUP(E47,SOTC_SWINE!B2:D344,3,FALSE)),VLOOKUP(E47,SOTC_SWINE!B2:E344,4,FALSE),VLOOKUP(E344,SOTC_SWINE!B2:D344,3,FALSE)),LEN(IF(ISBLANK(VLOOKUP(E47,SOTC_SWINE!B2:D344,3,FALSE)),VLOOKUP(E47,SOTC_SWINE!B2:E344,4,FALSE),VLOOKUP(E344,SOTC_SWINE!B2:D344,3,FALSE)))-SEARCH(":",IF(ISBLANK(VLOOKUP(E47,SOTC_SWINE!B2:D344,3,FALSE)),VLOOKUP(E47,SOTC_SWINE!B2:E344,4,FALSE),VLOOKUP(E344,SOTC_SWINE!B2:D344,3,FALSE))))),"SW"&amp;UPPER(RIGHT(IF(ISBLANK(VLOOKUP(E47,SOTC_SWINE!B2:D344,3,FALSE)),VLOOKUP(E47,SOTC_SWINE!B2:E344,4,FALSE),VLOOKUP(E344,SOTC_SWINE!B2:D344,3,FALSE)),LEN(IF(ISBLANK(VLOOKUP(E47,SOTC_SWINE!B2:D344,3,FALSE)),VLOOKUP(E47,SOTC_SWINE!B2:E344,4,FALSE),VLOOKUP(E344,SOTC_SWINE!B2:D344,3,FALSE)))-SEARCH("-",IF(ISBLANK(VLOOKUP(E47,SOTC_SWINE!B2:D344,3,FALSE)),VLOOKUP(E47,SOTC_SWINE!B2:E344,4,FALSE),VLOOKUP(E344,SOTC_SWINE!B2:D344,3,FALSE))))))</f>
      </c>
      <c r="G47" s="7" t="s">
        <v>26</v>
      </c>
      <c r="H47" s="7">
        <f>VLOOKUP(E47,SOTC_SWINE!B2:C344,{2},FALSE)</f>
      </c>
      <c r="I47" s="1">
        <v>1000000000637</v>
      </c>
      <c r="J47" s="2" t="s">
        <v>47</v>
      </c>
      <c r="K47" s="2" t="s">
        <v>47</v>
      </c>
      <c r="L47">
        <f>IF(VLOOKUP(K47,SKU_SWINE!C2:F106,{4},FALSE)=0, "-",VLOOKUP(K47,SKU_SWINE!C2:F106,{4},FALSE)</f>
      </c>
      <c r="M47" s="8">
        <v>2</v>
      </c>
      <c r="N47" s="7" t="s">
        <v>28</v>
      </c>
      <c r="O47" s="9">
        <f>((VLOOKUP(Y47,SOTC_SWINE!A2:J344,9,FALSE)/VLOOKUP(Y47,SOTC_SWINE!A2:J344,8,FALSE))*M47)</f>
      </c>
      <c r="P47" s="8">
        <v>0</v>
      </c>
      <c r="Q47" s="10">
        <f>O47-P47</f>
      </c>
      <c r="R47" s="10">
        <f>Q47/M47</f>
      </c>
      <c r="S47" s="10">
        <f>U47*P47</f>
      </c>
      <c r="T47" s="8">
        <v>5575</v>
      </c>
      <c r="U47" s="8">
        <f>T47/Q47</f>
      </c>
      <c r="V47" s="8">
        <f>T47/M47</f>
      </c>
      <c r="W47" t="s">
        <v>54</v>
      </c>
      <c r="X47">
        <v>17</v>
      </c>
      <c r="Y47" t="s">
        <v>63</v>
      </c>
    </row>
    <row r="48" spans="1:25" x14ac:dyDescent="0.25">
      <c r="A48">
        <v>2024</v>
      </c>
      <c r="B48" t="s">
        <v>22</v>
      </c>
      <c r="C48" s="1" t="s">
        <v>36</v>
      </c>
      <c r="D48" s="1" t="s">
        <v>59</v>
      </c>
      <c r="E48" s="1">
        <v>2100120764</v>
      </c>
      <c r="F48" s="2">
        <f>IF(ISNUMBER(SEARCH(":",IF(ISBLANK(VLOOKUP(E48,SOTC_SWINE!B2:D344,3,FALSE)),VLOOKUP(E48,SOTC_SWINE!B2:E344,4,FALSE),VLOOKUP(E344,SOTC_SWINE!B2:D344,3,FALSE))))=TRUE,"SW"&amp;UPPER(RIGHT(IF(ISBLANK(VLOOKUP(E48,SOTC_SWINE!B2:D344,3,FALSE)),VLOOKUP(E48,SOTC_SWINE!B2:E344,4,FALSE),VLOOKUP(E344,SOTC_SWINE!B2:D344,3,FALSE)),LEN(IF(ISBLANK(VLOOKUP(E48,SOTC_SWINE!B2:D344,3,FALSE)),VLOOKUP(E48,SOTC_SWINE!B2:E344,4,FALSE),VLOOKUP(E344,SOTC_SWINE!B2:D344,3,FALSE)))-SEARCH(":",IF(ISBLANK(VLOOKUP(E48,SOTC_SWINE!B2:D344,3,FALSE)),VLOOKUP(E48,SOTC_SWINE!B2:E344,4,FALSE),VLOOKUP(E344,SOTC_SWINE!B2:D344,3,FALSE))))),"SW"&amp;UPPER(RIGHT(IF(ISBLANK(VLOOKUP(E48,SOTC_SWINE!B2:D344,3,FALSE)),VLOOKUP(E48,SOTC_SWINE!B2:E344,4,FALSE),VLOOKUP(E344,SOTC_SWINE!B2:D344,3,FALSE)),LEN(IF(ISBLANK(VLOOKUP(E48,SOTC_SWINE!B2:D344,3,FALSE)),VLOOKUP(E48,SOTC_SWINE!B2:E344,4,FALSE),VLOOKUP(E344,SOTC_SWINE!B2:D344,3,FALSE)))-SEARCH("-",IF(ISBLANK(VLOOKUP(E48,SOTC_SWINE!B2:D344,3,FALSE)),VLOOKUP(E48,SOTC_SWINE!B2:E344,4,FALSE),VLOOKUP(E344,SOTC_SWINE!B2:D344,3,FALSE))))))</f>
      </c>
      <c r="G48" s="7" t="s">
        <v>26</v>
      </c>
      <c r="H48" s="7">
        <f>VLOOKUP(E48,SOTC_SWINE!B2:C344,{2},FALSE)</f>
      </c>
      <c r="I48" s="1">
        <v>1000000000637</v>
      </c>
      <c r="J48" s="2" t="s">
        <v>47</v>
      </c>
      <c r="K48" s="2" t="s">
        <v>47</v>
      </c>
      <c r="L48">
        <f>IF(VLOOKUP(K48,SKU_SWINE!C2:F106,{4},FALSE)=0, "-",VLOOKUP(K48,SKU_SWINE!C2:F106,{4},FALSE)</f>
      </c>
      <c r="M48" s="8">
        <v>2</v>
      </c>
      <c r="N48" s="7" t="s">
        <v>28</v>
      </c>
      <c r="O48" s="9">
        <f>((VLOOKUP(Y48,SOTC_SWINE!A2:J344,9,FALSE)/VLOOKUP(Y48,SOTC_SWINE!A2:J344,8,FALSE))*M48)</f>
      </c>
      <c r="P48" s="8">
        <v>0</v>
      </c>
      <c r="Q48" s="10">
        <f>O48-P48</f>
      </c>
      <c r="R48" s="10">
        <f>Q48/M48</f>
      </c>
      <c r="S48" s="10">
        <f>U48*P48</f>
      </c>
      <c r="T48" s="8">
        <v>5575</v>
      </c>
      <c r="U48" s="8">
        <f>T48/Q48</f>
      </c>
      <c r="V48" s="8">
        <f>T48/M48</f>
      </c>
      <c r="W48" t="s">
        <v>54</v>
      </c>
      <c r="X48">
        <v>17</v>
      </c>
      <c r="Y48" t="s">
        <v>63</v>
      </c>
    </row>
    <row r="49" spans="1:25" x14ac:dyDescent="0.25">
      <c r="A49">
        <v>2024</v>
      </c>
      <c r="B49" t="s">
        <v>22</v>
      </c>
      <c r="C49" s="1" t="s">
        <v>36</v>
      </c>
      <c r="D49" s="1" t="s">
        <v>59</v>
      </c>
      <c r="E49" s="1">
        <v>2100120764</v>
      </c>
      <c r="F49" s="2">
        <f>IF(ISNUMBER(SEARCH(":",IF(ISBLANK(VLOOKUP(E49,SOTC_SWINE!B2:D344,3,FALSE)),VLOOKUP(E49,SOTC_SWINE!B2:E344,4,FALSE),VLOOKUP(E344,SOTC_SWINE!B2:D344,3,FALSE))))=TRUE,"SW"&amp;UPPER(RIGHT(IF(ISBLANK(VLOOKUP(E49,SOTC_SWINE!B2:D344,3,FALSE)),VLOOKUP(E49,SOTC_SWINE!B2:E344,4,FALSE),VLOOKUP(E344,SOTC_SWINE!B2:D344,3,FALSE)),LEN(IF(ISBLANK(VLOOKUP(E49,SOTC_SWINE!B2:D344,3,FALSE)),VLOOKUP(E49,SOTC_SWINE!B2:E344,4,FALSE),VLOOKUP(E344,SOTC_SWINE!B2:D344,3,FALSE)))-SEARCH(":",IF(ISBLANK(VLOOKUP(E49,SOTC_SWINE!B2:D344,3,FALSE)),VLOOKUP(E49,SOTC_SWINE!B2:E344,4,FALSE),VLOOKUP(E344,SOTC_SWINE!B2:D344,3,FALSE))))),"SW"&amp;UPPER(RIGHT(IF(ISBLANK(VLOOKUP(E49,SOTC_SWINE!B2:D344,3,FALSE)),VLOOKUP(E49,SOTC_SWINE!B2:E344,4,FALSE),VLOOKUP(E344,SOTC_SWINE!B2:D344,3,FALSE)),LEN(IF(ISBLANK(VLOOKUP(E49,SOTC_SWINE!B2:D344,3,FALSE)),VLOOKUP(E49,SOTC_SWINE!B2:E344,4,FALSE),VLOOKUP(E344,SOTC_SWINE!B2:D344,3,FALSE)))-SEARCH("-",IF(ISBLANK(VLOOKUP(E49,SOTC_SWINE!B2:D344,3,FALSE)),VLOOKUP(E49,SOTC_SWINE!B2:E344,4,FALSE),VLOOKUP(E344,SOTC_SWINE!B2:D344,3,FALSE))))))</f>
      </c>
      <c r="G49" s="7" t="s">
        <v>26</v>
      </c>
      <c r="H49" s="7">
        <f>VLOOKUP(E49,SOTC_SWINE!B2:C344,{2},FALSE)</f>
      </c>
      <c r="I49" s="1">
        <v>1000000000278</v>
      </c>
      <c r="J49" s="2" t="s">
        <v>51</v>
      </c>
      <c r="K49" s="2" t="s">
        <v>51</v>
      </c>
      <c r="L49">
        <f>IF(VLOOKUP(K49,SKU_SWINE!C2:F106,{4},FALSE)=0, "-",VLOOKUP(K49,SKU_SWINE!C2:F106,{4},FALSE)</f>
      </c>
      <c r="M49" s="8">
        <v>2</v>
      </c>
      <c r="N49" s="7" t="s">
        <v>28</v>
      </c>
      <c r="O49" s="9">
        <f>((VLOOKUP(Y49,SOTC_SWINE!A2:J344,9,FALSE)/VLOOKUP(Y49,SOTC_SWINE!A2:J344,8,FALSE))*M49)</f>
      </c>
      <c r="P49" s="8">
        <v>0</v>
      </c>
      <c r="Q49" s="10">
        <f>O49-P49</f>
      </c>
      <c r="R49" s="10">
        <f>Q49/M49</f>
      </c>
      <c r="S49" s="10">
        <f>U49*P49</f>
      </c>
      <c r="T49" s="8">
        <v>8784</v>
      </c>
      <c r="U49" s="8">
        <f>T49/Q49</f>
      </c>
      <c r="V49" s="8">
        <f>T49/M49</f>
      </c>
      <c r="W49" t="s">
        <v>54</v>
      </c>
      <c r="X49">
        <v>17</v>
      </c>
      <c r="Y49" t="s">
        <v>64</v>
      </c>
    </row>
    <row r="50" spans="1:25" x14ac:dyDescent="0.25">
      <c r="A50">
        <v>2024</v>
      </c>
      <c r="B50" t="s">
        <v>22</v>
      </c>
      <c r="C50" s="1" t="s">
        <v>36</v>
      </c>
      <c r="D50" s="1" t="s">
        <v>59</v>
      </c>
      <c r="E50" s="1">
        <v>2100120764</v>
      </c>
      <c r="F50" s="2">
        <f>IF(ISNUMBER(SEARCH(":",IF(ISBLANK(VLOOKUP(E50,SOTC_SWINE!B2:D344,3,FALSE)),VLOOKUP(E50,SOTC_SWINE!B2:E344,4,FALSE),VLOOKUP(E344,SOTC_SWINE!B2:D344,3,FALSE))))=TRUE,"SW"&amp;UPPER(RIGHT(IF(ISBLANK(VLOOKUP(E50,SOTC_SWINE!B2:D344,3,FALSE)),VLOOKUP(E50,SOTC_SWINE!B2:E344,4,FALSE),VLOOKUP(E344,SOTC_SWINE!B2:D344,3,FALSE)),LEN(IF(ISBLANK(VLOOKUP(E50,SOTC_SWINE!B2:D344,3,FALSE)),VLOOKUP(E50,SOTC_SWINE!B2:E344,4,FALSE),VLOOKUP(E344,SOTC_SWINE!B2:D344,3,FALSE)))-SEARCH(":",IF(ISBLANK(VLOOKUP(E50,SOTC_SWINE!B2:D344,3,FALSE)),VLOOKUP(E50,SOTC_SWINE!B2:E344,4,FALSE),VLOOKUP(E344,SOTC_SWINE!B2:D344,3,FALSE))))),"SW"&amp;UPPER(RIGHT(IF(ISBLANK(VLOOKUP(E50,SOTC_SWINE!B2:D344,3,FALSE)),VLOOKUP(E50,SOTC_SWINE!B2:E344,4,FALSE),VLOOKUP(E344,SOTC_SWINE!B2:D344,3,FALSE)),LEN(IF(ISBLANK(VLOOKUP(E50,SOTC_SWINE!B2:D344,3,FALSE)),VLOOKUP(E50,SOTC_SWINE!B2:E344,4,FALSE),VLOOKUP(E344,SOTC_SWINE!B2:D344,3,FALSE)))-SEARCH("-",IF(ISBLANK(VLOOKUP(E50,SOTC_SWINE!B2:D344,3,FALSE)),VLOOKUP(E50,SOTC_SWINE!B2:E344,4,FALSE),VLOOKUP(E344,SOTC_SWINE!B2:D344,3,FALSE))))))</f>
      </c>
      <c r="G50" s="7" t="s">
        <v>26</v>
      </c>
      <c r="H50" s="7">
        <f>VLOOKUP(E50,SOTC_SWINE!B2:C344,{2},FALSE)</f>
      </c>
      <c r="I50" s="1">
        <v>1000000000217</v>
      </c>
      <c r="J50" s="2" t="s">
        <v>27</v>
      </c>
      <c r="K50" s="2" t="s">
        <v>27</v>
      </c>
      <c r="L50">
        <f>IF(VLOOKUP(K50,SKU_SWINE!C2:F106,{4},FALSE)=0, "-",VLOOKUP(K50,SKU_SWINE!C2:F106,{4},FALSE)</f>
      </c>
      <c r="M50" s="8">
        <v>6</v>
      </c>
      <c r="N50" s="7" t="s">
        <v>28</v>
      </c>
      <c r="O50" s="9">
        <f>((VLOOKUP(Y50,SOTC_SWINE!A2:J344,9,FALSE)/VLOOKUP(Y50,SOTC_SWINE!A2:J344,8,FALSE))*M50)</f>
      </c>
      <c r="P50" s="8">
        <v>0</v>
      </c>
      <c r="Q50" s="10">
        <f>O50-P50</f>
      </c>
      <c r="R50" s="10">
        <f>Q50/M50</f>
      </c>
      <c r="S50" s="10">
        <f>U50*P50</f>
      </c>
      <c r="T50" s="8">
        <v>129019.56</v>
      </c>
      <c r="U50" s="8">
        <f>T50/Q50</f>
      </c>
      <c r="V50" s="8">
        <f>T50/M50</f>
      </c>
      <c r="W50" t="s">
        <v>54</v>
      </c>
      <c r="X50">
        <v>17</v>
      </c>
      <c r="Y50" t="s">
        <v>61</v>
      </c>
    </row>
    <row r="51" spans="1:25" x14ac:dyDescent="0.25">
      <c r="A51">
        <v>2024</v>
      </c>
      <c r="B51" t="s">
        <v>22</v>
      </c>
      <c r="C51" s="1" t="s">
        <v>36</v>
      </c>
      <c r="D51" s="1" t="s">
        <v>59</v>
      </c>
      <c r="E51" s="1">
        <v>2100120764</v>
      </c>
      <c r="F51" s="2">
        <f>IF(ISNUMBER(SEARCH(":",IF(ISBLANK(VLOOKUP(E51,SOTC_SWINE!B2:D344,3,FALSE)),VLOOKUP(E51,SOTC_SWINE!B2:E344,4,FALSE),VLOOKUP(E344,SOTC_SWINE!B2:D344,3,FALSE))))=TRUE,"SW"&amp;UPPER(RIGHT(IF(ISBLANK(VLOOKUP(E51,SOTC_SWINE!B2:D344,3,FALSE)),VLOOKUP(E51,SOTC_SWINE!B2:E344,4,FALSE),VLOOKUP(E344,SOTC_SWINE!B2:D344,3,FALSE)),LEN(IF(ISBLANK(VLOOKUP(E51,SOTC_SWINE!B2:D344,3,FALSE)),VLOOKUP(E51,SOTC_SWINE!B2:E344,4,FALSE),VLOOKUP(E344,SOTC_SWINE!B2:D344,3,FALSE)))-SEARCH(":",IF(ISBLANK(VLOOKUP(E51,SOTC_SWINE!B2:D344,3,FALSE)),VLOOKUP(E51,SOTC_SWINE!B2:E344,4,FALSE),VLOOKUP(E344,SOTC_SWINE!B2:D344,3,FALSE))))),"SW"&amp;UPPER(RIGHT(IF(ISBLANK(VLOOKUP(E51,SOTC_SWINE!B2:D344,3,FALSE)),VLOOKUP(E51,SOTC_SWINE!B2:E344,4,FALSE),VLOOKUP(E344,SOTC_SWINE!B2:D344,3,FALSE)),LEN(IF(ISBLANK(VLOOKUP(E51,SOTC_SWINE!B2:D344,3,FALSE)),VLOOKUP(E51,SOTC_SWINE!B2:E344,4,FALSE),VLOOKUP(E344,SOTC_SWINE!B2:D344,3,FALSE)))-SEARCH("-",IF(ISBLANK(VLOOKUP(E51,SOTC_SWINE!B2:D344,3,FALSE)),VLOOKUP(E51,SOTC_SWINE!B2:E344,4,FALSE),VLOOKUP(E344,SOTC_SWINE!B2:D344,3,FALSE))))))</f>
      </c>
      <c r="G51" s="7" t="s">
        <v>26</v>
      </c>
      <c r="H51" s="7">
        <f>VLOOKUP(E51,SOTC_SWINE!B2:C344,{2},FALSE)</f>
      </c>
      <c r="I51" s="1">
        <v>1000000000225</v>
      </c>
      <c r="J51" s="2" t="s">
        <v>30</v>
      </c>
      <c r="K51" s="2" t="s">
        <v>30</v>
      </c>
      <c r="L51">
        <f>IF(VLOOKUP(K51,SKU_SWINE!C2:F106,{4},FALSE)=0, "-",VLOOKUP(K51,SKU_SWINE!C2:F106,{4},FALSE)</f>
      </c>
      <c r="M51" s="8">
        <v>9</v>
      </c>
      <c r="N51" s="7" t="s">
        <v>28</v>
      </c>
      <c r="O51" s="9">
        <f>((VLOOKUP(Y51,SOTC_SWINE!A2:J344,9,FALSE)/VLOOKUP(Y51,SOTC_SWINE!A2:J344,8,FALSE))*M51)</f>
      </c>
      <c r="P51" s="8">
        <v>0</v>
      </c>
      <c r="Q51" s="10">
        <f>O51-P51</f>
      </c>
      <c r="R51" s="10">
        <f>Q51/M51</f>
      </c>
      <c r="S51" s="10">
        <f>U51*P51</f>
      </c>
      <c r="T51" s="8">
        <v>199899.99</v>
      </c>
      <c r="U51" s="8">
        <f>T51/Q51</f>
      </c>
      <c r="V51" s="8">
        <f>T51/M51</f>
      </c>
      <c r="W51" t="s">
        <v>54</v>
      </c>
      <c r="X51">
        <v>17</v>
      </c>
      <c r="Y51" t="s">
        <v>62</v>
      </c>
    </row>
    <row r="52" spans="1:25" x14ac:dyDescent="0.25">
      <c r="A52">
        <v>2024</v>
      </c>
      <c r="B52" t="s">
        <v>22</v>
      </c>
      <c r="C52" s="1" t="s">
        <v>36</v>
      </c>
      <c r="D52" s="1" t="s">
        <v>59</v>
      </c>
      <c r="E52" s="1">
        <v>2100120764</v>
      </c>
      <c r="F52" s="2">
        <f>IF(ISNUMBER(SEARCH(":",IF(ISBLANK(VLOOKUP(E52,SOTC_SWINE!B2:D344,3,FALSE)),VLOOKUP(E52,SOTC_SWINE!B2:E344,4,FALSE),VLOOKUP(E344,SOTC_SWINE!B2:D344,3,FALSE))))=TRUE,"SW"&amp;UPPER(RIGHT(IF(ISBLANK(VLOOKUP(E52,SOTC_SWINE!B2:D344,3,FALSE)),VLOOKUP(E52,SOTC_SWINE!B2:E344,4,FALSE),VLOOKUP(E344,SOTC_SWINE!B2:D344,3,FALSE)),LEN(IF(ISBLANK(VLOOKUP(E52,SOTC_SWINE!B2:D344,3,FALSE)),VLOOKUP(E52,SOTC_SWINE!B2:E344,4,FALSE),VLOOKUP(E344,SOTC_SWINE!B2:D344,3,FALSE)))-SEARCH(":",IF(ISBLANK(VLOOKUP(E52,SOTC_SWINE!B2:D344,3,FALSE)),VLOOKUP(E52,SOTC_SWINE!B2:E344,4,FALSE),VLOOKUP(E344,SOTC_SWINE!B2:D344,3,FALSE))))),"SW"&amp;UPPER(RIGHT(IF(ISBLANK(VLOOKUP(E52,SOTC_SWINE!B2:D344,3,FALSE)),VLOOKUP(E52,SOTC_SWINE!B2:E344,4,FALSE),VLOOKUP(E344,SOTC_SWINE!B2:D344,3,FALSE)),LEN(IF(ISBLANK(VLOOKUP(E52,SOTC_SWINE!B2:D344,3,FALSE)),VLOOKUP(E52,SOTC_SWINE!B2:E344,4,FALSE),VLOOKUP(E344,SOTC_SWINE!B2:D344,3,FALSE)))-SEARCH("-",IF(ISBLANK(VLOOKUP(E52,SOTC_SWINE!B2:D344,3,FALSE)),VLOOKUP(E52,SOTC_SWINE!B2:E344,4,FALSE),VLOOKUP(E344,SOTC_SWINE!B2:D344,3,FALSE))))))</f>
      </c>
      <c r="G52" s="7" t="s">
        <v>26</v>
      </c>
      <c r="H52" s="7">
        <f>VLOOKUP(E52,SOTC_SWINE!B2:C344,{2},FALSE)</f>
      </c>
      <c r="I52" s="1">
        <v>1000000000217</v>
      </c>
      <c r="J52" s="2" t="s">
        <v>27</v>
      </c>
      <c r="K52" s="2" t="s">
        <v>27</v>
      </c>
      <c r="L52">
        <f>IF(VLOOKUP(K52,SKU_SWINE!C2:F106,{4},FALSE)=0, "-",VLOOKUP(K52,SKU_SWINE!C2:F106,{4},FALSE)</f>
      </c>
      <c r="M52" s="8">
        <v>5</v>
      </c>
      <c r="N52" s="7" t="s">
        <v>28</v>
      </c>
      <c r="O52" s="9">
        <f>((VLOOKUP(Y52,SOTC_SWINE!A2:J344,9,FALSE)/VLOOKUP(Y52,SOTC_SWINE!A2:J344,8,FALSE))*M52)</f>
      </c>
      <c r="P52" s="8">
        <v>0</v>
      </c>
      <c r="Q52" s="10">
        <f>O52-P52</f>
      </c>
      <c r="R52" s="10">
        <f>Q52/M52</f>
      </c>
      <c r="S52" s="10">
        <f>U52*P52</f>
      </c>
      <c r="T52" s="8">
        <v>107516.25</v>
      </c>
      <c r="U52" s="8">
        <f>T52/Q52</f>
      </c>
      <c r="V52" s="8">
        <f>T52/M52</f>
      </c>
      <c r="W52" t="s">
        <v>54</v>
      </c>
      <c r="X52">
        <v>17</v>
      </c>
      <c r="Y52" t="s">
        <v>61</v>
      </c>
    </row>
    <row r="53" spans="1:25" x14ac:dyDescent="0.25">
      <c r="A53">
        <v>2024</v>
      </c>
      <c r="B53" t="s">
        <v>22</v>
      </c>
      <c r="C53" s="1" t="s">
        <v>36</v>
      </c>
      <c r="D53" s="1" t="s">
        <v>59</v>
      </c>
      <c r="E53" s="1">
        <v>2100120764</v>
      </c>
      <c r="F53" s="2">
        <f>IF(ISNUMBER(SEARCH(":",IF(ISBLANK(VLOOKUP(E53,SOTC_SWINE!B2:D344,3,FALSE)),VLOOKUP(E53,SOTC_SWINE!B2:E344,4,FALSE),VLOOKUP(E344,SOTC_SWINE!B2:D344,3,FALSE))))=TRUE,"SW"&amp;UPPER(RIGHT(IF(ISBLANK(VLOOKUP(E53,SOTC_SWINE!B2:D344,3,FALSE)),VLOOKUP(E53,SOTC_SWINE!B2:E344,4,FALSE),VLOOKUP(E344,SOTC_SWINE!B2:D344,3,FALSE)),LEN(IF(ISBLANK(VLOOKUP(E53,SOTC_SWINE!B2:D344,3,FALSE)),VLOOKUP(E53,SOTC_SWINE!B2:E344,4,FALSE),VLOOKUP(E344,SOTC_SWINE!B2:D344,3,FALSE)))-SEARCH(":",IF(ISBLANK(VLOOKUP(E53,SOTC_SWINE!B2:D344,3,FALSE)),VLOOKUP(E53,SOTC_SWINE!B2:E344,4,FALSE),VLOOKUP(E344,SOTC_SWINE!B2:D344,3,FALSE))))),"SW"&amp;UPPER(RIGHT(IF(ISBLANK(VLOOKUP(E53,SOTC_SWINE!B2:D344,3,FALSE)),VLOOKUP(E53,SOTC_SWINE!B2:E344,4,FALSE),VLOOKUP(E344,SOTC_SWINE!B2:D344,3,FALSE)),LEN(IF(ISBLANK(VLOOKUP(E53,SOTC_SWINE!B2:D344,3,FALSE)),VLOOKUP(E53,SOTC_SWINE!B2:E344,4,FALSE),VLOOKUP(E344,SOTC_SWINE!B2:D344,3,FALSE)))-SEARCH("-",IF(ISBLANK(VLOOKUP(E53,SOTC_SWINE!B2:D344,3,FALSE)),VLOOKUP(E53,SOTC_SWINE!B2:E344,4,FALSE),VLOOKUP(E344,SOTC_SWINE!B2:D344,3,FALSE))))))</f>
      </c>
      <c r="G53" s="7" t="s">
        <v>26</v>
      </c>
      <c r="H53" s="7">
        <f>VLOOKUP(E53,SOTC_SWINE!B2:C344,{2},FALSE)</f>
      </c>
      <c r="I53" s="1">
        <v>1000000000225</v>
      </c>
      <c r="J53" s="2" t="s">
        <v>30</v>
      </c>
      <c r="K53" s="2" t="s">
        <v>30</v>
      </c>
      <c r="L53">
        <f>IF(VLOOKUP(K53,SKU_SWINE!C2:F106,{4},FALSE)=0, "-",VLOOKUP(K53,SKU_SWINE!C2:F106,{4},FALSE)</f>
      </c>
      <c r="M53" s="8">
        <v>3</v>
      </c>
      <c r="N53" s="7" t="s">
        <v>28</v>
      </c>
      <c r="O53" s="9">
        <f>((VLOOKUP(Y53,SOTC_SWINE!A2:J344,9,FALSE)/VLOOKUP(Y53,SOTC_SWINE!A2:J344,8,FALSE))*M53)</f>
      </c>
      <c r="P53" s="8">
        <v>0</v>
      </c>
      <c r="Q53" s="10">
        <f>O53-P53</f>
      </c>
      <c r="R53" s="10">
        <f>Q53/M53</f>
      </c>
      <c r="S53" s="10">
        <f>U53*P53</f>
      </c>
      <c r="T53" s="8">
        <v>66633.33</v>
      </c>
      <c r="U53" s="8">
        <f>T53/Q53</f>
      </c>
      <c r="V53" s="8">
        <f>T53/M53</f>
      </c>
      <c r="W53" t="s">
        <v>54</v>
      </c>
      <c r="X53">
        <v>17</v>
      </c>
      <c r="Y53" t="s">
        <v>62</v>
      </c>
    </row>
    <row r="54" spans="1:25" x14ac:dyDescent="0.25">
      <c r="A54">
        <v>2024</v>
      </c>
      <c r="B54" t="s">
        <v>22</v>
      </c>
      <c r="C54" s="1" t="s">
        <v>36</v>
      </c>
      <c r="D54" s="1" t="s">
        <v>59</v>
      </c>
      <c r="E54" s="1">
        <v>2100120764</v>
      </c>
      <c r="F54" s="2">
        <f>IF(ISNUMBER(SEARCH(":",IF(ISBLANK(VLOOKUP(E54,SOTC_SWINE!B2:D344,3,FALSE)),VLOOKUP(E54,SOTC_SWINE!B2:E344,4,FALSE),VLOOKUP(E344,SOTC_SWINE!B2:D344,3,FALSE))))=TRUE,"SW"&amp;UPPER(RIGHT(IF(ISBLANK(VLOOKUP(E54,SOTC_SWINE!B2:D344,3,FALSE)),VLOOKUP(E54,SOTC_SWINE!B2:E344,4,FALSE),VLOOKUP(E344,SOTC_SWINE!B2:D344,3,FALSE)),LEN(IF(ISBLANK(VLOOKUP(E54,SOTC_SWINE!B2:D344,3,FALSE)),VLOOKUP(E54,SOTC_SWINE!B2:E344,4,FALSE),VLOOKUP(E344,SOTC_SWINE!B2:D344,3,FALSE)))-SEARCH(":",IF(ISBLANK(VLOOKUP(E54,SOTC_SWINE!B2:D344,3,FALSE)),VLOOKUP(E54,SOTC_SWINE!B2:E344,4,FALSE),VLOOKUP(E344,SOTC_SWINE!B2:D344,3,FALSE))))),"SW"&amp;UPPER(RIGHT(IF(ISBLANK(VLOOKUP(E54,SOTC_SWINE!B2:D344,3,FALSE)),VLOOKUP(E54,SOTC_SWINE!B2:E344,4,FALSE),VLOOKUP(E344,SOTC_SWINE!B2:D344,3,FALSE)),LEN(IF(ISBLANK(VLOOKUP(E54,SOTC_SWINE!B2:D344,3,FALSE)),VLOOKUP(E54,SOTC_SWINE!B2:E344,4,FALSE),VLOOKUP(E344,SOTC_SWINE!B2:D344,3,FALSE)))-SEARCH("-",IF(ISBLANK(VLOOKUP(E54,SOTC_SWINE!B2:D344,3,FALSE)),VLOOKUP(E54,SOTC_SWINE!B2:E344,4,FALSE),VLOOKUP(E344,SOTC_SWINE!B2:D344,3,FALSE))))))</f>
      </c>
      <c r="G54" s="7" t="s">
        <v>26</v>
      </c>
      <c r="H54" s="7">
        <f>VLOOKUP(E54,SOTC_SWINE!B2:C344,{2},FALSE)</f>
      </c>
      <c r="I54" s="1">
        <v>1000000000283</v>
      </c>
      <c r="J54" s="2" t="s">
        <v>45</v>
      </c>
      <c r="K54" s="2" t="s">
        <v>45</v>
      </c>
      <c r="L54">
        <f>IF(VLOOKUP(K54,SKU_SWINE!C2:F106,{4},FALSE)=0, "-",VLOOKUP(K54,SKU_SWINE!C2:F106,{4},FALSE)</f>
      </c>
      <c r="M54" s="8">
        <v>1</v>
      </c>
      <c r="N54" s="7" t="s">
        <v>28</v>
      </c>
      <c r="O54" s="9">
        <f>((VLOOKUP(Y54,SOTC_SWINE!A2:J344,9,FALSE)/VLOOKUP(Y54,SOTC_SWINE!A2:J344,8,FALSE))*M54)</f>
      </c>
      <c r="P54" s="8">
        <v>0</v>
      </c>
      <c r="Q54" s="10">
        <f>O54-P54</f>
      </c>
      <c r="R54" s="10">
        <f>Q54/M54</f>
      </c>
      <c r="S54" s="10">
        <f>U54*P54</f>
      </c>
      <c r="T54" s="8">
        <v>7980</v>
      </c>
      <c r="U54" s="8">
        <f>T54/Q54</f>
      </c>
      <c r="V54" s="8">
        <f>T54/M54</f>
      </c>
      <c r="W54" t="s">
        <v>54</v>
      </c>
      <c r="X54">
        <v>17</v>
      </c>
      <c r="Y54" t="s">
        <v>65</v>
      </c>
    </row>
    <row r="55" spans="1:25" x14ac:dyDescent="0.25">
      <c r="A55">
        <v>2024</v>
      </c>
      <c r="B55" t="s">
        <v>22</v>
      </c>
      <c r="C55" s="1" t="s">
        <v>36</v>
      </c>
      <c r="D55" s="1" t="s">
        <v>59</v>
      </c>
      <c r="E55" s="1">
        <v>2100120764</v>
      </c>
      <c r="F55" s="2">
        <f>IF(ISNUMBER(SEARCH(":",IF(ISBLANK(VLOOKUP(E55,SOTC_SWINE!B2:D344,3,FALSE)),VLOOKUP(E55,SOTC_SWINE!B2:E344,4,FALSE),VLOOKUP(E344,SOTC_SWINE!B2:D344,3,FALSE))))=TRUE,"SW"&amp;UPPER(RIGHT(IF(ISBLANK(VLOOKUP(E55,SOTC_SWINE!B2:D344,3,FALSE)),VLOOKUP(E55,SOTC_SWINE!B2:E344,4,FALSE),VLOOKUP(E344,SOTC_SWINE!B2:D344,3,FALSE)),LEN(IF(ISBLANK(VLOOKUP(E55,SOTC_SWINE!B2:D344,3,FALSE)),VLOOKUP(E55,SOTC_SWINE!B2:E344,4,FALSE),VLOOKUP(E344,SOTC_SWINE!B2:D344,3,FALSE)))-SEARCH(":",IF(ISBLANK(VLOOKUP(E55,SOTC_SWINE!B2:D344,3,FALSE)),VLOOKUP(E55,SOTC_SWINE!B2:E344,4,FALSE),VLOOKUP(E344,SOTC_SWINE!B2:D344,3,FALSE))))),"SW"&amp;UPPER(RIGHT(IF(ISBLANK(VLOOKUP(E55,SOTC_SWINE!B2:D344,3,FALSE)),VLOOKUP(E55,SOTC_SWINE!B2:E344,4,FALSE),VLOOKUP(E344,SOTC_SWINE!B2:D344,3,FALSE)),LEN(IF(ISBLANK(VLOOKUP(E55,SOTC_SWINE!B2:D344,3,FALSE)),VLOOKUP(E55,SOTC_SWINE!B2:E344,4,FALSE),VLOOKUP(E344,SOTC_SWINE!B2:D344,3,FALSE)))-SEARCH("-",IF(ISBLANK(VLOOKUP(E55,SOTC_SWINE!B2:D344,3,FALSE)),VLOOKUP(E55,SOTC_SWINE!B2:E344,4,FALSE),VLOOKUP(E344,SOTC_SWINE!B2:D344,3,FALSE))))))</f>
      </c>
      <c r="G55" s="7" t="s">
        <v>26</v>
      </c>
      <c r="H55" s="7">
        <f>VLOOKUP(E55,SOTC_SWINE!B2:C344,{2},FALSE)</f>
      </c>
      <c r="I55" s="1">
        <v>1000000000286</v>
      </c>
      <c r="J55" s="2" t="s">
        <v>41</v>
      </c>
      <c r="K55" s="2" t="s">
        <v>41</v>
      </c>
      <c r="L55">
        <f>IF(VLOOKUP(K55,SKU_SWINE!C2:F106,{4},FALSE)=0, "-",VLOOKUP(K55,SKU_SWINE!C2:F106,{4},FALSE)</f>
      </c>
      <c r="M55" s="8">
        <v>2</v>
      </c>
      <c r="N55" s="7" t="s">
        <v>28</v>
      </c>
      <c r="O55" s="9">
        <f>((VLOOKUP(Y55,SOTC_SWINE!A2:J344,9,FALSE)/VLOOKUP(Y55,SOTC_SWINE!A2:J344,8,FALSE))*M55)</f>
      </c>
      <c r="P55" s="8">
        <v>0</v>
      </c>
      <c r="Q55" s="10">
        <f>O55-P55</f>
      </c>
      <c r="R55" s="10">
        <f>Q55/M55</f>
      </c>
      <c r="S55" s="10">
        <f>U55*P55</f>
      </c>
      <c r="T55" s="8">
        <v>20460</v>
      </c>
      <c r="U55" s="8">
        <f>T55/Q55</f>
      </c>
      <c r="V55" s="8">
        <f>T55/M55</f>
      </c>
      <c r="W55" t="s">
        <v>54</v>
      </c>
      <c r="X55">
        <v>17</v>
      </c>
      <c r="Y55" t="s">
        <v>66</v>
      </c>
    </row>
    <row r="56" spans="1:25" x14ac:dyDescent="0.25">
      <c r="A56">
        <v>2024</v>
      </c>
      <c r="B56" t="s">
        <v>22</v>
      </c>
      <c r="C56" s="1" t="s">
        <v>36</v>
      </c>
      <c r="D56" s="1" t="s">
        <v>59</v>
      </c>
      <c r="E56" s="1">
        <v>2100120764</v>
      </c>
      <c r="F56" s="2">
        <f>IF(ISNUMBER(SEARCH(":",IF(ISBLANK(VLOOKUP(E56,SOTC_SWINE!B2:D344,3,FALSE)),VLOOKUP(E56,SOTC_SWINE!B2:E344,4,FALSE),VLOOKUP(E344,SOTC_SWINE!B2:D344,3,FALSE))))=TRUE,"SW"&amp;UPPER(RIGHT(IF(ISBLANK(VLOOKUP(E56,SOTC_SWINE!B2:D344,3,FALSE)),VLOOKUP(E56,SOTC_SWINE!B2:E344,4,FALSE),VLOOKUP(E344,SOTC_SWINE!B2:D344,3,FALSE)),LEN(IF(ISBLANK(VLOOKUP(E56,SOTC_SWINE!B2:D344,3,FALSE)),VLOOKUP(E56,SOTC_SWINE!B2:E344,4,FALSE),VLOOKUP(E344,SOTC_SWINE!B2:D344,3,FALSE)))-SEARCH(":",IF(ISBLANK(VLOOKUP(E56,SOTC_SWINE!B2:D344,3,FALSE)),VLOOKUP(E56,SOTC_SWINE!B2:E344,4,FALSE),VLOOKUP(E344,SOTC_SWINE!B2:D344,3,FALSE))))),"SW"&amp;UPPER(RIGHT(IF(ISBLANK(VLOOKUP(E56,SOTC_SWINE!B2:D344,3,FALSE)),VLOOKUP(E56,SOTC_SWINE!B2:E344,4,FALSE),VLOOKUP(E344,SOTC_SWINE!B2:D344,3,FALSE)),LEN(IF(ISBLANK(VLOOKUP(E56,SOTC_SWINE!B2:D344,3,FALSE)),VLOOKUP(E56,SOTC_SWINE!B2:E344,4,FALSE),VLOOKUP(E344,SOTC_SWINE!B2:D344,3,FALSE)))-SEARCH("-",IF(ISBLANK(VLOOKUP(E56,SOTC_SWINE!B2:D344,3,FALSE)),VLOOKUP(E56,SOTC_SWINE!B2:E344,4,FALSE),VLOOKUP(E344,SOTC_SWINE!B2:D344,3,FALSE))))))</f>
      </c>
      <c r="G56" s="7" t="s">
        <v>26</v>
      </c>
      <c r="H56" s="7">
        <f>VLOOKUP(E56,SOTC_SWINE!B2:C344,{2},FALSE)</f>
      </c>
      <c r="I56" s="1">
        <v>1000000002286</v>
      </c>
      <c r="J56" s="2" t="s">
        <v>67</v>
      </c>
      <c r="K56" s="2" t="s">
        <v>67</v>
      </c>
      <c r="L56">
        <f>IF(VLOOKUP(K56,SKU_SWINE!C2:F106,{4},FALSE)=0, "-",VLOOKUP(K56,SKU_SWINE!C2:F106,{4},FALSE)</f>
      </c>
      <c r="M56" s="8">
        <v>1</v>
      </c>
      <c r="N56" s="7" t="s">
        <v>28</v>
      </c>
      <c r="O56" s="9">
        <f>((VLOOKUP(Y56,SOTC_SWINE!A2:J344,9,FALSE)/VLOOKUP(Y56,SOTC_SWINE!A2:J344,8,FALSE))*M56)</f>
      </c>
      <c r="P56" s="8">
        <v>0</v>
      </c>
      <c r="Q56" s="10">
        <f>O56-P56</f>
      </c>
      <c r="R56" s="10">
        <f>Q56/M56</f>
      </c>
      <c r="S56" s="10">
        <f>U56*P56</f>
      </c>
      <c r="T56" s="8">
        <v>8933.33</v>
      </c>
      <c r="U56" s="8">
        <f>T56/Q56</f>
      </c>
      <c r="V56" s="8">
        <f>T56/M56</f>
      </c>
      <c r="W56" t="s">
        <v>54</v>
      </c>
      <c r="X56">
        <v>17</v>
      </c>
      <c r="Y56" t="s">
        <v>68</v>
      </c>
    </row>
    <row r="57" spans="1:25" x14ac:dyDescent="0.25">
      <c r="A57">
        <v>2024</v>
      </c>
      <c r="B57" t="s">
        <v>22</v>
      </c>
      <c r="C57" s="1" t="s">
        <v>36</v>
      </c>
      <c r="D57" s="1" t="s">
        <v>59</v>
      </c>
      <c r="E57" s="1">
        <v>2100120764</v>
      </c>
      <c r="F57" s="2">
        <f>IF(ISNUMBER(SEARCH(":",IF(ISBLANK(VLOOKUP(E57,SOTC_SWINE!B2:D344,3,FALSE)),VLOOKUP(E57,SOTC_SWINE!B2:E344,4,FALSE),VLOOKUP(E344,SOTC_SWINE!B2:D344,3,FALSE))))=TRUE,"SW"&amp;UPPER(RIGHT(IF(ISBLANK(VLOOKUP(E57,SOTC_SWINE!B2:D344,3,FALSE)),VLOOKUP(E57,SOTC_SWINE!B2:E344,4,FALSE),VLOOKUP(E344,SOTC_SWINE!B2:D344,3,FALSE)),LEN(IF(ISBLANK(VLOOKUP(E57,SOTC_SWINE!B2:D344,3,FALSE)),VLOOKUP(E57,SOTC_SWINE!B2:E344,4,FALSE),VLOOKUP(E344,SOTC_SWINE!B2:D344,3,FALSE)))-SEARCH(":",IF(ISBLANK(VLOOKUP(E57,SOTC_SWINE!B2:D344,3,FALSE)),VLOOKUP(E57,SOTC_SWINE!B2:E344,4,FALSE),VLOOKUP(E344,SOTC_SWINE!B2:D344,3,FALSE))))),"SW"&amp;UPPER(RIGHT(IF(ISBLANK(VLOOKUP(E57,SOTC_SWINE!B2:D344,3,FALSE)),VLOOKUP(E57,SOTC_SWINE!B2:E344,4,FALSE),VLOOKUP(E344,SOTC_SWINE!B2:D344,3,FALSE)),LEN(IF(ISBLANK(VLOOKUP(E57,SOTC_SWINE!B2:D344,3,FALSE)),VLOOKUP(E57,SOTC_SWINE!B2:E344,4,FALSE),VLOOKUP(E344,SOTC_SWINE!B2:D344,3,FALSE)))-SEARCH("-",IF(ISBLANK(VLOOKUP(E57,SOTC_SWINE!B2:D344,3,FALSE)),VLOOKUP(E57,SOTC_SWINE!B2:E344,4,FALSE),VLOOKUP(E344,SOTC_SWINE!B2:D344,3,FALSE))))))</f>
      </c>
      <c r="G57" s="7" t="s">
        <v>26</v>
      </c>
      <c r="H57" s="7">
        <f>VLOOKUP(E57,SOTC_SWINE!B2:C344,{2},FALSE)</f>
      </c>
      <c r="I57" s="1">
        <v>1000000000278</v>
      </c>
      <c r="J57" s="2" t="s">
        <v>51</v>
      </c>
      <c r="K57" s="2" t="s">
        <v>51</v>
      </c>
      <c r="L57">
        <f>IF(VLOOKUP(K57,SKU_SWINE!C2:F106,{4},FALSE)=0, "-",VLOOKUP(K57,SKU_SWINE!C2:F106,{4},FALSE)</f>
      </c>
      <c r="M57" s="8">
        <v>3</v>
      </c>
      <c r="N57" s="7" t="s">
        <v>28</v>
      </c>
      <c r="O57" s="9">
        <f>((VLOOKUP(Y57,SOTC_SWINE!A2:J344,9,FALSE)/VLOOKUP(Y57,SOTC_SWINE!A2:J344,8,FALSE))*M57)</f>
      </c>
      <c r="P57" s="8">
        <v>0</v>
      </c>
      <c r="Q57" s="10">
        <f>O57-P57</f>
      </c>
      <c r="R57" s="10">
        <f>Q57/M57</f>
      </c>
      <c r="S57" s="10">
        <f>U57*P57</f>
      </c>
      <c r="T57" s="8">
        <v>13176</v>
      </c>
      <c r="U57" s="8">
        <f>T57/Q57</f>
      </c>
      <c r="V57" s="8">
        <f>T57/M57</f>
      </c>
      <c r="W57" t="s">
        <v>54</v>
      </c>
      <c r="X57">
        <v>17</v>
      </c>
      <c r="Y57" t="s">
        <v>64</v>
      </c>
    </row>
    <row r="58" spans="1:25" x14ac:dyDescent="0.25">
      <c r="A58">
        <v>2024</v>
      </c>
      <c r="B58" t="s">
        <v>22</v>
      </c>
      <c r="C58" s="1" t="s">
        <v>36</v>
      </c>
      <c r="D58" s="1" t="s">
        <v>59</v>
      </c>
      <c r="E58" s="1">
        <v>2100120764</v>
      </c>
      <c r="F58" s="2">
        <f>IF(ISNUMBER(SEARCH(":",IF(ISBLANK(VLOOKUP(E58,SOTC_SWINE!B2:D344,3,FALSE)),VLOOKUP(E58,SOTC_SWINE!B2:E344,4,FALSE),VLOOKUP(E344,SOTC_SWINE!B2:D344,3,FALSE))))=TRUE,"SW"&amp;UPPER(RIGHT(IF(ISBLANK(VLOOKUP(E58,SOTC_SWINE!B2:D344,3,FALSE)),VLOOKUP(E58,SOTC_SWINE!B2:E344,4,FALSE),VLOOKUP(E344,SOTC_SWINE!B2:D344,3,FALSE)),LEN(IF(ISBLANK(VLOOKUP(E58,SOTC_SWINE!B2:D344,3,FALSE)),VLOOKUP(E58,SOTC_SWINE!B2:E344,4,FALSE),VLOOKUP(E344,SOTC_SWINE!B2:D344,3,FALSE)))-SEARCH(":",IF(ISBLANK(VLOOKUP(E58,SOTC_SWINE!B2:D344,3,FALSE)),VLOOKUP(E58,SOTC_SWINE!B2:E344,4,FALSE),VLOOKUP(E344,SOTC_SWINE!B2:D344,3,FALSE))))),"SW"&amp;UPPER(RIGHT(IF(ISBLANK(VLOOKUP(E58,SOTC_SWINE!B2:D344,3,FALSE)),VLOOKUP(E58,SOTC_SWINE!B2:E344,4,FALSE),VLOOKUP(E344,SOTC_SWINE!B2:D344,3,FALSE)),LEN(IF(ISBLANK(VLOOKUP(E58,SOTC_SWINE!B2:D344,3,FALSE)),VLOOKUP(E58,SOTC_SWINE!B2:E344,4,FALSE),VLOOKUP(E344,SOTC_SWINE!B2:D344,3,FALSE)))-SEARCH("-",IF(ISBLANK(VLOOKUP(E58,SOTC_SWINE!B2:D344,3,FALSE)),VLOOKUP(E58,SOTC_SWINE!B2:E344,4,FALSE),VLOOKUP(E344,SOTC_SWINE!B2:D344,3,FALSE))))))</f>
      </c>
      <c r="G58" s="7" t="s">
        <v>26</v>
      </c>
      <c r="H58" s="7">
        <f>VLOOKUP(E58,SOTC_SWINE!B2:C344,{2},FALSE)</f>
      </c>
      <c r="I58" s="1">
        <v>1000000000282</v>
      </c>
      <c r="J58" s="2" t="s">
        <v>49</v>
      </c>
      <c r="K58" s="2" t="s">
        <v>49</v>
      </c>
      <c r="L58">
        <f>IF(VLOOKUP(K58,SKU_SWINE!C2:F106,{4},FALSE)=0, "-",VLOOKUP(K58,SKU_SWINE!C2:F106,{4},FALSE)</f>
      </c>
      <c r="M58" s="8">
        <v>2</v>
      </c>
      <c r="N58" s="7" t="s">
        <v>28</v>
      </c>
      <c r="O58" s="9">
        <f>((VLOOKUP(Y58,SOTC_SWINE!A2:J344,9,FALSE)/VLOOKUP(Y58,SOTC_SWINE!A2:J344,8,FALSE))*M58)</f>
      </c>
      <c r="P58" s="8">
        <v>0</v>
      </c>
      <c r="Q58" s="10">
        <f>O58-P58</f>
      </c>
      <c r="R58" s="10">
        <f>Q58/M58</f>
      </c>
      <c r="S58" s="10">
        <f>U58*P58</f>
      </c>
      <c r="T58" s="8">
        <v>13800</v>
      </c>
      <c r="U58" s="8">
        <f>T58/Q58</f>
      </c>
      <c r="V58" s="8">
        <f>T58/M58</f>
      </c>
      <c r="W58" t="s">
        <v>54</v>
      </c>
      <c r="X58">
        <v>17</v>
      </c>
      <c r="Y58" t="s">
        <v>60</v>
      </c>
    </row>
    <row r="59" spans="1:25" x14ac:dyDescent="0.25">
      <c r="A59">
        <v>2024</v>
      </c>
      <c r="B59" t="s">
        <v>22</v>
      </c>
      <c r="C59" s="1" t="s">
        <v>36</v>
      </c>
      <c r="D59" s="1" t="s">
        <v>59</v>
      </c>
      <c r="E59" s="1">
        <v>2100120764</v>
      </c>
      <c r="F59" s="2">
        <f>IF(ISNUMBER(SEARCH(":",IF(ISBLANK(VLOOKUP(E59,SOTC_SWINE!B2:D344,3,FALSE)),VLOOKUP(E59,SOTC_SWINE!B2:E344,4,FALSE),VLOOKUP(E344,SOTC_SWINE!B2:D344,3,FALSE))))=TRUE,"SW"&amp;UPPER(RIGHT(IF(ISBLANK(VLOOKUP(E59,SOTC_SWINE!B2:D344,3,FALSE)),VLOOKUP(E59,SOTC_SWINE!B2:E344,4,FALSE),VLOOKUP(E344,SOTC_SWINE!B2:D344,3,FALSE)),LEN(IF(ISBLANK(VLOOKUP(E59,SOTC_SWINE!B2:D344,3,FALSE)),VLOOKUP(E59,SOTC_SWINE!B2:E344,4,FALSE),VLOOKUP(E344,SOTC_SWINE!B2:D344,3,FALSE)))-SEARCH(":",IF(ISBLANK(VLOOKUP(E59,SOTC_SWINE!B2:D344,3,FALSE)),VLOOKUP(E59,SOTC_SWINE!B2:E344,4,FALSE),VLOOKUP(E344,SOTC_SWINE!B2:D344,3,FALSE))))),"SW"&amp;UPPER(RIGHT(IF(ISBLANK(VLOOKUP(E59,SOTC_SWINE!B2:D344,3,FALSE)),VLOOKUP(E59,SOTC_SWINE!B2:E344,4,FALSE),VLOOKUP(E344,SOTC_SWINE!B2:D344,3,FALSE)),LEN(IF(ISBLANK(VLOOKUP(E59,SOTC_SWINE!B2:D344,3,FALSE)),VLOOKUP(E59,SOTC_SWINE!B2:E344,4,FALSE),VLOOKUP(E344,SOTC_SWINE!B2:D344,3,FALSE)))-SEARCH("-",IF(ISBLANK(VLOOKUP(E59,SOTC_SWINE!B2:D344,3,FALSE)),VLOOKUP(E59,SOTC_SWINE!B2:E344,4,FALSE),VLOOKUP(E344,SOTC_SWINE!B2:D344,3,FALSE))))))</f>
      </c>
      <c r="G59" s="7" t="s">
        <v>26</v>
      </c>
      <c r="H59" s="7">
        <f>VLOOKUP(E59,SOTC_SWINE!B2:C344,{2},FALSE)</f>
      </c>
      <c r="I59" s="1">
        <v>1000000000283</v>
      </c>
      <c r="J59" s="2" t="s">
        <v>45</v>
      </c>
      <c r="K59" s="2" t="s">
        <v>45</v>
      </c>
      <c r="L59">
        <f>IF(VLOOKUP(K59,SKU_SWINE!C2:F106,{4},FALSE)=0, "-",VLOOKUP(K59,SKU_SWINE!C2:F106,{4},FALSE)</f>
      </c>
      <c r="M59" s="8">
        <v>2</v>
      </c>
      <c r="N59" s="7" t="s">
        <v>28</v>
      </c>
      <c r="O59" s="9">
        <f>((VLOOKUP(Y59,SOTC_SWINE!A2:J344,9,FALSE)/VLOOKUP(Y59,SOTC_SWINE!A2:J344,8,FALSE))*M59)</f>
      </c>
      <c r="P59" s="8">
        <v>0</v>
      </c>
      <c r="Q59" s="10">
        <f>O59-P59</f>
      </c>
      <c r="R59" s="10">
        <f>Q59/M59</f>
      </c>
      <c r="S59" s="10">
        <f>U59*P59</f>
      </c>
      <c r="T59" s="8">
        <v>17866.66</v>
      </c>
      <c r="U59" s="8">
        <f>T59/Q59</f>
      </c>
      <c r="V59" s="8">
        <f>T59/M59</f>
      </c>
      <c r="W59" t="s">
        <v>54</v>
      </c>
      <c r="X59">
        <v>17</v>
      </c>
      <c r="Y59" t="s">
        <v>65</v>
      </c>
    </row>
    <row r="60" spans="1:25" x14ac:dyDescent="0.25">
      <c r="A60">
        <v>2024</v>
      </c>
      <c r="B60" t="s">
        <v>22</v>
      </c>
      <c r="C60" s="1" t="s">
        <v>36</v>
      </c>
      <c r="D60" s="1" t="s">
        <v>59</v>
      </c>
      <c r="E60" s="1">
        <v>2100120764</v>
      </c>
      <c r="F60" s="2">
        <f>IF(ISNUMBER(SEARCH(":",IF(ISBLANK(VLOOKUP(E60,SOTC_SWINE!B2:D344,3,FALSE)),VLOOKUP(E60,SOTC_SWINE!B2:E344,4,FALSE),VLOOKUP(E344,SOTC_SWINE!B2:D344,3,FALSE))))=TRUE,"SW"&amp;UPPER(RIGHT(IF(ISBLANK(VLOOKUP(E60,SOTC_SWINE!B2:D344,3,FALSE)),VLOOKUP(E60,SOTC_SWINE!B2:E344,4,FALSE),VLOOKUP(E344,SOTC_SWINE!B2:D344,3,FALSE)),LEN(IF(ISBLANK(VLOOKUP(E60,SOTC_SWINE!B2:D344,3,FALSE)),VLOOKUP(E60,SOTC_SWINE!B2:E344,4,FALSE),VLOOKUP(E344,SOTC_SWINE!B2:D344,3,FALSE)))-SEARCH(":",IF(ISBLANK(VLOOKUP(E60,SOTC_SWINE!B2:D344,3,FALSE)),VLOOKUP(E60,SOTC_SWINE!B2:E344,4,FALSE),VLOOKUP(E344,SOTC_SWINE!B2:D344,3,FALSE))))),"SW"&amp;UPPER(RIGHT(IF(ISBLANK(VLOOKUP(E60,SOTC_SWINE!B2:D344,3,FALSE)),VLOOKUP(E60,SOTC_SWINE!B2:E344,4,FALSE),VLOOKUP(E344,SOTC_SWINE!B2:D344,3,FALSE)),LEN(IF(ISBLANK(VLOOKUP(E60,SOTC_SWINE!B2:D344,3,FALSE)),VLOOKUP(E60,SOTC_SWINE!B2:E344,4,FALSE),VLOOKUP(E344,SOTC_SWINE!B2:D344,3,FALSE)))-SEARCH("-",IF(ISBLANK(VLOOKUP(E60,SOTC_SWINE!B2:D344,3,FALSE)),VLOOKUP(E60,SOTC_SWINE!B2:E344,4,FALSE),VLOOKUP(E344,SOTC_SWINE!B2:D344,3,FALSE))))))</f>
      </c>
      <c r="G60" s="7" t="s">
        <v>26</v>
      </c>
      <c r="H60" s="7">
        <f>VLOOKUP(E60,SOTC_SWINE!B2:C344,{2},FALSE)</f>
      </c>
      <c r="I60" s="1">
        <v>1000000000286</v>
      </c>
      <c r="J60" s="2" t="s">
        <v>41</v>
      </c>
      <c r="K60" s="2" t="s">
        <v>41</v>
      </c>
      <c r="L60">
        <f>IF(VLOOKUP(K60,SKU_SWINE!C2:F106,{4},FALSE)=0, "-",VLOOKUP(K60,SKU_SWINE!C2:F106,{4},FALSE)</f>
      </c>
      <c r="M60" s="8">
        <v>1</v>
      </c>
      <c r="N60" s="7" t="s">
        <v>28</v>
      </c>
      <c r="O60" s="9">
        <f>((VLOOKUP(Y60,SOTC_SWINE!A2:J344,9,FALSE)/VLOOKUP(Y60,SOTC_SWINE!A2:J344,8,FALSE))*M60)</f>
      </c>
      <c r="P60" s="8">
        <v>0</v>
      </c>
      <c r="Q60" s="10">
        <f>O60-P60</f>
      </c>
      <c r="R60" s="10">
        <f>Q60/M60</f>
      </c>
      <c r="S60" s="10">
        <f>U60*P60</f>
      </c>
      <c r="T60" s="8">
        <v>10230</v>
      </c>
      <c r="U60" s="8">
        <f>T60/Q60</f>
      </c>
      <c r="V60" s="8">
        <f>T60/M60</f>
      </c>
      <c r="W60" t="s">
        <v>54</v>
      </c>
      <c r="X60">
        <v>17</v>
      </c>
      <c r="Y60" t="s">
        <v>66</v>
      </c>
    </row>
    <row r="61" spans="1:25" x14ac:dyDescent="0.25">
      <c r="A61">
        <v>2024</v>
      </c>
      <c r="B61" t="s">
        <v>22</v>
      </c>
      <c r="C61" s="1" t="s">
        <v>36</v>
      </c>
      <c r="D61" s="1" t="s">
        <v>69</v>
      </c>
      <c r="E61" s="1">
        <v>2100120851</v>
      </c>
      <c r="F61" s="2">
        <f>IF(ISNUMBER(SEARCH(":",IF(ISBLANK(VLOOKUP(E61,SOTC_SWINE!B2:D344,3,FALSE)),VLOOKUP(E61,SOTC_SWINE!B2:E344,4,FALSE),VLOOKUP(E344,SOTC_SWINE!B2:D344,3,FALSE))))=TRUE,"SW"&amp;UPPER(RIGHT(IF(ISBLANK(VLOOKUP(E61,SOTC_SWINE!B2:D344,3,FALSE)),VLOOKUP(E61,SOTC_SWINE!B2:E344,4,FALSE),VLOOKUP(E344,SOTC_SWINE!B2:D344,3,FALSE)),LEN(IF(ISBLANK(VLOOKUP(E61,SOTC_SWINE!B2:D344,3,FALSE)),VLOOKUP(E61,SOTC_SWINE!B2:E344,4,FALSE),VLOOKUP(E344,SOTC_SWINE!B2:D344,3,FALSE)))-SEARCH(":",IF(ISBLANK(VLOOKUP(E61,SOTC_SWINE!B2:D344,3,FALSE)),VLOOKUP(E61,SOTC_SWINE!B2:E344,4,FALSE),VLOOKUP(E344,SOTC_SWINE!B2:D344,3,FALSE))))),"SW"&amp;UPPER(RIGHT(IF(ISBLANK(VLOOKUP(E61,SOTC_SWINE!B2:D344,3,FALSE)),VLOOKUP(E61,SOTC_SWINE!B2:E344,4,FALSE),VLOOKUP(E344,SOTC_SWINE!B2:D344,3,FALSE)),LEN(IF(ISBLANK(VLOOKUP(E61,SOTC_SWINE!B2:D344,3,FALSE)),VLOOKUP(E61,SOTC_SWINE!B2:E344,4,FALSE),VLOOKUP(E344,SOTC_SWINE!B2:D344,3,FALSE)))-SEARCH("-",IF(ISBLANK(VLOOKUP(E61,SOTC_SWINE!B2:D344,3,FALSE)),VLOOKUP(E61,SOTC_SWINE!B2:E344,4,FALSE),VLOOKUP(E344,SOTC_SWINE!B2:D344,3,FALSE))))))</f>
      </c>
      <c r="G61" s="7" t="s">
        <v>26</v>
      </c>
      <c r="H61" s="7">
        <f>VLOOKUP(E61,SOTC_SWINE!B2:C344,{2},FALSE)</f>
      </c>
      <c r="I61" s="1">
        <v>1000000000283</v>
      </c>
      <c r="J61" s="2" t="s">
        <v>45</v>
      </c>
      <c r="K61" s="2" t="s">
        <v>45</v>
      </c>
      <c r="L61">
        <f>IF(VLOOKUP(K61,SKU_SWINE!C2:F106,{4},FALSE)=0, "-",VLOOKUP(K61,SKU_SWINE!C2:F106,{4},FALSE)</f>
      </c>
      <c r="M61" s="8">
        <v>1</v>
      </c>
      <c r="N61" s="7" t="s">
        <v>28</v>
      </c>
      <c r="O61" s="9">
        <f>((VLOOKUP(Y61,SOTC_SWINE!A2:J344,9,FALSE)/VLOOKUP(Y61,SOTC_SWINE!A2:J344,8,FALSE))*M61)</f>
      </c>
      <c r="P61" s="8">
        <v>0</v>
      </c>
      <c r="Q61" s="10">
        <f>O61-P61</f>
      </c>
      <c r="R61" s="10">
        <f>Q61/M61</f>
      </c>
      <c r="S61" s="10">
        <f>U61*P61</f>
      </c>
      <c r="T61" s="8">
        <v>8925</v>
      </c>
      <c r="U61" s="8">
        <f>T61/Q61</f>
      </c>
      <c r="V61" s="8">
        <f>T61/M61</f>
      </c>
      <c r="W61" t="s">
        <v>70</v>
      </c>
      <c r="X61">
        <v>20</v>
      </c>
      <c r="Y61" t="s">
        <v>71</v>
      </c>
    </row>
    <row r="62" spans="1:25" x14ac:dyDescent="0.25">
      <c r="A62">
        <v>2024</v>
      </c>
      <c r="B62" t="s">
        <v>22</v>
      </c>
      <c r="C62" s="1" t="s">
        <v>23</v>
      </c>
      <c r="D62" s="1" t="s">
        <v>72</v>
      </c>
      <c r="E62" s="1">
        <v>2100120810</v>
      </c>
      <c r="F62" s="2" t="s">
        <v>25</v>
      </c>
      <c r="G62" s="7" t="s">
        <v>26</v>
      </c>
      <c r="H62" s="7">
        <f>VLOOKUP(E62,SOTC_SWINE!B2:C344,{2},FALSE)</f>
      </c>
      <c r="I62" s="1">
        <v>1000000000217</v>
      </c>
      <c r="J62" s="2" t="s">
        <v>27</v>
      </c>
      <c r="K62" s="2" t="s">
        <v>27</v>
      </c>
      <c r="L62">
        <f>IF(VLOOKUP(K62,SKU_SWINE!C2:F106,{4},FALSE)=0, "-",VLOOKUP(K62,SKU_SWINE!C2:F106,{4},FALSE)</f>
      </c>
      <c r="M62" s="8">
        <v>36</v>
      </c>
      <c r="N62" s="7" t="s">
        <v>28</v>
      </c>
      <c r="O62" s="9">
        <f>((VLOOKUP(Y62,SOTC_SWINE!A2:J344,9,FALSE)/VLOOKUP(Y62,SOTC_SWINE!A2:J344,8,FALSE))*M62)</f>
      </c>
      <c r="P62" s="8">
        <f>3*M62</f>
      </c>
      <c r="Q62" s="10">
        <f>O62-P62</f>
      </c>
      <c r="R62" s="10">
        <f>Q62/M62</f>
      </c>
      <c r="S62" s="10">
        <f>U62*P62</f>
      </c>
      <c r="T62" s="8">
        <v>770231.16</v>
      </c>
      <c r="U62" s="8">
        <f>T62/Q62</f>
      </c>
      <c r="V62" s="8">
        <f>T62/M62</f>
      </c>
      <c r="W62" t="s">
        <v>25</v>
      </c>
      <c r="X62">
        <v>17</v>
      </c>
      <c r="Y62" t="s">
        <v>73</v>
      </c>
    </row>
    <row r="63" spans="1:25" x14ac:dyDescent="0.25">
      <c r="A63">
        <v>2024</v>
      </c>
      <c r="B63" t="s">
        <v>22</v>
      </c>
      <c r="C63" s="1" t="s">
        <v>23</v>
      </c>
      <c r="D63" s="1" t="s">
        <v>72</v>
      </c>
      <c r="E63" s="1">
        <v>2100120810</v>
      </c>
      <c r="F63" s="2" t="s">
        <v>25</v>
      </c>
      <c r="G63" s="7" t="s">
        <v>26</v>
      </c>
      <c r="H63" s="7">
        <f>VLOOKUP(E63,SOTC_SWINE!B2:C344,{2},FALSE)</f>
      </c>
      <c r="I63" s="1">
        <v>1000000000225</v>
      </c>
      <c r="J63" s="2" t="s">
        <v>30</v>
      </c>
      <c r="K63" s="2" t="s">
        <v>30</v>
      </c>
      <c r="L63">
        <f>IF(VLOOKUP(K63,SKU_SWINE!C2:F106,{4},FALSE)=0, "-",VLOOKUP(K63,SKU_SWINE!C2:F106,{4},FALSE)</f>
      </c>
      <c r="M63" s="8">
        <v>7</v>
      </c>
      <c r="N63" s="7" t="s">
        <v>28</v>
      </c>
      <c r="O63" s="9">
        <f>((VLOOKUP(Y63,SOTC_SWINE!A2:J344,9,FALSE)/VLOOKUP(Y63,SOTC_SWINE!A2:J344,8,FALSE))*M63)</f>
      </c>
      <c r="P63" s="8">
        <f>3*M63</f>
      </c>
      <c r="Q63" s="10">
        <f>O63-P63</f>
      </c>
      <c r="R63" s="10">
        <f>Q63/M63</f>
      </c>
      <c r="S63" s="10">
        <f>U63*P63</f>
      </c>
      <c r="T63" s="8">
        <v>152600.07</v>
      </c>
      <c r="U63" s="8">
        <f>T63/Q63</f>
      </c>
      <c r="V63" s="8">
        <f>T63/M63</f>
      </c>
      <c r="W63" t="s">
        <v>25</v>
      </c>
      <c r="X63">
        <v>17</v>
      </c>
      <c r="Y63" t="s">
        <v>74</v>
      </c>
    </row>
    <row r="64" spans="1:25" x14ac:dyDescent="0.25">
      <c r="A64">
        <v>2024</v>
      </c>
      <c r="B64" t="s">
        <v>22</v>
      </c>
      <c r="C64" s="1" t="s">
        <v>23</v>
      </c>
      <c r="D64" s="1" t="s">
        <v>72</v>
      </c>
      <c r="E64" s="1">
        <v>2100120810</v>
      </c>
      <c r="F64" s="2" t="s">
        <v>25</v>
      </c>
      <c r="G64" s="7" t="s">
        <v>26</v>
      </c>
      <c r="H64" s="7">
        <f>VLOOKUP(E64,SOTC_SWINE!B2:C344,{2},FALSE)</f>
      </c>
      <c r="I64" s="1">
        <v>1000000000217</v>
      </c>
      <c r="J64" s="2" t="s">
        <v>27</v>
      </c>
      <c r="K64" s="2" t="s">
        <v>27</v>
      </c>
      <c r="L64">
        <f>IF(VLOOKUP(K64,SKU_SWINE!C2:F106,{4},FALSE)=0, "-",VLOOKUP(K64,SKU_SWINE!C2:F106,{4},FALSE)</f>
      </c>
      <c r="M64" s="8">
        <v>13</v>
      </c>
      <c r="N64" s="7" t="s">
        <v>28</v>
      </c>
      <c r="O64" s="9">
        <f>((VLOOKUP(Y64,SOTC_SWINE!A2:J344,9,FALSE)/VLOOKUP(Y64,SOTC_SWINE!A2:J344,8,FALSE))*M64)</f>
      </c>
      <c r="P64" s="8">
        <f>3*M64</f>
      </c>
      <c r="Q64" s="10">
        <f>O64-P64</f>
      </c>
      <c r="R64" s="10">
        <f>Q64/M64</f>
      </c>
      <c r="S64" s="10">
        <f>U64*P64</f>
      </c>
      <c r="T64" s="8">
        <v>278138.77</v>
      </c>
      <c r="U64" s="8">
        <f>T64/Q64</f>
      </c>
      <c r="V64" s="8">
        <f>T64/M64</f>
      </c>
      <c r="W64" t="s">
        <v>25</v>
      </c>
      <c r="X64">
        <v>17</v>
      </c>
      <c r="Y64" t="s">
        <v>73</v>
      </c>
    </row>
    <row r="65" spans="1:25" x14ac:dyDescent="0.25">
      <c r="A65">
        <v>2024</v>
      </c>
      <c r="B65" t="s">
        <v>22</v>
      </c>
      <c r="C65" s="1" t="s">
        <v>23</v>
      </c>
      <c r="D65" s="1" t="s">
        <v>72</v>
      </c>
      <c r="E65" s="1">
        <v>2100120810</v>
      </c>
      <c r="F65" s="2" t="s">
        <v>25</v>
      </c>
      <c r="G65" s="7" t="s">
        <v>26</v>
      </c>
      <c r="H65" s="7">
        <f>VLOOKUP(E65,SOTC_SWINE!B2:C344,{2},FALSE)</f>
      </c>
      <c r="I65" s="1">
        <v>1000000000225</v>
      </c>
      <c r="J65" s="2" t="s">
        <v>30</v>
      </c>
      <c r="K65" s="2" t="s">
        <v>30</v>
      </c>
      <c r="L65">
        <f>IF(VLOOKUP(K65,SKU_SWINE!C2:F106,{4},FALSE)=0, "-",VLOOKUP(K65,SKU_SWINE!C2:F106,{4},FALSE)</f>
      </c>
      <c r="M65" s="8">
        <v>3</v>
      </c>
      <c r="N65" s="7" t="s">
        <v>28</v>
      </c>
      <c r="O65" s="9">
        <f>((VLOOKUP(Y65,SOTC_SWINE!A2:J344,9,FALSE)/VLOOKUP(Y65,SOTC_SWINE!A2:J344,8,FALSE))*M65)</f>
      </c>
      <c r="P65" s="8">
        <f>3*M65</f>
      </c>
      <c r="Q65" s="10">
        <f>O65-P65</f>
      </c>
      <c r="R65" s="10">
        <f>Q65/M65</f>
      </c>
      <c r="S65" s="10">
        <f>U65*P65</f>
      </c>
      <c r="T65" s="8">
        <v>65400</v>
      </c>
      <c r="U65" s="8">
        <f>T65/Q65</f>
      </c>
      <c r="V65" s="8">
        <f>T65/M65</f>
      </c>
      <c r="W65" t="s">
        <v>25</v>
      </c>
      <c r="X65">
        <v>17</v>
      </c>
      <c r="Y65" t="s">
        <v>74</v>
      </c>
    </row>
    <row r="66" spans="1:25" x14ac:dyDescent="0.25">
      <c r="A66">
        <v>2024</v>
      </c>
      <c r="B66" t="s">
        <v>22</v>
      </c>
      <c r="C66" s="1" t="s">
        <v>23</v>
      </c>
      <c r="D66" s="1" t="s">
        <v>72</v>
      </c>
      <c r="E66" s="1">
        <v>2100120810</v>
      </c>
      <c r="F66" s="2" t="s">
        <v>25</v>
      </c>
      <c r="G66" s="7" t="s">
        <v>26</v>
      </c>
      <c r="H66" s="7">
        <f>VLOOKUP(E66,SOTC_SWINE!B2:C344,{2},FALSE)</f>
      </c>
      <c r="I66" s="1">
        <v>1000000000225</v>
      </c>
      <c r="J66" s="2" t="s">
        <v>30</v>
      </c>
      <c r="K66" s="2" t="s">
        <v>30</v>
      </c>
      <c r="L66">
        <f>IF(VLOOKUP(K66,SKU_SWINE!C2:F106,{4},FALSE)=0, "-",VLOOKUP(K66,SKU_SWINE!C2:F106,{4},FALSE)</f>
      </c>
      <c r="M66" s="8">
        <v>1</v>
      </c>
      <c r="N66" s="7" t="s">
        <v>28</v>
      </c>
      <c r="O66" s="9">
        <f>((VLOOKUP(Y66,SOTC_SWINE!A2:J344,9,FALSE)/VLOOKUP(Y66,SOTC_SWINE!A2:J344,8,FALSE))*M66)</f>
      </c>
      <c r="P66" s="8">
        <f>3*M66</f>
      </c>
      <c r="Q66" s="10">
        <f>O66-P66</f>
      </c>
      <c r="R66" s="10">
        <f>Q66/M66</f>
      </c>
      <c r="S66" s="10">
        <f>U66*P66</f>
      </c>
      <c r="T66" s="8">
        <v>21800</v>
      </c>
      <c r="U66" s="8">
        <f>T66/Q66</f>
      </c>
      <c r="V66" s="8">
        <f>T66/M66</f>
      </c>
      <c r="W66" t="s">
        <v>25</v>
      </c>
      <c r="X66">
        <v>17</v>
      </c>
      <c r="Y66" t="s">
        <v>74</v>
      </c>
    </row>
    <row r="67" spans="1:25" x14ac:dyDescent="0.25">
      <c r="A67">
        <v>2024</v>
      </c>
      <c r="B67" t="s">
        <v>22</v>
      </c>
      <c r="C67" s="1" t="s">
        <v>23</v>
      </c>
      <c r="D67" s="1" t="s">
        <v>75</v>
      </c>
      <c r="E67" s="1">
        <v>2100120858</v>
      </c>
      <c r="F67" s="2">
        <f>IF(ISNUMBER(SEARCH(":",IF(ISBLANK(VLOOKUP(E67,SOTC_SWINE!B2:D344,3,FALSE)),VLOOKUP(E67,SOTC_SWINE!B2:E344,4,FALSE),VLOOKUP(E344,SOTC_SWINE!B2:D344,3,FALSE))))=TRUE,"SW"&amp;UPPER(RIGHT(IF(ISBLANK(VLOOKUP(E67,SOTC_SWINE!B2:D344,3,FALSE)),VLOOKUP(E67,SOTC_SWINE!B2:E344,4,FALSE),VLOOKUP(E344,SOTC_SWINE!B2:D344,3,FALSE)),LEN(IF(ISBLANK(VLOOKUP(E67,SOTC_SWINE!B2:D344,3,FALSE)),VLOOKUP(E67,SOTC_SWINE!B2:E344,4,FALSE),VLOOKUP(E344,SOTC_SWINE!B2:D344,3,FALSE)))-SEARCH(":",IF(ISBLANK(VLOOKUP(E67,SOTC_SWINE!B2:D344,3,FALSE)),VLOOKUP(E67,SOTC_SWINE!B2:E344,4,FALSE),VLOOKUP(E344,SOTC_SWINE!B2:D344,3,FALSE))))),"SW"&amp;UPPER(RIGHT(IF(ISBLANK(VLOOKUP(E67,SOTC_SWINE!B2:D344,3,FALSE)),VLOOKUP(E67,SOTC_SWINE!B2:E344,4,FALSE),VLOOKUP(E344,SOTC_SWINE!B2:D344,3,FALSE)),LEN(IF(ISBLANK(VLOOKUP(E67,SOTC_SWINE!B2:D344,3,FALSE)),VLOOKUP(E67,SOTC_SWINE!B2:E344,4,FALSE),VLOOKUP(E344,SOTC_SWINE!B2:D344,3,FALSE)))-SEARCH("-",IF(ISBLANK(VLOOKUP(E67,SOTC_SWINE!B2:D344,3,FALSE)),VLOOKUP(E67,SOTC_SWINE!B2:E344,4,FALSE),VLOOKUP(E344,SOTC_SWINE!B2:D344,3,FALSE))))))</f>
      </c>
      <c r="G67" s="7" t="s">
        <v>26</v>
      </c>
      <c r="H67" s="7">
        <f>VLOOKUP(E67,SOTC_SWINE!B2:C344,{2},FALSE)</f>
      </c>
      <c r="I67" s="1">
        <v>1000000000217</v>
      </c>
      <c r="J67" s="2" t="s">
        <v>27</v>
      </c>
      <c r="K67" s="2" t="s">
        <v>27</v>
      </c>
      <c r="L67">
        <f>IF(VLOOKUP(K67,SKU_SWINE!C2:F106,{4},FALSE)=0, "-",VLOOKUP(K67,SKU_SWINE!C2:F106,{4},FALSE)</f>
      </c>
      <c r="M67" s="8">
        <v>1</v>
      </c>
      <c r="N67" s="7" t="s">
        <v>28</v>
      </c>
      <c r="O67" s="9">
        <f>((VLOOKUP(Y67,SOTC_SWINE!A2:J344,9,FALSE)/VLOOKUP(Y67,SOTC_SWINE!A2:J344,8,FALSE))*M67)</f>
      </c>
      <c r="P67" s="8">
        <v>0</v>
      </c>
      <c r="Q67" s="10">
        <f>O67-P67</f>
      </c>
      <c r="R67" s="10">
        <f>Q67/M67</f>
      </c>
      <c r="S67" s="10">
        <f>U67*P67</f>
      </c>
      <c r="T67" s="8">
        <v>21092.22</v>
      </c>
      <c r="U67" s="8">
        <f>T67/Q67</f>
      </c>
      <c r="V67" s="8">
        <f>T67/M67</f>
      </c>
      <c r="W67" t="s">
        <v>54</v>
      </c>
      <c r="X67">
        <v>17</v>
      </c>
      <c r="Y67" t="s">
        <v>76</v>
      </c>
    </row>
    <row r="68" spans="1:25" x14ac:dyDescent="0.25">
      <c r="A68">
        <v>2024</v>
      </c>
      <c r="B68" t="s">
        <v>22</v>
      </c>
      <c r="C68" s="1" t="s">
        <v>23</v>
      </c>
      <c r="D68" s="1" t="s">
        <v>75</v>
      </c>
      <c r="E68" s="1">
        <v>2100120858</v>
      </c>
      <c r="F68" s="2">
        <f>IF(ISNUMBER(SEARCH(":",IF(ISBLANK(VLOOKUP(E68,SOTC_SWINE!B2:D344,3,FALSE)),VLOOKUP(E68,SOTC_SWINE!B2:E344,4,FALSE),VLOOKUP(E344,SOTC_SWINE!B2:D344,3,FALSE))))=TRUE,"SW"&amp;UPPER(RIGHT(IF(ISBLANK(VLOOKUP(E68,SOTC_SWINE!B2:D344,3,FALSE)),VLOOKUP(E68,SOTC_SWINE!B2:E344,4,FALSE),VLOOKUP(E344,SOTC_SWINE!B2:D344,3,FALSE)),LEN(IF(ISBLANK(VLOOKUP(E68,SOTC_SWINE!B2:D344,3,FALSE)),VLOOKUP(E68,SOTC_SWINE!B2:E344,4,FALSE),VLOOKUP(E344,SOTC_SWINE!B2:D344,3,FALSE)))-SEARCH(":",IF(ISBLANK(VLOOKUP(E68,SOTC_SWINE!B2:D344,3,FALSE)),VLOOKUP(E68,SOTC_SWINE!B2:E344,4,FALSE),VLOOKUP(E344,SOTC_SWINE!B2:D344,3,FALSE))))),"SW"&amp;UPPER(RIGHT(IF(ISBLANK(VLOOKUP(E68,SOTC_SWINE!B2:D344,3,FALSE)),VLOOKUP(E68,SOTC_SWINE!B2:E344,4,FALSE),VLOOKUP(E344,SOTC_SWINE!B2:D344,3,FALSE)),LEN(IF(ISBLANK(VLOOKUP(E68,SOTC_SWINE!B2:D344,3,FALSE)),VLOOKUP(E68,SOTC_SWINE!B2:E344,4,FALSE),VLOOKUP(E344,SOTC_SWINE!B2:D344,3,FALSE)))-SEARCH("-",IF(ISBLANK(VLOOKUP(E68,SOTC_SWINE!B2:D344,3,FALSE)),VLOOKUP(E68,SOTC_SWINE!B2:E344,4,FALSE),VLOOKUP(E344,SOTC_SWINE!B2:D344,3,FALSE))))))</f>
      </c>
      <c r="G68" s="7" t="s">
        <v>26</v>
      </c>
      <c r="H68" s="7">
        <f>VLOOKUP(E68,SOTC_SWINE!B2:C344,{2},FALSE)</f>
      </c>
      <c r="I68" s="1">
        <v>1000000000225</v>
      </c>
      <c r="J68" s="2" t="s">
        <v>30</v>
      </c>
      <c r="K68" s="2" t="s">
        <v>30</v>
      </c>
      <c r="L68">
        <f>IF(VLOOKUP(K68,SKU_SWINE!C2:F106,{4},FALSE)=0, "-",VLOOKUP(K68,SKU_SWINE!C2:F106,{4},FALSE)</f>
      </c>
      <c r="M68" s="8">
        <v>2</v>
      </c>
      <c r="N68" s="7" t="s">
        <v>28</v>
      </c>
      <c r="O68" s="9">
        <f>((VLOOKUP(Y68,SOTC_SWINE!A2:J344,9,FALSE)/VLOOKUP(Y68,SOTC_SWINE!A2:J344,8,FALSE))*M68)</f>
      </c>
      <c r="P68" s="8">
        <v>0</v>
      </c>
      <c r="Q68" s="10">
        <f>O68-P68</f>
      </c>
      <c r="R68" s="10">
        <f>Q68/M68</f>
      </c>
      <c r="S68" s="10">
        <f>U68*P68</f>
      </c>
      <c r="T68" s="8">
        <v>44306.66</v>
      </c>
      <c r="U68" s="8">
        <f>T68/Q68</f>
      </c>
      <c r="V68" s="8">
        <f>T68/M68</f>
      </c>
      <c r="W68" t="s">
        <v>54</v>
      </c>
      <c r="X68">
        <v>17</v>
      </c>
      <c r="Y68" t="s">
        <v>77</v>
      </c>
    </row>
    <row r="69" spans="1:25" x14ac:dyDescent="0.25">
      <c r="A69">
        <v>2024</v>
      </c>
      <c r="B69" t="s">
        <v>22</v>
      </c>
      <c r="C69" s="1" t="s">
        <v>23</v>
      </c>
      <c r="D69" s="1" t="s">
        <v>75</v>
      </c>
      <c r="E69" s="1">
        <v>2100120858</v>
      </c>
      <c r="F69" s="2">
        <f>IF(ISNUMBER(SEARCH(":",IF(ISBLANK(VLOOKUP(E69,SOTC_SWINE!B2:D344,3,FALSE)),VLOOKUP(E69,SOTC_SWINE!B2:E344,4,FALSE),VLOOKUP(E344,SOTC_SWINE!B2:D344,3,FALSE))))=TRUE,"SW"&amp;UPPER(RIGHT(IF(ISBLANK(VLOOKUP(E69,SOTC_SWINE!B2:D344,3,FALSE)),VLOOKUP(E69,SOTC_SWINE!B2:E344,4,FALSE),VLOOKUP(E344,SOTC_SWINE!B2:D344,3,FALSE)),LEN(IF(ISBLANK(VLOOKUP(E69,SOTC_SWINE!B2:D344,3,FALSE)),VLOOKUP(E69,SOTC_SWINE!B2:E344,4,FALSE),VLOOKUP(E344,SOTC_SWINE!B2:D344,3,FALSE)))-SEARCH(":",IF(ISBLANK(VLOOKUP(E69,SOTC_SWINE!B2:D344,3,FALSE)),VLOOKUP(E69,SOTC_SWINE!B2:E344,4,FALSE),VLOOKUP(E344,SOTC_SWINE!B2:D344,3,FALSE))))),"SW"&amp;UPPER(RIGHT(IF(ISBLANK(VLOOKUP(E69,SOTC_SWINE!B2:D344,3,FALSE)),VLOOKUP(E69,SOTC_SWINE!B2:E344,4,FALSE),VLOOKUP(E344,SOTC_SWINE!B2:D344,3,FALSE)),LEN(IF(ISBLANK(VLOOKUP(E69,SOTC_SWINE!B2:D344,3,FALSE)),VLOOKUP(E69,SOTC_SWINE!B2:E344,4,FALSE),VLOOKUP(E344,SOTC_SWINE!B2:D344,3,FALSE)))-SEARCH("-",IF(ISBLANK(VLOOKUP(E69,SOTC_SWINE!B2:D344,3,FALSE)),VLOOKUP(E69,SOTC_SWINE!B2:E344,4,FALSE),VLOOKUP(E344,SOTC_SWINE!B2:D344,3,FALSE))))))</f>
      </c>
      <c r="G69" s="7" t="s">
        <v>26</v>
      </c>
      <c r="H69" s="7">
        <f>VLOOKUP(E69,SOTC_SWINE!B2:C344,{2},FALSE)</f>
      </c>
      <c r="I69" s="1">
        <v>1000000000217</v>
      </c>
      <c r="J69" s="2" t="s">
        <v>27</v>
      </c>
      <c r="K69" s="2" t="s">
        <v>27</v>
      </c>
      <c r="L69">
        <f>IF(VLOOKUP(K69,SKU_SWINE!C2:F106,{4},FALSE)=0, "-",VLOOKUP(K69,SKU_SWINE!C2:F106,{4},FALSE)</f>
      </c>
      <c r="M69" s="8">
        <v>35</v>
      </c>
      <c r="N69" s="7" t="s">
        <v>28</v>
      </c>
      <c r="O69" s="9">
        <f>((VLOOKUP(Y69,SOTC_SWINE!A2:J344,9,FALSE)/VLOOKUP(Y69,SOTC_SWINE!A2:J344,8,FALSE))*M69)</f>
      </c>
      <c r="P69" s="8">
        <v>0</v>
      </c>
      <c r="Q69" s="10">
        <f>O69-P69</f>
      </c>
      <c r="R69" s="10">
        <f>Q69/M69</f>
      </c>
      <c r="S69" s="10">
        <f>U69*P69</f>
      </c>
      <c r="T69" s="8">
        <v>738227.7</v>
      </c>
      <c r="U69" s="8">
        <f>T69/Q69</f>
      </c>
      <c r="V69" s="8">
        <f>T69/M69</f>
      </c>
      <c r="W69" t="s">
        <v>54</v>
      </c>
      <c r="X69">
        <v>17</v>
      </c>
      <c r="Y69" t="s">
        <v>76</v>
      </c>
    </row>
    <row r="70" spans="1:25" x14ac:dyDescent="0.25">
      <c r="A70">
        <v>2024</v>
      </c>
      <c r="B70" t="s">
        <v>22</v>
      </c>
      <c r="C70" s="1" t="s">
        <v>23</v>
      </c>
      <c r="D70" s="1" t="s">
        <v>75</v>
      </c>
      <c r="E70" s="1">
        <v>2100120858</v>
      </c>
      <c r="F70" s="2">
        <f>IF(ISNUMBER(SEARCH(":",IF(ISBLANK(VLOOKUP(E70,SOTC_SWINE!B2:D344,3,FALSE)),VLOOKUP(E70,SOTC_SWINE!B2:E344,4,FALSE),VLOOKUP(E344,SOTC_SWINE!B2:D344,3,FALSE))))=TRUE,"SW"&amp;UPPER(RIGHT(IF(ISBLANK(VLOOKUP(E70,SOTC_SWINE!B2:D344,3,FALSE)),VLOOKUP(E70,SOTC_SWINE!B2:E344,4,FALSE),VLOOKUP(E344,SOTC_SWINE!B2:D344,3,FALSE)),LEN(IF(ISBLANK(VLOOKUP(E70,SOTC_SWINE!B2:D344,3,FALSE)),VLOOKUP(E70,SOTC_SWINE!B2:E344,4,FALSE),VLOOKUP(E344,SOTC_SWINE!B2:D344,3,FALSE)))-SEARCH(":",IF(ISBLANK(VLOOKUP(E70,SOTC_SWINE!B2:D344,3,FALSE)),VLOOKUP(E70,SOTC_SWINE!B2:E344,4,FALSE),VLOOKUP(E344,SOTC_SWINE!B2:D344,3,FALSE))))),"SW"&amp;UPPER(RIGHT(IF(ISBLANK(VLOOKUP(E70,SOTC_SWINE!B2:D344,3,FALSE)),VLOOKUP(E70,SOTC_SWINE!B2:E344,4,FALSE),VLOOKUP(E344,SOTC_SWINE!B2:D344,3,FALSE)),LEN(IF(ISBLANK(VLOOKUP(E70,SOTC_SWINE!B2:D344,3,FALSE)),VLOOKUP(E70,SOTC_SWINE!B2:E344,4,FALSE),VLOOKUP(E344,SOTC_SWINE!B2:D344,3,FALSE)))-SEARCH("-",IF(ISBLANK(VLOOKUP(E70,SOTC_SWINE!B2:D344,3,FALSE)),VLOOKUP(E70,SOTC_SWINE!B2:E344,4,FALSE),VLOOKUP(E344,SOTC_SWINE!B2:D344,3,FALSE))))))</f>
      </c>
      <c r="G70" s="7" t="s">
        <v>26</v>
      </c>
      <c r="H70" s="7">
        <f>VLOOKUP(E70,SOTC_SWINE!B2:C344,{2},FALSE)</f>
      </c>
      <c r="I70" s="1">
        <v>1000000000225</v>
      </c>
      <c r="J70" s="2" t="s">
        <v>30</v>
      </c>
      <c r="K70" s="2" t="s">
        <v>30</v>
      </c>
      <c r="L70">
        <f>IF(VLOOKUP(K70,SKU_SWINE!C2:F106,{4},FALSE)=0, "-",VLOOKUP(K70,SKU_SWINE!C2:F106,{4},FALSE)</f>
      </c>
      <c r="M70" s="8">
        <v>13</v>
      </c>
      <c r="N70" s="7" t="s">
        <v>28</v>
      </c>
      <c r="O70" s="9">
        <f>((VLOOKUP(Y70,SOTC_SWINE!A2:J344,9,FALSE)/VLOOKUP(Y70,SOTC_SWINE!A2:J344,8,FALSE))*M70)</f>
      </c>
      <c r="P70" s="8">
        <v>0</v>
      </c>
      <c r="Q70" s="10">
        <f>O70-P70</f>
      </c>
      <c r="R70" s="10">
        <f>Q70/M70</f>
      </c>
      <c r="S70" s="10">
        <f>U70*P70</f>
      </c>
      <c r="T70" s="8">
        <v>287993.42</v>
      </c>
      <c r="U70" s="8">
        <f>T70/Q70</f>
      </c>
      <c r="V70" s="8">
        <f>T70/M70</f>
      </c>
      <c r="W70" t="s">
        <v>54</v>
      </c>
      <c r="X70">
        <v>17</v>
      </c>
      <c r="Y70" t="s">
        <v>77</v>
      </c>
    </row>
    <row r="71" spans="1:25" x14ac:dyDescent="0.25">
      <c r="A71">
        <v>2024</v>
      </c>
      <c r="B71" t="s">
        <v>22</v>
      </c>
      <c r="C71" s="1" t="s">
        <v>23</v>
      </c>
      <c r="D71" s="1" t="s">
        <v>78</v>
      </c>
      <c r="E71" s="1">
        <v>2100120882</v>
      </c>
      <c r="F71" s="2" t="s">
        <v>25</v>
      </c>
      <c r="G71" s="7" t="s">
        <v>26</v>
      </c>
      <c r="H71" s="7">
        <f>VLOOKUP(E71,SOTC_SWINE!B2:C344,{2},FALSE)</f>
      </c>
      <c r="I71" s="1">
        <v>1000000000286</v>
      </c>
      <c r="J71" s="2" t="s">
        <v>41</v>
      </c>
      <c r="K71" s="2" t="s">
        <v>41</v>
      </c>
      <c r="L71">
        <f>IF(VLOOKUP(K71,SKU_SWINE!C2:F106,{4},FALSE)=0, "-",VLOOKUP(K71,SKU_SWINE!C2:F106,{4},FALSE)</f>
      </c>
      <c r="M71" s="8">
        <v>3</v>
      </c>
      <c r="N71" s="7" t="s">
        <v>28</v>
      </c>
      <c r="O71" s="9">
        <f>((VLOOKUP(Y71,SOTC_SWINE!A2:J344,9,FALSE)/VLOOKUP(Y71,SOTC_SWINE!A2:J344,8,FALSE))*M71)</f>
      </c>
      <c r="P71" s="8">
        <f>3*M71</f>
      </c>
      <c r="Q71" s="10">
        <f>O71-P71</f>
      </c>
      <c r="R71" s="10">
        <f>Q71/M71</f>
      </c>
      <c r="S71" s="10">
        <f>U71*P71</f>
      </c>
      <c r="T71" s="8">
        <v>31515</v>
      </c>
      <c r="U71" s="8">
        <f>T71/Q71</f>
      </c>
      <c r="V71" s="8">
        <f>T71/M71</f>
      </c>
      <c r="W71" t="s">
        <v>25</v>
      </c>
      <c r="X71">
        <v>17</v>
      </c>
      <c r="Y71" t="s">
        <v>79</v>
      </c>
    </row>
    <row r="72" spans="1:25" x14ac:dyDescent="0.25">
      <c r="A72">
        <v>2024</v>
      </c>
      <c r="B72" t="s">
        <v>22</v>
      </c>
      <c r="C72" s="1" t="s">
        <v>23</v>
      </c>
      <c r="D72" s="1" t="s">
        <v>78</v>
      </c>
      <c r="E72" s="1">
        <v>2100120882</v>
      </c>
      <c r="F72" s="2" t="s">
        <v>25</v>
      </c>
      <c r="G72" s="7" t="s">
        <v>26</v>
      </c>
      <c r="H72" s="7">
        <f>VLOOKUP(E72,SOTC_SWINE!B2:C344,{2},FALSE)</f>
      </c>
      <c r="I72" s="1">
        <v>1000000000286</v>
      </c>
      <c r="J72" s="2" t="s">
        <v>41</v>
      </c>
      <c r="K72" s="2" t="s">
        <v>41</v>
      </c>
      <c r="L72">
        <f>IF(VLOOKUP(K72,SKU_SWINE!C2:F106,{4},FALSE)=0, "-",VLOOKUP(K72,SKU_SWINE!C2:F106,{4},FALSE)</f>
      </c>
      <c r="M72" s="8">
        <v>2</v>
      </c>
      <c r="N72" s="7" t="s">
        <v>28</v>
      </c>
      <c r="O72" s="9">
        <f>((VLOOKUP(Y72,SOTC_SWINE!A2:J344,9,FALSE)/VLOOKUP(Y72,SOTC_SWINE!A2:J344,8,FALSE))*M72)</f>
      </c>
      <c r="P72" s="8">
        <f>3*M72</f>
      </c>
      <c r="Q72" s="10">
        <f>O72-P72</f>
      </c>
      <c r="R72" s="10">
        <f>Q72/M72</f>
      </c>
      <c r="S72" s="10">
        <f>U72*P72</f>
      </c>
      <c r="T72" s="8">
        <v>17980</v>
      </c>
      <c r="U72" s="8">
        <f>T72/Q72</f>
      </c>
      <c r="V72" s="8">
        <f>T72/M72</f>
      </c>
      <c r="W72" t="s">
        <v>25</v>
      </c>
      <c r="X72">
        <v>17</v>
      </c>
      <c r="Y72" t="s">
        <v>79</v>
      </c>
    </row>
    <row r="73" spans="1:25" x14ac:dyDescent="0.25">
      <c r="A73">
        <v>2024</v>
      </c>
      <c r="B73" t="s">
        <v>22</v>
      </c>
      <c r="C73" s="1" t="s">
        <v>23</v>
      </c>
      <c r="D73" s="1" t="s">
        <v>78</v>
      </c>
      <c r="E73" s="1">
        <v>2100120882</v>
      </c>
      <c r="F73" s="2" t="s">
        <v>25</v>
      </c>
      <c r="G73" s="7" t="s">
        <v>26</v>
      </c>
      <c r="H73" s="7">
        <f>VLOOKUP(E73,SOTC_SWINE!B2:C344,{2},FALSE)</f>
      </c>
      <c r="I73" s="1">
        <v>1000000000278</v>
      </c>
      <c r="J73" s="2" t="s">
        <v>51</v>
      </c>
      <c r="K73" s="2" t="s">
        <v>51</v>
      </c>
      <c r="L73">
        <f>IF(VLOOKUP(K73,SKU_SWINE!C2:F106,{4},FALSE)=0, "-",VLOOKUP(K73,SKU_SWINE!C2:F106,{4},FALSE)</f>
      </c>
      <c r="M73" s="8">
        <v>1</v>
      </c>
      <c r="N73" s="7" t="s">
        <v>28</v>
      </c>
      <c r="O73" s="9">
        <f>((VLOOKUP(Y73,SOTC_SWINE!A2:J344,9,FALSE)/VLOOKUP(Y73,SOTC_SWINE!A2:J344,8,FALSE))*M73)</f>
      </c>
      <c r="P73" s="8">
        <f>3*M73</f>
      </c>
      <c r="Q73" s="10">
        <f>O73-P73</f>
      </c>
      <c r="R73" s="10">
        <f>Q73/M73</f>
      </c>
      <c r="S73" s="10">
        <f>U73*P73</f>
      </c>
      <c r="T73" s="8">
        <v>4500</v>
      </c>
      <c r="U73" s="8">
        <f>T73/Q73</f>
      </c>
      <c r="V73" s="8">
        <f>T73/M73</f>
      </c>
      <c r="W73" t="s">
        <v>25</v>
      </c>
      <c r="X73">
        <v>17</v>
      </c>
      <c r="Y73" t="s">
        <v>80</v>
      </c>
    </row>
    <row r="74" spans="1:25" x14ac:dyDescent="0.25">
      <c r="A74">
        <v>2024</v>
      </c>
      <c r="B74" t="s">
        <v>22</v>
      </c>
      <c r="C74" s="1" t="s">
        <v>23</v>
      </c>
      <c r="D74" s="1" t="s">
        <v>78</v>
      </c>
      <c r="E74" s="1">
        <v>2100120882</v>
      </c>
      <c r="F74" s="2" t="s">
        <v>25</v>
      </c>
      <c r="G74" s="7" t="s">
        <v>26</v>
      </c>
      <c r="H74" s="7">
        <f>VLOOKUP(E74,SOTC_SWINE!B2:C344,{2},FALSE)</f>
      </c>
      <c r="I74" s="1">
        <v>1000000000282</v>
      </c>
      <c r="J74" s="2" t="s">
        <v>49</v>
      </c>
      <c r="K74" s="2" t="s">
        <v>49</v>
      </c>
      <c r="L74">
        <f>IF(VLOOKUP(K74,SKU_SWINE!C2:F106,{4},FALSE)=0, "-",VLOOKUP(K74,SKU_SWINE!C2:F106,{4},FALSE)</f>
      </c>
      <c r="M74" s="8">
        <v>3</v>
      </c>
      <c r="N74" s="7" t="s">
        <v>28</v>
      </c>
      <c r="O74" s="9">
        <f>((VLOOKUP(Y74,SOTC_SWINE!A2:J344,9,FALSE)/VLOOKUP(Y74,SOTC_SWINE!A2:J344,8,FALSE))*M74)</f>
      </c>
      <c r="P74" s="8">
        <f>3*M74</f>
      </c>
      <c r="Q74" s="10">
        <f>O74-P74</f>
      </c>
      <c r="R74" s="10">
        <f>Q74/M74</f>
      </c>
      <c r="S74" s="10">
        <f>U74*P74</f>
      </c>
      <c r="T74" s="8">
        <v>20812.5</v>
      </c>
      <c r="U74" s="8">
        <f>T74/Q74</f>
      </c>
      <c r="V74" s="8">
        <f>T74/M74</f>
      </c>
      <c r="W74" t="s">
        <v>25</v>
      </c>
      <c r="X74">
        <v>17</v>
      </c>
      <c r="Y74" t="s">
        <v>81</v>
      </c>
    </row>
    <row r="75" spans="1:25" x14ac:dyDescent="0.25">
      <c r="A75">
        <v>2024</v>
      </c>
      <c r="B75" t="s">
        <v>22</v>
      </c>
      <c r="C75" s="1" t="s">
        <v>23</v>
      </c>
      <c r="D75" s="1" t="s">
        <v>78</v>
      </c>
      <c r="E75" s="1">
        <v>2100120882</v>
      </c>
      <c r="F75" s="2" t="s">
        <v>25</v>
      </c>
      <c r="G75" s="7" t="s">
        <v>26</v>
      </c>
      <c r="H75" s="7">
        <f>VLOOKUP(E75,SOTC_SWINE!B2:C344,{2},FALSE)</f>
      </c>
      <c r="I75" s="1">
        <v>1000000000282</v>
      </c>
      <c r="J75" s="2" t="s">
        <v>49</v>
      </c>
      <c r="K75" s="2" t="s">
        <v>49</v>
      </c>
      <c r="L75">
        <f>IF(VLOOKUP(K75,SKU_SWINE!C2:F106,{4},FALSE)=0, "-",VLOOKUP(K75,SKU_SWINE!C2:F106,{4},FALSE)</f>
      </c>
      <c r="M75" s="8">
        <v>2</v>
      </c>
      <c r="N75" s="7" t="s">
        <v>28</v>
      </c>
      <c r="O75" s="9">
        <f>((VLOOKUP(Y75,SOTC_SWINE!A2:J344,9,FALSE)/VLOOKUP(Y75,SOTC_SWINE!A2:J344,8,FALSE))*M75)</f>
      </c>
      <c r="P75" s="8">
        <f>3*M75</f>
      </c>
      <c r="Q75" s="10">
        <f>O75-P75</f>
      </c>
      <c r="R75" s="10">
        <f>Q75/M75</f>
      </c>
      <c r="S75" s="10">
        <f>U75*P75</f>
      </c>
      <c r="T75" s="8">
        <v>13875</v>
      </c>
      <c r="U75" s="8">
        <f>T75/Q75</f>
      </c>
      <c r="V75" s="8">
        <f>T75/M75</f>
      </c>
      <c r="W75" t="s">
        <v>25</v>
      </c>
      <c r="X75">
        <v>17</v>
      </c>
      <c r="Y75" t="s">
        <v>81</v>
      </c>
    </row>
    <row r="76" spans="1:25" x14ac:dyDescent="0.25">
      <c r="A76">
        <v>2024</v>
      </c>
      <c r="B76" t="s">
        <v>22</v>
      </c>
      <c r="C76" s="1" t="s">
        <v>23</v>
      </c>
      <c r="D76" s="1" t="s">
        <v>78</v>
      </c>
      <c r="E76" s="1">
        <v>2100120882</v>
      </c>
      <c r="F76" s="2" t="s">
        <v>25</v>
      </c>
      <c r="G76" s="7" t="s">
        <v>26</v>
      </c>
      <c r="H76" s="7">
        <f>VLOOKUP(E76,SOTC_SWINE!B2:C344,{2},FALSE)</f>
      </c>
      <c r="I76" s="1">
        <v>1000000000283</v>
      </c>
      <c r="J76" s="2" t="s">
        <v>45</v>
      </c>
      <c r="K76" s="2" t="s">
        <v>45</v>
      </c>
      <c r="L76">
        <f>IF(VLOOKUP(K76,SKU_SWINE!C2:F106,{4},FALSE)=0, "-",VLOOKUP(K76,SKU_SWINE!C2:F106,{4},FALSE)</f>
      </c>
      <c r="M76" s="8">
        <v>3</v>
      </c>
      <c r="N76" s="7" t="s">
        <v>28</v>
      </c>
      <c r="O76" s="9">
        <f>((VLOOKUP(Y76,SOTC_SWINE!A2:J344,9,FALSE)/VLOOKUP(Y76,SOTC_SWINE!A2:J344,8,FALSE))*M76)</f>
      </c>
      <c r="P76" s="8">
        <f>3*M76</f>
      </c>
      <c r="Q76" s="10">
        <f>O76-P76</f>
      </c>
      <c r="R76" s="10">
        <f>Q76/M76</f>
      </c>
      <c r="S76" s="10">
        <f>U76*P76</f>
      </c>
      <c r="T76" s="8">
        <v>27210</v>
      </c>
      <c r="U76" s="8">
        <f>T76/Q76</f>
      </c>
      <c r="V76" s="8">
        <f>T76/M76</f>
      </c>
      <c r="W76" t="s">
        <v>25</v>
      </c>
      <c r="X76">
        <v>17</v>
      </c>
      <c r="Y76" t="s">
        <v>82</v>
      </c>
    </row>
    <row r="77" spans="1:25" x14ac:dyDescent="0.25">
      <c r="A77">
        <v>2024</v>
      </c>
      <c r="B77" t="s">
        <v>22</v>
      </c>
      <c r="C77" s="1" t="s">
        <v>23</v>
      </c>
      <c r="D77" s="1" t="s">
        <v>78</v>
      </c>
      <c r="E77" s="1">
        <v>2100120882</v>
      </c>
      <c r="F77" s="2" t="s">
        <v>25</v>
      </c>
      <c r="G77" s="7" t="s">
        <v>26</v>
      </c>
      <c r="H77" s="7">
        <f>VLOOKUP(E77,SOTC_SWINE!B2:C344,{2},FALSE)</f>
      </c>
      <c r="I77" s="1">
        <v>1000000000283</v>
      </c>
      <c r="J77" s="2" t="s">
        <v>45</v>
      </c>
      <c r="K77" s="2" t="s">
        <v>45</v>
      </c>
      <c r="L77">
        <f>IF(VLOOKUP(K77,SKU_SWINE!C2:F106,{4},FALSE)=0, "-",VLOOKUP(K77,SKU_SWINE!C2:F106,{4},FALSE)</f>
      </c>
      <c r="M77" s="8">
        <v>2</v>
      </c>
      <c r="N77" s="7" t="s">
        <v>28</v>
      </c>
      <c r="O77" s="9">
        <f>((VLOOKUP(Y77,SOTC_SWINE!A2:J344,9,FALSE)/VLOOKUP(Y77,SOTC_SWINE!A2:J344,8,FALSE))*M77)</f>
      </c>
      <c r="P77" s="8">
        <f>3*M77</f>
      </c>
      <c r="Q77" s="10">
        <f>O77-P77</f>
      </c>
      <c r="R77" s="10">
        <f>Q77/M77</f>
      </c>
      <c r="S77" s="10">
        <f>U77*P77</f>
      </c>
      <c r="T77" s="8">
        <v>18140</v>
      </c>
      <c r="U77" s="8">
        <f>T77/Q77</f>
      </c>
      <c r="V77" s="8">
        <f>T77/M77</f>
      </c>
      <c r="W77" t="s">
        <v>25</v>
      </c>
      <c r="X77">
        <v>17</v>
      </c>
      <c r="Y77" t="s">
        <v>82</v>
      </c>
    </row>
    <row r="78" spans="1:25" x14ac:dyDescent="0.25">
      <c r="A78">
        <v>2024</v>
      </c>
      <c r="B78" t="s">
        <v>22</v>
      </c>
      <c r="C78" s="1" t="s">
        <v>23</v>
      </c>
      <c r="D78" s="1" t="s">
        <v>78</v>
      </c>
      <c r="E78" s="1">
        <v>2100120882</v>
      </c>
      <c r="F78" s="2" t="s">
        <v>25</v>
      </c>
      <c r="G78" s="7" t="s">
        <v>26</v>
      </c>
      <c r="H78" s="7">
        <f>VLOOKUP(E78,SOTC_SWINE!B2:C344,{2},FALSE)</f>
      </c>
      <c r="I78" s="1">
        <v>1000000000283</v>
      </c>
      <c r="J78" s="2" t="s">
        <v>45</v>
      </c>
      <c r="K78" s="2" t="s">
        <v>45</v>
      </c>
      <c r="L78">
        <f>IF(VLOOKUP(K78,SKU_SWINE!C2:F106,{4},FALSE)=0, "-",VLOOKUP(K78,SKU_SWINE!C2:F106,{4},FALSE)</f>
      </c>
      <c r="M78" s="8">
        <v>2</v>
      </c>
      <c r="N78" s="7" t="s">
        <v>28</v>
      </c>
      <c r="O78" s="9">
        <f>((VLOOKUP(Y78,SOTC_SWINE!A2:J344,9,FALSE)/VLOOKUP(Y78,SOTC_SWINE!A2:J344,8,FALSE))*M78)</f>
      </c>
      <c r="P78" s="8">
        <f>3*M78</f>
      </c>
      <c r="Q78" s="10">
        <f>O78-P78</f>
      </c>
      <c r="R78" s="10">
        <f>Q78/M78</f>
      </c>
      <c r="S78" s="10">
        <f>U78*P78</f>
      </c>
      <c r="T78" s="8">
        <v>18140</v>
      </c>
      <c r="U78" s="8">
        <f>T78/Q78</f>
      </c>
      <c r="V78" s="8">
        <f>T78/M78</f>
      </c>
      <c r="W78" t="s">
        <v>25</v>
      </c>
      <c r="X78">
        <v>17</v>
      </c>
      <c r="Y78" t="s">
        <v>82</v>
      </c>
    </row>
    <row r="79" spans="1:25" x14ac:dyDescent="0.25">
      <c r="A79">
        <v>2024</v>
      </c>
      <c r="B79" t="s">
        <v>22</v>
      </c>
      <c r="C79" s="1" t="s">
        <v>23</v>
      </c>
      <c r="D79" s="1" t="s">
        <v>78</v>
      </c>
      <c r="E79" s="1">
        <v>2100120882</v>
      </c>
      <c r="F79" s="2" t="s">
        <v>25</v>
      </c>
      <c r="G79" s="7" t="s">
        <v>26</v>
      </c>
      <c r="H79" s="7">
        <f>VLOOKUP(E79,SOTC_SWINE!B2:C344,{2},FALSE)</f>
      </c>
      <c r="I79" s="1">
        <v>1000000000283</v>
      </c>
      <c r="J79" s="2" t="s">
        <v>45</v>
      </c>
      <c r="K79" s="2" t="s">
        <v>45</v>
      </c>
      <c r="L79">
        <f>IF(VLOOKUP(K79,SKU_SWINE!C2:F106,{4},FALSE)=0, "-",VLOOKUP(K79,SKU_SWINE!C2:F106,{4},FALSE)</f>
      </c>
      <c r="M79" s="8">
        <v>2</v>
      </c>
      <c r="N79" s="7" t="s">
        <v>28</v>
      </c>
      <c r="O79" s="9">
        <f>((VLOOKUP(Y79,SOTC_SWINE!A2:J344,9,FALSE)/VLOOKUP(Y79,SOTC_SWINE!A2:J344,8,FALSE))*M79)</f>
      </c>
      <c r="P79" s="8">
        <f>3*M79</f>
      </c>
      <c r="Q79" s="10">
        <f>O79-P79</f>
      </c>
      <c r="R79" s="10">
        <f>Q79/M79</f>
      </c>
      <c r="S79" s="10">
        <f>U79*P79</f>
      </c>
      <c r="T79" s="8">
        <v>15540</v>
      </c>
      <c r="U79" s="8">
        <f>T79/Q79</f>
      </c>
      <c r="V79" s="8">
        <f>T79/M79</f>
      </c>
      <c r="W79" t="s">
        <v>25</v>
      </c>
      <c r="X79">
        <v>17</v>
      </c>
      <c r="Y79" t="s">
        <v>82</v>
      </c>
    </row>
    <row r="80" spans="1:25" x14ac:dyDescent="0.25">
      <c r="A80">
        <v>2024</v>
      </c>
      <c r="B80" t="s">
        <v>22</v>
      </c>
      <c r="C80" s="1" t="s">
        <v>23</v>
      </c>
      <c r="D80" s="1" t="s">
        <v>78</v>
      </c>
      <c r="E80" s="1">
        <v>2100120882</v>
      </c>
      <c r="F80" s="2" t="s">
        <v>25</v>
      </c>
      <c r="G80" s="7" t="s">
        <v>26</v>
      </c>
      <c r="H80" s="7">
        <f>VLOOKUP(E80,SOTC_SWINE!B2:C344,{2},FALSE)</f>
      </c>
      <c r="I80" s="1">
        <v>1000000000283</v>
      </c>
      <c r="J80" s="2" t="s">
        <v>45</v>
      </c>
      <c r="K80" s="2" t="s">
        <v>45</v>
      </c>
      <c r="L80">
        <f>IF(VLOOKUP(K80,SKU_SWINE!C2:F106,{4},FALSE)=0, "-",VLOOKUP(K80,SKU_SWINE!C2:F106,{4},FALSE)</f>
      </c>
      <c r="M80" s="8">
        <v>1</v>
      </c>
      <c r="N80" s="7" t="s">
        <v>28</v>
      </c>
      <c r="O80" s="9">
        <f>((VLOOKUP(Y80,SOTC_SWINE!A2:J344,9,FALSE)/VLOOKUP(Y80,SOTC_SWINE!A2:J344,8,FALSE))*M80)</f>
      </c>
      <c r="P80" s="8">
        <f>3*M80</f>
      </c>
      <c r="Q80" s="10">
        <f>O80-P80</f>
      </c>
      <c r="R80" s="10">
        <f>Q80/M80</f>
      </c>
      <c r="S80" s="10">
        <f>U80*P80</f>
      </c>
      <c r="T80" s="8">
        <v>9070</v>
      </c>
      <c r="U80" s="8">
        <f>T80/Q80</f>
      </c>
      <c r="V80" s="8">
        <f>T80/M80</f>
      </c>
      <c r="W80" t="s">
        <v>25</v>
      </c>
      <c r="X80">
        <v>17</v>
      </c>
      <c r="Y80" t="s">
        <v>82</v>
      </c>
    </row>
    <row r="81" spans="1:25" x14ac:dyDescent="0.25">
      <c r="A81">
        <v>2024</v>
      </c>
      <c r="B81" t="s">
        <v>22</v>
      </c>
      <c r="C81" s="1" t="s">
        <v>23</v>
      </c>
      <c r="D81" s="1" t="s">
        <v>78</v>
      </c>
      <c r="E81" s="1">
        <v>2100120882</v>
      </c>
      <c r="F81" s="2" t="s">
        <v>25</v>
      </c>
      <c r="G81" s="7" t="s">
        <v>26</v>
      </c>
      <c r="H81" s="7">
        <f>VLOOKUP(E81,SOTC_SWINE!B2:C344,{2},FALSE)</f>
      </c>
      <c r="I81" s="1">
        <v>1000000000282</v>
      </c>
      <c r="J81" s="2" t="s">
        <v>49</v>
      </c>
      <c r="K81" s="2" t="s">
        <v>49</v>
      </c>
      <c r="L81">
        <f>IF(VLOOKUP(K81,SKU_SWINE!C2:F106,{4},FALSE)=0, "-",VLOOKUP(K81,SKU_SWINE!C2:F106,{4},FALSE)</f>
      </c>
      <c r="M81" s="8">
        <v>3</v>
      </c>
      <c r="N81" s="7" t="s">
        <v>28</v>
      </c>
      <c r="O81" s="9">
        <f>((VLOOKUP(Y81,SOTC_SWINE!A2:J344,9,FALSE)/VLOOKUP(Y81,SOTC_SWINE!A2:J344,8,FALSE))*M81)</f>
      </c>
      <c r="P81" s="8">
        <f>3*M81</f>
      </c>
      <c r="Q81" s="10">
        <f>O81-P81</f>
      </c>
      <c r="R81" s="10">
        <f>Q81/M81</f>
      </c>
      <c r="S81" s="10">
        <f>U81*P81</f>
      </c>
      <c r="T81" s="8">
        <v>20812.5</v>
      </c>
      <c r="U81" s="8">
        <f>T81/Q81</f>
      </c>
      <c r="V81" s="8">
        <f>T81/M81</f>
      </c>
      <c r="W81" t="s">
        <v>25</v>
      </c>
      <c r="X81">
        <v>17</v>
      </c>
      <c r="Y81" t="s">
        <v>81</v>
      </c>
    </row>
    <row r="82" spans="1:25" x14ac:dyDescent="0.25">
      <c r="A82">
        <v>2024</v>
      </c>
      <c r="B82" t="s">
        <v>22</v>
      </c>
      <c r="C82" s="1" t="s">
        <v>23</v>
      </c>
      <c r="D82" s="1" t="s">
        <v>78</v>
      </c>
      <c r="E82" s="1">
        <v>2100120882</v>
      </c>
      <c r="F82" s="2" t="s">
        <v>25</v>
      </c>
      <c r="G82" s="7" t="s">
        <v>26</v>
      </c>
      <c r="H82" s="7">
        <f>VLOOKUP(E82,SOTC_SWINE!B2:C344,{2},FALSE)</f>
      </c>
      <c r="I82" s="1">
        <v>1000000000282</v>
      </c>
      <c r="J82" s="2" t="s">
        <v>49</v>
      </c>
      <c r="K82" s="2" t="s">
        <v>49</v>
      </c>
      <c r="L82">
        <f>IF(VLOOKUP(K82,SKU_SWINE!C2:F106,{4},FALSE)=0, "-",VLOOKUP(K82,SKU_SWINE!C2:F106,{4},FALSE)</f>
      </c>
      <c r="M82" s="8">
        <v>1</v>
      </c>
      <c r="N82" s="7" t="s">
        <v>28</v>
      </c>
      <c r="O82" s="9">
        <f>((VLOOKUP(Y82,SOTC_SWINE!A2:J344,9,FALSE)/VLOOKUP(Y82,SOTC_SWINE!A2:J344,8,FALSE))*M82)</f>
      </c>
      <c r="P82" s="8">
        <f>3*M82</f>
      </c>
      <c r="Q82" s="10">
        <f>O82-P82</f>
      </c>
      <c r="R82" s="10">
        <f>Q82/M82</f>
      </c>
      <c r="S82" s="10">
        <f>U82*P82</f>
      </c>
      <c r="T82" s="8">
        <v>6045</v>
      </c>
      <c r="U82" s="8">
        <f>T82/Q82</f>
      </c>
      <c r="V82" s="8">
        <f>T82/M82</f>
      </c>
      <c r="W82" t="s">
        <v>25</v>
      </c>
      <c r="X82">
        <v>17</v>
      </c>
      <c r="Y82" t="s">
        <v>81</v>
      </c>
    </row>
    <row r="83" spans="1:25" x14ac:dyDescent="0.25">
      <c r="A83">
        <v>2024</v>
      </c>
      <c r="B83" t="s">
        <v>22</v>
      </c>
      <c r="C83" s="1" t="s">
        <v>23</v>
      </c>
      <c r="D83" s="1" t="s">
        <v>83</v>
      </c>
      <c r="E83" s="1">
        <v>2100120945</v>
      </c>
      <c r="F83" s="2">
        <f>IF(ISNUMBER(SEARCH(":",IF(ISBLANK(VLOOKUP(E83,SOTC_SWINE!B2:D344,3,FALSE)),VLOOKUP(E83,SOTC_SWINE!B2:E344,4,FALSE),VLOOKUP(E344,SOTC_SWINE!B2:D344,3,FALSE))))=TRUE,"SW"&amp;UPPER(RIGHT(IF(ISBLANK(VLOOKUP(E83,SOTC_SWINE!B2:D344,3,FALSE)),VLOOKUP(E83,SOTC_SWINE!B2:E344,4,FALSE),VLOOKUP(E344,SOTC_SWINE!B2:D344,3,FALSE)),LEN(IF(ISBLANK(VLOOKUP(E83,SOTC_SWINE!B2:D344,3,FALSE)),VLOOKUP(E83,SOTC_SWINE!B2:E344,4,FALSE),VLOOKUP(E344,SOTC_SWINE!B2:D344,3,FALSE)))-SEARCH(":",IF(ISBLANK(VLOOKUP(E83,SOTC_SWINE!B2:D344,3,FALSE)),VLOOKUP(E83,SOTC_SWINE!B2:E344,4,FALSE),VLOOKUP(E344,SOTC_SWINE!B2:D344,3,FALSE))))),"SW"&amp;UPPER(RIGHT(IF(ISBLANK(VLOOKUP(E83,SOTC_SWINE!B2:D344,3,FALSE)),VLOOKUP(E83,SOTC_SWINE!B2:E344,4,FALSE),VLOOKUP(E344,SOTC_SWINE!B2:D344,3,FALSE)),LEN(IF(ISBLANK(VLOOKUP(E83,SOTC_SWINE!B2:D344,3,FALSE)),VLOOKUP(E83,SOTC_SWINE!B2:E344,4,FALSE),VLOOKUP(E344,SOTC_SWINE!B2:D344,3,FALSE)))-SEARCH("-",IF(ISBLANK(VLOOKUP(E83,SOTC_SWINE!B2:D344,3,FALSE)),VLOOKUP(E83,SOTC_SWINE!B2:E344,4,FALSE),VLOOKUP(E344,SOTC_SWINE!B2:D344,3,FALSE))))))</f>
      </c>
      <c r="G83" s="7" t="s">
        <v>26</v>
      </c>
      <c r="H83" s="7">
        <f>VLOOKUP(E83,SOTC_SWINE!B2:C344,{2},FALSE)</f>
      </c>
      <c r="I83" s="1">
        <v>1000000000286</v>
      </c>
      <c r="J83" s="2" t="s">
        <v>41</v>
      </c>
      <c r="K83" s="2" t="s">
        <v>41</v>
      </c>
      <c r="L83">
        <f>IF(VLOOKUP(K83,SKU_SWINE!C2:F106,{4},FALSE)=0, "-",VLOOKUP(K83,SKU_SWINE!C2:F106,{4},FALSE)</f>
      </c>
      <c r="M83" s="8">
        <v>2</v>
      </c>
      <c r="N83" s="7" t="s">
        <v>28</v>
      </c>
      <c r="O83" s="9">
        <f>((VLOOKUP(Y83,SOTC_SWINE!A2:J344,9,FALSE)/VLOOKUP(Y83,SOTC_SWINE!A2:J344,8,FALSE))*M83)</f>
      </c>
      <c r="P83" s="8">
        <v>0</v>
      </c>
      <c r="Q83" s="10">
        <f>O83-P83</f>
      </c>
      <c r="R83" s="10">
        <f>Q83/M83</f>
      </c>
      <c r="S83" s="10">
        <f>U83*P83</f>
      </c>
      <c r="T83" s="8">
        <v>18270</v>
      </c>
      <c r="U83" s="8">
        <f>T83/Q83</f>
      </c>
      <c r="V83" s="8">
        <f>T83/M83</f>
      </c>
      <c r="W83" t="s">
        <v>54</v>
      </c>
      <c r="X83">
        <v>17</v>
      </c>
      <c r="Y83" t="s">
        <v>84</v>
      </c>
    </row>
    <row r="84" spans="1:25" x14ac:dyDescent="0.25">
      <c r="A84">
        <v>2024</v>
      </c>
      <c r="B84" t="s">
        <v>22</v>
      </c>
      <c r="C84" s="1" t="s">
        <v>23</v>
      </c>
      <c r="D84" s="1" t="s">
        <v>83</v>
      </c>
      <c r="E84" s="1">
        <v>2100120945</v>
      </c>
      <c r="F84" s="2">
        <f>IF(ISNUMBER(SEARCH(":",IF(ISBLANK(VLOOKUP(E84,SOTC_SWINE!B2:D344,3,FALSE)),VLOOKUP(E84,SOTC_SWINE!B2:E344,4,FALSE),VLOOKUP(E344,SOTC_SWINE!B2:D344,3,FALSE))))=TRUE,"SW"&amp;UPPER(RIGHT(IF(ISBLANK(VLOOKUP(E84,SOTC_SWINE!B2:D344,3,FALSE)),VLOOKUP(E84,SOTC_SWINE!B2:E344,4,FALSE),VLOOKUP(E344,SOTC_SWINE!B2:D344,3,FALSE)),LEN(IF(ISBLANK(VLOOKUP(E84,SOTC_SWINE!B2:D344,3,FALSE)),VLOOKUP(E84,SOTC_SWINE!B2:E344,4,FALSE),VLOOKUP(E344,SOTC_SWINE!B2:D344,3,FALSE)))-SEARCH(":",IF(ISBLANK(VLOOKUP(E84,SOTC_SWINE!B2:D344,3,FALSE)),VLOOKUP(E84,SOTC_SWINE!B2:E344,4,FALSE),VLOOKUP(E344,SOTC_SWINE!B2:D344,3,FALSE))))),"SW"&amp;UPPER(RIGHT(IF(ISBLANK(VLOOKUP(E84,SOTC_SWINE!B2:D344,3,FALSE)),VLOOKUP(E84,SOTC_SWINE!B2:E344,4,FALSE),VLOOKUP(E344,SOTC_SWINE!B2:D344,3,FALSE)),LEN(IF(ISBLANK(VLOOKUP(E84,SOTC_SWINE!B2:D344,3,FALSE)),VLOOKUP(E84,SOTC_SWINE!B2:E344,4,FALSE),VLOOKUP(E344,SOTC_SWINE!B2:D344,3,FALSE)))-SEARCH("-",IF(ISBLANK(VLOOKUP(E84,SOTC_SWINE!B2:D344,3,FALSE)),VLOOKUP(E84,SOTC_SWINE!B2:E344,4,FALSE),VLOOKUP(E344,SOTC_SWINE!B2:D344,3,FALSE))))))</f>
      </c>
      <c r="G84" s="7" t="s">
        <v>26</v>
      </c>
      <c r="H84" s="7">
        <f>VLOOKUP(E84,SOTC_SWINE!B2:C344,{2},FALSE)</f>
      </c>
      <c r="I84" s="1">
        <v>1000000000282</v>
      </c>
      <c r="J84" s="2" t="s">
        <v>49</v>
      </c>
      <c r="K84" s="2" t="s">
        <v>49</v>
      </c>
      <c r="L84">
        <f>IF(VLOOKUP(K84,SKU_SWINE!C2:F106,{4},FALSE)=0, "-",VLOOKUP(K84,SKU_SWINE!C2:F106,{4},FALSE)</f>
      </c>
      <c r="M84" s="8">
        <v>2</v>
      </c>
      <c r="N84" s="7" t="s">
        <v>28</v>
      </c>
      <c r="O84" s="9">
        <f>((VLOOKUP(Y84,SOTC_SWINE!A2:J344,9,FALSE)/VLOOKUP(Y84,SOTC_SWINE!A2:J344,8,FALSE))*M84)</f>
      </c>
      <c r="P84" s="8">
        <v>0</v>
      </c>
      <c r="Q84" s="10">
        <f>O84-P84</f>
      </c>
      <c r="R84" s="10">
        <f>Q84/M84</f>
      </c>
      <c r="S84" s="10">
        <f>U84*P84</f>
      </c>
      <c r="T84" s="8">
        <v>12858.58</v>
      </c>
      <c r="U84" s="8">
        <f>T84/Q84</f>
      </c>
      <c r="V84" s="8">
        <f>T84/M84</f>
      </c>
      <c r="W84" t="s">
        <v>54</v>
      </c>
      <c r="X84">
        <v>17</v>
      </c>
      <c r="Y84" t="s">
        <v>85</v>
      </c>
    </row>
    <row r="85" spans="1:25" x14ac:dyDescent="0.25">
      <c r="A85">
        <v>2024</v>
      </c>
      <c r="B85" t="s">
        <v>22</v>
      </c>
      <c r="C85" s="1" t="s">
        <v>23</v>
      </c>
      <c r="D85" s="1" t="s">
        <v>83</v>
      </c>
      <c r="E85" s="1">
        <v>2100120945</v>
      </c>
      <c r="F85" s="2">
        <f>IF(ISNUMBER(SEARCH(":",IF(ISBLANK(VLOOKUP(E85,SOTC_SWINE!B2:D344,3,FALSE)),VLOOKUP(E85,SOTC_SWINE!B2:E344,4,FALSE),VLOOKUP(E344,SOTC_SWINE!B2:D344,3,FALSE))))=TRUE,"SW"&amp;UPPER(RIGHT(IF(ISBLANK(VLOOKUP(E85,SOTC_SWINE!B2:D344,3,FALSE)),VLOOKUP(E85,SOTC_SWINE!B2:E344,4,FALSE),VLOOKUP(E344,SOTC_SWINE!B2:D344,3,FALSE)),LEN(IF(ISBLANK(VLOOKUP(E85,SOTC_SWINE!B2:D344,3,FALSE)),VLOOKUP(E85,SOTC_SWINE!B2:E344,4,FALSE),VLOOKUP(E344,SOTC_SWINE!B2:D344,3,FALSE)))-SEARCH(":",IF(ISBLANK(VLOOKUP(E85,SOTC_SWINE!B2:D344,3,FALSE)),VLOOKUP(E85,SOTC_SWINE!B2:E344,4,FALSE),VLOOKUP(E344,SOTC_SWINE!B2:D344,3,FALSE))))),"SW"&amp;UPPER(RIGHT(IF(ISBLANK(VLOOKUP(E85,SOTC_SWINE!B2:D344,3,FALSE)),VLOOKUP(E85,SOTC_SWINE!B2:E344,4,FALSE),VLOOKUP(E344,SOTC_SWINE!B2:D344,3,FALSE)),LEN(IF(ISBLANK(VLOOKUP(E85,SOTC_SWINE!B2:D344,3,FALSE)),VLOOKUP(E85,SOTC_SWINE!B2:E344,4,FALSE),VLOOKUP(E344,SOTC_SWINE!B2:D344,3,FALSE)))-SEARCH("-",IF(ISBLANK(VLOOKUP(E85,SOTC_SWINE!B2:D344,3,FALSE)),VLOOKUP(E85,SOTC_SWINE!B2:E344,4,FALSE),VLOOKUP(E344,SOTC_SWINE!B2:D344,3,FALSE))))))</f>
      </c>
      <c r="G85" s="7" t="s">
        <v>26</v>
      </c>
      <c r="H85" s="7">
        <f>VLOOKUP(E85,SOTC_SWINE!B2:C344,{2},FALSE)</f>
      </c>
      <c r="I85" s="1">
        <v>1000000000283</v>
      </c>
      <c r="J85" s="2" t="s">
        <v>45</v>
      </c>
      <c r="K85" s="2" t="s">
        <v>45</v>
      </c>
      <c r="L85">
        <f>IF(VLOOKUP(K85,SKU_SWINE!C2:F106,{4},FALSE)=0, "-",VLOOKUP(K85,SKU_SWINE!C2:F106,{4},FALSE)</f>
      </c>
      <c r="M85" s="8">
        <v>1</v>
      </c>
      <c r="N85" s="7" t="s">
        <v>28</v>
      </c>
      <c r="O85" s="9">
        <f>((VLOOKUP(Y85,SOTC_SWINE!A2:J344,9,FALSE)/VLOOKUP(Y85,SOTC_SWINE!A2:J344,8,FALSE))*M85)</f>
      </c>
      <c r="P85" s="8">
        <v>0</v>
      </c>
      <c r="Q85" s="10">
        <f>O85-P85</f>
      </c>
      <c r="R85" s="10">
        <f>Q85/M85</f>
      </c>
      <c r="S85" s="10">
        <f>U85*P85</f>
      </c>
      <c r="T85" s="8">
        <v>7945</v>
      </c>
      <c r="U85" s="8">
        <f>T85/Q85</f>
      </c>
      <c r="V85" s="8">
        <f>T85/M85</f>
      </c>
      <c r="W85" t="s">
        <v>54</v>
      </c>
      <c r="X85">
        <v>17</v>
      </c>
      <c r="Y85" t="s">
        <v>86</v>
      </c>
    </row>
    <row r="86" spans="1:25" x14ac:dyDescent="0.25">
      <c r="A86">
        <v>2024</v>
      </c>
      <c r="B86" t="s">
        <v>22</v>
      </c>
      <c r="C86" s="1" t="s">
        <v>23</v>
      </c>
      <c r="D86" s="1" t="s">
        <v>83</v>
      </c>
      <c r="E86" s="1">
        <v>2100120945</v>
      </c>
      <c r="F86" s="2">
        <f>IF(ISNUMBER(SEARCH(":",IF(ISBLANK(VLOOKUP(E86,SOTC_SWINE!B2:D344,3,FALSE)),VLOOKUP(E86,SOTC_SWINE!B2:E344,4,FALSE),VLOOKUP(E344,SOTC_SWINE!B2:D344,3,FALSE))))=TRUE,"SW"&amp;UPPER(RIGHT(IF(ISBLANK(VLOOKUP(E86,SOTC_SWINE!B2:D344,3,FALSE)),VLOOKUP(E86,SOTC_SWINE!B2:E344,4,FALSE),VLOOKUP(E344,SOTC_SWINE!B2:D344,3,FALSE)),LEN(IF(ISBLANK(VLOOKUP(E86,SOTC_SWINE!B2:D344,3,FALSE)),VLOOKUP(E86,SOTC_SWINE!B2:E344,4,FALSE),VLOOKUP(E344,SOTC_SWINE!B2:D344,3,FALSE)))-SEARCH(":",IF(ISBLANK(VLOOKUP(E86,SOTC_SWINE!B2:D344,3,FALSE)),VLOOKUP(E86,SOTC_SWINE!B2:E344,4,FALSE),VLOOKUP(E344,SOTC_SWINE!B2:D344,3,FALSE))))),"SW"&amp;UPPER(RIGHT(IF(ISBLANK(VLOOKUP(E86,SOTC_SWINE!B2:D344,3,FALSE)),VLOOKUP(E86,SOTC_SWINE!B2:E344,4,FALSE),VLOOKUP(E344,SOTC_SWINE!B2:D344,3,FALSE)),LEN(IF(ISBLANK(VLOOKUP(E86,SOTC_SWINE!B2:D344,3,FALSE)),VLOOKUP(E86,SOTC_SWINE!B2:E344,4,FALSE),VLOOKUP(E344,SOTC_SWINE!B2:D344,3,FALSE)))-SEARCH("-",IF(ISBLANK(VLOOKUP(E86,SOTC_SWINE!B2:D344,3,FALSE)),VLOOKUP(E86,SOTC_SWINE!B2:E344,4,FALSE),VLOOKUP(E344,SOTC_SWINE!B2:D344,3,FALSE))))))</f>
      </c>
      <c r="G86" s="7" t="s">
        <v>26</v>
      </c>
      <c r="H86" s="7">
        <f>VLOOKUP(E86,SOTC_SWINE!B2:C344,{2},FALSE)</f>
      </c>
      <c r="I86" s="1">
        <v>1000000000283</v>
      </c>
      <c r="J86" s="2" t="s">
        <v>45</v>
      </c>
      <c r="K86" s="2" t="s">
        <v>45</v>
      </c>
      <c r="L86">
        <f>IF(VLOOKUP(K86,SKU_SWINE!C2:F106,{4},FALSE)=0, "-",VLOOKUP(K86,SKU_SWINE!C2:F106,{4},FALSE)</f>
      </c>
      <c r="M86" s="8">
        <v>1</v>
      </c>
      <c r="N86" s="7" t="s">
        <v>28</v>
      </c>
      <c r="O86" s="9">
        <f>((VLOOKUP(Y86,SOTC_SWINE!A2:J344,9,FALSE)/VLOOKUP(Y86,SOTC_SWINE!A2:J344,8,FALSE))*M86)</f>
      </c>
      <c r="P86" s="8">
        <v>0</v>
      </c>
      <c r="Q86" s="10">
        <f>O86-P86</f>
      </c>
      <c r="R86" s="10">
        <f>Q86/M86</f>
      </c>
      <c r="S86" s="10">
        <f>U86*P86</f>
      </c>
      <c r="T86" s="8">
        <v>7945</v>
      </c>
      <c r="U86" s="8">
        <f>T86/Q86</f>
      </c>
      <c r="V86" s="8">
        <f>T86/M86</f>
      </c>
      <c r="W86" t="s">
        <v>54</v>
      </c>
      <c r="X86">
        <v>17</v>
      </c>
      <c r="Y86" t="s">
        <v>86</v>
      </c>
    </row>
    <row r="87" spans="1:25" x14ac:dyDescent="0.25">
      <c r="A87">
        <v>2024</v>
      </c>
      <c r="B87" t="s">
        <v>22</v>
      </c>
      <c r="C87" s="1" t="s">
        <v>23</v>
      </c>
      <c r="D87" s="1" t="s">
        <v>83</v>
      </c>
      <c r="E87" s="1">
        <v>2100120945</v>
      </c>
      <c r="F87" s="2">
        <f>IF(ISNUMBER(SEARCH(":",IF(ISBLANK(VLOOKUP(E87,SOTC_SWINE!B2:D344,3,FALSE)),VLOOKUP(E87,SOTC_SWINE!B2:E344,4,FALSE),VLOOKUP(E344,SOTC_SWINE!B2:D344,3,FALSE))))=TRUE,"SW"&amp;UPPER(RIGHT(IF(ISBLANK(VLOOKUP(E87,SOTC_SWINE!B2:D344,3,FALSE)),VLOOKUP(E87,SOTC_SWINE!B2:E344,4,FALSE),VLOOKUP(E344,SOTC_SWINE!B2:D344,3,FALSE)),LEN(IF(ISBLANK(VLOOKUP(E87,SOTC_SWINE!B2:D344,3,FALSE)),VLOOKUP(E87,SOTC_SWINE!B2:E344,4,FALSE),VLOOKUP(E344,SOTC_SWINE!B2:D344,3,FALSE)))-SEARCH(":",IF(ISBLANK(VLOOKUP(E87,SOTC_SWINE!B2:D344,3,FALSE)),VLOOKUP(E87,SOTC_SWINE!B2:E344,4,FALSE),VLOOKUP(E344,SOTC_SWINE!B2:D344,3,FALSE))))),"SW"&amp;UPPER(RIGHT(IF(ISBLANK(VLOOKUP(E87,SOTC_SWINE!B2:D344,3,FALSE)),VLOOKUP(E87,SOTC_SWINE!B2:E344,4,FALSE),VLOOKUP(E344,SOTC_SWINE!B2:D344,3,FALSE)),LEN(IF(ISBLANK(VLOOKUP(E87,SOTC_SWINE!B2:D344,3,FALSE)),VLOOKUP(E87,SOTC_SWINE!B2:E344,4,FALSE),VLOOKUP(E344,SOTC_SWINE!B2:D344,3,FALSE)))-SEARCH("-",IF(ISBLANK(VLOOKUP(E87,SOTC_SWINE!B2:D344,3,FALSE)),VLOOKUP(E87,SOTC_SWINE!B2:E344,4,FALSE),VLOOKUP(E344,SOTC_SWINE!B2:D344,3,FALSE))))))</f>
      </c>
      <c r="G87" s="7" t="s">
        <v>26</v>
      </c>
      <c r="H87" s="7">
        <f>VLOOKUP(E87,SOTC_SWINE!B2:C344,{2},FALSE)</f>
      </c>
      <c r="I87" s="1">
        <v>1000000000282</v>
      </c>
      <c r="J87" s="2" t="s">
        <v>49</v>
      </c>
      <c r="K87" s="2" t="s">
        <v>49</v>
      </c>
      <c r="L87">
        <f>IF(VLOOKUP(K87,SKU_SWINE!C2:F106,{4},FALSE)=0, "-",VLOOKUP(K87,SKU_SWINE!C2:F106,{4},FALSE)</f>
      </c>
      <c r="M87" s="8">
        <v>3</v>
      </c>
      <c r="N87" s="7" t="s">
        <v>28</v>
      </c>
      <c r="O87" s="9">
        <f>((VLOOKUP(Y87,SOTC_SWINE!A2:J344,9,FALSE)/VLOOKUP(Y87,SOTC_SWINE!A2:J344,8,FALSE))*M87)</f>
      </c>
      <c r="P87" s="8">
        <v>0</v>
      </c>
      <c r="Q87" s="10">
        <f>O87-P87</f>
      </c>
      <c r="R87" s="10">
        <f>Q87/M87</f>
      </c>
      <c r="S87" s="10">
        <f>U87*P87</f>
      </c>
      <c r="T87" s="8">
        <v>19287.84</v>
      </c>
      <c r="U87" s="8">
        <f>T87/Q87</f>
      </c>
      <c r="V87" s="8">
        <f>T87/M87</f>
      </c>
      <c r="W87" t="s">
        <v>54</v>
      </c>
      <c r="X87">
        <v>17</v>
      </c>
      <c r="Y87" t="s">
        <v>85</v>
      </c>
    </row>
    <row r="88" spans="1:25" x14ac:dyDescent="0.25">
      <c r="A88">
        <v>2024</v>
      </c>
      <c r="B88" t="s">
        <v>22</v>
      </c>
      <c r="C88" s="1" t="s">
        <v>23</v>
      </c>
      <c r="D88" s="1" t="s">
        <v>83</v>
      </c>
      <c r="E88" s="1">
        <v>2100120945</v>
      </c>
      <c r="F88" s="2">
        <f>IF(ISNUMBER(SEARCH(":",IF(ISBLANK(VLOOKUP(E88,SOTC_SWINE!B2:D344,3,FALSE)),VLOOKUP(E88,SOTC_SWINE!B2:E344,4,FALSE),VLOOKUP(E344,SOTC_SWINE!B2:D344,3,FALSE))))=TRUE,"SW"&amp;UPPER(RIGHT(IF(ISBLANK(VLOOKUP(E88,SOTC_SWINE!B2:D344,3,FALSE)),VLOOKUP(E88,SOTC_SWINE!B2:E344,4,FALSE),VLOOKUP(E344,SOTC_SWINE!B2:D344,3,FALSE)),LEN(IF(ISBLANK(VLOOKUP(E88,SOTC_SWINE!B2:D344,3,FALSE)),VLOOKUP(E88,SOTC_SWINE!B2:E344,4,FALSE),VLOOKUP(E344,SOTC_SWINE!B2:D344,3,FALSE)))-SEARCH(":",IF(ISBLANK(VLOOKUP(E88,SOTC_SWINE!B2:D344,3,FALSE)),VLOOKUP(E88,SOTC_SWINE!B2:E344,4,FALSE),VLOOKUP(E344,SOTC_SWINE!B2:D344,3,FALSE))))),"SW"&amp;UPPER(RIGHT(IF(ISBLANK(VLOOKUP(E88,SOTC_SWINE!B2:D344,3,FALSE)),VLOOKUP(E88,SOTC_SWINE!B2:E344,4,FALSE),VLOOKUP(E344,SOTC_SWINE!B2:D344,3,FALSE)),LEN(IF(ISBLANK(VLOOKUP(E88,SOTC_SWINE!B2:D344,3,FALSE)),VLOOKUP(E88,SOTC_SWINE!B2:E344,4,FALSE),VLOOKUP(E344,SOTC_SWINE!B2:D344,3,FALSE)))-SEARCH("-",IF(ISBLANK(VLOOKUP(E88,SOTC_SWINE!B2:D344,3,FALSE)),VLOOKUP(E88,SOTC_SWINE!B2:E344,4,FALSE),VLOOKUP(E344,SOTC_SWINE!B2:D344,3,FALSE))))))</f>
      </c>
      <c r="G88" s="7" t="s">
        <v>26</v>
      </c>
      <c r="H88" s="7">
        <f>VLOOKUP(E88,SOTC_SWINE!B2:C344,{2},FALSE)</f>
      </c>
      <c r="I88" s="1">
        <v>1000000000217</v>
      </c>
      <c r="J88" s="2" t="s">
        <v>27</v>
      </c>
      <c r="K88" s="2" t="s">
        <v>27</v>
      </c>
      <c r="L88">
        <f>IF(VLOOKUP(K88,SKU_SWINE!C2:F106,{4},FALSE)=0, "-",VLOOKUP(K88,SKU_SWINE!C2:F106,{4},FALSE)</f>
      </c>
      <c r="M88" s="8">
        <v>19</v>
      </c>
      <c r="N88" s="7" t="s">
        <v>28</v>
      </c>
      <c r="O88" s="9">
        <f>((VLOOKUP(Y88,SOTC_SWINE!A2:J344,9,FALSE)/VLOOKUP(Y88,SOTC_SWINE!A2:J344,8,FALSE))*M88)</f>
      </c>
      <c r="P88" s="8">
        <v>0</v>
      </c>
      <c r="Q88" s="10">
        <f>O88-P88</f>
      </c>
      <c r="R88" s="10">
        <f>Q88/M88</f>
      </c>
      <c r="S88" s="10">
        <f>U88*P88</f>
      </c>
      <c r="T88" s="8">
        <v>410410</v>
      </c>
      <c r="U88" s="8">
        <f>T88/Q88</f>
      </c>
      <c r="V88" s="8">
        <f>T88/M88</f>
      </c>
      <c r="W88" t="s">
        <v>54</v>
      </c>
      <c r="X88">
        <v>17</v>
      </c>
      <c r="Y88" t="s">
        <v>87</v>
      </c>
    </row>
    <row r="89" spans="1:25" x14ac:dyDescent="0.25">
      <c r="A89">
        <v>2024</v>
      </c>
      <c r="B89" t="s">
        <v>22</v>
      </c>
      <c r="C89" s="1" t="s">
        <v>23</v>
      </c>
      <c r="D89" s="1" t="s">
        <v>83</v>
      </c>
      <c r="E89" s="1">
        <v>2100120945</v>
      </c>
      <c r="F89" s="2">
        <f>IF(ISNUMBER(SEARCH(":",IF(ISBLANK(VLOOKUP(E89,SOTC_SWINE!B2:D344,3,FALSE)),VLOOKUP(E89,SOTC_SWINE!B2:E344,4,FALSE),VLOOKUP(E344,SOTC_SWINE!B2:D344,3,FALSE))))=TRUE,"SW"&amp;UPPER(RIGHT(IF(ISBLANK(VLOOKUP(E89,SOTC_SWINE!B2:D344,3,FALSE)),VLOOKUP(E89,SOTC_SWINE!B2:E344,4,FALSE),VLOOKUP(E344,SOTC_SWINE!B2:D344,3,FALSE)),LEN(IF(ISBLANK(VLOOKUP(E89,SOTC_SWINE!B2:D344,3,FALSE)),VLOOKUP(E89,SOTC_SWINE!B2:E344,4,FALSE),VLOOKUP(E344,SOTC_SWINE!B2:D344,3,FALSE)))-SEARCH(":",IF(ISBLANK(VLOOKUP(E89,SOTC_SWINE!B2:D344,3,FALSE)),VLOOKUP(E89,SOTC_SWINE!B2:E344,4,FALSE),VLOOKUP(E344,SOTC_SWINE!B2:D344,3,FALSE))))),"SW"&amp;UPPER(RIGHT(IF(ISBLANK(VLOOKUP(E89,SOTC_SWINE!B2:D344,3,FALSE)),VLOOKUP(E89,SOTC_SWINE!B2:E344,4,FALSE),VLOOKUP(E344,SOTC_SWINE!B2:D344,3,FALSE)),LEN(IF(ISBLANK(VLOOKUP(E89,SOTC_SWINE!B2:D344,3,FALSE)),VLOOKUP(E89,SOTC_SWINE!B2:E344,4,FALSE),VLOOKUP(E344,SOTC_SWINE!B2:D344,3,FALSE)))-SEARCH("-",IF(ISBLANK(VLOOKUP(E89,SOTC_SWINE!B2:D344,3,FALSE)),VLOOKUP(E89,SOTC_SWINE!B2:E344,4,FALSE),VLOOKUP(E344,SOTC_SWINE!B2:D344,3,FALSE))))))</f>
      </c>
      <c r="G89" s="7" t="s">
        <v>26</v>
      </c>
      <c r="H89" s="7">
        <f>VLOOKUP(E89,SOTC_SWINE!B2:C344,{2},FALSE)</f>
      </c>
      <c r="I89" s="1">
        <v>1000000000225</v>
      </c>
      <c r="J89" s="2" t="s">
        <v>30</v>
      </c>
      <c r="K89" s="2" t="s">
        <v>30</v>
      </c>
      <c r="L89">
        <f>IF(VLOOKUP(K89,SKU_SWINE!C2:F106,{4},FALSE)=0, "-",VLOOKUP(K89,SKU_SWINE!C2:F106,{4},FALSE)</f>
      </c>
      <c r="M89" s="8">
        <v>31</v>
      </c>
      <c r="N89" s="7" t="s">
        <v>28</v>
      </c>
      <c r="O89" s="9">
        <f>((VLOOKUP(Y89,SOTC_SWINE!A2:J344,9,FALSE)/VLOOKUP(Y89,SOTC_SWINE!A2:J344,8,FALSE))*M89)</f>
      </c>
      <c r="P89" s="8">
        <v>0</v>
      </c>
      <c r="Q89" s="10">
        <f>O89-P89</f>
      </c>
      <c r="R89" s="10">
        <f>Q89/M89</f>
      </c>
      <c r="S89" s="10">
        <f>U89*P89</f>
      </c>
      <c r="T89" s="8">
        <v>701400</v>
      </c>
      <c r="U89" s="8">
        <f>T89/Q89</f>
      </c>
      <c r="V89" s="8">
        <f>T89/M89</f>
      </c>
      <c r="W89" t="s">
        <v>54</v>
      </c>
      <c r="X89">
        <v>17</v>
      </c>
      <c r="Y89" t="s">
        <v>88</v>
      </c>
    </row>
    <row r="90" spans="1:25" x14ac:dyDescent="0.25">
      <c r="A90">
        <v>2024</v>
      </c>
      <c r="B90" t="s">
        <v>22</v>
      </c>
      <c r="C90" s="1" t="s">
        <v>23</v>
      </c>
      <c r="D90" s="1" t="s">
        <v>83</v>
      </c>
      <c r="E90" s="1">
        <v>2100120945</v>
      </c>
      <c r="F90" s="2">
        <f>IF(ISNUMBER(SEARCH(":",IF(ISBLANK(VLOOKUP(E90,SOTC_SWINE!B2:D344,3,FALSE)),VLOOKUP(E90,SOTC_SWINE!B2:E344,4,FALSE),VLOOKUP(E344,SOTC_SWINE!B2:D344,3,FALSE))))=TRUE,"SW"&amp;UPPER(RIGHT(IF(ISBLANK(VLOOKUP(E90,SOTC_SWINE!B2:D344,3,FALSE)),VLOOKUP(E90,SOTC_SWINE!B2:E344,4,FALSE),VLOOKUP(E344,SOTC_SWINE!B2:D344,3,FALSE)),LEN(IF(ISBLANK(VLOOKUP(E90,SOTC_SWINE!B2:D344,3,FALSE)),VLOOKUP(E90,SOTC_SWINE!B2:E344,4,FALSE),VLOOKUP(E344,SOTC_SWINE!B2:D344,3,FALSE)))-SEARCH(":",IF(ISBLANK(VLOOKUP(E90,SOTC_SWINE!B2:D344,3,FALSE)),VLOOKUP(E90,SOTC_SWINE!B2:E344,4,FALSE),VLOOKUP(E344,SOTC_SWINE!B2:D344,3,FALSE))))),"SW"&amp;UPPER(RIGHT(IF(ISBLANK(VLOOKUP(E90,SOTC_SWINE!B2:D344,3,FALSE)),VLOOKUP(E90,SOTC_SWINE!B2:E344,4,FALSE),VLOOKUP(E344,SOTC_SWINE!B2:D344,3,FALSE)),LEN(IF(ISBLANK(VLOOKUP(E90,SOTC_SWINE!B2:D344,3,FALSE)),VLOOKUP(E90,SOTC_SWINE!B2:E344,4,FALSE),VLOOKUP(E344,SOTC_SWINE!B2:D344,3,FALSE)))-SEARCH("-",IF(ISBLANK(VLOOKUP(E90,SOTC_SWINE!B2:D344,3,FALSE)),VLOOKUP(E90,SOTC_SWINE!B2:E344,4,FALSE),VLOOKUP(E344,SOTC_SWINE!B2:D344,3,FALSE))))))</f>
      </c>
      <c r="G90" s="7" t="s">
        <v>26</v>
      </c>
      <c r="H90" s="7">
        <f>VLOOKUP(E90,SOTC_SWINE!B2:C344,{2},FALSE)</f>
      </c>
      <c r="I90" s="1">
        <v>1000000000286</v>
      </c>
      <c r="J90" s="2" t="s">
        <v>41</v>
      </c>
      <c r="K90" s="2" t="s">
        <v>41</v>
      </c>
      <c r="L90">
        <f>IF(VLOOKUP(K90,SKU_SWINE!C2:F106,{4},FALSE)=0, "-",VLOOKUP(K90,SKU_SWINE!C2:F106,{4},FALSE)</f>
      </c>
      <c r="M90" s="8">
        <v>3</v>
      </c>
      <c r="N90" s="7" t="s">
        <v>28</v>
      </c>
      <c r="O90" s="9">
        <f>((VLOOKUP(Y90,SOTC_SWINE!A2:J344,9,FALSE)/VLOOKUP(Y90,SOTC_SWINE!A2:J344,8,FALSE))*M90)</f>
      </c>
      <c r="P90" s="8">
        <v>0</v>
      </c>
      <c r="Q90" s="10">
        <f>O90-P90</f>
      </c>
      <c r="R90" s="10">
        <f>Q90/M90</f>
      </c>
      <c r="S90" s="10">
        <f>U90*P90</f>
      </c>
      <c r="T90" s="8">
        <v>31185</v>
      </c>
      <c r="U90" s="8">
        <f>T90/Q90</f>
      </c>
      <c r="V90" s="8">
        <f>T90/M90</f>
      </c>
      <c r="W90" t="s">
        <v>54</v>
      </c>
      <c r="X90">
        <v>17</v>
      </c>
      <c r="Y90" t="s">
        <v>84</v>
      </c>
    </row>
    <row r="91" spans="1:25" x14ac:dyDescent="0.25">
      <c r="A91">
        <v>2024</v>
      </c>
      <c r="B91" t="s">
        <v>22</v>
      </c>
      <c r="C91" s="1" t="s">
        <v>23</v>
      </c>
      <c r="D91" s="1" t="s">
        <v>83</v>
      </c>
      <c r="E91" s="1">
        <v>2100120945</v>
      </c>
      <c r="F91" s="2">
        <f>IF(ISNUMBER(SEARCH(":",IF(ISBLANK(VLOOKUP(E91,SOTC_SWINE!B2:D344,3,FALSE)),VLOOKUP(E91,SOTC_SWINE!B2:E344,4,FALSE),VLOOKUP(E344,SOTC_SWINE!B2:D344,3,FALSE))))=TRUE,"SW"&amp;UPPER(RIGHT(IF(ISBLANK(VLOOKUP(E91,SOTC_SWINE!B2:D344,3,FALSE)),VLOOKUP(E91,SOTC_SWINE!B2:E344,4,FALSE),VLOOKUP(E344,SOTC_SWINE!B2:D344,3,FALSE)),LEN(IF(ISBLANK(VLOOKUP(E91,SOTC_SWINE!B2:D344,3,FALSE)),VLOOKUP(E91,SOTC_SWINE!B2:E344,4,FALSE),VLOOKUP(E344,SOTC_SWINE!B2:D344,3,FALSE)))-SEARCH(":",IF(ISBLANK(VLOOKUP(E91,SOTC_SWINE!B2:D344,3,FALSE)),VLOOKUP(E91,SOTC_SWINE!B2:E344,4,FALSE),VLOOKUP(E344,SOTC_SWINE!B2:D344,3,FALSE))))),"SW"&amp;UPPER(RIGHT(IF(ISBLANK(VLOOKUP(E91,SOTC_SWINE!B2:D344,3,FALSE)),VLOOKUP(E91,SOTC_SWINE!B2:E344,4,FALSE),VLOOKUP(E344,SOTC_SWINE!B2:D344,3,FALSE)),LEN(IF(ISBLANK(VLOOKUP(E91,SOTC_SWINE!B2:D344,3,FALSE)),VLOOKUP(E91,SOTC_SWINE!B2:E344,4,FALSE),VLOOKUP(E344,SOTC_SWINE!B2:D344,3,FALSE)))-SEARCH("-",IF(ISBLANK(VLOOKUP(E91,SOTC_SWINE!B2:D344,3,FALSE)),VLOOKUP(E91,SOTC_SWINE!B2:E344,4,FALSE),VLOOKUP(E344,SOTC_SWINE!B2:D344,3,FALSE))))))</f>
      </c>
      <c r="G91" s="7" t="s">
        <v>26</v>
      </c>
      <c r="H91" s="7">
        <f>VLOOKUP(E91,SOTC_SWINE!B2:C344,{2},FALSE)</f>
      </c>
      <c r="I91" s="1">
        <v>1000000000278</v>
      </c>
      <c r="J91" s="2" t="s">
        <v>51</v>
      </c>
      <c r="K91" s="2" t="s">
        <v>51</v>
      </c>
      <c r="L91">
        <f>IF(VLOOKUP(K91,SKU_SWINE!C2:F106,{4},FALSE)=0, "-",VLOOKUP(K91,SKU_SWINE!C2:F106,{4},FALSE)</f>
      </c>
      <c r="M91" s="8">
        <v>3</v>
      </c>
      <c r="N91" s="7" t="s">
        <v>28</v>
      </c>
      <c r="O91" s="9">
        <f>((VLOOKUP(Y91,SOTC_SWINE!A2:J344,9,FALSE)/VLOOKUP(Y91,SOTC_SWINE!A2:J344,8,FALSE))*M91)</f>
      </c>
      <c r="P91" s="8">
        <v>0</v>
      </c>
      <c r="Q91" s="10">
        <f>O91-P91</f>
      </c>
      <c r="R91" s="10">
        <f>Q91/M91</f>
      </c>
      <c r="S91" s="10">
        <f>U91*P91</f>
      </c>
      <c r="T91" s="8">
        <v>13474.29</v>
      </c>
      <c r="U91" s="8">
        <f>T91/Q91</f>
      </c>
      <c r="V91" s="8">
        <f>T91/M91</f>
      </c>
      <c r="W91" t="s">
        <v>54</v>
      </c>
      <c r="X91">
        <v>17</v>
      </c>
      <c r="Y91" t="s">
        <v>89</v>
      </c>
    </row>
    <row r="92" spans="1:25" x14ac:dyDescent="0.25">
      <c r="A92">
        <v>2024</v>
      </c>
      <c r="B92" t="s">
        <v>22</v>
      </c>
      <c r="C92" s="1" t="s">
        <v>23</v>
      </c>
      <c r="D92" s="1" t="s">
        <v>83</v>
      </c>
      <c r="E92" s="1">
        <v>2100120945</v>
      </c>
      <c r="F92" s="2">
        <f>IF(ISNUMBER(SEARCH(":",IF(ISBLANK(VLOOKUP(E92,SOTC_SWINE!B2:D344,3,FALSE)),VLOOKUP(E92,SOTC_SWINE!B2:E344,4,FALSE),VLOOKUP(E344,SOTC_SWINE!B2:D344,3,FALSE))))=TRUE,"SW"&amp;UPPER(RIGHT(IF(ISBLANK(VLOOKUP(E92,SOTC_SWINE!B2:D344,3,FALSE)),VLOOKUP(E92,SOTC_SWINE!B2:E344,4,FALSE),VLOOKUP(E344,SOTC_SWINE!B2:D344,3,FALSE)),LEN(IF(ISBLANK(VLOOKUP(E92,SOTC_SWINE!B2:D344,3,FALSE)),VLOOKUP(E92,SOTC_SWINE!B2:E344,4,FALSE),VLOOKUP(E344,SOTC_SWINE!B2:D344,3,FALSE)))-SEARCH(":",IF(ISBLANK(VLOOKUP(E92,SOTC_SWINE!B2:D344,3,FALSE)),VLOOKUP(E92,SOTC_SWINE!B2:E344,4,FALSE),VLOOKUP(E344,SOTC_SWINE!B2:D344,3,FALSE))))),"SW"&amp;UPPER(RIGHT(IF(ISBLANK(VLOOKUP(E92,SOTC_SWINE!B2:D344,3,FALSE)),VLOOKUP(E92,SOTC_SWINE!B2:E344,4,FALSE),VLOOKUP(E344,SOTC_SWINE!B2:D344,3,FALSE)),LEN(IF(ISBLANK(VLOOKUP(E92,SOTC_SWINE!B2:D344,3,FALSE)),VLOOKUP(E92,SOTC_SWINE!B2:E344,4,FALSE),VLOOKUP(E344,SOTC_SWINE!B2:D344,3,FALSE)))-SEARCH("-",IF(ISBLANK(VLOOKUP(E92,SOTC_SWINE!B2:D344,3,FALSE)),VLOOKUP(E92,SOTC_SWINE!B2:E344,4,FALSE),VLOOKUP(E344,SOTC_SWINE!B2:D344,3,FALSE))))))</f>
      </c>
      <c r="G92" s="7" t="s">
        <v>26</v>
      </c>
      <c r="H92" s="7">
        <f>VLOOKUP(E92,SOTC_SWINE!B2:C344,{2},FALSE)</f>
      </c>
      <c r="I92" s="1">
        <v>1000000000283</v>
      </c>
      <c r="J92" s="2" t="s">
        <v>45</v>
      </c>
      <c r="K92" s="2" t="s">
        <v>45</v>
      </c>
      <c r="L92">
        <f>IF(VLOOKUP(K92,SKU_SWINE!C2:F106,{4},FALSE)=0, "-",VLOOKUP(K92,SKU_SWINE!C2:F106,{4},FALSE)</f>
      </c>
      <c r="M92" s="8">
        <v>1</v>
      </c>
      <c r="N92" s="7" t="s">
        <v>28</v>
      </c>
      <c r="O92" s="9">
        <f>((VLOOKUP(Y92,SOTC_SWINE!A2:J344,9,FALSE)/VLOOKUP(Y92,SOTC_SWINE!A2:J344,8,FALSE))*M92)</f>
      </c>
      <c r="P92" s="8">
        <v>0</v>
      </c>
      <c r="Q92" s="10">
        <f>O92-P92</f>
      </c>
      <c r="R92" s="10">
        <f>Q92/M92</f>
      </c>
      <c r="S92" s="10">
        <f>U92*P92</f>
      </c>
      <c r="T92" s="8">
        <v>8720</v>
      </c>
      <c r="U92" s="8">
        <f>T92/Q92</f>
      </c>
      <c r="V92" s="8">
        <f>T92/M92</f>
      </c>
      <c r="W92" t="s">
        <v>54</v>
      </c>
      <c r="X92">
        <v>17</v>
      </c>
      <c r="Y92" t="s">
        <v>86</v>
      </c>
    </row>
    <row r="93" spans="1:25" x14ac:dyDescent="0.25">
      <c r="A93">
        <v>2024</v>
      </c>
      <c r="B93" t="s">
        <v>22</v>
      </c>
      <c r="C93" s="1" t="s">
        <v>23</v>
      </c>
      <c r="D93" s="1" t="s">
        <v>83</v>
      </c>
      <c r="E93" s="1">
        <v>2100120945</v>
      </c>
      <c r="F93" s="2">
        <f>IF(ISNUMBER(SEARCH(":",IF(ISBLANK(VLOOKUP(E93,SOTC_SWINE!B2:D344,3,FALSE)),VLOOKUP(E93,SOTC_SWINE!B2:E344,4,FALSE),VLOOKUP(E344,SOTC_SWINE!B2:D344,3,FALSE))))=TRUE,"SW"&amp;UPPER(RIGHT(IF(ISBLANK(VLOOKUP(E93,SOTC_SWINE!B2:D344,3,FALSE)),VLOOKUP(E93,SOTC_SWINE!B2:E344,4,FALSE),VLOOKUP(E344,SOTC_SWINE!B2:D344,3,FALSE)),LEN(IF(ISBLANK(VLOOKUP(E93,SOTC_SWINE!B2:D344,3,FALSE)),VLOOKUP(E93,SOTC_SWINE!B2:E344,4,FALSE),VLOOKUP(E344,SOTC_SWINE!B2:D344,3,FALSE)))-SEARCH(":",IF(ISBLANK(VLOOKUP(E93,SOTC_SWINE!B2:D344,3,FALSE)),VLOOKUP(E93,SOTC_SWINE!B2:E344,4,FALSE),VLOOKUP(E344,SOTC_SWINE!B2:D344,3,FALSE))))),"SW"&amp;UPPER(RIGHT(IF(ISBLANK(VLOOKUP(E93,SOTC_SWINE!B2:D344,3,FALSE)),VLOOKUP(E93,SOTC_SWINE!B2:E344,4,FALSE),VLOOKUP(E344,SOTC_SWINE!B2:D344,3,FALSE)),LEN(IF(ISBLANK(VLOOKUP(E93,SOTC_SWINE!B2:D344,3,FALSE)),VLOOKUP(E93,SOTC_SWINE!B2:E344,4,FALSE),VLOOKUP(E344,SOTC_SWINE!B2:D344,3,FALSE)))-SEARCH("-",IF(ISBLANK(VLOOKUP(E93,SOTC_SWINE!B2:D344,3,FALSE)),VLOOKUP(E93,SOTC_SWINE!B2:E344,4,FALSE),VLOOKUP(E344,SOTC_SWINE!B2:D344,3,FALSE))))))</f>
      </c>
      <c r="G93" s="7" t="s">
        <v>26</v>
      </c>
      <c r="H93" s="7">
        <f>VLOOKUP(E93,SOTC_SWINE!B2:C344,{2},FALSE)</f>
      </c>
      <c r="I93" s="1">
        <v>1000000000286</v>
      </c>
      <c r="J93" s="2" t="s">
        <v>41</v>
      </c>
      <c r="K93" s="2" t="s">
        <v>41</v>
      </c>
      <c r="L93">
        <f>IF(VLOOKUP(K93,SKU_SWINE!C2:F106,{4},FALSE)=0, "-",VLOOKUP(K93,SKU_SWINE!C2:F106,{4},FALSE)</f>
      </c>
      <c r="M93" s="8">
        <v>1</v>
      </c>
      <c r="N93" s="7" t="s">
        <v>28</v>
      </c>
      <c r="O93" s="9">
        <f>((VLOOKUP(Y93,SOTC_SWINE!A2:J344,9,FALSE)/VLOOKUP(Y93,SOTC_SWINE!A2:J344,8,FALSE))*M93)</f>
      </c>
      <c r="P93" s="8">
        <v>0</v>
      </c>
      <c r="Q93" s="10">
        <f>O93-P93</f>
      </c>
      <c r="R93" s="10">
        <f>Q93/M93</f>
      </c>
      <c r="S93" s="10">
        <f>U93*P93</f>
      </c>
      <c r="T93" s="8">
        <v>10395</v>
      </c>
      <c r="U93" s="8">
        <f>T93/Q93</f>
      </c>
      <c r="V93" s="8">
        <f>T93/M93</f>
      </c>
      <c r="W93" t="s">
        <v>54</v>
      </c>
      <c r="X93">
        <v>17</v>
      </c>
      <c r="Y93" t="s">
        <v>84</v>
      </c>
    </row>
    <row r="94" spans="1:25" x14ac:dyDescent="0.25">
      <c r="A94">
        <v>2024</v>
      </c>
      <c r="B94" t="s">
        <v>22</v>
      </c>
      <c r="C94" s="1" t="s">
        <v>23</v>
      </c>
      <c r="D94" s="1" t="s">
        <v>83</v>
      </c>
      <c r="E94" s="1">
        <v>2100120945</v>
      </c>
      <c r="F94" s="2">
        <f>IF(ISNUMBER(SEARCH(":",IF(ISBLANK(VLOOKUP(E94,SOTC_SWINE!B2:D344,3,FALSE)),VLOOKUP(E94,SOTC_SWINE!B2:E344,4,FALSE),VLOOKUP(E344,SOTC_SWINE!B2:D344,3,FALSE))))=TRUE,"SW"&amp;UPPER(RIGHT(IF(ISBLANK(VLOOKUP(E94,SOTC_SWINE!B2:D344,3,FALSE)),VLOOKUP(E94,SOTC_SWINE!B2:E344,4,FALSE),VLOOKUP(E344,SOTC_SWINE!B2:D344,3,FALSE)),LEN(IF(ISBLANK(VLOOKUP(E94,SOTC_SWINE!B2:D344,3,FALSE)),VLOOKUP(E94,SOTC_SWINE!B2:E344,4,FALSE),VLOOKUP(E344,SOTC_SWINE!B2:D344,3,FALSE)))-SEARCH(":",IF(ISBLANK(VLOOKUP(E94,SOTC_SWINE!B2:D344,3,FALSE)),VLOOKUP(E94,SOTC_SWINE!B2:E344,4,FALSE),VLOOKUP(E344,SOTC_SWINE!B2:D344,3,FALSE))))),"SW"&amp;UPPER(RIGHT(IF(ISBLANK(VLOOKUP(E94,SOTC_SWINE!B2:D344,3,FALSE)),VLOOKUP(E94,SOTC_SWINE!B2:E344,4,FALSE),VLOOKUP(E344,SOTC_SWINE!B2:D344,3,FALSE)),LEN(IF(ISBLANK(VLOOKUP(E94,SOTC_SWINE!B2:D344,3,FALSE)),VLOOKUP(E94,SOTC_SWINE!B2:E344,4,FALSE),VLOOKUP(E344,SOTC_SWINE!B2:D344,3,FALSE)))-SEARCH("-",IF(ISBLANK(VLOOKUP(E94,SOTC_SWINE!B2:D344,3,FALSE)),VLOOKUP(E94,SOTC_SWINE!B2:E344,4,FALSE),VLOOKUP(E344,SOTC_SWINE!B2:D344,3,FALSE))))))</f>
      </c>
      <c r="G94" s="7" t="s">
        <v>26</v>
      </c>
      <c r="H94" s="7">
        <f>VLOOKUP(E94,SOTC_SWINE!B2:C344,{2},FALSE)</f>
      </c>
      <c r="I94" s="1">
        <v>1000000000278</v>
      </c>
      <c r="J94" s="2" t="s">
        <v>51</v>
      </c>
      <c r="K94" s="2" t="s">
        <v>51</v>
      </c>
      <c r="L94">
        <f>IF(VLOOKUP(K94,SKU_SWINE!C2:F106,{4},FALSE)=0, "-",VLOOKUP(K94,SKU_SWINE!C2:F106,{4},FALSE)</f>
      </c>
      <c r="M94" s="8">
        <v>2</v>
      </c>
      <c r="N94" s="7" t="s">
        <v>28</v>
      </c>
      <c r="O94" s="9">
        <f>((VLOOKUP(Y94,SOTC_SWINE!A2:J344,9,FALSE)/VLOOKUP(Y94,SOTC_SWINE!A2:J344,8,FALSE))*M94)</f>
      </c>
      <c r="P94" s="8">
        <v>0</v>
      </c>
      <c r="Q94" s="10">
        <f>O94-P94</f>
      </c>
      <c r="R94" s="10">
        <f>Q94/M94</f>
      </c>
      <c r="S94" s="10">
        <f>U94*P94</f>
      </c>
      <c r="T94" s="8">
        <v>8982.86</v>
      </c>
      <c r="U94" s="8">
        <f>T94/Q94</f>
      </c>
      <c r="V94" s="8">
        <f>T94/M94</f>
      </c>
      <c r="W94" t="s">
        <v>54</v>
      </c>
      <c r="X94">
        <v>17</v>
      </c>
      <c r="Y94" t="s">
        <v>89</v>
      </c>
    </row>
    <row r="95" spans="1:25" x14ac:dyDescent="0.25">
      <c r="A95">
        <v>2024</v>
      </c>
      <c r="B95" t="s">
        <v>22</v>
      </c>
      <c r="C95" s="1" t="s">
        <v>23</v>
      </c>
      <c r="D95" s="1" t="s">
        <v>83</v>
      </c>
      <c r="E95" s="1">
        <v>2100120945</v>
      </c>
      <c r="F95" s="2">
        <f>IF(ISNUMBER(SEARCH(":",IF(ISBLANK(VLOOKUP(E95,SOTC_SWINE!B2:D344,3,FALSE)),VLOOKUP(E95,SOTC_SWINE!B2:E344,4,FALSE),VLOOKUP(E344,SOTC_SWINE!B2:D344,3,FALSE))))=TRUE,"SW"&amp;UPPER(RIGHT(IF(ISBLANK(VLOOKUP(E95,SOTC_SWINE!B2:D344,3,FALSE)),VLOOKUP(E95,SOTC_SWINE!B2:E344,4,FALSE),VLOOKUP(E344,SOTC_SWINE!B2:D344,3,FALSE)),LEN(IF(ISBLANK(VLOOKUP(E95,SOTC_SWINE!B2:D344,3,FALSE)),VLOOKUP(E95,SOTC_SWINE!B2:E344,4,FALSE),VLOOKUP(E344,SOTC_SWINE!B2:D344,3,FALSE)))-SEARCH(":",IF(ISBLANK(VLOOKUP(E95,SOTC_SWINE!B2:D344,3,FALSE)),VLOOKUP(E95,SOTC_SWINE!B2:E344,4,FALSE),VLOOKUP(E344,SOTC_SWINE!B2:D344,3,FALSE))))),"SW"&amp;UPPER(RIGHT(IF(ISBLANK(VLOOKUP(E95,SOTC_SWINE!B2:D344,3,FALSE)),VLOOKUP(E95,SOTC_SWINE!B2:E344,4,FALSE),VLOOKUP(E344,SOTC_SWINE!B2:D344,3,FALSE)),LEN(IF(ISBLANK(VLOOKUP(E95,SOTC_SWINE!B2:D344,3,FALSE)),VLOOKUP(E95,SOTC_SWINE!B2:E344,4,FALSE),VLOOKUP(E344,SOTC_SWINE!B2:D344,3,FALSE)))-SEARCH("-",IF(ISBLANK(VLOOKUP(E95,SOTC_SWINE!B2:D344,3,FALSE)),VLOOKUP(E95,SOTC_SWINE!B2:E344,4,FALSE),VLOOKUP(E344,SOTC_SWINE!B2:D344,3,FALSE))))))</f>
      </c>
      <c r="G95" s="7" t="s">
        <v>26</v>
      </c>
      <c r="H95" s="7">
        <f>VLOOKUP(E95,SOTC_SWINE!B2:C344,{2},FALSE)</f>
      </c>
      <c r="I95" s="1">
        <v>1000000000282</v>
      </c>
      <c r="J95" s="2" t="s">
        <v>49</v>
      </c>
      <c r="K95" s="2" t="s">
        <v>49</v>
      </c>
      <c r="L95">
        <f>IF(VLOOKUP(K95,SKU_SWINE!C2:F106,{4},FALSE)=0, "-",VLOOKUP(K95,SKU_SWINE!C2:F106,{4},FALSE)</f>
      </c>
      <c r="M95" s="8">
        <v>2</v>
      </c>
      <c r="N95" s="7" t="s">
        <v>28</v>
      </c>
      <c r="O95" s="9">
        <f>((VLOOKUP(Y95,SOTC_SWINE!A2:J344,9,FALSE)/VLOOKUP(Y95,SOTC_SWINE!A2:J344,8,FALSE))*M95)</f>
      </c>
      <c r="P95" s="8">
        <v>0</v>
      </c>
      <c r="Q95" s="10">
        <f>O95-P95</f>
      </c>
      <c r="R95" s="10">
        <f>Q95/M95</f>
      </c>
      <c r="S95" s="10">
        <f>U95*P95</f>
      </c>
      <c r="T95" s="8">
        <v>12858.58</v>
      </c>
      <c r="U95" s="8">
        <f>T95/Q95</f>
      </c>
      <c r="V95" s="8">
        <f>T95/M95</f>
      </c>
      <c r="W95" t="s">
        <v>54</v>
      </c>
      <c r="X95">
        <v>17</v>
      </c>
      <c r="Y95" t="s">
        <v>85</v>
      </c>
    </row>
    <row r="96" spans="1:25" x14ac:dyDescent="0.25">
      <c r="A96">
        <v>2024</v>
      </c>
      <c r="B96" t="s">
        <v>22</v>
      </c>
      <c r="C96" s="1" t="s">
        <v>23</v>
      </c>
      <c r="D96" s="1" t="s">
        <v>83</v>
      </c>
      <c r="E96" s="1">
        <v>2100120945</v>
      </c>
      <c r="F96" s="2">
        <f>IF(ISNUMBER(SEARCH(":",IF(ISBLANK(VLOOKUP(E96,SOTC_SWINE!B2:D344,3,FALSE)),VLOOKUP(E96,SOTC_SWINE!B2:E344,4,FALSE),VLOOKUP(E344,SOTC_SWINE!B2:D344,3,FALSE))))=TRUE,"SW"&amp;UPPER(RIGHT(IF(ISBLANK(VLOOKUP(E96,SOTC_SWINE!B2:D344,3,FALSE)),VLOOKUP(E96,SOTC_SWINE!B2:E344,4,FALSE),VLOOKUP(E344,SOTC_SWINE!B2:D344,3,FALSE)),LEN(IF(ISBLANK(VLOOKUP(E96,SOTC_SWINE!B2:D344,3,FALSE)),VLOOKUP(E96,SOTC_SWINE!B2:E344,4,FALSE),VLOOKUP(E344,SOTC_SWINE!B2:D344,3,FALSE)))-SEARCH(":",IF(ISBLANK(VLOOKUP(E96,SOTC_SWINE!B2:D344,3,FALSE)),VLOOKUP(E96,SOTC_SWINE!B2:E344,4,FALSE),VLOOKUP(E344,SOTC_SWINE!B2:D344,3,FALSE))))),"SW"&amp;UPPER(RIGHT(IF(ISBLANK(VLOOKUP(E96,SOTC_SWINE!B2:D344,3,FALSE)),VLOOKUP(E96,SOTC_SWINE!B2:E344,4,FALSE),VLOOKUP(E344,SOTC_SWINE!B2:D344,3,FALSE)),LEN(IF(ISBLANK(VLOOKUP(E96,SOTC_SWINE!B2:D344,3,FALSE)),VLOOKUP(E96,SOTC_SWINE!B2:E344,4,FALSE),VLOOKUP(E344,SOTC_SWINE!B2:D344,3,FALSE)))-SEARCH("-",IF(ISBLANK(VLOOKUP(E96,SOTC_SWINE!B2:D344,3,FALSE)),VLOOKUP(E96,SOTC_SWINE!B2:E344,4,FALSE),VLOOKUP(E344,SOTC_SWINE!B2:D344,3,FALSE))))))</f>
      </c>
      <c r="G96" s="7" t="s">
        <v>26</v>
      </c>
      <c r="H96" s="7">
        <f>VLOOKUP(E96,SOTC_SWINE!B2:C344,{2},FALSE)</f>
      </c>
      <c r="I96" s="1">
        <v>1000000000631</v>
      </c>
      <c r="J96" s="2" t="s">
        <v>90</v>
      </c>
      <c r="K96" s="2" t="s">
        <v>90</v>
      </c>
      <c r="L96">
        <f>IF(VLOOKUP(K96,SKU_SWINE!C2:F106,{4},FALSE)=0, "-",VLOOKUP(K96,SKU_SWINE!C2:F106,{4},FALSE)</f>
      </c>
      <c r="M96" s="8">
        <v>1</v>
      </c>
      <c r="N96" s="7" t="s">
        <v>28</v>
      </c>
      <c r="O96" s="9">
        <f>((VLOOKUP(Y96,SOTC_SWINE!A2:J344,9,FALSE)/VLOOKUP(Y96,SOTC_SWINE!A2:J344,8,FALSE))*M96)</f>
      </c>
      <c r="P96" s="8">
        <v>0</v>
      </c>
      <c r="Q96" s="10">
        <f>O96-P96</f>
      </c>
      <c r="R96" s="10">
        <f>Q96/M96</f>
      </c>
      <c r="S96" s="10">
        <f>U96*P96</f>
      </c>
      <c r="T96" s="8">
        <v>2340</v>
      </c>
      <c r="U96" s="8">
        <f>T96/Q96</f>
      </c>
      <c r="V96" s="8">
        <f>T96/M96</f>
      </c>
      <c r="W96" t="s">
        <v>54</v>
      </c>
      <c r="X96">
        <v>17</v>
      </c>
      <c r="Y96" t="s">
        <v>91</v>
      </c>
    </row>
    <row r="97" spans="1:25" x14ac:dyDescent="0.25">
      <c r="A97">
        <v>2024</v>
      </c>
      <c r="B97" t="s">
        <v>22</v>
      </c>
      <c r="C97" s="1" t="s">
        <v>23</v>
      </c>
      <c r="D97" s="1" t="s">
        <v>83</v>
      </c>
      <c r="E97" s="1">
        <v>2100120945</v>
      </c>
      <c r="F97" s="2">
        <f>IF(ISNUMBER(SEARCH(":",IF(ISBLANK(VLOOKUP(E97,SOTC_SWINE!B2:D344,3,FALSE)),VLOOKUP(E97,SOTC_SWINE!B2:E344,4,FALSE),VLOOKUP(E344,SOTC_SWINE!B2:D344,3,FALSE))))=TRUE,"SW"&amp;UPPER(RIGHT(IF(ISBLANK(VLOOKUP(E97,SOTC_SWINE!B2:D344,3,FALSE)),VLOOKUP(E97,SOTC_SWINE!B2:E344,4,FALSE),VLOOKUP(E344,SOTC_SWINE!B2:D344,3,FALSE)),LEN(IF(ISBLANK(VLOOKUP(E97,SOTC_SWINE!B2:D344,3,FALSE)),VLOOKUP(E97,SOTC_SWINE!B2:E344,4,FALSE),VLOOKUP(E344,SOTC_SWINE!B2:D344,3,FALSE)))-SEARCH(":",IF(ISBLANK(VLOOKUP(E97,SOTC_SWINE!B2:D344,3,FALSE)),VLOOKUP(E97,SOTC_SWINE!B2:E344,4,FALSE),VLOOKUP(E344,SOTC_SWINE!B2:D344,3,FALSE))))),"SW"&amp;UPPER(RIGHT(IF(ISBLANK(VLOOKUP(E97,SOTC_SWINE!B2:D344,3,FALSE)),VLOOKUP(E97,SOTC_SWINE!B2:E344,4,FALSE),VLOOKUP(E344,SOTC_SWINE!B2:D344,3,FALSE)),LEN(IF(ISBLANK(VLOOKUP(E97,SOTC_SWINE!B2:D344,3,FALSE)),VLOOKUP(E97,SOTC_SWINE!B2:E344,4,FALSE),VLOOKUP(E344,SOTC_SWINE!B2:D344,3,FALSE)))-SEARCH("-",IF(ISBLANK(VLOOKUP(E97,SOTC_SWINE!B2:D344,3,FALSE)),VLOOKUP(E97,SOTC_SWINE!B2:E344,4,FALSE),VLOOKUP(E344,SOTC_SWINE!B2:D344,3,FALSE))))))</f>
      </c>
      <c r="G97" s="7" t="s">
        <v>26</v>
      </c>
      <c r="H97" s="7">
        <f>VLOOKUP(E97,SOTC_SWINE!B2:C344,{2},FALSE)</f>
      </c>
      <c r="I97" s="1">
        <v>1000000000637</v>
      </c>
      <c r="J97" s="2" t="s">
        <v>47</v>
      </c>
      <c r="K97" s="2" t="s">
        <v>47</v>
      </c>
      <c r="L97">
        <f>IF(VLOOKUP(K97,SKU_SWINE!C2:F106,{4},FALSE)=0, "-",VLOOKUP(K97,SKU_SWINE!C2:F106,{4},FALSE)</f>
      </c>
      <c r="M97" s="8">
        <v>1</v>
      </c>
      <c r="N97" s="7" t="s">
        <v>28</v>
      </c>
      <c r="O97" s="9">
        <f>((VLOOKUP(Y97,SOTC_SWINE!A2:J344,9,FALSE)/VLOOKUP(Y97,SOTC_SWINE!A2:J344,8,FALSE))*M97)</f>
      </c>
      <c r="P97" s="8">
        <v>0</v>
      </c>
      <c r="Q97" s="10">
        <f>O97-P97</f>
      </c>
      <c r="R97" s="10">
        <f>Q97/M97</f>
      </c>
      <c r="S97" s="10">
        <f>U97*P97</f>
      </c>
      <c r="T97" s="8">
        <v>2650</v>
      </c>
      <c r="U97" s="8">
        <f>T97/Q97</f>
      </c>
      <c r="V97" s="8">
        <f>T97/M97</f>
      </c>
      <c r="W97" t="s">
        <v>54</v>
      </c>
      <c r="X97">
        <v>17</v>
      </c>
      <c r="Y97" t="s">
        <v>92</v>
      </c>
    </row>
    <row r="98" spans="1:25" x14ac:dyDescent="0.25">
      <c r="A98">
        <v>2024</v>
      </c>
      <c r="B98" t="s">
        <v>22</v>
      </c>
      <c r="C98" s="1" t="s">
        <v>23</v>
      </c>
      <c r="D98" s="1" t="s">
        <v>83</v>
      </c>
      <c r="E98" s="1">
        <v>2100120945</v>
      </c>
      <c r="F98" s="2">
        <f>IF(ISNUMBER(SEARCH(":",IF(ISBLANK(VLOOKUP(E98,SOTC_SWINE!B2:D344,3,FALSE)),VLOOKUP(E98,SOTC_SWINE!B2:E344,4,FALSE),VLOOKUP(E344,SOTC_SWINE!B2:D344,3,FALSE))))=TRUE,"SW"&amp;UPPER(RIGHT(IF(ISBLANK(VLOOKUP(E98,SOTC_SWINE!B2:D344,3,FALSE)),VLOOKUP(E98,SOTC_SWINE!B2:E344,4,FALSE),VLOOKUP(E344,SOTC_SWINE!B2:D344,3,FALSE)),LEN(IF(ISBLANK(VLOOKUP(E98,SOTC_SWINE!B2:D344,3,FALSE)),VLOOKUP(E98,SOTC_SWINE!B2:E344,4,FALSE),VLOOKUP(E344,SOTC_SWINE!B2:D344,3,FALSE)))-SEARCH(":",IF(ISBLANK(VLOOKUP(E98,SOTC_SWINE!B2:D344,3,FALSE)),VLOOKUP(E98,SOTC_SWINE!B2:E344,4,FALSE),VLOOKUP(E344,SOTC_SWINE!B2:D344,3,FALSE))))),"SW"&amp;UPPER(RIGHT(IF(ISBLANK(VLOOKUP(E98,SOTC_SWINE!B2:D344,3,FALSE)),VLOOKUP(E98,SOTC_SWINE!B2:E344,4,FALSE),VLOOKUP(E344,SOTC_SWINE!B2:D344,3,FALSE)),LEN(IF(ISBLANK(VLOOKUP(E98,SOTC_SWINE!B2:D344,3,FALSE)),VLOOKUP(E98,SOTC_SWINE!B2:E344,4,FALSE),VLOOKUP(E344,SOTC_SWINE!B2:D344,3,FALSE)))-SEARCH("-",IF(ISBLANK(VLOOKUP(E98,SOTC_SWINE!B2:D344,3,FALSE)),VLOOKUP(E98,SOTC_SWINE!B2:E344,4,FALSE),VLOOKUP(E344,SOTC_SWINE!B2:D344,3,FALSE))))))</f>
      </c>
      <c r="G98" s="7" t="s">
        <v>26</v>
      </c>
      <c r="H98" s="7">
        <f>VLOOKUP(E98,SOTC_SWINE!B2:C344,{2},FALSE)</f>
      </c>
      <c r="I98" s="1">
        <v>1000000000278</v>
      </c>
      <c r="J98" s="2" t="s">
        <v>51</v>
      </c>
      <c r="K98" s="2" t="s">
        <v>51</v>
      </c>
      <c r="L98">
        <f>IF(VLOOKUP(K98,SKU_SWINE!C2:F106,{4},FALSE)=0, "-",VLOOKUP(K98,SKU_SWINE!C2:F106,{4},FALSE)</f>
      </c>
      <c r="M98" s="8">
        <v>2</v>
      </c>
      <c r="N98" s="7" t="s">
        <v>28</v>
      </c>
      <c r="O98" s="9">
        <f>((VLOOKUP(Y98,SOTC_SWINE!A2:J344,9,FALSE)/VLOOKUP(Y98,SOTC_SWINE!A2:J344,8,FALSE))*M98)</f>
      </c>
      <c r="P98" s="8">
        <v>0</v>
      </c>
      <c r="Q98" s="10">
        <f>O98-P98</f>
      </c>
      <c r="R98" s="10">
        <f>Q98/M98</f>
      </c>
      <c r="S98" s="10">
        <f>U98*P98</f>
      </c>
      <c r="T98" s="8">
        <v>8982.86</v>
      </c>
      <c r="U98" s="8">
        <f>T98/Q98</f>
      </c>
      <c r="V98" s="8">
        <f>T98/M98</f>
      </c>
      <c r="W98" t="s">
        <v>54</v>
      </c>
      <c r="X98">
        <v>17</v>
      </c>
      <c r="Y98" t="s">
        <v>89</v>
      </c>
    </row>
    <row r="99" spans="1:25" x14ac:dyDescent="0.25">
      <c r="A99">
        <v>2024</v>
      </c>
      <c r="B99" t="s">
        <v>22</v>
      </c>
      <c r="C99" s="1" t="s">
        <v>93</v>
      </c>
      <c r="D99" s="1" t="s">
        <v>94</v>
      </c>
      <c r="E99" s="1">
        <v>2100121221</v>
      </c>
      <c r="F99" s="2" t="s">
        <v>25</v>
      </c>
      <c r="G99" s="7" t="s">
        <v>26</v>
      </c>
      <c r="H99" s="7">
        <f>VLOOKUP(E99,SOTC_SWINE!B2:C344,{2},FALSE)</f>
      </c>
      <c r="I99" s="1">
        <v>1000000002356</v>
      </c>
      <c r="J99" s="2" t="s">
        <v>95</v>
      </c>
      <c r="K99" s="2" t="s">
        <v>95</v>
      </c>
      <c r="L99">
        <f>IF(VLOOKUP(K99,SKU_SWINE!C2:F106,{4},FALSE)=0, "-",VLOOKUP(K99,SKU_SWINE!C2:F106,{4},FALSE)</f>
      </c>
      <c r="M99" s="8">
        <v>29</v>
      </c>
      <c r="N99" s="7" t="s">
        <v>28</v>
      </c>
      <c r="O99" s="9">
        <f>((VLOOKUP(Y99,SOTC_SWINE!A2:J344,9,FALSE)/VLOOKUP(Y99,SOTC_SWINE!A2:J344,8,FALSE))*M99)</f>
      </c>
      <c r="P99" s="8">
        <f>3*M99</f>
      </c>
      <c r="Q99" s="10">
        <f>O99-P99</f>
      </c>
      <c r="R99" s="10">
        <f>Q99/M99</f>
      </c>
      <c r="S99" s="10">
        <f>U99*P99</f>
      </c>
      <c r="T99" s="8">
        <v>738585</v>
      </c>
      <c r="U99" s="8">
        <f>T99/Q99</f>
      </c>
      <c r="V99" s="8">
        <f>T99/M99</f>
      </c>
      <c r="W99" t="s">
        <v>25</v>
      </c>
      <c r="X99">
        <v>17</v>
      </c>
      <c r="Y99" t="s">
        <v>96</v>
      </c>
    </row>
    <row r="100" spans="1:25" x14ac:dyDescent="0.25">
      <c r="A100">
        <v>2024</v>
      </c>
      <c r="B100" t="s">
        <v>22</v>
      </c>
      <c r="C100" s="1" t="s">
        <v>93</v>
      </c>
      <c r="D100" s="1" t="s">
        <v>94</v>
      </c>
      <c r="E100" s="1">
        <v>2100121221</v>
      </c>
      <c r="F100" s="2" t="s">
        <v>25</v>
      </c>
      <c r="G100" s="7" t="s">
        <v>26</v>
      </c>
      <c r="H100" s="7">
        <f>VLOOKUP(E100,SOTC_SWINE!B2:C344,{2},FALSE)</f>
      </c>
      <c r="I100" s="1">
        <v>1000000002357</v>
      </c>
      <c r="J100" s="2" t="s">
        <v>97</v>
      </c>
      <c r="K100" s="2" t="s">
        <v>97</v>
      </c>
      <c r="L100">
        <f>IF(VLOOKUP(K100,SKU_SWINE!C2:F106,{4},FALSE)=0, "-",VLOOKUP(K100,SKU_SWINE!C2:F106,{4},FALSE)</f>
      </c>
      <c r="M100" s="8">
        <v>1</v>
      </c>
      <c r="N100" s="7" t="s">
        <v>28</v>
      </c>
      <c r="O100" s="9">
        <f>((VLOOKUP(Y100,SOTC_SWINE!A2:J344,9,FALSE)/VLOOKUP(Y100,SOTC_SWINE!A2:J344,8,FALSE))*M100)</f>
      </c>
      <c r="P100" s="8">
        <f>3*M100</f>
      </c>
      <c r="Q100" s="10">
        <f>O100-P100</f>
      </c>
      <c r="R100" s="10">
        <f>Q100/M100</f>
      </c>
      <c r="S100" s="10">
        <f>U100*P100</f>
      </c>
      <c r="T100" s="8">
        <v>21970</v>
      </c>
      <c r="U100" s="8">
        <f>T100/Q100</f>
      </c>
      <c r="V100" s="8">
        <f>T100/M100</f>
      </c>
      <c r="W100" t="s">
        <v>25</v>
      </c>
      <c r="X100">
        <v>17</v>
      </c>
      <c r="Y100" t="s">
        <v>98</v>
      </c>
    </row>
    <row r="101" spans="1:25" x14ac:dyDescent="0.25">
      <c r="A101">
        <v>2024</v>
      </c>
      <c r="B101" t="s">
        <v>22</v>
      </c>
      <c r="C101" s="1" t="s">
        <v>99</v>
      </c>
      <c r="D101" s="1" t="s">
        <v>100</v>
      </c>
      <c r="E101" s="1">
        <v>2100121209</v>
      </c>
      <c r="F101" s="2" t="s">
        <v>25</v>
      </c>
      <c r="G101" s="7" t="s">
        <v>26</v>
      </c>
      <c r="H101" s="7">
        <f>VLOOKUP(E101,SOTC_SWINE!B2:C344,{2},FALSE)</f>
      </c>
      <c r="I101" s="1">
        <v>1000000000631</v>
      </c>
      <c r="J101" s="2" t="s">
        <v>90</v>
      </c>
      <c r="K101" s="2" t="s">
        <v>90</v>
      </c>
      <c r="L101">
        <f>IF(VLOOKUP(K101,SKU_SWINE!C2:F106,{4},FALSE)=0, "-",VLOOKUP(K101,SKU_SWINE!C2:F106,{4},FALSE)</f>
      </c>
      <c r="M101" s="8">
        <v>3</v>
      </c>
      <c r="N101" s="7" t="s">
        <v>28</v>
      </c>
      <c r="O101" s="9">
        <f>((VLOOKUP(Y101,SOTC_SWINE!A2:J344,9,FALSE)/VLOOKUP(Y101,SOTC_SWINE!A2:J344,8,FALSE))*M101)</f>
      </c>
      <c r="P101" s="8">
        <f>3*M101</f>
      </c>
      <c r="Q101" s="10">
        <f>O101-P101</f>
      </c>
      <c r="R101" s="10">
        <f>Q101/M101</f>
      </c>
      <c r="S101" s="10">
        <f>U101*P101</f>
      </c>
      <c r="T101" s="8">
        <v>5328</v>
      </c>
      <c r="U101" s="8">
        <f>T101/Q101</f>
      </c>
      <c r="V101" s="8">
        <f>T101/M101</f>
      </c>
      <c r="W101" t="s">
        <v>25</v>
      </c>
      <c r="X101">
        <v>17</v>
      </c>
      <c r="Y101" t="s">
        <v>101</v>
      </c>
    </row>
    <row r="102" spans="1:25" x14ac:dyDescent="0.25">
      <c r="A102">
        <v>2024</v>
      </c>
      <c r="B102" t="s">
        <v>22</v>
      </c>
      <c r="C102" s="1" t="s">
        <v>99</v>
      </c>
      <c r="D102" s="1" t="s">
        <v>100</v>
      </c>
      <c r="E102" s="1">
        <v>2100121209</v>
      </c>
      <c r="F102" s="2" t="s">
        <v>25</v>
      </c>
      <c r="G102" s="7" t="s">
        <v>26</v>
      </c>
      <c r="H102" s="7">
        <f>VLOOKUP(E102,SOTC_SWINE!B2:C344,{2},FALSE)</f>
      </c>
      <c r="I102" s="1">
        <v>1000000000631</v>
      </c>
      <c r="J102" s="2" t="s">
        <v>90</v>
      </c>
      <c r="K102" s="2" t="s">
        <v>90</v>
      </c>
      <c r="L102">
        <f>IF(VLOOKUP(K102,SKU_SWINE!C2:F106,{4},FALSE)=0, "-",VLOOKUP(K102,SKU_SWINE!C2:F106,{4},FALSE)</f>
      </c>
      <c r="M102" s="8">
        <v>1</v>
      </c>
      <c r="N102" s="7" t="s">
        <v>28</v>
      </c>
      <c r="O102" s="9">
        <f>((VLOOKUP(Y102,SOTC_SWINE!A2:J344,9,FALSE)/VLOOKUP(Y102,SOTC_SWINE!A2:J344,8,FALSE))*M102)</f>
      </c>
      <c r="P102" s="8">
        <f>3*M102</f>
      </c>
      <c r="Q102" s="10">
        <f>O102-P102</f>
      </c>
      <c r="R102" s="10">
        <f>Q102/M102</f>
      </c>
      <c r="S102" s="10">
        <f>U102*P102</f>
      </c>
      <c r="T102" s="8">
        <v>1776</v>
      </c>
      <c r="U102" s="8">
        <f>T102/Q102</f>
      </c>
      <c r="V102" s="8">
        <f>T102/M102</f>
      </c>
      <c r="W102" t="s">
        <v>25</v>
      </c>
      <c r="X102">
        <v>17</v>
      </c>
      <c r="Y102" t="s">
        <v>101</v>
      </c>
    </row>
    <row r="103" spans="1:25" x14ac:dyDescent="0.25">
      <c r="A103">
        <v>2024</v>
      </c>
      <c r="B103" t="s">
        <v>22</v>
      </c>
      <c r="C103" s="1" t="s">
        <v>99</v>
      </c>
      <c r="D103" s="1" t="s">
        <v>100</v>
      </c>
      <c r="E103" s="1">
        <v>2100121209</v>
      </c>
      <c r="F103" s="2" t="s">
        <v>25</v>
      </c>
      <c r="G103" s="7" t="s">
        <v>26</v>
      </c>
      <c r="H103" s="7">
        <f>VLOOKUP(E103,SOTC_SWINE!B2:C344,{2},FALSE)</f>
      </c>
      <c r="I103" s="1">
        <v>1000000000631</v>
      </c>
      <c r="J103" s="2" t="s">
        <v>90</v>
      </c>
      <c r="K103" s="2" t="s">
        <v>90</v>
      </c>
      <c r="L103">
        <f>IF(VLOOKUP(K103,SKU_SWINE!C2:F106,{4},FALSE)=0, "-",VLOOKUP(K103,SKU_SWINE!C2:F106,{4},FALSE)</f>
      </c>
      <c r="M103" s="8">
        <v>1</v>
      </c>
      <c r="N103" s="7" t="s">
        <v>28</v>
      </c>
      <c r="O103" s="9">
        <f>((VLOOKUP(Y103,SOTC_SWINE!A2:J344,9,FALSE)/VLOOKUP(Y103,SOTC_SWINE!A2:J344,8,FALSE))*M103)</f>
      </c>
      <c r="P103" s="8">
        <f>3*M103</f>
      </c>
      <c r="Q103" s="10">
        <f>O103-P103</f>
      </c>
      <c r="R103" s="10">
        <f>Q103/M103</f>
      </c>
      <c r="S103" s="10">
        <f>U103*P103</f>
      </c>
      <c r="T103" s="8">
        <v>1776</v>
      </c>
      <c r="U103" s="8">
        <f>T103/Q103</f>
      </c>
      <c r="V103" s="8">
        <f>T103/M103</f>
      </c>
      <c r="W103" t="s">
        <v>25</v>
      </c>
      <c r="X103">
        <v>17</v>
      </c>
      <c r="Y103" t="s">
        <v>101</v>
      </c>
    </row>
    <row r="104" spans="1:25" x14ac:dyDescent="0.25">
      <c r="A104">
        <v>2024</v>
      </c>
      <c r="B104" t="s">
        <v>22</v>
      </c>
      <c r="C104" s="1" t="s">
        <v>99</v>
      </c>
      <c r="D104" s="1" t="s">
        <v>100</v>
      </c>
      <c r="E104" s="1">
        <v>2100121209</v>
      </c>
      <c r="F104" s="2" t="s">
        <v>25</v>
      </c>
      <c r="G104" s="7" t="s">
        <v>26</v>
      </c>
      <c r="H104" s="7">
        <f>VLOOKUP(E104,SOTC_SWINE!B2:C344,{2},FALSE)</f>
      </c>
      <c r="I104" s="1">
        <v>1000000000630</v>
      </c>
      <c r="J104" s="2" t="s">
        <v>102</v>
      </c>
      <c r="K104" s="2" t="s">
        <v>102</v>
      </c>
      <c r="L104">
        <f>IF(VLOOKUP(K104,SKU_SWINE!C2:F106,{4},FALSE)=0, "-",VLOOKUP(K104,SKU_SWINE!C2:F106,{4},FALSE)</f>
      </c>
      <c r="M104" s="8">
        <v>11</v>
      </c>
      <c r="N104" s="7" t="s">
        <v>28</v>
      </c>
      <c r="O104" s="9">
        <f>((VLOOKUP(Y104,SOTC_SWINE!A2:J344,9,FALSE)/VLOOKUP(Y104,SOTC_SWINE!A2:J344,8,FALSE))*M104)</f>
      </c>
      <c r="P104" s="8">
        <f>3*M104</f>
      </c>
      <c r="Q104" s="10">
        <f>O104-P104</f>
      </c>
      <c r="R104" s="10">
        <f>Q104/M104</f>
      </c>
      <c r="S104" s="10">
        <f>U104*P104</f>
      </c>
      <c r="T104" s="8">
        <v>8140</v>
      </c>
      <c r="U104" s="8">
        <f>T104/Q104</f>
      </c>
      <c r="V104" s="8">
        <f>T104/M104</f>
      </c>
      <c r="W104" t="s">
        <v>25</v>
      </c>
      <c r="X104">
        <v>17</v>
      </c>
      <c r="Y104" t="s">
        <v>103</v>
      </c>
    </row>
    <row r="105" spans="1:25" x14ac:dyDescent="0.25">
      <c r="A105">
        <v>2024</v>
      </c>
      <c r="B105" t="s">
        <v>22</v>
      </c>
      <c r="C105" s="1" t="s">
        <v>99</v>
      </c>
      <c r="D105" s="1" t="s">
        <v>100</v>
      </c>
      <c r="E105" s="1">
        <v>2100121209</v>
      </c>
      <c r="F105" s="2" t="s">
        <v>25</v>
      </c>
      <c r="G105" s="7" t="s">
        <v>26</v>
      </c>
      <c r="H105" s="7">
        <f>VLOOKUP(E105,SOTC_SWINE!B2:C344,{2},FALSE)</f>
      </c>
      <c r="I105" s="1">
        <v>1000000000630</v>
      </c>
      <c r="J105" s="2" t="s">
        <v>102</v>
      </c>
      <c r="K105" s="2" t="s">
        <v>102</v>
      </c>
      <c r="L105">
        <f>IF(VLOOKUP(K105,SKU_SWINE!C2:F106,{4},FALSE)=0, "-",VLOOKUP(K105,SKU_SWINE!C2:F106,{4},FALSE)</f>
      </c>
      <c r="M105" s="8">
        <v>1</v>
      </c>
      <c r="N105" s="7" t="s">
        <v>28</v>
      </c>
      <c r="O105" s="9">
        <f>((VLOOKUP(Y105,SOTC_SWINE!A2:J344,9,FALSE)/VLOOKUP(Y105,SOTC_SWINE!A2:J344,8,FALSE))*M105)</f>
      </c>
      <c r="P105" s="8">
        <f>3*M105</f>
      </c>
      <c r="Q105" s="10">
        <f>O105-P105</f>
      </c>
      <c r="R105" s="10">
        <f>Q105/M105</f>
      </c>
      <c r="S105" s="10">
        <f>U105*P105</f>
      </c>
      <c r="T105" s="8">
        <v>740</v>
      </c>
      <c r="U105" s="8">
        <f>T105/Q105</f>
      </c>
      <c r="V105" s="8">
        <f>T105/M105</f>
      </c>
      <c r="W105" t="s">
        <v>25</v>
      </c>
      <c r="X105">
        <v>17</v>
      </c>
      <c r="Y105" t="s">
        <v>103</v>
      </c>
    </row>
    <row r="106" spans="1:25" x14ac:dyDescent="0.25">
      <c r="A106">
        <v>2024</v>
      </c>
      <c r="B106" t="s">
        <v>22</v>
      </c>
      <c r="C106" s="1" t="s">
        <v>99</v>
      </c>
      <c r="D106" s="1" t="s">
        <v>100</v>
      </c>
      <c r="E106" s="1">
        <v>2100121209</v>
      </c>
      <c r="F106" s="2" t="s">
        <v>25</v>
      </c>
      <c r="G106" s="7" t="s">
        <v>26</v>
      </c>
      <c r="H106" s="7">
        <f>VLOOKUP(E106,SOTC_SWINE!B2:C344,{2},FALSE)</f>
      </c>
      <c r="I106" s="1">
        <v>1000000000630</v>
      </c>
      <c r="J106" s="2" t="s">
        <v>102</v>
      </c>
      <c r="K106" s="2" t="s">
        <v>102</v>
      </c>
      <c r="L106">
        <f>IF(VLOOKUP(K106,SKU_SWINE!C2:F106,{4},FALSE)=0, "-",VLOOKUP(K106,SKU_SWINE!C2:F106,{4},FALSE)</f>
      </c>
      <c r="M106" s="8">
        <v>16</v>
      </c>
      <c r="N106" s="7" t="s">
        <v>28</v>
      </c>
      <c r="O106" s="9">
        <f>((VLOOKUP(Y106,SOTC_SWINE!A2:J344,9,FALSE)/VLOOKUP(Y106,SOTC_SWINE!A2:J344,8,FALSE))*M106)</f>
      </c>
      <c r="P106" s="8">
        <f>3*M106</f>
      </c>
      <c r="Q106" s="10">
        <f>O106-P106</f>
      </c>
      <c r="R106" s="10">
        <f>Q106/M106</f>
      </c>
      <c r="S106" s="10">
        <f>U106*P106</f>
      </c>
      <c r="T106" s="8">
        <v>11840</v>
      </c>
      <c r="U106" s="8">
        <f>T106/Q106</f>
      </c>
      <c r="V106" s="8">
        <f>T106/M106</f>
      </c>
      <c r="W106" t="s">
        <v>25</v>
      </c>
      <c r="X106">
        <v>17</v>
      </c>
      <c r="Y106" t="s">
        <v>103</v>
      </c>
    </row>
    <row r="107" spans="1:25" x14ac:dyDescent="0.25">
      <c r="A107">
        <v>2024</v>
      </c>
      <c r="B107" t="s">
        <v>22</v>
      </c>
      <c r="C107" s="1" t="s">
        <v>99</v>
      </c>
      <c r="D107" s="1" t="s">
        <v>100</v>
      </c>
      <c r="E107" s="1">
        <v>2100121209</v>
      </c>
      <c r="F107" s="2" t="s">
        <v>25</v>
      </c>
      <c r="G107" s="7" t="s">
        <v>26</v>
      </c>
      <c r="H107" s="7">
        <f>VLOOKUP(E107,SOTC_SWINE!B2:C344,{2},FALSE)</f>
      </c>
      <c r="I107" s="1">
        <v>1000000000630</v>
      </c>
      <c r="J107" s="2" t="s">
        <v>102</v>
      </c>
      <c r="K107" s="2" t="s">
        <v>102</v>
      </c>
      <c r="L107">
        <f>IF(VLOOKUP(K107,SKU_SWINE!C2:F106,{4},FALSE)=0, "-",VLOOKUP(K107,SKU_SWINE!C2:F106,{4},FALSE)</f>
      </c>
      <c r="M107" s="8">
        <v>2</v>
      </c>
      <c r="N107" s="7" t="s">
        <v>28</v>
      </c>
      <c r="O107" s="9">
        <f>((VLOOKUP(Y107,SOTC_SWINE!A2:J344,9,FALSE)/VLOOKUP(Y107,SOTC_SWINE!A2:J344,8,FALSE))*M107)</f>
      </c>
      <c r="P107" s="8">
        <f>3*M107</f>
      </c>
      <c r="Q107" s="10">
        <f>O107-P107</f>
      </c>
      <c r="R107" s="10">
        <f>Q107/M107</f>
      </c>
      <c r="S107" s="10">
        <f>U107*P107</f>
      </c>
      <c r="T107" s="8">
        <v>1480</v>
      </c>
      <c r="U107" s="8">
        <f>T107/Q107</f>
      </c>
      <c r="V107" s="8">
        <f>T107/M107</f>
      </c>
      <c r="W107" t="s">
        <v>25</v>
      </c>
      <c r="X107">
        <v>17</v>
      </c>
      <c r="Y107" t="s">
        <v>103</v>
      </c>
    </row>
    <row r="108" spans="1:25" x14ac:dyDescent="0.25">
      <c r="A108">
        <v>2024</v>
      </c>
      <c r="B108" t="s">
        <v>22</v>
      </c>
      <c r="C108" s="1" t="s">
        <v>99</v>
      </c>
      <c r="D108" s="1" t="s">
        <v>100</v>
      </c>
      <c r="E108" s="1">
        <v>2100121209</v>
      </c>
      <c r="F108" s="2" t="s">
        <v>25</v>
      </c>
      <c r="G108" s="7" t="s">
        <v>26</v>
      </c>
      <c r="H108" s="7">
        <f>VLOOKUP(E108,SOTC_SWINE!B2:C344,{2},FALSE)</f>
      </c>
      <c r="I108" s="1">
        <v>1000000000630</v>
      </c>
      <c r="J108" s="2" t="s">
        <v>102</v>
      </c>
      <c r="K108" s="2" t="s">
        <v>102</v>
      </c>
      <c r="L108">
        <f>IF(VLOOKUP(K108,SKU_SWINE!C2:F106,{4},FALSE)=0, "-",VLOOKUP(K108,SKU_SWINE!C2:F106,{4},FALSE)</f>
      </c>
      <c r="M108" s="8">
        <v>3</v>
      </c>
      <c r="N108" s="7" t="s">
        <v>28</v>
      </c>
      <c r="O108" s="9">
        <f>((VLOOKUP(Y108,SOTC_SWINE!A2:J344,9,FALSE)/VLOOKUP(Y108,SOTC_SWINE!A2:J344,8,FALSE))*M108)</f>
      </c>
      <c r="P108" s="8">
        <f>3*M108</f>
      </c>
      <c r="Q108" s="10">
        <f>O108-P108</f>
      </c>
      <c r="R108" s="10">
        <f>Q108/M108</f>
      </c>
      <c r="S108" s="10">
        <f>U108*P108</f>
      </c>
      <c r="T108" s="8">
        <v>2220</v>
      </c>
      <c r="U108" s="8">
        <f>T108/Q108</f>
      </c>
      <c r="V108" s="8">
        <f>T108/M108</f>
      </c>
      <c r="W108" t="s">
        <v>25</v>
      </c>
      <c r="X108">
        <v>17</v>
      </c>
      <c r="Y108" t="s">
        <v>103</v>
      </c>
    </row>
    <row r="109" spans="1:25" x14ac:dyDescent="0.25">
      <c r="A109">
        <v>2024</v>
      </c>
      <c r="B109" t="s">
        <v>22</v>
      </c>
      <c r="C109" s="1" t="s">
        <v>99</v>
      </c>
      <c r="D109" s="1" t="s">
        <v>100</v>
      </c>
      <c r="E109" s="1">
        <v>2100121209</v>
      </c>
      <c r="F109" s="2" t="s">
        <v>25</v>
      </c>
      <c r="G109" s="7" t="s">
        <v>26</v>
      </c>
      <c r="H109" s="7">
        <f>VLOOKUP(E109,SOTC_SWINE!B2:C344,{2},FALSE)</f>
      </c>
      <c r="I109" s="1">
        <v>1000000000637</v>
      </c>
      <c r="J109" s="2" t="s">
        <v>47</v>
      </c>
      <c r="K109" s="2" t="s">
        <v>47</v>
      </c>
      <c r="L109">
        <f>IF(VLOOKUP(K109,SKU_SWINE!C2:F106,{4},FALSE)=0, "-",VLOOKUP(K109,SKU_SWINE!C2:F106,{4},FALSE)</f>
      </c>
      <c r="M109" s="8">
        <v>6</v>
      </c>
      <c r="N109" s="7" t="s">
        <v>28</v>
      </c>
      <c r="O109" s="9">
        <f>((VLOOKUP(Y109,SOTC_SWINE!A2:J344,9,FALSE)/VLOOKUP(Y109,SOTC_SWINE!A2:J344,8,FALSE))*M109)</f>
      </c>
      <c r="P109" s="8">
        <f>3*M109</f>
      </c>
      <c r="Q109" s="10">
        <f>O109-P109</f>
      </c>
      <c r="R109" s="10">
        <f>Q109/M109</f>
      </c>
      <c r="S109" s="10">
        <f>U109*P109</f>
      </c>
      <c r="T109" s="8">
        <v>17460</v>
      </c>
      <c r="U109" s="8">
        <f>T109/Q109</f>
      </c>
      <c r="V109" s="8">
        <f>T109/M109</f>
      </c>
      <c r="W109" t="s">
        <v>25</v>
      </c>
      <c r="X109">
        <v>17</v>
      </c>
      <c r="Y109" t="s">
        <v>104</v>
      </c>
    </row>
    <row r="110" spans="1:25" x14ac:dyDescent="0.25">
      <c r="A110">
        <v>2024</v>
      </c>
      <c r="B110" t="s">
        <v>22</v>
      </c>
      <c r="C110" s="1" t="s">
        <v>99</v>
      </c>
      <c r="D110" s="1" t="s">
        <v>100</v>
      </c>
      <c r="E110" s="1">
        <v>2100121209</v>
      </c>
      <c r="F110" s="2" t="s">
        <v>25</v>
      </c>
      <c r="G110" s="7" t="s">
        <v>26</v>
      </c>
      <c r="H110" s="7">
        <f>VLOOKUP(E110,SOTC_SWINE!B2:C344,{2},FALSE)</f>
      </c>
      <c r="I110" s="1">
        <v>1000000000278</v>
      </c>
      <c r="J110" s="2" t="s">
        <v>51</v>
      </c>
      <c r="K110" s="2" t="s">
        <v>51</v>
      </c>
      <c r="L110">
        <f>IF(VLOOKUP(K110,SKU_SWINE!C2:F106,{4},FALSE)=0, "-",VLOOKUP(K110,SKU_SWINE!C2:F106,{4},FALSE)</f>
      </c>
      <c r="M110" s="8">
        <v>3</v>
      </c>
      <c r="N110" s="7" t="s">
        <v>28</v>
      </c>
      <c r="O110" s="9">
        <f>((VLOOKUP(Y110,SOTC_SWINE!A2:J344,9,FALSE)/VLOOKUP(Y110,SOTC_SWINE!A2:J344,8,FALSE))*M110)</f>
      </c>
      <c r="P110" s="8">
        <f>3*M110</f>
      </c>
      <c r="Q110" s="10">
        <f>O110-P110</f>
      </c>
      <c r="R110" s="10">
        <f>Q110/M110</f>
      </c>
      <c r="S110" s="10">
        <f>U110*P110</f>
      </c>
      <c r="T110" s="8">
        <v>11940</v>
      </c>
      <c r="U110" s="8">
        <f>T110/Q110</f>
      </c>
      <c r="V110" s="8">
        <f>T110/M110</f>
      </c>
      <c r="W110" t="s">
        <v>25</v>
      </c>
      <c r="X110">
        <v>17</v>
      </c>
      <c r="Y110" t="s">
        <v>105</v>
      </c>
    </row>
    <row r="111" spans="1:25" x14ac:dyDescent="0.25">
      <c r="A111">
        <v>2024</v>
      </c>
      <c r="B111" t="s">
        <v>22</v>
      </c>
      <c r="C111" s="1" t="s">
        <v>99</v>
      </c>
      <c r="D111" s="1" t="s">
        <v>100</v>
      </c>
      <c r="E111" s="1">
        <v>2100121209</v>
      </c>
      <c r="F111" s="2" t="s">
        <v>25</v>
      </c>
      <c r="G111" s="7" t="s">
        <v>26</v>
      </c>
      <c r="H111" s="7">
        <f>VLOOKUP(E111,SOTC_SWINE!B2:C344,{2},FALSE)</f>
      </c>
      <c r="I111" s="1">
        <v>1000000000278</v>
      </c>
      <c r="J111" s="2" t="s">
        <v>51</v>
      </c>
      <c r="K111" s="2" t="s">
        <v>51</v>
      </c>
      <c r="L111">
        <f>IF(VLOOKUP(K111,SKU_SWINE!C2:F106,{4},FALSE)=0, "-",VLOOKUP(K111,SKU_SWINE!C2:F106,{4},FALSE)</f>
      </c>
      <c r="M111" s="8">
        <v>1</v>
      </c>
      <c r="N111" s="7" t="s">
        <v>28</v>
      </c>
      <c r="O111" s="9">
        <f>((VLOOKUP(Y111,SOTC_SWINE!A2:J344,9,FALSE)/VLOOKUP(Y111,SOTC_SWINE!A2:J344,8,FALSE))*M111)</f>
      </c>
      <c r="P111" s="8">
        <f>3*M111</f>
      </c>
      <c r="Q111" s="10">
        <f>O111-P111</f>
      </c>
      <c r="R111" s="10">
        <f>Q111/M111</f>
      </c>
      <c r="S111" s="10">
        <f>U111*P111</f>
      </c>
      <c r="T111" s="8">
        <v>3980</v>
      </c>
      <c r="U111" s="8">
        <f>T111/Q111</f>
      </c>
      <c r="V111" s="8">
        <f>T111/M111</f>
      </c>
      <c r="W111" t="s">
        <v>25</v>
      </c>
      <c r="X111">
        <v>17</v>
      </c>
      <c r="Y111" t="s">
        <v>105</v>
      </c>
    </row>
    <row r="112" spans="1:25" x14ac:dyDescent="0.25">
      <c r="A112">
        <v>2024</v>
      </c>
      <c r="B112" t="s">
        <v>22</v>
      </c>
      <c r="C112" s="1" t="s">
        <v>99</v>
      </c>
      <c r="D112" s="1" t="s">
        <v>100</v>
      </c>
      <c r="E112" s="1">
        <v>2100121209</v>
      </c>
      <c r="F112" s="2" t="s">
        <v>25</v>
      </c>
      <c r="G112" s="7" t="s">
        <v>26</v>
      </c>
      <c r="H112" s="7">
        <f>VLOOKUP(E112,SOTC_SWINE!B2:C344,{2},FALSE)</f>
      </c>
      <c r="I112" s="1">
        <v>1000000000278</v>
      </c>
      <c r="J112" s="2" t="s">
        <v>51</v>
      </c>
      <c r="K112" s="2" t="s">
        <v>51</v>
      </c>
      <c r="L112">
        <f>IF(VLOOKUP(K112,SKU_SWINE!C2:F106,{4},FALSE)=0, "-",VLOOKUP(K112,SKU_SWINE!C2:F106,{4},FALSE)</f>
      </c>
      <c r="M112" s="8">
        <v>2</v>
      </c>
      <c r="N112" s="7" t="s">
        <v>28</v>
      </c>
      <c r="O112" s="9">
        <f>((VLOOKUP(Y112,SOTC_SWINE!A2:J344,9,FALSE)/VLOOKUP(Y112,SOTC_SWINE!A2:J344,8,FALSE))*M112)</f>
      </c>
      <c r="P112" s="8">
        <f>3*M112</f>
      </c>
      <c r="Q112" s="10">
        <f>O112-P112</f>
      </c>
      <c r="R112" s="10">
        <f>Q112/M112</f>
      </c>
      <c r="S112" s="10">
        <f>U112*P112</f>
      </c>
      <c r="T112" s="8">
        <v>7960</v>
      </c>
      <c r="U112" s="8">
        <f>T112/Q112</f>
      </c>
      <c r="V112" s="8">
        <f>T112/M112</f>
      </c>
      <c r="W112" t="s">
        <v>25</v>
      </c>
      <c r="X112">
        <v>17</v>
      </c>
      <c r="Y112" t="s">
        <v>105</v>
      </c>
    </row>
    <row r="113" spans="1:25" x14ac:dyDescent="0.25">
      <c r="A113">
        <v>2024</v>
      </c>
      <c r="B113" t="s">
        <v>22</v>
      </c>
      <c r="C113" s="1" t="s">
        <v>106</v>
      </c>
      <c r="D113" s="1" t="s">
        <v>107</v>
      </c>
      <c r="E113" s="1">
        <v>2100121170</v>
      </c>
      <c r="F113" s="2">
        <f>IF(ISNUMBER(SEARCH(":",IF(ISBLANK(VLOOKUP(E113,SOTC_SWINE!B2:D344,3,FALSE)),VLOOKUP(E113,SOTC_SWINE!B2:E344,4,FALSE),VLOOKUP(E344,SOTC_SWINE!B2:D344,3,FALSE))))=TRUE,"SW"&amp;UPPER(RIGHT(IF(ISBLANK(VLOOKUP(E113,SOTC_SWINE!B2:D344,3,FALSE)),VLOOKUP(E113,SOTC_SWINE!B2:E344,4,FALSE),VLOOKUP(E344,SOTC_SWINE!B2:D344,3,FALSE)),LEN(IF(ISBLANK(VLOOKUP(E113,SOTC_SWINE!B2:D344,3,FALSE)),VLOOKUP(E113,SOTC_SWINE!B2:E344,4,FALSE),VLOOKUP(E344,SOTC_SWINE!B2:D344,3,FALSE)))-SEARCH(":",IF(ISBLANK(VLOOKUP(E113,SOTC_SWINE!B2:D344,3,FALSE)),VLOOKUP(E113,SOTC_SWINE!B2:E344,4,FALSE),VLOOKUP(E344,SOTC_SWINE!B2:D344,3,FALSE))))),"SW"&amp;UPPER(RIGHT(IF(ISBLANK(VLOOKUP(E113,SOTC_SWINE!B2:D344,3,FALSE)),VLOOKUP(E113,SOTC_SWINE!B2:E344,4,FALSE),VLOOKUP(E344,SOTC_SWINE!B2:D344,3,FALSE)),LEN(IF(ISBLANK(VLOOKUP(E113,SOTC_SWINE!B2:D344,3,FALSE)),VLOOKUP(E113,SOTC_SWINE!B2:E344,4,FALSE),VLOOKUP(E344,SOTC_SWINE!B2:D344,3,FALSE)))-SEARCH("-",IF(ISBLANK(VLOOKUP(E113,SOTC_SWINE!B2:D344,3,FALSE)),VLOOKUP(E113,SOTC_SWINE!B2:E344,4,FALSE),VLOOKUP(E344,SOTC_SWINE!B2:D344,3,FALSE))))))</f>
      </c>
      <c r="G113" s="7" t="s">
        <v>26</v>
      </c>
      <c r="H113" s="7">
        <f>VLOOKUP(E113,SOTC_SWINE!B2:C344,{2},FALSE)</f>
      </c>
      <c r="I113" s="1">
        <v>1000000000217</v>
      </c>
      <c r="J113" s="2" t="s">
        <v>27</v>
      </c>
      <c r="K113" s="2" t="s">
        <v>27</v>
      </c>
      <c r="L113">
        <f>IF(VLOOKUP(K113,SKU_SWINE!C2:F106,{4},FALSE)=0, "-",VLOOKUP(K113,SKU_SWINE!C2:F106,{4},FALSE)</f>
      </c>
      <c r="M113" s="8">
        <v>8</v>
      </c>
      <c r="N113" s="7" t="s">
        <v>28</v>
      </c>
      <c r="O113" s="9">
        <f>((VLOOKUP(Y113,SOTC_SWINE!A2:J344,9,FALSE)/VLOOKUP(Y113,SOTC_SWINE!A2:J344,8,FALSE))*M113)</f>
      </c>
      <c r="P113" s="8">
        <v>0</v>
      </c>
      <c r="Q113" s="10">
        <f>O113-P113</f>
      </c>
      <c r="R113" s="10">
        <f>Q113/M113</f>
      </c>
      <c r="S113" s="10">
        <f>U113*P113</f>
      </c>
      <c r="T113" s="8">
        <v>174557.5</v>
      </c>
      <c r="U113" s="8">
        <f>T113/Q113</f>
      </c>
      <c r="V113" s="8">
        <f>T113/M113</f>
      </c>
      <c r="W113" t="s">
        <v>54</v>
      </c>
      <c r="X113">
        <v>17</v>
      </c>
      <c r="Y113" t="s">
        <v>108</v>
      </c>
    </row>
    <row r="114" spans="1:25" x14ac:dyDescent="0.25">
      <c r="A114">
        <v>2024</v>
      </c>
      <c r="B114" t="s">
        <v>22</v>
      </c>
      <c r="C114" s="1" t="s">
        <v>106</v>
      </c>
      <c r="D114" s="1" t="s">
        <v>107</v>
      </c>
      <c r="E114" s="1">
        <v>2100121170</v>
      </c>
      <c r="F114" s="2">
        <f>IF(ISNUMBER(SEARCH(":",IF(ISBLANK(VLOOKUP(E114,SOTC_SWINE!B2:D344,3,FALSE)),VLOOKUP(E114,SOTC_SWINE!B2:E344,4,FALSE),VLOOKUP(E344,SOTC_SWINE!B2:D344,3,FALSE))))=TRUE,"SW"&amp;UPPER(RIGHT(IF(ISBLANK(VLOOKUP(E114,SOTC_SWINE!B2:D344,3,FALSE)),VLOOKUP(E114,SOTC_SWINE!B2:E344,4,FALSE),VLOOKUP(E344,SOTC_SWINE!B2:D344,3,FALSE)),LEN(IF(ISBLANK(VLOOKUP(E114,SOTC_SWINE!B2:D344,3,FALSE)),VLOOKUP(E114,SOTC_SWINE!B2:E344,4,FALSE),VLOOKUP(E344,SOTC_SWINE!B2:D344,3,FALSE)))-SEARCH(":",IF(ISBLANK(VLOOKUP(E114,SOTC_SWINE!B2:D344,3,FALSE)),VLOOKUP(E114,SOTC_SWINE!B2:E344,4,FALSE),VLOOKUP(E344,SOTC_SWINE!B2:D344,3,FALSE))))),"SW"&amp;UPPER(RIGHT(IF(ISBLANK(VLOOKUP(E114,SOTC_SWINE!B2:D344,3,FALSE)),VLOOKUP(E114,SOTC_SWINE!B2:E344,4,FALSE),VLOOKUP(E344,SOTC_SWINE!B2:D344,3,FALSE)),LEN(IF(ISBLANK(VLOOKUP(E114,SOTC_SWINE!B2:D344,3,FALSE)),VLOOKUP(E114,SOTC_SWINE!B2:E344,4,FALSE),VLOOKUP(E344,SOTC_SWINE!B2:D344,3,FALSE)))-SEARCH("-",IF(ISBLANK(VLOOKUP(E114,SOTC_SWINE!B2:D344,3,FALSE)),VLOOKUP(E114,SOTC_SWINE!B2:E344,4,FALSE),VLOOKUP(E344,SOTC_SWINE!B2:D344,3,FALSE))))))</f>
      </c>
      <c r="G114" s="7" t="s">
        <v>26</v>
      </c>
      <c r="H114" s="7">
        <f>VLOOKUP(E114,SOTC_SWINE!B2:C344,{2},FALSE)</f>
      </c>
      <c r="I114" s="1">
        <v>1000000000225</v>
      </c>
      <c r="J114" s="2" t="s">
        <v>30</v>
      </c>
      <c r="K114" s="2" t="s">
        <v>30</v>
      </c>
      <c r="L114">
        <f>IF(VLOOKUP(K114,SKU_SWINE!C2:F106,{4},FALSE)=0, "-",VLOOKUP(K114,SKU_SWINE!C2:F106,{4},FALSE)</f>
      </c>
      <c r="M114" s="8">
        <v>57</v>
      </c>
      <c r="N114" s="7" t="s">
        <v>28</v>
      </c>
      <c r="O114" s="9">
        <f>((VLOOKUP(Y114,SOTC_SWINE!A2:J344,9,FALSE)/VLOOKUP(Y114,SOTC_SWINE!A2:J344,8,FALSE))*M114)</f>
      </c>
      <c r="P114" s="8">
        <v>0</v>
      </c>
      <c r="Q114" s="10">
        <f>O114-P114</f>
      </c>
      <c r="R114" s="10">
        <f>Q114/M114</f>
      </c>
      <c r="S114" s="10">
        <f>U114*P114</f>
      </c>
      <c r="T114" s="8">
        <v>1292400</v>
      </c>
      <c r="U114" s="8">
        <f>T114/Q114</f>
      </c>
      <c r="V114" s="8">
        <f>T114/M114</f>
      </c>
      <c r="W114" t="s">
        <v>54</v>
      </c>
      <c r="X114">
        <v>17</v>
      </c>
      <c r="Y114" t="s">
        <v>109</v>
      </c>
    </row>
    <row r="115" spans="1:25" x14ac:dyDescent="0.25">
      <c r="A115">
        <v>2024</v>
      </c>
      <c r="B115" t="s">
        <v>22</v>
      </c>
      <c r="C115" s="1" t="s">
        <v>93</v>
      </c>
      <c r="D115" s="1" t="s">
        <v>110</v>
      </c>
      <c r="E115" s="1">
        <v>2100121227</v>
      </c>
      <c r="F115" s="2">
        <f>IF(ISNUMBER(SEARCH(":",IF(ISBLANK(VLOOKUP(E115,SOTC_SWINE!B2:D344,3,FALSE)),VLOOKUP(E115,SOTC_SWINE!B2:E344,4,FALSE),VLOOKUP(E344,SOTC_SWINE!B2:D344,3,FALSE))))=TRUE,"SW"&amp;UPPER(RIGHT(IF(ISBLANK(VLOOKUP(E115,SOTC_SWINE!B2:D344,3,FALSE)),VLOOKUP(E115,SOTC_SWINE!B2:E344,4,FALSE),VLOOKUP(E344,SOTC_SWINE!B2:D344,3,FALSE)),LEN(IF(ISBLANK(VLOOKUP(E115,SOTC_SWINE!B2:D344,3,FALSE)),VLOOKUP(E115,SOTC_SWINE!B2:E344,4,FALSE),VLOOKUP(E344,SOTC_SWINE!B2:D344,3,FALSE)))-SEARCH(":",IF(ISBLANK(VLOOKUP(E115,SOTC_SWINE!B2:D344,3,FALSE)),VLOOKUP(E115,SOTC_SWINE!B2:E344,4,FALSE),VLOOKUP(E344,SOTC_SWINE!B2:D344,3,FALSE))))),"SW"&amp;UPPER(RIGHT(IF(ISBLANK(VLOOKUP(E115,SOTC_SWINE!B2:D344,3,FALSE)),VLOOKUP(E115,SOTC_SWINE!B2:E344,4,FALSE),VLOOKUP(E344,SOTC_SWINE!B2:D344,3,FALSE)),LEN(IF(ISBLANK(VLOOKUP(E115,SOTC_SWINE!B2:D344,3,FALSE)),VLOOKUP(E115,SOTC_SWINE!B2:E344,4,FALSE),VLOOKUP(E344,SOTC_SWINE!B2:D344,3,FALSE)))-SEARCH("-",IF(ISBLANK(VLOOKUP(E115,SOTC_SWINE!B2:D344,3,FALSE)),VLOOKUP(E115,SOTC_SWINE!B2:E344,4,FALSE),VLOOKUP(E344,SOTC_SWINE!B2:D344,3,FALSE))))))</f>
      </c>
      <c r="G115" s="7" t="s">
        <v>26</v>
      </c>
      <c r="H115" s="7">
        <f>VLOOKUP(E115,SOTC_SWINE!B2:C344,{2},FALSE)</f>
      </c>
      <c r="I115" s="1">
        <v>1000000000743</v>
      </c>
      <c r="J115" s="2" t="s">
        <v>34</v>
      </c>
      <c r="K115" s="2" t="s">
        <v>34</v>
      </c>
      <c r="L115">
        <f>IF(VLOOKUP(K115,SKU_SWINE!C2:F106,{4},FALSE)=0, "-",VLOOKUP(K115,SKU_SWINE!C2:F106,{4},FALSE)</f>
      </c>
      <c r="M115" s="8">
        <v>1</v>
      </c>
      <c r="N115" s="7" t="s">
        <v>28</v>
      </c>
      <c r="O115" s="9">
        <f>((VLOOKUP(Y115,SOTC_SWINE!A2:J344,9,FALSE)/VLOOKUP(Y115,SOTC_SWINE!A2:J344,8,FALSE))*M115)</f>
      </c>
      <c r="P115" s="8">
        <v>0</v>
      </c>
      <c r="Q115" s="10">
        <f>O115-P115</f>
      </c>
      <c r="R115" s="10">
        <f>Q115/M115</f>
      </c>
      <c r="S115" s="10">
        <f>U115*P115</f>
      </c>
      <c r="T115" s="8">
        <v>21745.21</v>
      </c>
      <c r="U115" s="8">
        <f>T115/Q115</f>
      </c>
      <c r="V115" s="8">
        <f>T115/M115</f>
      </c>
      <c r="W115" t="s">
        <v>54</v>
      </c>
      <c r="X115">
        <v>17</v>
      </c>
      <c r="Y115" t="s">
        <v>111</v>
      </c>
    </row>
    <row r="116" spans="1:25" x14ac:dyDescent="0.25">
      <c r="A116">
        <v>2024</v>
      </c>
      <c r="B116" t="s">
        <v>22</v>
      </c>
      <c r="C116" s="1" t="s">
        <v>93</v>
      </c>
      <c r="D116" s="1" t="s">
        <v>110</v>
      </c>
      <c r="E116" s="1">
        <v>2100121227</v>
      </c>
      <c r="F116" s="2">
        <f>IF(ISNUMBER(SEARCH(":",IF(ISBLANK(VLOOKUP(E116,SOTC_SWINE!B2:D344,3,FALSE)),VLOOKUP(E116,SOTC_SWINE!B2:E344,4,FALSE),VLOOKUP(E344,SOTC_SWINE!B2:D344,3,FALSE))))=TRUE,"SW"&amp;UPPER(RIGHT(IF(ISBLANK(VLOOKUP(E116,SOTC_SWINE!B2:D344,3,FALSE)),VLOOKUP(E116,SOTC_SWINE!B2:E344,4,FALSE),VLOOKUP(E344,SOTC_SWINE!B2:D344,3,FALSE)),LEN(IF(ISBLANK(VLOOKUP(E116,SOTC_SWINE!B2:D344,3,FALSE)),VLOOKUP(E116,SOTC_SWINE!B2:E344,4,FALSE),VLOOKUP(E344,SOTC_SWINE!B2:D344,3,FALSE)))-SEARCH(":",IF(ISBLANK(VLOOKUP(E116,SOTC_SWINE!B2:D344,3,FALSE)),VLOOKUP(E116,SOTC_SWINE!B2:E344,4,FALSE),VLOOKUP(E344,SOTC_SWINE!B2:D344,3,FALSE))))),"SW"&amp;UPPER(RIGHT(IF(ISBLANK(VLOOKUP(E116,SOTC_SWINE!B2:D344,3,FALSE)),VLOOKUP(E116,SOTC_SWINE!B2:E344,4,FALSE),VLOOKUP(E344,SOTC_SWINE!B2:D344,3,FALSE)),LEN(IF(ISBLANK(VLOOKUP(E116,SOTC_SWINE!B2:D344,3,FALSE)),VLOOKUP(E116,SOTC_SWINE!B2:E344,4,FALSE),VLOOKUP(E344,SOTC_SWINE!B2:D344,3,FALSE)))-SEARCH("-",IF(ISBLANK(VLOOKUP(E116,SOTC_SWINE!B2:D344,3,FALSE)),VLOOKUP(E116,SOTC_SWINE!B2:E344,4,FALSE),VLOOKUP(E344,SOTC_SWINE!B2:D344,3,FALSE))))))</f>
      </c>
      <c r="G116" s="7" t="s">
        <v>26</v>
      </c>
      <c r="H116" s="7">
        <f>VLOOKUP(E116,SOTC_SWINE!B2:C344,{2},FALSE)</f>
      </c>
      <c r="I116" s="1">
        <v>1000000000744</v>
      </c>
      <c r="J116" s="2" t="s">
        <v>112</v>
      </c>
      <c r="K116" s="2" t="s">
        <v>112</v>
      </c>
      <c r="L116">
        <f>IF(VLOOKUP(K116,SKU_SWINE!C2:F106,{4},FALSE)=0, "-",VLOOKUP(K116,SKU_SWINE!C2:F106,{4},FALSE)</f>
      </c>
      <c r="M116" s="8">
        <v>3</v>
      </c>
      <c r="N116" s="7" t="s">
        <v>28</v>
      </c>
      <c r="O116" s="9">
        <f>((VLOOKUP(Y116,SOTC_SWINE!A2:J344,9,FALSE)/VLOOKUP(Y116,SOTC_SWINE!A2:J344,8,FALSE))*M116)</f>
      </c>
      <c r="P116" s="8">
        <v>0</v>
      </c>
      <c r="Q116" s="10">
        <f>O116-P116</f>
      </c>
      <c r="R116" s="10">
        <f>Q116/M116</f>
      </c>
      <c r="S116" s="10">
        <f>U116*P116</f>
      </c>
      <c r="T116" s="8">
        <v>69265.38</v>
      </c>
      <c r="U116" s="8">
        <f>T116/Q116</f>
      </c>
      <c r="V116" s="8">
        <f>T116/M116</f>
      </c>
      <c r="W116" t="s">
        <v>54</v>
      </c>
      <c r="X116">
        <v>17</v>
      </c>
      <c r="Y116" t="s">
        <v>113</v>
      </c>
    </row>
    <row r="117" spans="1:25" x14ac:dyDescent="0.25">
      <c r="A117">
        <v>2024</v>
      </c>
      <c r="B117" t="s">
        <v>22</v>
      </c>
      <c r="C117" s="1" t="s">
        <v>93</v>
      </c>
      <c r="D117" s="1" t="s">
        <v>110</v>
      </c>
      <c r="E117" s="1">
        <v>2100121227</v>
      </c>
      <c r="F117" s="2">
        <f>IF(ISNUMBER(SEARCH(":",IF(ISBLANK(VLOOKUP(E117,SOTC_SWINE!B2:D344,3,FALSE)),VLOOKUP(E117,SOTC_SWINE!B2:E344,4,FALSE),VLOOKUP(E344,SOTC_SWINE!B2:D344,3,FALSE))))=TRUE,"SW"&amp;UPPER(RIGHT(IF(ISBLANK(VLOOKUP(E117,SOTC_SWINE!B2:D344,3,FALSE)),VLOOKUP(E117,SOTC_SWINE!B2:E344,4,FALSE),VLOOKUP(E344,SOTC_SWINE!B2:D344,3,FALSE)),LEN(IF(ISBLANK(VLOOKUP(E117,SOTC_SWINE!B2:D344,3,FALSE)),VLOOKUP(E117,SOTC_SWINE!B2:E344,4,FALSE),VLOOKUP(E344,SOTC_SWINE!B2:D344,3,FALSE)))-SEARCH(":",IF(ISBLANK(VLOOKUP(E117,SOTC_SWINE!B2:D344,3,FALSE)),VLOOKUP(E117,SOTC_SWINE!B2:E344,4,FALSE),VLOOKUP(E344,SOTC_SWINE!B2:D344,3,FALSE))))),"SW"&amp;UPPER(RIGHT(IF(ISBLANK(VLOOKUP(E117,SOTC_SWINE!B2:D344,3,FALSE)),VLOOKUP(E117,SOTC_SWINE!B2:E344,4,FALSE),VLOOKUP(E344,SOTC_SWINE!B2:D344,3,FALSE)),LEN(IF(ISBLANK(VLOOKUP(E117,SOTC_SWINE!B2:D344,3,FALSE)),VLOOKUP(E117,SOTC_SWINE!B2:E344,4,FALSE),VLOOKUP(E344,SOTC_SWINE!B2:D344,3,FALSE)))-SEARCH("-",IF(ISBLANK(VLOOKUP(E117,SOTC_SWINE!B2:D344,3,FALSE)),VLOOKUP(E117,SOTC_SWINE!B2:E344,4,FALSE),VLOOKUP(E344,SOTC_SWINE!B2:D344,3,FALSE))))))</f>
      </c>
      <c r="G117" s="7" t="s">
        <v>26</v>
      </c>
      <c r="H117" s="7">
        <f>VLOOKUP(E117,SOTC_SWINE!B2:C344,{2},FALSE)</f>
      </c>
      <c r="I117" s="1">
        <v>1000000000745</v>
      </c>
      <c r="J117" s="2" t="s">
        <v>114</v>
      </c>
      <c r="K117" s="2" t="s">
        <v>114</v>
      </c>
      <c r="L117">
        <f>IF(VLOOKUP(K117,SKU_SWINE!C2:F106,{4},FALSE)=0, "-",VLOOKUP(K117,SKU_SWINE!C2:F106,{4},FALSE)</f>
      </c>
      <c r="M117" s="8">
        <v>1</v>
      </c>
      <c r="N117" s="7" t="s">
        <v>28</v>
      </c>
      <c r="O117" s="9">
        <f>((VLOOKUP(Y117,SOTC_SWINE!A2:J344,9,FALSE)/VLOOKUP(Y117,SOTC_SWINE!A2:J344,8,FALSE))*M117)</f>
      </c>
      <c r="P117" s="8">
        <v>0</v>
      </c>
      <c r="Q117" s="10">
        <f>O117-P117</f>
      </c>
      <c r="R117" s="10">
        <f>Q117/M117</f>
      </c>
      <c r="S117" s="10">
        <f>U117*P117</f>
      </c>
      <c r="T117" s="8">
        <v>25481.25</v>
      </c>
      <c r="U117" s="8">
        <f>T117/Q117</f>
      </c>
      <c r="V117" s="8">
        <f>T117/M117</f>
      </c>
      <c r="W117" t="s">
        <v>54</v>
      </c>
      <c r="X117">
        <v>17</v>
      </c>
      <c r="Y117" t="s">
        <v>115</v>
      </c>
    </row>
    <row r="118" spans="1:25" x14ac:dyDescent="0.25">
      <c r="A118">
        <v>2024</v>
      </c>
      <c r="B118" t="s">
        <v>22</v>
      </c>
      <c r="C118" s="1" t="s">
        <v>93</v>
      </c>
      <c r="D118" s="1" t="s">
        <v>110</v>
      </c>
      <c r="E118" s="1">
        <v>2100121227</v>
      </c>
      <c r="F118" s="2">
        <f>IF(ISNUMBER(SEARCH(":",IF(ISBLANK(VLOOKUP(E118,SOTC_SWINE!B2:D344,3,FALSE)),VLOOKUP(E118,SOTC_SWINE!B2:E344,4,FALSE),VLOOKUP(E344,SOTC_SWINE!B2:D344,3,FALSE))))=TRUE,"SW"&amp;UPPER(RIGHT(IF(ISBLANK(VLOOKUP(E118,SOTC_SWINE!B2:D344,3,FALSE)),VLOOKUP(E118,SOTC_SWINE!B2:E344,4,FALSE),VLOOKUP(E344,SOTC_SWINE!B2:D344,3,FALSE)),LEN(IF(ISBLANK(VLOOKUP(E118,SOTC_SWINE!B2:D344,3,FALSE)),VLOOKUP(E118,SOTC_SWINE!B2:E344,4,FALSE),VLOOKUP(E344,SOTC_SWINE!B2:D344,3,FALSE)))-SEARCH(":",IF(ISBLANK(VLOOKUP(E118,SOTC_SWINE!B2:D344,3,FALSE)),VLOOKUP(E118,SOTC_SWINE!B2:E344,4,FALSE),VLOOKUP(E344,SOTC_SWINE!B2:D344,3,FALSE))))),"SW"&amp;UPPER(RIGHT(IF(ISBLANK(VLOOKUP(E118,SOTC_SWINE!B2:D344,3,FALSE)),VLOOKUP(E118,SOTC_SWINE!B2:E344,4,FALSE),VLOOKUP(E344,SOTC_SWINE!B2:D344,3,FALSE)),LEN(IF(ISBLANK(VLOOKUP(E118,SOTC_SWINE!B2:D344,3,FALSE)),VLOOKUP(E118,SOTC_SWINE!B2:E344,4,FALSE),VLOOKUP(E344,SOTC_SWINE!B2:D344,3,FALSE)))-SEARCH("-",IF(ISBLANK(VLOOKUP(E118,SOTC_SWINE!B2:D344,3,FALSE)),VLOOKUP(E118,SOTC_SWINE!B2:E344,4,FALSE),VLOOKUP(E344,SOTC_SWINE!B2:D344,3,FALSE))))))</f>
      </c>
      <c r="G118" s="7" t="s">
        <v>26</v>
      </c>
      <c r="H118" s="7">
        <f>VLOOKUP(E118,SOTC_SWINE!B2:C344,{2},FALSE)</f>
      </c>
      <c r="I118" s="1">
        <v>1000000000742</v>
      </c>
      <c r="J118" s="2" t="s">
        <v>32</v>
      </c>
      <c r="K118" s="2" t="s">
        <v>32</v>
      </c>
      <c r="L118">
        <f>IF(VLOOKUP(K118,SKU_SWINE!C2:F106,{4},FALSE)=0, "-",VLOOKUP(K118,SKU_SWINE!C2:F106,{4},FALSE)</f>
      </c>
      <c r="M118" s="8">
        <v>6</v>
      </c>
      <c r="N118" s="7" t="s">
        <v>28</v>
      </c>
      <c r="O118" s="9">
        <f>((VLOOKUP(Y118,SOTC_SWINE!A2:J344,9,FALSE)/VLOOKUP(Y118,SOTC_SWINE!A2:J344,8,FALSE))*M118)</f>
      </c>
      <c r="P118" s="8">
        <v>0</v>
      </c>
      <c r="Q118" s="10">
        <f>O118-P118</f>
      </c>
      <c r="R118" s="10">
        <f>Q118/M118</f>
      </c>
      <c r="S118" s="10">
        <f>U118*P118</f>
      </c>
      <c r="T118" s="8">
        <v>143190</v>
      </c>
      <c r="U118" s="8">
        <f>T118/Q118</f>
      </c>
      <c r="V118" s="8">
        <f>T118/M118</f>
      </c>
      <c r="W118" t="s">
        <v>54</v>
      </c>
      <c r="X118">
        <v>17</v>
      </c>
      <c r="Y118" t="s">
        <v>116</v>
      </c>
    </row>
    <row r="119" spans="1:25" x14ac:dyDescent="0.25">
      <c r="A119">
        <v>2024</v>
      </c>
      <c r="B119" t="s">
        <v>22</v>
      </c>
      <c r="C119" s="1" t="s">
        <v>93</v>
      </c>
      <c r="D119" s="1" t="s">
        <v>110</v>
      </c>
      <c r="E119" s="1">
        <v>2100121227</v>
      </c>
      <c r="F119" s="2">
        <f>IF(ISNUMBER(SEARCH(":",IF(ISBLANK(VLOOKUP(E119,SOTC_SWINE!B2:D344,3,FALSE)),VLOOKUP(E119,SOTC_SWINE!B2:E344,4,FALSE),VLOOKUP(E344,SOTC_SWINE!B2:D344,3,FALSE))))=TRUE,"SW"&amp;UPPER(RIGHT(IF(ISBLANK(VLOOKUP(E119,SOTC_SWINE!B2:D344,3,FALSE)),VLOOKUP(E119,SOTC_SWINE!B2:E344,4,FALSE),VLOOKUP(E344,SOTC_SWINE!B2:D344,3,FALSE)),LEN(IF(ISBLANK(VLOOKUP(E119,SOTC_SWINE!B2:D344,3,FALSE)),VLOOKUP(E119,SOTC_SWINE!B2:E344,4,FALSE),VLOOKUP(E344,SOTC_SWINE!B2:D344,3,FALSE)))-SEARCH(":",IF(ISBLANK(VLOOKUP(E119,SOTC_SWINE!B2:D344,3,FALSE)),VLOOKUP(E119,SOTC_SWINE!B2:E344,4,FALSE),VLOOKUP(E344,SOTC_SWINE!B2:D344,3,FALSE))))),"SW"&amp;UPPER(RIGHT(IF(ISBLANK(VLOOKUP(E119,SOTC_SWINE!B2:D344,3,FALSE)),VLOOKUP(E119,SOTC_SWINE!B2:E344,4,FALSE),VLOOKUP(E344,SOTC_SWINE!B2:D344,3,FALSE)),LEN(IF(ISBLANK(VLOOKUP(E119,SOTC_SWINE!B2:D344,3,FALSE)),VLOOKUP(E119,SOTC_SWINE!B2:E344,4,FALSE),VLOOKUP(E344,SOTC_SWINE!B2:D344,3,FALSE)))-SEARCH("-",IF(ISBLANK(VLOOKUP(E119,SOTC_SWINE!B2:D344,3,FALSE)),VLOOKUP(E119,SOTC_SWINE!B2:E344,4,FALSE),VLOOKUP(E344,SOTC_SWINE!B2:D344,3,FALSE))))))</f>
      </c>
      <c r="G119" s="7" t="s">
        <v>26</v>
      </c>
      <c r="H119" s="7">
        <f>VLOOKUP(E119,SOTC_SWINE!B2:C344,{2},FALSE)</f>
      </c>
      <c r="I119" s="1">
        <v>1000000000743</v>
      </c>
      <c r="J119" s="2" t="s">
        <v>34</v>
      </c>
      <c r="K119" s="2" t="s">
        <v>34</v>
      </c>
      <c r="L119">
        <f>IF(VLOOKUP(K119,SKU_SWINE!C2:F106,{4},FALSE)=0, "-",VLOOKUP(K119,SKU_SWINE!C2:F106,{4},FALSE)</f>
      </c>
      <c r="M119" s="8">
        <v>11</v>
      </c>
      <c r="N119" s="7" t="s">
        <v>28</v>
      </c>
      <c r="O119" s="9">
        <f>((VLOOKUP(Y119,SOTC_SWINE!A2:J344,9,FALSE)/VLOOKUP(Y119,SOTC_SWINE!A2:J344,8,FALSE))*M119)</f>
      </c>
      <c r="P119" s="8">
        <v>0</v>
      </c>
      <c r="Q119" s="10">
        <f>O119-P119</f>
      </c>
      <c r="R119" s="10">
        <f>Q119/M119</f>
      </c>
      <c r="S119" s="10">
        <f>U119*P119</f>
      </c>
      <c r="T119" s="8">
        <v>239197.31</v>
      </c>
      <c r="U119" s="8">
        <f>T119/Q119</f>
      </c>
      <c r="V119" s="8">
        <f>T119/M119</f>
      </c>
      <c r="W119" t="s">
        <v>54</v>
      </c>
      <c r="X119">
        <v>17</v>
      </c>
      <c r="Y119" t="s">
        <v>111</v>
      </c>
    </row>
    <row r="120" spans="1:25" x14ac:dyDescent="0.25">
      <c r="A120">
        <v>2024</v>
      </c>
      <c r="B120" t="s">
        <v>22</v>
      </c>
      <c r="C120" s="1" t="s">
        <v>93</v>
      </c>
      <c r="D120" s="1" t="s">
        <v>110</v>
      </c>
      <c r="E120" s="1">
        <v>2100121227</v>
      </c>
      <c r="F120" s="2">
        <f>IF(ISNUMBER(SEARCH(":",IF(ISBLANK(VLOOKUP(E120,SOTC_SWINE!B2:D344,3,FALSE)),VLOOKUP(E120,SOTC_SWINE!B2:E344,4,FALSE),VLOOKUP(E344,SOTC_SWINE!B2:D344,3,FALSE))))=TRUE,"SW"&amp;UPPER(RIGHT(IF(ISBLANK(VLOOKUP(E120,SOTC_SWINE!B2:D344,3,FALSE)),VLOOKUP(E120,SOTC_SWINE!B2:E344,4,FALSE),VLOOKUP(E344,SOTC_SWINE!B2:D344,3,FALSE)),LEN(IF(ISBLANK(VLOOKUP(E120,SOTC_SWINE!B2:D344,3,FALSE)),VLOOKUP(E120,SOTC_SWINE!B2:E344,4,FALSE),VLOOKUP(E344,SOTC_SWINE!B2:D344,3,FALSE)))-SEARCH(":",IF(ISBLANK(VLOOKUP(E120,SOTC_SWINE!B2:D344,3,FALSE)),VLOOKUP(E120,SOTC_SWINE!B2:E344,4,FALSE),VLOOKUP(E344,SOTC_SWINE!B2:D344,3,FALSE))))),"SW"&amp;UPPER(RIGHT(IF(ISBLANK(VLOOKUP(E120,SOTC_SWINE!B2:D344,3,FALSE)),VLOOKUP(E120,SOTC_SWINE!B2:E344,4,FALSE),VLOOKUP(E344,SOTC_SWINE!B2:D344,3,FALSE)),LEN(IF(ISBLANK(VLOOKUP(E120,SOTC_SWINE!B2:D344,3,FALSE)),VLOOKUP(E120,SOTC_SWINE!B2:E344,4,FALSE),VLOOKUP(E344,SOTC_SWINE!B2:D344,3,FALSE)))-SEARCH("-",IF(ISBLANK(VLOOKUP(E120,SOTC_SWINE!B2:D344,3,FALSE)),VLOOKUP(E120,SOTC_SWINE!B2:E344,4,FALSE),VLOOKUP(E344,SOTC_SWINE!B2:D344,3,FALSE))))))</f>
      </c>
      <c r="G120" s="7" t="s">
        <v>26</v>
      </c>
      <c r="H120" s="7">
        <f>VLOOKUP(E120,SOTC_SWINE!B2:C344,{2},FALSE)</f>
      </c>
      <c r="I120" s="1">
        <v>1000000000744</v>
      </c>
      <c r="J120" s="2" t="s">
        <v>112</v>
      </c>
      <c r="K120" s="2" t="s">
        <v>112</v>
      </c>
      <c r="L120">
        <f>IF(VLOOKUP(K120,SKU_SWINE!C2:F106,{4},FALSE)=0, "-",VLOOKUP(K120,SKU_SWINE!C2:F106,{4},FALSE)</f>
      </c>
      <c r="M120" s="8">
        <v>10</v>
      </c>
      <c r="N120" s="7" t="s">
        <v>28</v>
      </c>
      <c r="O120" s="9">
        <f>((VLOOKUP(Y120,SOTC_SWINE!A2:J344,9,FALSE)/VLOOKUP(Y120,SOTC_SWINE!A2:J344,8,FALSE))*M120)</f>
      </c>
      <c r="P120" s="8">
        <v>0</v>
      </c>
      <c r="Q120" s="10">
        <f>O120-P120</f>
      </c>
      <c r="R120" s="10">
        <f>Q120/M120</f>
      </c>
      <c r="S120" s="10">
        <f>U120*P120</f>
      </c>
      <c r="T120" s="8">
        <v>230884.6</v>
      </c>
      <c r="U120" s="8">
        <f>T120/Q120</f>
      </c>
      <c r="V120" s="8">
        <f>T120/M120</f>
      </c>
      <c r="W120" t="s">
        <v>54</v>
      </c>
      <c r="X120">
        <v>17</v>
      </c>
      <c r="Y120" t="s">
        <v>113</v>
      </c>
    </row>
    <row r="121" spans="1:25" x14ac:dyDescent="0.25">
      <c r="A121">
        <v>2024</v>
      </c>
      <c r="B121" t="s">
        <v>22</v>
      </c>
      <c r="C121" s="1" t="s">
        <v>93</v>
      </c>
      <c r="D121" s="1" t="s">
        <v>110</v>
      </c>
      <c r="E121" s="1">
        <v>2100121227</v>
      </c>
      <c r="F121" s="2">
        <f>IF(ISNUMBER(SEARCH(":",IF(ISBLANK(VLOOKUP(E121,SOTC_SWINE!B2:D344,3,FALSE)),VLOOKUP(E121,SOTC_SWINE!B2:E344,4,FALSE),VLOOKUP(E344,SOTC_SWINE!B2:D344,3,FALSE))))=TRUE,"SW"&amp;UPPER(RIGHT(IF(ISBLANK(VLOOKUP(E121,SOTC_SWINE!B2:D344,3,FALSE)),VLOOKUP(E121,SOTC_SWINE!B2:E344,4,FALSE),VLOOKUP(E344,SOTC_SWINE!B2:D344,3,FALSE)),LEN(IF(ISBLANK(VLOOKUP(E121,SOTC_SWINE!B2:D344,3,FALSE)),VLOOKUP(E121,SOTC_SWINE!B2:E344,4,FALSE),VLOOKUP(E344,SOTC_SWINE!B2:D344,3,FALSE)))-SEARCH(":",IF(ISBLANK(VLOOKUP(E121,SOTC_SWINE!B2:D344,3,FALSE)),VLOOKUP(E121,SOTC_SWINE!B2:E344,4,FALSE),VLOOKUP(E344,SOTC_SWINE!B2:D344,3,FALSE))))),"SW"&amp;UPPER(RIGHT(IF(ISBLANK(VLOOKUP(E121,SOTC_SWINE!B2:D344,3,FALSE)),VLOOKUP(E121,SOTC_SWINE!B2:E344,4,FALSE),VLOOKUP(E344,SOTC_SWINE!B2:D344,3,FALSE)),LEN(IF(ISBLANK(VLOOKUP(E121,SOTC_SWINE!B2:D344,3,FALSE)),VLOOKUP(E121,SOTC_SWINE!B2:E344,4,FALSE),VLOOKUP(E344,SOTC_SWINE!B2:D344,3,FALSE)))-SEARCH("-",IF(ISBLANK(VLOOKUP(E121,SOTC_SWINE!B2:D344,3,FALSE)),VLOOKUP(E121,SOTC_SWINE!B2:E344,4,FALSE),VLOOKUP(E344,SOTC_SWINE!B2:D344,3,FALSE))))))</f>
      </c>
      <c r="G121" s="7" t="s">
        <v>26</v>
      </c>
      <c r="H121" s="7">
        <f>VLOOKUP(E121,SOTC_SWINE!B2:C344,{2},FALSE)</f>
      </c>
      <c r="I121" s="1">
        <v>1000000000745</v>
      </c>
      <c r="J121" s="2" t="s">
        <v>114</v>
      </c>
      <c r="K121" s="2" t="s">
        <v>114</v>
      </c>
      <c r="L121">
        <f>IF(VLOOKUP(K121,SKU_SWINE!C2:F106,{4},FALSE)=0, "-",VLOOKUP(K121,SKU_SWINE!C2:F106,{4},FALSE)</f>
      </c>
      <c r="M121" s="8">
        <v>3</v>
      </c>
      <c r="N121" s="7" t="s">
        <v>28</v>
      </c>
      <c r="O121" s="9">
        <f>((VLOOKUP(Y121,SOTC_SWINE!A2:J344,9,FALSE)/VLOOKUP(Y121,SOTC_SWINE!A2:J344,8,FALSE))*M121)</f>
      </c>
      <c r="P121" s="8">
        <v>0</v>
      </c>
      <c r="Q121" s="10">
        <f>O121-P121</f>
      </c>
      <c r="R121" s="10">
        <f>Q121/M121</f>
      </c>
      <c r="S121" s="10">
        <f>U121*P121</f>
      </c>
      <c r="T121" s="8">
        <v>76443.75</v>
      </c>
      <c r="U121" s="8">
        <f>T121/Q121</f>
      </c>
      <c r="V121" s="8">
        <f>T121/M121</f>
      </c>
      <c r="W121" t="s">
        <v>54</v>
      </c>
      <c r="X121">
        <v>17</v>
      </c>
      <c r="Y121" t="s">
        <v>115</v>
      </c>
    </row>
    <row r="122" spans="1:25" x14ac:dyDescent="0.25">
      <c r="A122">
        <v>2024</v>
      </c>
      <c r="B122" t="s">
        <v>22</v>
      </c>
      <c r="C122" s="1" t="s">
        <v>93</v>
      </c>
      <c r="D122" s="1" t="s">
        <v>110</v>
      </c>
      <c r="E122" s="1">
        <v>2100121227</v>
      </c>
      <c r="F122" s="2">
        <f>IF(ISNUMBER(SEARCH(":",IF(ISBLANK(VLOOKUP(E122,SOTC_SWINE!B2:D344,3,FALSE)),VLOOKUP(E122,SOTC_SWINE!B2:E344,4,FALSE),VLOOKUP(E344,SOTC_SWINE!B2:D344,3,FALSE))))=TRUE,"SW"&amp;UPPER(RIGHT(IF(ISBLANK(VLOOKUP(E122,SOTC_SWINE!B2:D344,3,FALSE)),VLOOKUP(E122,SOTC_SWINE!B2:E344,4,FALSE),VLOOKUP(E344,SOTC_SWINE!B2:D344,3,FALSE)),LEN(IF(ISBLANK(VLOOKUP(E122,SOTC_SWINE!B2:D344,3,FALSE)),VLOOKUP(E122,SOTC_SWINE!B2:E344,4,FALSE),VLOOKUP(E344,SOTC_SWINE!B2:D344,3,FALSE)))-SEARCH(":",IF(ISBLANK(VLOOKUP(E122,SOTC_SWINE!B2:D344,3,FALSE)),VLOOKUP(E122,SOTC_SWINE!B2:E344,4,FALSE),VLOOKUP(E344,SOTC_SWINE!B2:D344,3,FALSE))))),"SW"&amp;UPPER(RIGHT(IF(ISBLANK(VLOOKUP(E122,SOTC_SWINE!B2:D344,3,FALSE)),VLOOKUP(E122,SOTC_SWINE!B2:E344,4,FALSE),VLOOKUP(E344,SOTC_SWINE!B2:D344,3,FALSE)),LEN(IF(ISBLANK(VLOOKUP(E122,SOTC_SWINE!B2:D344,3,FALSE)),VLOOKUP(E122,SOTC_SWINE!B2:E344,4,FALSE),VLOOKUP(E344,SOTC_SWINE!B2:D344,3,FALSE)))-SEARCH("-",IF(ISBLANK(VLOOKUP(E122,SOTC_SWINE!B2:D344,3,FALSE)),VLOOKUP(E122,SOTC_SWINE!B2:E344,4,FALSE),VLOOKUP(E344,SOTC_SWINE!B2:D344,3,FALSE))))))</f>
      </c>
      <c r="G122" s="7" t="s">
        <v>26</v>
      </c>
      <c r="H122" s="7">
        <f>VLOOKUP(E122,SOTC_SWINE!B2:C344,{2},FALSE)</f>
      </c>
      <c r="I122" s="1">
        <v>1000000000602</v>
      </c>
      <c r="J122" s="2" t="s">
        <v>117</v>
      </c>
      <c r="K122" s="2" t="s">
        <v>117</v>
      </c>
      <c r="L122">
        <f>IF(VLOOKUP(K122,SKU_SWINE!C2:F106,{4},FALSE)=0, "-",VLOOKUP(K122,SKU_SWINE!C2:F106,{4},FALSE)</f>
      </c>
      <c r="M122" s="8">
        <v>1</v>
      </c>
      <c r="N122" s="7" t="s">
        <v>28</v>
      </c>
      <c r="O122" s="9">
        <f>((VLOOKUP(Y122,SOTC_SWINE!A2:J344,9,FALSE)/VLOOKUP(Y122,SOTC_SWINE!A2:J344,8,FALSE))*M122)</f>
      </c>
      <c r="P122" s="8">
        <v>0</v>
      </c>
      <c r="Q122" s="10">
        <f>O122-P122</f>
      </c>
      <c r="R122" s="10">
        <f>Q122/M122</f>
      </c>
      <c r="S122" s="10">
        <f>U122*P122</f>
      </c>
      <c r="T122" s="8">
        <v>27115</v>
      </c>
      <c r="U122" s="8">
        <f>T122/Q122</f>
      </c>
      <c r="V122" s="8">
        <f>T122/M122</f>
      </c>
      <c r="W122" t="s">
        <v>54</v>
      </c>
      <c r="X122">
        <v>17</v>
      </c>
      <c r="Y122" t="s">
        <v>118</v>
      </c>
    </row>
    <row r="123" spans="1:25" x14ac:dyDescent="0.25">
      <c r="A123">
        <v>2024</v>
      </c>
      <c r="B123" t="s">
        <v>22</v>
      </c>
      <c r="C123" s="1" t="s">
        <v>99</v>
      </c>
      <c r="D123" s="1" t="s">
        <v>119</v>
      </c>
      <c r="E123" s="1">
        <v>2100121203</v>
      </c>
      <c r="F123" s="2">
        <f>IF(ISNUMBER(SEARCH(":",IF(ISBLANK(VLOOKUP(E123,SOTC_SWINE!B2:D344,3,FALSE)),VLOOKUP(E123,SOTC_SWINE!B2:E344,4,FALSE),VLOOKUP(E344,SOTC_SWINE!B2:D344,3,FALSE))))=TRUE,"SW"&amp;UPPER(RIGHT(IF(ISBLANK(VLOOKUP(E123,SOTC_SWINE!B2:D344,3,FALSE)),VLOOKUP(E123,SOTC_SWINE!B2:E344,4,FALSE),VLOOKUP(E344,SOTC_SWINE!B2:D344,3,FALSE)),LEN(IF(ISBLANK(VLOOKUP(E123,SOTC_SWINE!B2:D344,3,FALSE)),VLOOKUP(E123,SOTC_SWINE!B2:E344,4,FALSE),VLOOKUP(E344,SOTC_SWINE!B2:D344,3,FALSE)))-SEARCH(":",IF(ISBLANK(VLOOKUP(E123,SOTC_SWINE!B2:D344,3,FALSE)),VLOOKUP(E123,SOTC_SWINE!B2:E344,4,FALSE),VLOOKUP(E344,SOTC_SWINE!B2:D344,3,FALSE))))),"SW"&amp;UPPER(RIGHT(IF(ISBLANK(VLOOKUP(E123,SOTC_SWINE!B2:D344,3,FALSE)),VLOOKUP(E123,SOTC_SWINE!B2:E344,4,FALSE),VLOOKUP(E344,SOTC_SWINE!B2:D344,3,FALSE)),LEN(IF(ISBLANK(VLOOKUP(E123,SOTC_SWINE!B2:D344,3,FALSE)),VLOOKUP(E123,SOTC_SWINE!B2:E344,4,FALSE),VLOOKUP(E344,SOTC_SWINE!B2:D344,3,FALSE)))-SEARCH("-",IF(ISBLANK(VLOOKUP(E123,SOTC_SWINE!B2:D344,3,FALSE)),VLOOKUP(E123,SOTC_SWINE!B2:E344,4,FALSE),VLOOKUP(E344,SOTC_SWINE!B2:D344,3,FALSE))))))</f>
      </c>
      <c r="G123" s="7" t="s">
        <v>26</v>
      </c>
      <c r="H123" s="7">
        <f>VLOOKUP(E123,SOTC_SWINE!B2:C344,{2},FALSE)</f>
      </c>
      <c r="I123" s="1">
        <v>1000000000637</v>
      </c>
      <c r="J123" s="2" t="s">
        <v>47</v>
      </c>
      <c r="K123" s="2" t="s">
        <v>47</v>
      </c>
      <c r="L123">
        <f>IF(VLOOKUP(K123,SKU_SWINE!C2:F106,{4},FALSE)=0, "-",VLOOKUP(K123,SKU_SWINE!C2:F106,{4},FALSE)</f>
      </c>
      <c r="M123" s="8">
        <v>1</v>
      </c>
      <c r="N123" s="7" t="s">
        <v>28</v>
      </c>
      <c r="O123" s="9">
        <f>((VLOOKUP(Y123,SOTC_SWINE!A2:J344,9,FALSE)/VLOOKUP(Y123,SOTC_SWINE!A2:J344,8,FALSE))*M123)</f>
      </c>
      <c r="P123" s="8">
        <v>0</v>
      </c>
      <c r="Q123" s="10">
        <f>O123-P123</f>
      </c>
      <c r="R123" s="10">
        <f>Q123/M123</f>
      </c>
      <c r="S123" s="10">
        <f>U123*P123</f>
      </c>
      <c r="T123" s="8">
        <v>2580</v>
      </c>
      <c r="U123" s="8">
        <f>T123/Q123</f>
      </c>
      <c r="V123" s="8">
        <f>T123/M123</f>
      </c>
      <c r="W123" t="s">
        <v>54</v>
      </c>
      <c r="X123">
        <v>17</v>
      </c>
      <c r="Y123" t="s">
        <v>120</v>
      </c>
    </row>
    <row r="124" spans="1:25" x14ac:dyDescent="0.25">
      <c r="A124">
        <v>2024</v>
      </c>
      <c r="B124" t="s">
        <v>22</v>
      </c>
      <c r="C124" s="1" t="s">
        <v>99</v>
      </c>
      <c r="D124" s="1" t="s">
        <v>119</v>
      </c>
      <c r="E124" s="1">
        <v>2100121203</v>
      </c>
      <c r="F124" s="2">
        <f>IF(ISNUMBER(SEARCH(":",IF(ISBLANK(VLOOKUP(E124,SOTC_SWINE!B2:D344,3,FALSE)),VLOOKUP(E124,SOTC_SWINE!B2:E344,4,FALSE),VLOOKUP(E344,SOTC_SWINE!B2:D344,3,FALSE))))=TRUE,"SW"&amp;UPPER(RIGHT(IF(ISBLANK(VLOOKUP(E124,SOTC_SWINE!B2:D344,3,FALSE)),VLOOKUP(E124,SOTC_SWINE!B2:E344,4,FALSE),VLOOKUP(E344,SOTC_SWINE!B2:D344,3,FALSE)),LEN(IF(ISBLANK(VLOOKUP(E124,SOTC_SWINE!B2:D344,3,FALSE)),VLOOKUP(E124,SOTC_SWINE!B2:E344,4,FALSE),VLOOKUP(E344,SOTC_SWINE!B2:D344,3,FALSE)))-SEARCH(":",IF(ISBLANK(VLOOKUP(E124,SOTC_SWINE!B2:D344,3,FALSE)),VLOOKUP(E124,SOTC_SWINE!B2:E344,4,FALSE),VLOOKUP(E344,SOTC_SWINE!B2:D344,3,FALSE))))),"SW"&amp;UPPER(RIGHT(IF(ISBLANK(VLOOKUP(E124,SOTC_SWINE!B2:D344,3,FALSE)),VLOOKUP(E124,SOTC_SWINE!B2:E344,4,FALSE),VLOOKUP(E344,SOTC_SWINE!B2:D344,3,FALSE)),LEN(IF(ISBLANK(VLOOKUP(E124,SOTC_SWINE!B2:D344,3,FALSE)),VLOOKUP(E124,SOTC_SWINE!B2:E344,4,FALSE),VLOOKUP(E344,SOTC_SWINE!B2:D344,3,FALSE)))-SEARCH("-",IF(ISBLANK(VLOOKUP(E124,SOTC_SWINE!B2:D344,3,FALSE)),VLOOKUP(E124,SOTC_SWINE!B2:E344,4,FALSE),VLOOKUP(E344,SOTC_SWINE!B2:D344,3,FALSE))))))</f>
      </c>
      <c r="G124" s="7" t="s">
        <v>26</v>
      </c>
      <c r="H124" s="7">
        <f>VLOOKUP(E124,SOTC_SWINE!B2:C344,{2},FALSE)</f>
      </c>
      <c r="I124" s="1">
        <v>1000000000631</v>
      </c>
      <c r="J124" s="2" t="s">
        <v>90</v>
      </c>
      <c r="K124" s="2" t="s">
        <v>90</v>
      </c>
      <c r="L124">
        <f>IF(VLOOKUP(K124,SKU_SWINE!C2:F106,{4},FALSE)=0, "-",VLOOKUP(K124,SKU_SWINE!C2:F106,{4},FALSE)</f>
      </c>
      <c r="M124" s="8">
        <v>8</v>
      </c>
      <c r="N124" s="7" t="s">
        <v>28</v>
      </c>
      <c r="O124" s="9">
        <f>((VLOOKUP(Y124,SOTC_SWINE!A2:J344,9,FALSE)/VLOOKUP(Y124,SOTC_SWINE!A2:J344,8,FALSE))*M124)</f>
      </c>
      <c r="P124" s="8">
        <v>0</v>
      </c>
      <c r="Q124" s="10">
        <f>O124-P124</f>
      </c>
      <c r="R124" s="10">
        <f>Q124/M124</f>
      </c>
      <c r="S124" s="10">
        <f>U124*P124</f>
      </c>
      <c r="T124" s="8">
        <v>14228.56</v>
      </c>
      <c r="U124" s="8">
        <f>T124/Q124</f>
      </c>
      <c r="V124" s="8">
        <f>T124/M124</f>
      </c>
      <c r="W124" t="s">
        <v>54</v>
      </c>
      <c r="X124">
        <v>17</v>
      </c>
      <c r="Y124" t="s">
        <v>121</v>
      </c>
    </row>
    <row r="125" spans="1:25" x14ac:dyDescent="0.25">
      <c r="A125">
        <v>2024</v>
      </c>
      <c r="B125" t="s">
        <v>22</v>
      </c>
      <c r="C125" s="1" t="s">
        <v>99</v>
      </c>
      <c r="D125" s="1" t="s">
        <v>119</v>
      </c>
      <c r="E125" s="1">
        <v>2100121203</v>
      </c>
      <c r="F125" s="2">
        <f>IF(ISNUMBER(SEARCH(":",IF(ISBLANK(VLOOKUP(E125,SOTC_SWINE!B2:D344,3,FALSE)),VLOOKUP(E125,SOTC_SWINE!B2:E344,4,FALSE),VLOOKUP(E344,SOTC_SWINE!B2:D344,3,FALSE))))=TRUE,"SW"&amp;UPPER(RIGHT(IF(ISBLANK(VLOOKUP(E125,SOTC_SWINE!B2:D344,3,FALSE)),VLOOKUP(E125,SOTC_SWINE!B2:E344,4,FALSE),VLOOKUP(E344,SOTC_SWINE!B2:D344,3,FALSE)),LEN(IF(ISBLANK(VLOOKUP(E125,SOTC_SWINE!B2:D344,3,FALSE)),VLOOKUP(E125,SOTC_SWINE!B2:E344,4,FALSE),VLOOKUP(E344,SOTC_SWINE!B2:D344,3,FALSE)))-SEARCH(":",IF(ISBLANK(VLOOKUP(E125,SOTC_SWINE!B2:D344,3,FALSE)),VLOOKUP(E125,SOTC_SWINE!B2:E344,4,FALSE),VLOOKUP(E344,SOTC_SWINE!B2:D344,3,FALSE))))),"SW"&amp;UPPER(RIGHT(IF(ISBLANK(VLOOKUP(E125,SOTC_SWINE!B2:D344,3,FALSE)),VLOOKUP(E125,SOTC_SWINE!B2:E344,4,FALSE),VLOOKUP(E344,SOTC_SWINE!B2:D344,3,FALSE)),LEN(IF(ISBLANK(VLOOKUP(E125,SOTC_SWINE!B2:D344,3,FALSE)),VLOOKUP(E125,SOTC_SWINE!B2:E344,4,FALSE),VLOOKUP(E344,SOTC_SWINE!B2:D344,3,FALSE)))-SEARCH("-",IF(ISBLANK(VLOOKUP(E125,SOTC_SWINE!B2:D344,3,FALSE)),VLOOKUP(E125,SOTC_SWINE!B2:E344,4,FALSE),VLOOKUP(E344,SOTC_SWINE!B2:D344,3,FALSE))))))</f>
      </c>
      <c r="G125" s="7" t="s">
        <v>26</v>
      </c>
      <c r="H125" s="7">
        <f>VLOOKUP(E125,SOTC_SWINE!B2:C344,{2},FALSE)</f>
      </c>
      <c r="I125" s="1">
        <v>1000000000631</v>
      </c>
      <c r="J125" s="2" t="s">
        <v>90</v>
      </c>
      <c r="K125" s="2" t="s">
        <v>90</v>
      </c>
      <c r="L125">
        <f>IF(VLOOKUP(K125,SKU_SWINE!C2:F106,{4},FALSE)=0, "-",VLOOKUP(K125,SKU_SWINE!C2:F106,{4},FALSE)</f>
      </c>
      <c r="M125" s="8">
        <v>3</v>
      </c>
      <c r="N125" s="7" t="s">
        <v>28</v>
      </c>
      <c r="O125" s="9">
        <f>((VLOOKUP(Y125,SOTC_SWINE!A2:J344,9,FALSE)/VLOOKUP(Y125,SOTC_SWINE!A2:J344,8,FALSE))*M125)</f>
      </c>
      <c r="P125" s="8">
        <v>0</v>
      </c>
      <c r="Q125" s="10">
        <f>O125-P125</f>
      </c>
      <c r="R125" s="10">
        <f>Q125/M125</f>
      </c>
      <c r="S125" s="10">
        <f>U125*P125</f>
      </c>
      <c r="T125" s="8">
        <v>5335.71</v>
      </c>
      <c r="U125" s="8">
        <f>T125/Q125</f>
      </c>
      <c r="V125" s="8">
        <f>T125/M125</f>
      </c>
      <c r="W125" t="s">
        <v>54</v>
      </c>
      <c r="X125">
        <v>17</v>
      </c>
      <c r="Y125" t="s">
        <v>121</v>
      </c>
    </row>
    <row r="126" spans="1:25" x14ac:dyDescent="0.25">
      <c r="A126">
        <v>2024</v>
      </c>
      <c r="B126" t="s">
        <v>22</v>
      </c>
      <c r="C126" s="1" t="s">
        <v>99</v>
      </c>
      <c r="D126" s="1" t="s">
        <v>119</v>
      </c>
      <c r="E126" s="1">
        <v>2100121203</v>
      </c>
      <c r="F126" s="2">
        <f>IF(ISNUMBER(SEARCH(":",IF(ISBLANK(VLOOKUP(E126,SOTC_SWINE!B2:D344,3,FALSE)),VLOOKUP(E126,SOTC_SWINE!B2:E344,4,FALSE),VLOOKUP(E344,SOTC_SWINE!B2:D344,3,FALSE))))=TRUE,"SW"&amp;UPPER(RIGHT(IF(ISBLANK(VLOOKUP(E126,SOTC_SWINE!B2:D344,3,FALSE)),VLOOKUP(E126,SOTC_SWINE!B2:E344,4,FALSE),VLOOKUP(E344,SOTC_SWINE!B2:D344,3,FALSE)),LEN(IF(ISBLANK(VLOOKUP(E126,SOTC_SWINE!B2:D344,3,FALSE)),VLOOKUP(E126,SOTC_SWINE!B2:E344,4,FALSE),VLOOKUP(E344,SOTC_SWINE!B2:D344,3,FALSE)))-SEARCH(":",IF(ISBLANK(VLOOKUP(E126,SOTC_SWINE!B2:D344,3,FALSE)),VLOOKUP(E126,SOTC_SWINE!B2:E344,4,FALSE),VLOOKUP(E344,SOTC_SWINE!B2:D344,3,FALSE))))),"SW"&amp;UPPER(RIGHT(IF(ISBLANK(VLOOKUP(E126,SOTC_SWINE!B2:D344,3,FALSE)),VLOOKUP(E126,SOTC_SWINE!B2:E344,4,FALSE),VLOOKUP(E344,SOTC_SWINE!B2:D344,3,FALSE)),LEN(IF(ISBLANK(VLOOKUP(E126,SOTC_SWINE!B2:D344,3,FALSE)),VLOOKUP(E126,SOTC_SWINE!B2:E344,4,FALSE),VLOOKUP(E344,SOTC_SWINE!B2:D344,3,FALSE)))-SEARCH("-",IF(ISBLANK(VLOOKUP(E126,SOTC_SWINE!B2:D344,3,FALSE)),VLOOKUP(E126,SOTC_SWINE!B2:E344,4,FALSE),VLOOKUP(E344,SOTC_SWINE!B2:D344,3,FALSE))))))</f>
      </c>
      <c r="G126" s="7" t="s">
        <v>26</v>
      </c>
      <c r="H126" s="7">
        <f>VLOOKUP(E126,SOTC_SWINE!B2:C344,{2},FALSE)</f>
      </c>
      <c r="I126" s="1">
        <v>1000000000631</v>
      </c>
      <c r="J126" s="2" t="s">
        <v>90</v>
      </c>
      <c r="K126" s="2" t="s">
        <v>90</v>
      </c>
      <c r="L126">
        <f>IF(VLOOKUP(K126,SKU_SWINE!C2:F106,{4},FALSE)=0, "-",VLOOKUP(K126,SKU_SWINE!C2:F106,{4},FALSE)</f>
      </c>
      <c r="M126" s="8">
        <v>2</v>
      </c>
      <c r="N126" s="7" t="s">
        <v>28</v>
      </c>
      <c r="O126" s="9">
        <f>((VLOOKUP(Y126,SOTC_SWINE!A2:J344,9,FALSE)/VLOOKUP(Y126,SOTC_SWINE!A2:J344,8,FALSE))*M126)</f>
      </c>
      <c r="P126" s="8">
        <v>0</v>
      </c>
      <c r="Q126" s="10">
        <f>O126-P126</f>
      </c>
      <c r="R126" s="10">
        <f>Q126/M126</f>
      </c>
      <c r="S126" s="10">
        <f>U126*P126</f>
      </c>
      <c r="T126" s="8">
        <v>3557.14</v>
      </c>
      <c r="U126" s="8">
        <f>T126/Q126</f>
      </c>
      <c r="V126" s="8">
        <f>T126/M126</f>
      </c>
      <c r="W126" t="s">
        <v>54</v>
      </c>
      <c r="X126">
        <v>17</v>
      </c>
      <c r="Y126" t="s">
        <v>121</v>
      </c>
    </row>
    <row r="127" spans="1:25" x14ac:dyDescent="0.25">
      <c r="A127">
        <v>2024</v>
      </c>
      <c r="B127" t="s">
        <v>22</v>
      </c>
      <c r="C127" s="1" t="s">
        <v>99</v>
      </c>
      <c r="D127" s="1" t="s">
        <v>119</v>
      </c>
      <c r="E127" s="1">
        <v>2100121203</v>
      </c>
      <c r="F127" s="2">
        <f>IF(ISNUMBER(SEARCH(":",IF(ISBLANK(VLOOKUP(E127,SOTC_SWINE!B2:D344,3,FALSE)),VLOOKUP(E127,SOTC_SWINE!B2:E344,4,FALSE),VLOOKUP(E344,SOTC_SWINE!B2:D344,3,FALSE))))=TRUE,"SW"&amp;UPPER(RIGHT(IF(ISBLANK(VLOOKUP(E127,SOTC_SWINE!B2:D344,3,FALSE)),VLOOKUP(E127,SOTC_SWINE!B2:E344,4,FALSE),VLOOKUP(E344,SOTC_SWINE!B2:D344,3,FALSE)),LEN(IF(ISBLANK(VLOOKUP(E127,SOTC_SWINE!B2:D344,3,FALSE)),VLOOKUP(E127,SOTC_SWINE!B2:E344,4,FALSE),VLOOKUP(E344,SOTC_SWINE!B2:D344,3,FALSE)))-SEARCH(":",IF(ISBLANK(VLOOKUP(E127,SOTC_SWINE!B2:D344,3,FALSE)),VLOOKUP(E127,SOTC_SWINE!B2:E344,4,FALSE),VLOOKUP(E344,SOTC_SWINE!B2:D344,3,FALSE))))),"SW"&amp;UPPER(RIGHT(IF(ISBLANK(VLOOKUP(E127,SOTC_SWINE!B2:D344,3,FALSE)),VLOOKUP(E127,SOTC_SWINE!B2:E344,4,FALSE),VLOOKUP(E344,SOTC_SWINE!B2:D344,3,FALSE)),LEN(IF(ISBLANK(VLOOKUP(E127,SOTC_SWINE!B2:D344,3,FALSE)),VLOOKUP(E127,SOTC_SWINE!B2:E344,4,FALSE),VLOOKUP(E344,SOTC_SWINE!B2:D344,3,FALSE)))-SEARCH("-",IF(ISBLANK(VLOOKUP(E127,SOTC_SWINE!B2:D344,3,FALSE)),VLOOKUP(E127,SOTC_SWINE!B2:E344,4,FALSE),VLOOKUP(E344,SOTC_SWINE!B2:D344,3,FALSE))))))</f>
      </c>
      <c r="G127" s="7" t="s">
        <v>26</v>
      </c>
      <c r="H127" s="7">
        <f>VLOOKUP(E127,SOTC_SWINE!B2:C344,{2},FALSE)</f>
      </c>
      <c r="I127" s="1">
        <v>1000000000631</v>
      </c>
      <c r="J127" s="2" t="s">
        <v>90</v>
      </c>
      <c r="K127" s="2" t="s">
        <v>90</v>
      </c>
      <c r="L127">
        <f>IF(VLOOKUP(K127,SKU_SWINE!C2:F106,{4},FALSE)=0, "-",VLOOKUP(K127,SKU_SWINE!C2:F106,{4},FALSE)</f>
      </c>
      <c r="M127" s="8">
        <v>1</v>
      </c>
      <c r="N127" s="7" t="s">
        <v>28</v>
      </c>
      <c r="O127" s="9">
        <f>((VLOOKUP(Y127,SOTC_SWINE!A2:J344,9,FALSE)/VLOOKUP(Y127,SOTC_SWINE!A2:J344,8,FALSE))*M127)</f>
      </c>
      <c r="P127" s="8">
        <v>0</v>
      </c>
      <c r="Q127" s="10">
        <f>O127-P127</f>
      </c>
      <c r="R127" s="10">
        <f>Q127/M127</f>
      </c>
      <c r="S127" s="10">
        <f>U127*P127</f>
      </c>
      <c r="T127" s="8">
        <v>1778.56</v>
      </c>
      <c r="U127" s="8">
        <f>T127/Q127</f>
      </c>
      <c r="V127" s="8">
        <f>T127/M127</f>
      </c>
      <c r="W127" t="s">
        <v>54</v>
      </c>
      <c r="X127">
        <v>17</v>
      </c>
      <c r="Y127" t="s">
        <v>121</v>
      </c>
    </row>
    <row r="128" spans="1:25" x14ac:dyDescent="0.25">
      <c r="A128">
        <v>2024</v>
      </c>
      <c r="B128" t="s">
        <v>22</v>
      </c>
      <c r="C128" s="1" t="s">
        <v>99</v>
      </c>
      <c r="D128" s="1" t="s">
        <v>119</v>
      </c>
      <c r="E128" s="1">
        <v>2100121203</v>
      </c>
      <c r="F128" s="2">
        <f>IF(ISNUMBER(SEARCH(":",IF(ISBLANK(VLOOKUP(E128,SOTC_SWINE!B2:D344,3,FALSE)),VLOOKUP(E128,SOTC_SWINE!B2:E344,4,FALSE),VLOOKUP(E344,SOTC_SWINE!B2:D344,3,FALSE))))=TRUE,"SW"&amp;UPPER(RIGHT(IF(ISBLANK(VLOOKUP(E128,SOTC_SWINE!B2:D344,3,FALSE)),VLOOKUP(E128,SOTC_SWINE!B2:E344,4,FALSE),VLOOKUP(E344,SOTC_SWINE!B2:D344,3,FALSE)),LEN(IF(ISBLANK(VLOOKUP(E128,SOTC_SWINE!B2:D344,3,FALSE)),VLOOKUP(E128,SOTC_SWINE!B2:E344,4,FALSE),VLOOKUP(E344,SOTC_SWINE!B2:D344,3,FALSE)))-SEARCH(":",IF(ISBLANK(VLOOKUP(E128,SOTC_SWINE!B2:D344,3,FALSE)),VLOOKUP(E128,SOTC_SWINE!B2:E344,4,FALSE),VLOOKUP(E344,SOTC_SWINE!B2:D344,3,FALSE))))),"SW"&amp;UPPER(RIGHT(IF(ISBLANK(VLOOKUP(E128,SOTC_SWINE!B2:D344,3,FALSE)),VLOOKUP(E128,SOTC_SWINE!B2:E344,4,FALSE),VLOOKUP(E344,SOTC_SWINE!B2:D344,3,FALSE)),LEN(IF(ISBLANK(VLOOKUP(E128,SOTC_SWINE!B2:D344,3,FALSE)),VLOOKUP(E128,SOTC_SWINE!B2:E344,4,FALSE),VLOOKUP(E344,SOTC_SWINE!B2:D344,3,FALSE)))-SEARCH("-",IF(ISBLANK(VLOOKUP(E128,SOTC_SWINE!B2:D344,3,FALSE)),VLOOKUP(E128,SOTC_SWINE!B2:E344,4,FALSE),VLOOKUP(E344,SOTC_SWINE!B2:D344,3,FALSE))))))</f>
      </c>
      <c r="G128" s="7" t="s">
        <v>26</v>
      </c>
      <c r="H128" s="7">
        <f>VLOOKUP(E128,SOTC_SWINE!B2:C344,{2},FALSE)</f>
      </c>
      <c r="I128" s="1">
        <v>1000000000630</v>
      </c>
      <c r="J128" s="2" t="s">
        <v>102</v>
      </c>
      <c r="K128" s="2" t="s">
        <v>102</v>
      </c>
      <c r="L128">
        <f>IF(VLOOKUP(K128,SKU_SWINE!C2:F106,{4},FALSE)=0, "-",VLOOKUP(K128,SKU_SWINE!C2:F106,{4},FALSE)</f>
      </c>
      <c r="M128" s="8">
        <v>7</v>
      </c>
      <c r="N128" s="7" t="s">
        <v>28</v>
      </c>
      <c r="O128" s="9">
        <f>((VLOOKUP(Y128,SOTC_SWINE!A2:J344,9,FALSE)/VLOOKUP(Y128,SOTC_SWINE!A2:J344,8,FALSE))*M128)</f>
      </c>
      <c r="P128" s="8">
        <v>0</v>
      </c>
      <c r="Q128" s="10">
        <f>O128-P128</f>
      </c>
      <c r="R128" s="10">
        <f>Q128/M128</f>
      </c>
      <c r="S128" s="10">
        <f>U128*P128</f>
      </c>
      <c r="T128" s="8">
        <v>4878.44</v>
      </c>
      <c r="U128" s="8">
        <f>T128/Q128</f>
      </c>
      <c r="V128" s="8">
        <f>T128/M128</f>
      </c>
      <c r="W128" t="s">
        <v>54</v>
      </c>
      <c r="X128">
        <v>17</v>
      </c>
      <c r="Y128" t="s">
        <v>122</v>
      </c>
    </row>
    <row r="129" spans="1:25" x14ac:dyDescent="0.25">
      <c r="A129">
        <v>2024</v>
      </c>
      <c r="B129" t="s">
        <v>22</v>
      </c>
      <c r="C129" s="1" t="s">
        <v>99</v>
      </c>
      <c r="D129" s="1" t="s">
        <v>119</v>
      </c>
      <c r="E129" s="1">
        <v>2100121203</v>
      </c>
      <c r="F129" s="2">
        <f>IF(ISNUMBER(SEARCH(":",IF(ISBLANK(VLOOKUP(E129,SOTC_SWINE!B2:D344,3,FALSE)),VLOOKUP(E129,SOTC_SWINE!B2:E344,4,FALSE),VLOOKUP(E344,SOTC_SWINE!B2:D344,3,FALSE))))=TRUE,"SW"&amp;UPPER(RIGHT(IF(ISBLANK(VLOOKUP(E129,SOTC_SWINE!B2:D344,3,FALSE)),VLOOKUP(E129,SOTC_SWINE!B2:E344,4,FALSE),VLOOKUP(E344,SOTC_SWINE!B2:D344,3,FALSE)),LEN(IF(ISBLANK(VLOOKUP(E129,SOTC_SWINE!B2:D344,3,FALSE)),VLOOKUP(E129,SOTC_SWINE!B2:E344,4,FALSE),VLOOKUP(E344,SOTC_SWINE!B2:D344,3,FALSE)))-SEARCH(":",IF(ISBLANK(VLOOKUP(E129,SOTC_SWINE!B2:D344,3,FALSE)),VLOOKUP(E129,SOTC_SWINE!B2:E344,4,FALSE),VLOOKUP(E344,SOTC_SWINE!B2:D344,3,FALSE))))),"SW"&amp;UPPER(RIGHT(IF(ISBLANK(VLOOKUP(E129,SOTC_SWINE!B2:D344,3,FALSE)),VLOOKUP(E129,SOTC_SWINE!B2:E344,4,FALSE),VLOOKUP(E344,SOTC_SWINE!B2:D344,3,FALSE)),LEN(IF(ISBLANK(VLOOKUP(E129,SOTC_SWINE!B2:D344,3,FALSE)),VLOOKUP(E129,SOTC_SWINE!B2:E344,4,FALSE),VLOOKUP(E344,SOTC_SWINE!B2:D344,3,FALSE)))-SEARCH("-",IF(ISBLANK(VLOOKUP(E129,SOTC_SWINE!B2:D344,3,FALSE)),VLOOKUP(E129,SOTC_SWINE!B2:E344,4,FALSE),VLOOKUP(E344,SOTC_SWINE!B2:D344,3,FALSE))))))</f>
      </c>
      <c r="G129" s="7" t="s">
        <v>26</v>
      </c>
      <c r="H129" s="7">
        <f>VLOOKUP(E129,SOTC_SWINE!B2:C344,{2},FALSE)</f>
      </c>
      <c r="I129" s="1">
        <v>1000000000630</v>
      </c>
      <c r="J129" s="2" t="s">
        <v>102</v>
      </c>
      <c r="K129" s="2" t="s">
        <v>102</v>
      </c>
      <c r="L129">
        <f>IF(VLOOKUP(K129,SKU_SWINE!C2:F106,{4},FALSE)=0, "-",VLOOKUP(K129,SKU_SWINE!C2:F106,{4},FALSE)</f>
      </c>
      <c r="M129" s="8">
        <v>5</v>
      </c>
      <c r="N129" s="7" t="s">
        <v>28</v>
      </c>
      <c r="O129" s="9">
        <f>((VLOOKUP(Y129,SOTC_SWINE!A2:J344,9,FALSE)/VLOOKUP(Y129,SOTC_SWINE!A2:J344,8,FALSE))*M129)</f>
      </c>
      <c r="P129" s="8">
        <v>0</v>
      </c>
      <c r="Q129" s="10">
        <f>O129-P129</f>
      </c>
      <c r="R129" s="10">
        <f>Q129/M129</f>
      </c>
      <c r="S129" s="10">
        <f>U129*P129</f>
      </c>
      <c r="T129" s="8">
        <v>3484.6</v>
      </c>
      <c r="U129" s="8">
        <f>T129/Q129</f>
      </c>
      <c r="V129" s="8">
        <f>T129/M129</f>
      </c>
      <c r="W129" t="s">
        <v>54</v>
      </c>
      <c r="X129">
        <v>17</v>
      </c>
      <c r="Y129" t="s">
        <v>122</v>
      </c>
    </row>
    <row r="130" spans="1:25" x14ac:dyDescent="0.25">
      <c r="A130">
        <v>2024</v>
      </c>
      <c r="B130" t="s">
        <v>22</v>
      </c>
      <c r="C130" s="1" t="s">
        <v>99</v>
      </c>
      <c r="D130" s="1" t="s">
        <v>119</v>
      </c>
      <c r="E130" s="1">
        <v>2100121203</v>
      </c>
      <c r="F130" s="2">
        <f>IF(ISNUMBER(SEARCH(":",IF(ISBLANK(VLOOKUP(E130,SOTC_SWINE!B2:D344,3,FALSE)),VLOOKUP(E130,SOTC_SWINE!B2:E344,4,FALSE),VLOOKUP(E344,SOTC_SWINE!B2:D344,3,FALSE))))=TRUE,"SW"&amp;UPPER(RIGHT(IF(ISBLANK(VLOOKUP(E130,SOTC_SWINE!B2:D344,3,FALSE)),VLOOKUP(E130,SOTC_SWINE!B2:E344,4,FALSE),VLOOKUP(E344,SOTC_SWINE!B2:D344,3,FALSE)),LEN(IF(ISBLANK(VLOOKUP(E130,SOTC_SWINE!B2:D344,3,FALSE)),VLOOKUP(E130,SOTC_SWINE!B2:E344,4,FALSE),VLOOKUP(E344,SOTC_SWINE!B2:D344,3,FALSE)))-SEARCH(":",IF(ISBLANK(VLOOKUP(E130,SOTC_SWINE!B2:D344,3,FALSE)),VLOOKUP(E130,SOTC_SWINE!B2:E344,4,FALSE),VLOOKUP(E344,SOTC_SWINE!B2:D344,3,FALSE))))),"SW"&amp;UPPER(RIGHT(IF(ISBLANK(VLOOKUP(E130,SOTC_SWINE!B2:D344,3,FALSE)),VLOOKUP(E130,SOTC_SWINE!B2:E344,4,FALSE),VLOOKUP(E344,SOTC_SWINE!B2:D344,3,FALSE)),LEN(IF(ISBLANK(VLOOKUP(E130,SOTC_SWINE!B2:D344,3,FALSE)),VLOOKUP(E130,SOTC_SWINE!B2:E344,4,FALSE),VLOOKUP(E344,SOTC_SWINE!B2:D344,3,FALSE)))-SEARCH("-",IF(ISBLANK(VLOOKUP(E130,SOTC_SWINE!B2:D344,3,FALSE)),VLOOKUP(E130,SOTC_SWINE!B2:E344,4,FALSE),VLOOKUP(E344,SOTC_SWINE!B2:D344,3,FALSE))))))</f>
      </c>
      <c r="G130" s="7" t="s">
        <v>26</v>
      </c>
      <c r="H130" s="7">
        <f>VLOOKUP(E130,SOTC_SWINE!B2:C344,{2},FALSE)</f>
      </c>
      <c r="I130" s="1">
        <v>1000000000630</v>
      </c>
      <c r="J130" s="2" t="s">
        <v>102</v>
      </c>
      <c r="K130" s="2" t="s">
        <v>102</v>
      </c>
      <c r="L130">
        <f>IF(VLOOKUP(K130,SKU_SWINE!C2:F106,{4},FALSE)=0, "-",VLOOKUP(K130,SKU_SWINE!C2:F106,{4},FALSE)</f>
      </c>
      <c r="M130" s="8">
        <v>15</v>
      </c>
      <c r="N130" s="7" t="s">
        <v>28</v>
      </c>
      <c r="O130" s="9">
        <f>((VLOOKUP(Y130,SOTC_SWINE!A2:J344,9,FALSE)/VLOOKUP(Y130,SOTC_SWINE!A2:J344,8,FALSE))*M130)</f>
      </c>
      <c r="P130" s="8">
        <v>0</v>
      </c>
      <c r="Q130" s="10">
        <f>O130-P130</f>
      </c>
      <c r="R130" s="10">
        <f>Q130/M130</f>
      </c>
      <c r="S130" s="10">
        <f>U130*P130</f>
      </c>
      <c r="T130" s="8">
        <v>10453.95</v>
      </c>
      <c r="U130" s="8">
        <f>T130/Q130</f>
      </c>
      <c r="V130" s="8">
        <f>T130/M130</f>
      </c>
      <c r="W130" t="s">
        <v>54</v>
      </c>
      <c r="X130">
        <v>17</v>
      </c>
      <c r="Y130" t="s">
        <v>122</v>
      </c>
    </row>
    <row r="131" spans="1:25" x14ac:dyDescent="0.25">
      <c r="A131">
        <v>2024</v>
      </c>
      <c r="B131" t="s">
        <v>22</v>
      </c>
      <c r="C131" s="1" t="s">
        <v>99</v>
      </c>
      <c r="D131" s="1" t="s">
        <v>119</v>
      </c>
      <c r="E131" s="1">
        <v>2100121203</v>
      </c>
      <c r="F131" s="2">
        <f>IF(ISNUMBER(SEARCH(":",IF(ISBLANK(VLOOKUP(E131,SOTC_SWINE!B2:D344,3,FALSE)),VLOOKUP(E131,SOTC_SWINE!B2:E344,4,FALSE),VLOOKUP(E344,SOTC_SWINE!B2:D344,3,FALSE))))=TRUE,"SW"&amp;UPPER(RIGHT(IF(ISBLANK(VLOOKUP(E131,SOTC_SWINE!B2:D344,3,FALSE)),VLOOKUP(E131,SOTC_SWINE!B2:E344,4,FALSE),VLOOKUP(E344,SOTC_SWINE!B2:D344,3,FALSE)),LEN(IF(ISBLANK(VLOOKUP(E131,SOTC_SWINE!B2:D344,3,FALSE)),VLOOKUP(E131,SOTC_SWINE!B2:E344,4,FALSE),VLOOKUP(E344,SOTC_SWINE!B2:D344,3,FALSE)))-SEARCH(":",IF(ISBLANK(VLOOKUP(E131,SOTC_SWINE!B2:D344,3,FALSE)),VLOOKUP(E131,SOTC_SWINE!B2:E344,4,FALSE),VLOOKUP(E344,SOTC_SWINE!B2:D344,3,FALSE))))),"SW"&amp;UPPER(RIGHT(IF(ISBLANK(VLOOKUP(E131,SOTC_SWINE!B2:D344,3,FALSE)),VLOOKUP(E131,SOTC_SWINE!B2:E344,4,FALSE),VLOOKUP(E344,SOTC_SWINE!B2:D344,3,FALSE)),LEN(IF(ISBLANK(VLOOKUP(E131,SOTC_SWINE!B2:D344,3,FALSE)),VLOOKUP(E131,SOTC_SWINE!B2:E344,4,FALSE),VLOOKUP(E344,SOTC_SWINE!B2:D344,3,FALSE)))-SEARCH("-",IF(ISBLANK(VLOOKUP(E131,SOTC_SWINE!B2:D344,3,FALSE)),VLOOKUP(E131,SOTC_SWINE!B2:E344,4,FALSE),VLOOKUP(E344,SOTC_SWINE!B2:D344,3,FALSE))))))</f>
      </c>
      <c r="G131" s="7" t="s">
        <v>26</v>
      </c>
      <c r="H131" s="7">
        <f>VLOOKUP(E131,SOTC_SWINE!B2:C344,{2},FALSE)</f>
      </c>
      <c r="I131" s="1">
        <v>1000000000630</v>
      </c>
      <c r="J131" s="2" t="s">
        <v>102</v>
      </c>
      <c r="K131" s="2" t="s">
        <v>102</v>
      </c>
      <c r="L131">
        <f>IF(VLOOKUP(K131,SKU_SWINE!C2:F106,{4},FALSE)=0, "-",VLOOKUP(K131,SKU_SWINE!C2:F106,{4},FALSE)</f>
      </c>
      <c r="M131" s="8">
        <v>11</v>
      </c>
      <c r="N131" s="7" t="s">
        <v>28</v>
      </c>
      <c r="O131" s="9">
        <f>((VLOOKUP(Y131,SOTC_SWINE!A2:J344,9,FALSE)/VLOOKUP(Y131,SOTC_SWINE!A2:J344,8,FALSE))*M131)</f>
      </c>
      <c r="P131" s="8">
        <v>0</v>
      </c>
      <c r="Q131" s="10">
        <f>O131-P131</f>
      </c>
      <c r="R131" s="10">
        <f>Q131/M131</f>
      </c>
      <c r="S131" s="10">
        <f>U131*P131</f>
      </c>
      <c r="T131" s="8">
        <v>7666.12</v>
      </c>
      <c r="U131" s="8">
        <f>T131/Q131</f>
      </c>
      <c r="V131" s="8">
        <f>T131/M131</f>
      </c>
      <c r="W131" t="s">
        <v>54</v>
      </c>
      <c r="X131">
        <v>17</v>
      </c>
      <c r="Y131" t="s">
        <v>122</v>
      </c>
    </row>
    <row r="132" spans="1:25" x14ac:dyDescent="0.25">
      <c r="A132">
        <v>2024</v>
      </c>
      <c r="B132" t="s">
        <v>22</v>
      </c>
      <c r="C132" s="1" t="s">
        <v>99</v>
      </c>
      <c r="D132" s="1" t="s">
        <v>119</v>
      </c>
      <c r="E132" s="1">
        <v>2100121203</v>
      </c>
      <c r="F132" s="2">
        <f>IF(ISNUMBER(SEARCH(":",IF(ISBLANK(VLOOKUP(E132,SOTC_SWINE!B2:D344,3,FALSE)),VLOOKUP(E132,SOTC_SWINE!B2:E344,4,FALSE),VLOOKUP(E344,SOTC_SWINE!B2:D344,3,FALSE))))=TRUE,"SW"&amp;UPPER(RIGHT(IF(ISBLANK(VLOOKUP(E132,SOTC_SWINE!B2:D344,3,FALSE)),VLOOKUP(E132,SOTC_SWINE!B2:E344,4,FALSE),VLOOKUP(E344,SOTC_SWINE!B2:D344,3,FALSE)),LEN(IF(ISBLANK(VLOOKUP(E132,SOTC_SWINE!B2:D344,3,FALSE)),VLOOKUP(E132,SOTC_SWINE!B2:E344,4,FALSE),VLOOKUP(E344,SOTC_SWINE!B2:D344,3,FALSE)))-SEARCH(":",IF(ISBLANK(VLOOKUP(E132,SOTC_SWINE!B2:D344,3,FALSE)),VLOOKUP(E132,SOTC_SWINE!B2:E344,4,FALSE),VLOOKUP(E344,SOTC_SWINE!B2:D344,3,FALSE))))),"SW"&amp;UPPER(RIGHT(IF(ISBLANK(VLOOKUP(E132,SOTC_SWINE!B2:D344,3,FALSE)),VLOOKUP(E132,SOTC_SWINE!B2:E344,4,FALSE),VLOOKUP(E344,SOTC_SWINE!B2:D344,3,FALSE)),LEN(IF(ISBLANK(VLOOKUP(E132,SOTC_SWINE!B2:D344,3,FALSE)),VLOOKUP(E132,SOTC_SWINE!B2:E344,4,FALSE),VLOOKUP(E344,SOTC_SWINE!B2:D344,3,FALSE)))-SEARCH("-",IF(ISBLANK(VLOOKUP(E132,SOTC_SWINE!B2:D344,3,FALSE)),VLOOKUP(E132,SOTC_SWINE!B2:E344,4,FALSE),VLOOKUP(E344,SOTC_SWINE!B2:D344,3,FALSE))))))</f>
      </c>
      <c r="G132" s="7" t="s">
        <v>26</v>
      </c>
      <c r="H132" s="7">
        <f>VLOOKUP(E132,SOTC_SWINE!B2:C344,{2},FALSE)</f>
      </c>
      <c r="I132" s="1">
        <v>1000000000630</v>
      </c>
      <c r="J132" s="2" t="s">
        <v>102</v>
      </c>
      <c r="K132" s="2" t="s">
        <v>102</v>
      </c>
      <c r="L132">
        <f>IF(VLOOKUP(K132,SKU_SWINE!C2:F106,{4},FALSE)=0, "-",VLOOKUP(K132,SKU_SWINE!C2:F106,{4},FALSE)</f>
      </c>
      <c r="M132" s="8">
        <v>1</v>
      </c>
      <c r="N132" s="7" t="s">
        <v>28</v>
      </c>
      <c r="O132" s="9">
        <f>((VLOOKUP(Y132,SOTC_SWINE!A2:J344,9,FALSE)/VLOOKUP(Y132,SOTC_SWINE!A2:J344,8,FALSE))*M132)</f>
      </c>
      <c r="P132" s="8">
        <v>0</v>
      </c>
      <c r="Q132" s="10">
        <f>O132-P132</f>
      </c>
      <c r="R132" s="10">
        <f>Q132/M132</f>
      </c>
      <c r="S132" s="10">
        <f>U132*P132</f>
      </c>
      <c r="T132" s="8">
        <v>696.92</v>
      </c>
      <c r="U132" s="8">
        <f>T132/Q132</f>
      </c>
      <c r="V132" s="8">
        <f>T132/M132</f>
      </c>
      <c r="W132" t="s">
        <v>54</v>
      </c>
      <c r="X132">
        <v>17</v>
      </c>
      <c r="Y132" t="s">
        <v>122</v>
      </c>
    </row>
    <row r="133" spans="1:25" x14ac:dyDescent="0.25">
      <c r="A133">
        <v>2024</v>
      </c>
      <c r="B133" t="s">
        <v>22</v>
      </c>
      <c r="C133" s="1" t="s">
        <v>106</v>
      </c>
      <c r="D133" s="1" t="s">
        <v>123</v>
      </c>
      <c r="E133" s="1">
        <v>2100121158</v>
      </c>
      <c r="F133" s="2" t="s">
        <v>25</v>
      </c>
      <c r="G133" s="7" t="s">
        <v>26</v>
      </c>
      <c r="H133" s="7">
        <f>VLOOKUP(E133,SOTC_SWINE!B2:C344,{2},FALSE)</f>
      </c>
      <c r="I133" s="1">
        <v>1000000000217</v>
      </c>
      <c r="J133" s="2" t="s">
        <v>27</v>
      </c>
      <c r="K133" s="2" t="s">
        <v>27</v>
      </c>
      <c r="L133">
        <f>IF(VLOOKUP(K133,SKU_SWINE!C2:F106,{4},FALSE)=0, "-",VLOOKUP(K133,SKU_SWINE!C2:F106,{4},FALSE)</f>
      </c>
      <c r="M133" s="8">
        <v>2</v>
      </c>
      <c r="N133" s="7" t="s">
        <v>28</v>
      </c>
      <c r="O133" s="9">
        <f>((VLOOKUP(Y133,SOTC_SWINE!A2:J344,9,FALSE)/VLOOKUP(Y133,SOTC_SWINE!A2:J344,8,FALSE))*M133)</f>
      </c>
      <c r="P133" s="8">
        <f>3*M133</f>
      </c>
      <c r="Q133" s="10">
        <f>O133-P133</f>
      </c>
      <c r="R133" s="10">
        <f>Q133/M133</f>
      </c>
      <c r="S133" s="10">
        <f>U133*P133</f>
      </c>
      <c r="T133" s="8">
        <v>42762.26</v>
      </c>
      <c r="U133" s="8">
        <f>T133/Q133</f>
      </c>
      <c r="V133" s="8">
        <f>T133/M133</f>
      </c>
      <c r="W133" t="s">
        <v>25</v>
      </c>
      <c r="X133">
        <v>17</v>
      </c>
      <c r="Y133" t="s">
        <v>124</v>
      </c>
    </row>
    <row r="134" spans="1:25" x14ac:dyDescent="0.25">
      <c r="A134">
        <v>2024</v>
      </c>
      <c r="B134" t="s">
        <v>22</v>
      </c>
      <c r="C134" s="1" t="s">
        <v>106</v>
      </c>
      <c r="D134" s="1" t="s">
        <v>123</v>
      </c>
      <c r="E134" s="1">
        <v>2100121158</v>
      </c>
      <c r="F134" s="2" t="s">
        <v>25</v>
      </c>
      <c r="G134" s="7" t="s">
        <v>26</v>
      </c>
      <c r="H134" s="7">
        <f>VLOOKUP(E134,SOTC_SWINE!B2:C344,{2},FALSE)</f>
      </c>
      <c r="I134" s="1">
        <v>1000000000225</v>
      </c>
      <c r="J134" s="2" t="s">
        <v>30</v>
      </c>
      <c r="K134" s="2" t="s">
        <v>30</v>
      </c>
      <c r="L134">
        <f>IF(VLOOKUP(K134,SKU_SWINE!C2:F106,{4},FALSE)=0, "-",VLOOKUP(K134,SKU_SWINE!C2:F106,{4},FALSE)</f>
      </c>
      <c r="M134" s="8">
        <v>4</v>
      </c>
      <c r="N134" s="7" t="s">
        <v>28</v>
      </c>
      <c r="O134" s="9">
        <f>((VLOOKUP(Y134,SOTC_SWINE!A2:J344,9,FALSE)/VLOOKUP(Y134,SOTC_SWINE!A2:J344,8,FALSE))*M134)</f>
      </c>
      <c r="P134" s="8">
        <f>3*M134</f>
      </c>
      <c r="Q134" s="10">
        <f>O134-P134</f>
      </c>
      <c r="R134" s="10">
        <f>Q134/M134</f>
      </c>
      <c r="S134" s="10">
        <f>U134*P134</f>
      </c>
      <c r="T134" s="8">
        <v>88973.92</v>
      </c>
      <c r="U134" s="8">
        <f>T134/Q134</f>
      </c>
      <c r="V134" s="8">
        <f>T134/M134</f>
      </c>
      <c r="W134" t="s">
        <v>25</v>
      </c>
      <c r="X134">
        <v>17</v>
      </c>
      <c r="Y134" t="s">
        <v>125</v>
      </c>
    </row>
    <row r="135" spans="1:25" x14ac:dyDescent="0.25">
      <c r="A135">
        <v>2024</v>
      </c>
      <c r="B135" t="s">
        <v>22</v>
      </c>
      <c r="C135" s="1" t="s">
        <v>106</v>
      </c>
      <c r="D135" s="1" t="s">
        <v>123</v>
      </c>
      <c r="E135" s="1">
        <v>2100121158</v>
      </c>
      <c r="F135" s="2" t="s">
        <v>25</v>
      </c>
      <c r="G135" s="7" t="s">
        <v>26</v>
      </c>
      <c r="H135" s="7">
        <f>VLOOKUP(E135,SOTC_SWINE!B2:C344,{2},FALSE)</f>
      </c>
      <c r="I135" s="1">
        <v>1000000000217</v>
      </c>
      <c r="J135" s="2" t="s">
        <v>27</v>
      </c>
      <c r="K135" s="2" t="s">
        <v>27</v>
      </c>
      <c r="L135">
        <f>IF(VLOOKUP(K135,SKU_SWINE!C2:F106,{4},FALSE)=0, "-",VLOOKUP(K135,SKU_SWINE!C2:F106,{4},FALSE)</f>
      </c>
      <c r="M135" s="8">
        <v>55</v>
      </c>
      <c r="N135" s="7" t="s">
        <v>28</v>
      </c>
      <c r="O135" s="9">
        <f>((VLOOKUP(Y135,SOTC_SWINE!A2:J344,9,FALSE)/VLOOKUP(Y135,SOTC_SWINE!A2:J344,8,FALSE))*M135)</f>
      </c>
      <c r="P135" s="8">
        <f>3*M135</f>
      </c>
      <c r="Q135" s="10">
        <f>O135-P135</f>
      </c>
      <c r="R135" s="10">
        <f>Q135/M135</f>
      </c>
      <c r="S135" s="10">
        <f>U135*P135</f>
      </c>
      <c r="T135" s="8">
        <v>1175962.7</v>
      </c>
      <c r="U135" s="8">
        <f>T135/Q135</f>
      </c>
      <c r="V135" s="8">
        <f>T135/M135</f>
      </c>
      <c r="W135" t="s">
        <v>25</v>
      </c>
      <c r="X135">
        <v>17</v>
      </c>
      <c r="Y135" t="s">
        <v>124</v>
      </c>
    </row>
    <row r="136" spans="1:25" x14ac:dyDescent="0.25">
      <c r="A136">
        <v>2024</v>
      </c>
      <c r="B136" t="s">
        <v>22</v>
      </c>
      <c r="C136" s="1" t="s">
        <v>106</v>
      </c>
      <c r="D136" s="1" t="s">
        <v>123</v>
      </c>
      <c r="E136" s="1">
        <v>2100121158</v>
      </c>
      <c r="F136" s="2" t="s">
        <v>25</v>
      </c>
      <c r="G136" s="7" t="s">
        <v>26</v>
      </c>
      <c r="H136" s="7">
        <f>VLOOKUP(E136,SOTC_SWINE!B2:C344,{2},FALSE)</f>
      </c>
      <c r="I136" s="1">
        <v>1000000000225</v>
      </c>
      <c r="J136" s="2" t="s">
        <v>30</v>
      </c>
      <c r="K136" s="2" t="s">
        <v>30</v>
      </c>
      <c r="L136">
        <f>IF(VLOOKUP(K136,SKU_SWINE!C2:F106,{4},FALSE)=0, "-",VLOOKUP(K136,SKU_SWINE!C2:F106,{4},FALSE)</f>
      </c>
      <c r="M136" s="8">
        <v>19</v>
      </c>
      <c r="N136" s="7" t="s">
        <v>28</v>
      </c>
      <c r="O136" s="9">
        <f>((VLOOKUP(Y136,SOTC_SWINE!A2:J344,9,FALSE)/VLOOKUP(Y136,SOTC_SWINE!A2:J344,8,FALSE))*M136)</f>
      </c>
      <c r="P136" s="8">
        <f>3*M136</f>
      </c>
      <c r="Q136" s="10">
        <f>O136-P136</f>
      </c>
      <c r="R136" s="10">
        <f>Q136/M136</f>
      </c>
      <c r="S136" s="10">
        <f>U136*P136</f>
      </c>
      <c r="T136" s="8">
        <v>422626.12</v>
      </c>
      <c r="U136" s="8">
        <f>T136/Q136</f>
      </c>
      <c r="V136" s="8">
        <f>T136/M136</f>
      </c>
      <c r="W136" t="s">
        <v>25</v>
      </c>
      <c r="X136">
        <v>17</v>
      </c>
      <c r="Y136" t="s">
        <v>125</v>
      </c>
    </row>
    <row r="137" spans="1:25" x14ac:dyDescent="0.25">
      <c r="A137">
        <v>2024</v>
      </c>
      <c r="B137" t="s">
        <v>22</v>
      </c>
      <c r="C137" s="1" t="s">
        <v>106</v>
      </c>
      <c r="D137" s="1" t="s">
        <v>126</v>
      </c>
      <c r="E137" s="1">
        <v>2100121144</v>
      </c>
      <c r="F137" s="2" t="s">
        <v>25</v>
      </c>
      <c r="G137" s="7" t="s">
        <v>26</v>
      </c>
      <c r="H137" s="7">
        <f>VLOOKUP(E137,SOTC_SWINE!B2:C344,{2},FALSE)</f>
      </c>
      <c r="I137" s="1">
        <v>1000000000743</v>
      </c>
      <c r="J137" s="2" t="s">
        <v>34</v>
      </c>
      <c r="K137" s="2" t="s">
        <v>34</v>
      </c>
      <c r="L137">
        <f>IF(VLOOKUP(K137,SKU_SWINE!C2:F106,{4},FALSE)=0, "-",VLOOKUP(K137,SKU_SWINE!C2:F106,{4},FALSE)</f>
      </c>
      <c r="M137" s="8">
        <v>2</v>
      </c>
      <c r="N137" s="7" t="s">
        <v>28</v>
      </c>
      <c r="O137" s="9">
        <f>((VLOOKUP(Y137,SOTC_SWINE!A2:J344,9,FALSE)/VLOOKUP(Y137,SOTC_SWINE!A2:J344,8,FALSE))*M137)</f>
      </c>
      <c r="P137" s="8">
        <f>3*M137</f>
      </c>
      <c r="Q137" s="10">
        <f>O137-P137</f>
      </c>
      <c r="R137" s="10">
        <f>Q137/M137</f>
      </c>
      <c r="S137" s="10">
        <f>U137*P137</f>
      </c>
      <c r="T137" s="8">
        <v>42805.82</v>
      </c>
      <c r="U137" s="8">
        <f>T137/Q137</f>
      </c>
      <c r="V137" s="8">
        <f>T137/M137</f>
      </c>
      <c r="W137" t="s">
        <v>25</v>
      </c>
      <c r="X137">
        <v>17</v>
      </c>
      <c r="Y137" t="s">
        <v>127</v>
      </c>
    </row>
    <row r="138" spans="1:25" x14ac:dyDescent="0.25">
      <c r="A138">
        <v>2024</v>
      </c>
      <c r="B138" t="s">
        <v>22</v>
      </c>
      <c r="C138" s="1" t="s">
        <v>106</v>
      </c>
      <c r="D138" s="1" t="s">
        <v>126</v>
      </c>
      <c r="E138" s="1">
        <v>2100121144</v>
      </c>
      <c r="F138" s="2" t="s">
        <v>25</v>
      </c>
      <c r="G138" s="7" t="s">
        <v>26</v>
      </c>
      <c r="H138" s="7">
        <f>VLOOKUP(E138,SOTC_SWINE!B2:C344,{2},FALSE)</f>
      </c>
      <c r="I138" s="1">
        <v>1000000000744</v>
      </c>
      <c r="J138" s="2" t="s">
        <v>112</v>
      </c>
      <c r="K138" s="2" t="s">
        <v>112</v>
      </c>
      <c r="L138">
        <f>IF(VLOOKUP(K138,SKU_SWINE!C2:F106,{4},FALSE)=0, "-",VLOOKUP(K138,SKU_SWINE!C2:F106,{4},FALSE)</f>
      </c>
      <c r="M138" s="8">
        <v>1</v>
      </c>
      <c r="N138" s="7" t="s">
        <v>28</v>
      </c>
      <c r="O138" s="9">
        <f>((VLOOKUP(Y138,SOTC_SWINE!A2:J344,9,FALSE)/VLOOKUP(Y138,SOTC_SWINE!A2:J344,8,FALSE))*M138)</f>
      </c>
      <c r="P138" s="8">
        <f>3*M138</f>
      </c>
      <c r="Q138" s="10">
        <f>O138-P138</f>
      </c>
      <c r="R138" s="10">
        <f>Q138/M138</f>
      </c>
      <c r="S138" s="10">
        <f>U138*P138</f>
      </c>
      <c r="T138" s="8">
        <v>23325</v>
      </c>
      <c r="U138" s="8">
        <f>T138/Q138</f>
      </c>
      <c r="V138" s="8">
        <f>T138/M138</f>
      </c>
      <c r="W138" t="s">
        <v>25</v>
      </c>
      <c r="X138">
        <v>17</v>
      </c>
      <c r="Y138" t="s">
        <v>128</v>
      </c>
    </row>
    <row r="139" spans="1:25" x14ac:dyDescent="0.25">
      <c r="A139">
        <v>2024</v>
      </c>
      <c r="B139" t="s">
        <v>22</v>
      </c>
      <c r="C139" s="1" t="s">
        <v>106</v>
      </c>
      <c r="D139" s="1" t="s">
        <v>126</v>
      </c>
      <c r="E139" s="1">
        <v>2100121144</v>
      </c>
      <c r="F139" s="2" t="s">
        <v>25</v>
      </c>
      <c r="G139" s="7" t="s">
        <v>26</v>
      </c>
      <c r="H139" s="7">
        <f>VLOOKUP(E139,SOTC_SWINE!B2:C344,{2},FALSE)</f>
      </c>
      <c r="I139" s="1">
        <v>1000000000217</v>
      </c>
      <c r="J139" s="2" t="s">
        <v>27</v>
      </c>
      <c r="K139" s="2" t="s">
        <v>27</v>
      </c>
      <c r="L139">
        <f>IF(VLOOKUP(K139,SKU_SWINE!C2:F106,{4},FALSE)=0, "-",VLOOKUP(K139,SKU_SWINE!C2:F106,{4},FALSE)</f>
      </c>
      <c r="M139" s="8">
        <v>2</v>
      </c>
      <c r="N139" s="7" t="s">
        <v>28</v>
      </c>
      <c r="O139" s="9">
        <f>((VLOOKUP(Y139,SOTC_SWINE!A2:J344,9,FALSE)/VLOOKUP(Y139,SOTC_SWINE!A2:J344,8,FALSE))*M139)</f>
      </c>
      <c r="P139" s="8">
        <f>3*M139</f>
      </c>
      <c r="Q139" s="10">
        <f>O139-P139</f>
      </c>
      <c r="R139" s="10">
        <f>Q139/M139</f>
      </c>
      <c r="S139" s="10">
        <f>U139*P139</f>
      </c>
      <c r="T139" s="8">
        <v>43050</v>
      </c>
      <c r="U139" s="8">
        <f>T139/Q139</f>
      </c>
      <c r="V139" s="8">
        <f>T139/M139</f>
      </c>
      <c r="W139" t="s">
        <v>25</v>
      </c>
      <c r="X139">
        <v>17</v>
      </c>
      <c r="Y139" t="s">
        <v>129</v>
      </c>
    </row>
    <row r="140" spans="1:25" x14ac:dyDescent="0.25">
      <c r="A140">
        <v>2024</v>
      </c>
      <c r="B140" t="s">
        <v>22</v>
      </c>
      <c r="C140" s="1" t="s">
        <v>106</v>
      </c>
      <c r="D140" s="1" t="s">
        <v>126</v>
      </c>
      <c r="E140" s="1">
        <v>2100121144</v>
      </c>
      <c r="F140" s="2" t="s">
        <v>25</v>
      </c>
      <c r="G140" s="7" t="s">
        <v>26</v>
      </c>
      <c r="H140" s="7">
        <f>VLOOKUP(E140,SOTC_SWINE!B2:C344,{2},FALSE)</f>
      </c>
      <c r="I140" s="1">
        <v>1000000000225</v>
      </c>
      <c r="J140" s="2" t="s">
        <v>30</v>
      </c>
      <c r="K140" s="2" t="s">
        <v>30</v>
      </c>
      <c r="L140">
        <f>IF(VLOOKUP(K140,SKU_SWINE!C2:F106,{4},FALSE)=0, "-",VLOOKUP(K140,SKU_SWINE!C2:F106,{4},FALSE)</f>
      </c>
      <c r="M140" s="8">
        <v>1</v>
      </c>
      <c r="N140" s="7" t="s">
        <v>28</v>
      </c>
      <c r="O140" s="9">
        <f>((VLOOKUP(Y140,SOTC_SWINE!A2:J344,9,FALSE)/VLOOKUP(Y140,SOTC_SWINE!A2:J344,8,FALSE))*M140)</f>
      </c>
      <c r="P140" s="8">
        <f>3*M140</f>
      </c>
      <c r="Q140" s="10">
        <f>O140-P140</f>
      </c>
      <c r="R140" s="10">
        <f>Q140/M140</f>
      </c>
      <c r="S140" s="10">
        <f>U140*P140</f>
      </c>
      <c r="T140" s="8">
        <v>23600</v>
      </c>
      <c r="U140" s="8">
        <f>T140/Q140</f>
      </c>
      <c r="V140" s="8">
        <f>T140/M140</f>
      </c>
      <c r="W140" t="s">
        <v>25</v>
      </c>
      <c r="X140">
        <v>17</v>
      </c>
      <c r="Y140" t="s">
        <v>130</v>
      </c>
    </row>
    <row r="141" spans="1:25" x14ac:dyDescent="0.25">
      <c r="A141">
        <v>2024</v>
      </c>
      <c r="B141" t="s">
        <v>22</v>
      </c>
      <c r="C141" s="1" t="s">
        <v>106</v>
      </c>
      <c r="D141" s="1" t="s">
        <v>126</v>
      </c>
      <c r="E141" s="1">
        <v>2100121144</v>
      </c>
      <c r="F141" s="2" t="s">
        <v>25</v>
      </c>
      <c r="G141" s="7" t="s">
        <v>26</v>
      </c>
      <c r="H141" s="7">
        <f>VLOOKUP(E141,SOTC_SWINE!B2:C344,{2},FALSE)</f>
      </c>
      <c r="I141" s="1">
        <v>1000000000742</v>
      </c>
      <c r="J141" s="2" t="s">
        <v>32</v>
      </c>
      <c r="K141" s="2" t="s">
        <v>32</v>
      </c>
      <c r="L141">
        <f>IF(VLOOKUP(K141,SKU_SWINE!C2:F106,{4},FALSE)=0, "-",VLOOKUP(K141,SKU_SWINE!C2:F106,{4},FALSE)</f>
      </c>
      <c r="M141" s="8">
        <v>3</v>
      </c>
      <c r="N141" s="7" t="s">
        <v>28</v>
      </c>
      <c r="O141" s="9">
        <f>((VLOOKUP(Y141,SOTC_SWINE!A2:J344,9,FALSE)/VLOOKUP(Y141,SOTC_SWINE!A2:J344,8,FALSE))*M141)</f>
      </c>
      <c r="P141" s="8">
        <f>3*M141</f>
      </c>
      <c r="Q141" s="10">
        <f>O141-P141</f>
      </c>
      <c r="R141" s="10">
        <f>Q141/M141</f>
      </c>
      <c r="S141" s="10">
        <f>U141*P141</f>
      </c>
      <c r="T141" s="8">
        <v>71780</v>
      </c>
      <c r="U141" s="8">
        <f>T141/Q141</f>
      </c>
      <c r="V141" s="8">
        <f>T141/M141</f>
      </c>
      <c r="W141" t="s">
        <v>25</v>
      </c>
      <c r="X141">
        <v>17</v>
      </c>
      <c r="Y141" t="s">
        <v>131</v>
      </c>
    </row>
    <row r="142" spans="1:25" x14ac:dyDescent="0.25">
      <c r="A142">
        <v>2024</v>
      </c>
      <c r="B142" t="s">
        <v>22</v>
      </c>
      <c r="C142" s="1" t="s">
        <v>106</v>
      </c>
      <c r="D142" s="1" t="s">
        <v>126</v>
      </c>
      <c r="E142" s="1">
        <v>2100121144</v>
      </c>
      <c r="F142" s="2" t="s">
        <v>25</v>
      </c>
      <c r="G142" s="7" t="s">
        <v>26</v>
      </c>
      <c r="H142" s="7">
        <f>VLOOKUP(E142,SOTC_SWINE!B2:C344,{2},FALSE)</f>
      </c>
      <c r="I142" s="1">
        <v>1000000000743</v>
      </c>
      <c r="J142" s="2" t="s">
        <v>34</v>
      </c>
      <c r="K142" s="2" t="s">
        <v>34</v>
      </c>
      <c r="L142">
        <f>IF(VLOOKUP(K142,SKU_SWINE!C2:F106,{4},FALSE)=0, "-",VLOOKUP(K142,SKU_SWINE!C2:F106,{4},FALSE)</f>
      </c>
      <c r="M142" s="8">
        <v>4</v>
      </c>
      <c r="N142" s="7" t="s">
        <v>28</v>
      </c>
      <c r="O142" s="9">
        <f>((VLOOKUP(Y142,SOTC_SWINE!A2:J344,9,FALSE)/VLOOKUP(Y142,SOTC_SWINE!A2:J344,8,FALSE))*M142)</f>
      </c>
      <c r="P142" s="8">
        <f>3*M142</f>
      </c>
      <c r="Q142" s="10">
        <f>O142-P142</f>
      </c>
      <c r="R142" s="10">
        <f>Q142/M142</f>
      </c>
      <c r="S142" s="10">
        <f>U142*P142</f>
      </c>
      <c r="T142" s="8">
        <v>85611.68</v>
      </c>
      <c r="U142" s="8">
        <f>T142/Q142</f>
      </c>
      <c r="V142" s="8">
        <f>T142/M142</f>
      </c>
      <c r="W142" t="s">
        <v>25</v>
      </c>
      <c r="X142">
        <v>17</v>
      </c>
      <c r="Y142" t="s">
        <v>127</v>
      </c>
    </row>
    <row r="143" spans="1:25" x14ac:dyDescent="0.25">
      <c r="A143">
        <v>2024</v>
      </c>
      <c r="B143" t="s">
        <v>22</v>
      </c>
      <c r="C143" s="1" t="s">
        <v>106</v>
      </c>
      <c r="D143" s="1" t="s">
        <v>126</v>
      </c>
      <c r="E143" s="1">
        <v>2100121144</v>
      </c>
      <c r="F143" s="2" t="s">
        <v>25</v>
      </c>
      <c r="G143" s="7" t="s">
        <v>26</v>
      </c>
      <c r="H143" s="7">
        <f>VLOOKUP(E143,SOTC_SWINE!B2:C344,{2},FALSE)</f>
      </c>
      <c r="I143" s="1">
        <v>1000000000255</v>
      </c>
      <c r="J143" s="2" t="s">
        <v>132</v>
      </c>
      <c r="K143" s="2" t="s">
        <v>132</v>
      </c>
      <c r="L143">
        <f>IF(VLOOKUP(K143,SKU_SWINE!C2:F106,{4},FALSE)=0, "-",VLOOKUP(K143,SKU_SWINE!C2:F106,{4},FALSE)</f>
      </c>
      <c r="M143" s="8">
        <v>1</v>
      </c>
      <c r="N143" s="7" t="s">
        <v>28</v>
      </c>
      <c r="O143" s="9">
        <f>((VLOOKUP(Y143,SOTC_SWINE!A2:J344,9,FALSE)/VLOOKUP(Y143,SOTC_SWINE!A2:J344,8,FALSE))*M143)</f>
      </c>
      <c r="P143" s="8">
        <f>3*M143</f>
      </c>
      <c r="Q143" s="10">
        <f>O143-P143</f>
      </c>
      <c r="R143" s="10">
        <f>Q143/M143</f>
      </c>
      <c r="S143" s="10">
        <f>U143*P143</f>
      </c>
      <c r="T143" s="8">
        <v>22540</v>
      </c>
      <c r="U143" s="8">
        <f>T143/Q143</f>
      </c>
      <c r="V143" s="8">
        <f>T143/M143</f>
      </c>
      <c r="W143" t="s">
        <v>25</v>
      </c>
      <c r="X143">
        <v>17</v>
      </c>
      <c r="Y143" t="s">
        <v>133</v>
      </c>
    </row>
    <row r="144" spans="1:25" x14ac:dyDescent="0.25">
      <c r="A144">
        <v>2024</v>
      </c>
      <c r="B144" t="s">
        <v>22</v>
      </c>
      <c r="C144" s="1" t="s">
        <v>106</v>
      </c>
      <c r="D144" s="1" t="s">
        <v>126</v>
      </c>
      <c r="E144" s="1">
        <v>2100121144</v>
      </c>
      <c r="F144" s="2" t="s">
        <v>25</v>
      </c>
      <c r="G144" s="7" t="s">
        <v>26</v>
      </c>
      <c r="H144" s="7">
        <f>VLOOKUP(E144,SOTC_SWINE!B2:C344,{2},FALSE)</f>
      </c>
      <c r="I144" s="1">
        <v>1000000000255</v>
      </c>
      <c r="J144" s="2" t="s">
        <v>132</v>
      </c>
      <c r="K144" s="2" t="s">
        <v>132</v>
      </c>
      <c r="L144">
        <f>IF(VLOOKUP(K144,SKU_SWINE!C2:F106,{4},FALSE)=0, "-",VLOOKUP(K144,SKU_SWINE!C2:F106,{4},FALSE)</f>
      </c>
      <c r="M144" s="8">
        <v>1</v>
      </c>
      <c r="N144" s="7" t="s">
        <v>28</v>
      </c>
      <c r="O144" s="9">
        <f>((VLOOKUP(Y144,SOTC_SWINE!A2:J344,9,FALSE)/VLOOKUP(Y144,SOTC_SWINE!A2:J344,8,FALSE))*M144)</f>
      </c>
      <c r="P144" s="8">
        <f>3*M144</f>
      </c>
      <c r="Q144" s="10">
        <f>O144-P144</f>
      </c>
      <c r="R144" s="10">
        <f>Q144/M144</f>
      </c>
      <c r="S144" s="10">
        <f>U144*P144</f>
      </c>
      <c r="T144" s="8">
        <v>23310</v>
      </c>
      <c r="U144" s="8">
        <f>T144/Q144</f>
      </c>
      <c r="V144" s="8">
        <f>T144/M144</f>
      </c>
      <c r="W144" t="s">
        <v>25</v>
      </c>
      <c r="X144">
        <v>17</v>
      </c>
      <c r="Y144" t="s">
        <v>133</v>
      </c>
    </row>
    <row r="145" spans="1:25" x14ac:dyDescent="0.25">
      <c r="A145">
        <v>2024</v>
      </c>
      <c r="B145" t="s">
        <v>22</v>
      </c>
      <c r="C145" s="1" t="s">
        <v>106</v>
      </c>
      <c r="D145" s="1" t="s">
        <v>134</v>
      </c>
      <c r="E145" s="1">
        <v>2100121161</v>
      </c>
      <c r="F145" s="2" t="s">
        <v>25</v>
      </c>
      <c r="G145" s="7" t="s">
        <v>26</v>
      </c>
      <c r="H145" s="7">
        <f>VLOOKUP(E145,SOTC_SWINE!B2:C344,{2},FALSE)</f>
      </c>
      <c r="I145" s="1">
        <v>1000000000217</v>
      </c>
      <c r="J145" s="2" t="s">
        <v>27</v>
      </c>
      <c r="K145" s="2" t="s">
        <v>27</v>
      </c>
      <c r="L145">
        <f>IF(VLOOKUP(K145,SKU_SWINE!C2:F106,{4},FALSE)=0, "-",VLOOKUP(K145,SKU_SWINE!C2:F106,{4},FALSE)</f>
      </c>
      <c r="M145" s="8">
        <v>15</v>
      </c>
      <c r="N145" s="7" t="s">
        <v>28</v>
      </c>
      <c r="O145" s="9">
        <f>((VLOOKUP(Y145,SOTC_SWINE!A2:J344,9,FALSE)/VLOOKUP(Y145,SOTC_SWINE!A2:J344,8,FALSE))*M145)</f>
      </c>
      <c r="P145" s="8">
        <f>3*M145</f>
      </c>
      <c r="Q145" s="10">
        <f>O145-P145</f>
      </c>
      <c r="R145" s="10">
        <f>Q145/M145</f>
      </c>
      <c r="S145" s="10">
        <f>U145*P145</f>
      </c>
      <c r="T145" s="8">
        <v>311907.5</v>
      </c>
      <c r="U145" s="8">
        <f>T145/Q145</f>
      </c>
      <c r="V145" s="8">
        <f>T145/M145</f>
      </c>
      <c r="W145" t="s">
        <v>25</v>
      </c>
      <c r="X145">
        <v>17</v>
      </c>
      <c r="Y145" t="s">
        <v>135</v>
      </c>
    </row>
    <row r="146" spans="1:25" x14ac:dyDescent="0.25">
      <c r="A146">
        <v>2024</v>
      </c>
      <c r="B146" t="s">
        <v>22</v>
      </c>
      <c r="C146" s="1" t="s">
        <v>106</v>
      </c>
      <c r="D146" s="1" t="s">
        <v>134</v>
      </c>
      <c r="E146" s="1">
        <v>2100121161</v>
      </c>
      <c r="F146" s="2" t="s">
        <v>25</v>
      </c>
      <c r="G146" s="7" t="s">
        <v>26</v>
      </c>
      <c r="H146" s="7">
        <f>VLOOKUP(E146,SOTC_SWINE!B2:C344,{2},FALSE)</f>
      </c>
      <c r="I146" s="1">
        <v>1000000000225</v>
      </c>
      <c r="J146" s="2" t="s">
        <v>30</v>
      </c>
      <c r="K146" s="2" t="s">
        <v>30</v>
      </c>
      <c r="L146">
        <f>IF(VLOOKUP(K146,SKU_SWINE!C2:F106,{4},FALSE)=0, "-",VLOOKUP(K146,SKU_SWINE!C2:F106,{4},FALSE)</f>
      </c>
      <c r="M146" s="8">
        <v>5</v>
      </c>
      <c r="N146" s="7" t="s">
        <v>28</v>
      </c>
      <c r="O146" s="9">
        <f>((VLOOKUP(Y146,SOTC_SWINE!A2:J344,9,FALSE)/VLOOKUP(Y146,SOTC_SWINE!A2:J344,8,FALSE))*M146)</f>
      </c>
      <c r="P146" s="8">
        <f>3*M146</f>
      </c>
      <c r="Q146" s="10">
        <f>O146-P146</f>
      </c>
      <c r="R146" s="10">
        <f>Q146/M146</f>
      </c>
      <c r="S146" s="10">
        <f>U146*P146</f>
      </c>
      <c r="T146" s="8">
        <v>110500</v>
      </c>
      <c r="U146" s="8">
        <f>T146/Q146</f>
      </c>
      <c r="V146" s="8">
        <f>T146/M146</f>
      </c>
      <c r="W146" t="s">
        <v>25</v>
      </c>
      <c r="X146">
        <v>17</v>
      </c>
      <c r="Y146" t="s">
        <v>136</v>
      </c>
    </row>
    <row r="147" spans="1:25" x14ac:dyDescent="0.25">
      <c r="A147">
        <v>2024</v>
      </c>
      <c r="B147" t="s">
        <v>22</v>
      </c>
      <c r="C147" s="1" t="s">
        <v>137</v>
      </c>
      <c r="D147" s="1" t="s">
        <v>138</v>
      </c>
      <c r="E147" s="1">
        <v>2100121062</v>
      </c>
      <c r="F147" s="2" t="s">
        <v>25</v>
      </c>
      <c r="G147" s="7" t="s">
        <v>26</v>
      </c>
      <c r="H147" s="7">
        <f>VLOOKUP(E147,SOTC_SWINE!B2:C344,{2},FALSE)</f>
      </c>
      <c r="I147" s="1">
        <v>1000000000630</v>
      </c>
      <c r="J147" s="2" t="s">
        <v>102</v>
      </c>
      <c r="K147" s="2" t="s">
        <v>102</v>
      </c>
      <c r="L147">
        <f>IF(VLOOKUP(K147,SKU_SWINE!C2:F106,{4},FALSE)=0, "-",VLOOKUP(K147,SKU_SWINE!C2:F106,{4},FALSE)</f>
      </c>
      <c r="M147" s="8">
        <v>3</v>
      </c>
      <c r="N147" s="7" t="s">
        <v>28</v>
      </c>
      <c r="O147" s="9">
        <f>((VLOOKUP(Y147,SOTC_SWINE!A2:J344,9,FALSE)/VLOOKUP(Y147,SOTC_SWINE!A2:J344,8,FALSE))*M147)</f>
      </c>
      <c r="P147" s="8">
        <f>3*M147</f>
      </c>
      <c r="Q147" s="10">
        <f>O147-P147</f>
      </c>
      <c r="R147" s="10">
        <f>Q147/M147</f>
      </c>
      <c r="S147" s="10">
        <f>U147*P147</f>
      </c>
      <c r="T147" s="8">
        <v>2727.69</v>
      </c>
      <c r="U147" s="8">
        <f>T147/Q147</f>
      </c>
      <c r="V147" s="8">
        <f>T147/M147</f>
      </c>
      <c r="W147" t="s">
        <v>25</v>
      </c>
      <c r="X147">
        <v>17</v>
      </c>
      <c r="Y147" t="s">
        <v>139</v>
      </c>
    </row>
    <row r="148" spans="1:25" x14ac:dyDescent="0.25">
      <c r="A148">
        <v>2024</v>
      </c>
      <c r="B148" t="s">
        <v>22</v>
      </c>
      <c r="C148" s="1" t="s">
        <v>137</v>
      </c>
      <c r="D148" s="1" t="s">
        <v>138</v>
      </c>
      <c r="E148" s="1">
        <v>2100121062</v>
      </c>
      <c r="F148" s="2" t="s">
        <v>25</v>
      </c>
      <c r="G148" s="7" t="s">
        <v>26</v>
      </c>
      <c r="H148" s="7">
        <f>VLOOKUP(E148,SOTC_SWINE!B2:C344,{2},FALSE)</f>
      </c>
      <c r="I148" s="1">
        <v>1000000000631</v>
      </c>
      <c r="J148" s="2" t="s">
        <v>90</v>
      </c>
      <c r="K148" s="2" t="s">
        <v>90</v>
      </c>
      <c r="L148">
        <f>IF(VLOOKUP(K148,SKU_SWINE!C2:F106,{4},FALSE)=0, "-",VLOOKUP(K148,SKU_SWINE!C2:F106,{4},FALSE)</f>
      </c>
      <c r="M148" s="8">
        <v>20</v>
      </c>
      <c r="N148" s="7" t="s">
        <v>28</v>
      </c>
      <c r="O148" s="9">
        <f>((VLOOKUP(Y148,SOTC_SWINE!A2:J344,9,FALSE)/VLOOKUP(Y148,SOTC_SWINE!A2:J344,8,FALSE))*M148)</f>
      </c>
      <c r="P148" s="8">
        <f>3*M148</f>
      </c>
      <c r="Q148" s="10">
        <f>O148-P148</f>
      </c>
      <c r="R148" s="10">
        <f>Q148/M148</f>
      </c>
      <c r="S148" s="10">
        <f>U148*P148</f>
      </c>
      <c r="T148" s="8">
        <v>36914.2</v>
      </c>
      <c r="U148" s="8">
        <f>T148/Q148</f>
      </c>
      <c r="V148" s="8">
        <f>T148/M148</f>
      </c>
      <c r="W148" t="s">
        <v>25</v>
      </c>
      <c r="X148">
        <v>17</v>
      </c>
      <c r="Y148" t="s">
        <v>140</v>
      </c>
    </row>
    <row r="149" spans="1:25" x14ac:dyDescent="0.25">
      <c r="A149">
        <v>2024</v>
      </c>
      <c r="B149" t="s">
        <v>22</v>
      </c>
      <c r="C149" s="1" t="s">
        <v>137</v>
      </c>
      <c r="D149" s="1" t="s">
        <v>138</v>
      </c>
      <c r="E149" s="1">
        <v>2100121062</v>
      </c>
      <c r="F149" s="2" t="s">
        <v>25</v>
      </c>
      <c r="G149" s="7" t="s">
        <v>26</v>
      </c>
      <c r="H149" s="7">
        <f>VLOOKUP(E149,SOTC_SWINE!B2:C344,{2},FALSE)</f>
      </c>
      <c r="I149" s="1">
        <v>1000000000637</v>
      </c>
      <c r="J149" s="2" t="s">
        <v>47</v>
      </c>
      <c r="K149" s="2" t="s">
        <v>47</v>
      </c>
      <c r="L149">
        <f>IF(VLOOKUP(K149,SKU_SWINE!C2:F106,{4},FALSE)=0, "-",VLOOKUP(K149,SKU_SWINE!C2:F106,{4},FALSE)</f>
      </c>
      <c r="M149" s="8">
        <v>8</v>
      </c>
      <c r="N149" s="7" t="s">
        <v>28</v>
      </c>
      <c r="O149" s="9">
        <f>((VLOOKUP(Y149,SOTC_SWINE!A2:J344,9,FALSE)/VLOOKUP(Y149,SOTC_SWINE!A2:J344,8,FALSE))*M149)</f>
      </c>
      <c r="P149" s="8">
        <f>3*M149</f>
      </c>
      <c r="Q149" s="10">
        <f>O149-P149</f>
      </c>
      <c r="R149" s="10">
        <f>Q149/M149</f>
      </c>
      <c r="S149" s="10">
        <f>U149*P149</f>
      </c>
      <c r="T149" s="8">
        <v>23496.08</v>
      </c>
      <c r="U149" s="8">
        <f>T149/Q149</f>
      </c>
      <c r="V149" s="8">
        <f>T149/M149</f>
      </c>
      <c r="W149" t="s">
        <v>25</v>
      </c>
      <c r="X149">
        <v>17</v>
      </c>
      <c r="Y149" t="s">
        <v>141</v>
      </c>
    </row>
    <row r="150" spans="1:25" x14ac:dyDescent="0.25">
      <c r="A150">
        <v>2024</v>
      </c>
      <c r="B150" t="s">
        <v>22</v>
      </c>
      <c r="C150" s="1" t="s">
        <v>137</v>
      </c>
      <c r="D150" s="1" t="s">
        <v>138</v>
      </c>
      <c r="E150" s="1">
        <v>2100121062</v>
      </c>
      <c r="F150" s="2" t="s">
        <v>25</v>
      </c>
      <c r="G150" s="7" t="s">
        <v>26</v>
      </c>
      <c r="H150" s="7">
        <f>VLOOKUP(E150,SOTC_SWINE!B2:C344,{2},FALSE)</f>
      </c>
      <c r="I150" s="1">
        <v>1000000000278</v>
      </c>
      <c r="J150" s="2" t="s">
        <v>51</v>
      </c>
      <c r="K150" s="2" t="s">
        <v>51</v>
      </c>
      <c r="L150">
        <f>IF(VLOOKUP(K150,SKU_SWINE!C2:F106,{4},FALSE)=0, "-",VLOOKUP(K150,SKU_SWINE!C2:F106,{4},FALSE)</f>
      </c>
      <c r="M150" s="8">
        <v>1</v>
      </c>
      <c r="N150" s="7" t="s">
        <v>28</v>
      </c>
      <c r="O150" s="9">
        <f>((VLOOKUP(Y150,SOTC_SWINE!A2:J344,9,FALSE)/VLOOKUP(Y150,SOTC_SWINE!A2:J344,8,FALSE))*M150)</f>
      </c>
      <c r="P150" s="8">
        <f>3*M150</f>
      </c>
      <c r="Q150" s="10">
        <f>O150-P150</f>
      </c>
      <c r="R150" s="10">
        <f>Q150/M150</f>
      </c>
      <c r="S150" s="10">
        <f>U150*P150</f>
      </c>
      <c r="T150" s="8">
        <v>4200</v>
      </c>
      <c r="U150" s="8">
        <f>T150/Q150</f>
      </c>
      <c r="V150" s="8">
        <f>T150/M150</f>
      </c>
      <c r="W150" t="s">
        <v>25</v>
      </c>
      <c r="X150">
        <v>17</v>
      </c>
      <c r="Y150" t="s">
        <v>142</v>
      </c>
    </row>
    <row r="151" spans="1:25" x14ac:dyDescent="0.25">
      <c r="A151">
        <v>2024</v>
      </c>
      <c r="B151" t="s">
        <v>22</v>
      </c>
      <c r="C151" s="1" t="s">
        <v>137</v>
      </c>
      <c r="D151" s="1" t="s">
        <v>138</v>
      </c>
      <c r="E151" s="1">
        <v>2100121062</v>
      </c>
      <c r="F151" s="2" t="s">
        <v>25</v>
      </c>
      <c r="G151" s="7" t="s">
        <v>26</v>
      </c>
      <c r="H151" s="7">
        <f>VLOOKUP(E151,SOTC_SWINE!B2:C344,{2},FALSE)</f>
      </c>
      <c r="I151" s="1">
        <v>1000000000282</v>
      </c>
      <c r="J151" s="2" t="s">
        <v>49</v>
      </c>
      <c r="K151" s="2" t="s">
        <v>49</v>
      </c>
      <c r="L151">
        <f>IF(VLOOKUP(K151,SKU_SWINE!C2:F106,{4},FALSE)=0, "-",VLOOKUP(K151,SKU_SWINE!C2:F106,{4},FALSE)</f>
      </c>
      <c r="M151" s="8">
        <v>2</v>
      </c>
      <c r="N151" s="7" t="s">
        <v>28</v>
      </c>
      <c r="O151" s="9">
        <f>((VLOOKUP(Y151,SOTC_SWINE!A2:J344,9,FALSE)/VLOOKUP(Y151,SOTC_SWINE!A2:J344,8,FALSE))*M151)</f>
      </c>
      <c r="P151" s="8">
        <f>3*M151</f>
      </c>
      <c r="Q151" s="10">
        <f>O151-P151</f>
      </c>
      <c r="R151" s="10">
        <f>Q151/M151</f>
      </c>
      <c r="S151" s="10">
        <f>U151*P151</f>
      </c>
      <c r="T151" s="8">
        <v>13350.02</v>
      </c>
      <c r="U151" s="8">
        <f>T151/Q151</f>
      </c>
      <c r="V151" s="8">
        <f>T151/M151</f>
      </c>
      <c r="W151" t="s">
        <v>25</v>
      </c>
      <c r="X151">
        <v>17</v>
      </c>
      <c r="Y151" t="s">
        <v>143</v>
      </c>
    </row>
    <row r="152" spans="1:25" x14ac:dyDescent="0.25">
      <c r="A152">
        <v>2024</v>
      </c>
      <c r="B152" t="s">
        <v>22</v>
      </c>
      <c r="C152" s="1" t="s">
        <v>137</v>
      </c>
      <c r="D152" s="1" t="s">
        <v>138</v>
      </c>
      <c r="E152" s="1">
        <v>2100121062</v>
      </c>
      <c r="F152" s="2" t="s">
        <v>25</v>
      </c>
      <c r="G152" s="7" t="s">
        <v>26</v>
      </c>
      <c r="H152" s="7">
        <f>VLOOKUP(E152,SOTC_SWINE!B2:C344,{2},FALSE)</f>
      </c>
      <c r="I152" s="1">
        <v>1000000000283</v>
      </c>
      <c r="J152" s="2" t="s">
        <v>45</v>
      </c>
      <c r="K152" s="2" t="s">
        <v>45</v>
      </c>
      <c r="L152">
        <f>IF(VLOOKUP(K152,SKU_SWINE!C2:F106,{4},FALSE)=0, "-",VLOOKUP(K152,SKU_SWINE!C2:F106,{4},FALSE)</f>
      </c>
      <c r="M152" s="8">
        <v>1</v>
      </c>
      <c r="N152" s="7" t="s">
        <v>28</v>
      </c>
      <c r="O152" s="9">
        <f>((VLOOKUP(Y152,SOTC_SWINE!A2:J344,9,FALSE)/VLOOKUP(Y152,SOTC_SWINE!A2:J344,8,FALSE))*M152)</f>
      </c>
      <c r="P152" s="8">
        <f>3*M152</f>
      </c>
      <c r="Q152" s="10">
        <f>O152-P152</f>
      </c>
      <c r="R152" s="10">
        <f>Q152/M152</f>
      </c>
      <c r="S152" s="10">
        <f>U152*P152</f>
      </c>
      <c r="T152" s="8">
        <v>8720</v>
      </c>
      <c r="U152" s="8">
        <f>T152/Q152</f>
      </c>
      <c r="V152" s="8">
        <f>T152/M152</f>
      </c>
      <c r="W152" t="s">
        <v>25</v>
      </c>
      <c r="X152">
        <v>17</v>
      </c>
      <c r="Y152" t="s">
        <v>144</v>
      </c>
    </row>
    <row r="153" spans="1:25" x14ac:dyDescent="0.25">
      <c r="A153">
        <v>2024</v>
      </c>
      <c r="B153" t="s">
        <v>22</v>
      </c>
      <c r="C153" s="1" t="s">
        <v>137</v>
      </c>
      <c r="D153" s="1" t="s">
        <v>138</v>
      </c>
      <c r="E153" s="1">
        <v>2100121062</v>
      </c>
      <c r="F153" s="2" t="s">
        <v>25</v>
      </c>
      <c r="G153" s="7" t="s">
        <v>26</v>
      </c>
      <c r="H153" s="7">
        <f>VLOOKUP(E153,SOTC_SWINE!B2:C344,{2},FALSE)</f>
      </c>
      <c r="I153" s="1">
        <v>1000000000630</v>
      </c>
      <c r="J153" s="2" t="s">
        <v>102</v>
      </c>
      <c r="K153" s="2" t="s">
        <v>102</v>
      </c>
      <c r="L153">
        <f>IF(VLOOKUP(K153,SKU_SWINE!C2:F106,{4},FALSE)=0, "-",VLOOKUP(K153,SKU_SWINE!C2:F106,{4},FALSE)</f>
      </c>
      <c r="M153" s="8">
        <v>1</v>
      </c>
      <c r="N153" s="7" t="s">
        <v>28</v>
      </c>
      <c r="O153" s="9">
        <f>((VLOOKUP(Y153,SOTC_SWINE!A2:J344,9,FALSE)/VLOOKUP(Y153,SOTC_SWINE!A2:J344,8,FALSE))*M153)</f>
      </c>
      <c r="P153" s="8">
        <f>3*M153</f>
      </c>
      <c r="Q153" s="10">
        <f>O153-P153</f>
      </c>
      <c r="R153" s="10">
        <f>Q153/M153</f>
      </c>
      <c r="S153" s="10">
        <f>U153*P153</f>
      </c>
      <c r="T153" s="8">
        <v>909.23</v>
      </c>
      <c r="U153" s="8">
        <f>T153/Q153</f>
      </c>
      <c r="V153" s="8">
        <f>T153/M153</f>
      </c>
      <c r="W153" t="s">
        <v>25</v>
      </c>
      <c r="X153">
        <v>17</v>
      </c>
      <c r="Y153" t="s">
        <v>139</v>
      </c>
    </row>
    <row r="154" spans="1:25" x14ac:dyDescent="0.25">
      <c r="A154">
        <v>2024</v>
      </c>
      <c r="B154" t="s">
        <v>22</v>
      </c>
      <c r="C154" s="1" t="s">
        <v>137</v>
      </c>
      <c r="D154" s="1" t="s">
        <v>138</v>
      </c>
      <c r="E154" s="1">
        <v>2100121062</v>
      </c>
      <c r="F154" s="2" t="s">
        <v>25</v>
      </c>
      <c r="G154" s="7" t="s">
        <v>26</v>
      </c>
      <c r="H154" s="7">
        <f>VLOOKUP(E154,SOTC_SWINE!B2:C344,{2},FALSE)</f>
      </c>
      <c r="I154" s="1">
        <v>1000000000631</v>
      </c>
      <c r="J154" s="2" t="s">
        <v>90</v>
      </c>
      <c r="K154" s="2" t="s">
        <v>90</v>
      </c>
      <c r="L154">
        <f>IF(VLOOKUP(K154,SKU_SWINE!C2:F106,{4},FALSE)=0, "-",VLOOKUP(K154,SKU_SWINE!C2:F106,{4},FALSE)</f>
      </c>
      <c r="M154" s="8">
        <v>2</v>
      </c>
      <c r="N154" s="7" t="s">
        <v>28</v>
      </c>
      <c r="O154" s="9">
        <f>((VLOOKUP(Y154,SOTC_SWINE!A2:J344,9,FALSE)/VLOOKUP(Y154,SOTC_SWINE!A2:J344,8,FALSE))*M154)</f>
      </c>
      <c r="P154" s="8">
        <f>3*M154</f>
      </c>
      <c r="Q154" s="10">
        <f>O154-P154</f>
      </c>
      <c r="R154" s="10">
        <f>Q154/M154</f>
      </c>
      <c r="S154" s="10">
        <f>U154*P154</f>
      </c>
      <c r="T154" s="8">
        <v>3100</v>
      </c>
      <c r="U154" s="8">
        <f>T154/Q154</f>
      </c>
      <c r="V154" s="8">
        <f>T154/M154</f>
      </c>
      <c r="W154" t="s">
        <v>25</v>
      </c>
      <c r="X154">
        <v>17</v>
      </c>
      <c r="Y154" t="s">
        <v>140</v>
      </c>
    </row>
    <row r="155" spans="1:25" x14ac:dyDescent="0.25">
      <c r="A155">
        <v>2024</v>
      </c>
      <c r="B155" t="s">
        <v>22</v>
      </c>
      <c r="C155" s="1" t="s">
        <v>137</v>
      </c>
      <c r="D155" s="1" t="s">
        <v>138</v>
      </c>
      <c r="E155" s="1">
        <v>2100121062</v>
      </c>
      <c r="F155" s="2" t="s">
        <v>25</v>
      </c>
      <c r="G155" s="7" t="s">
        <v>26</v>
      </c>
      <c r="H155" s="7">
        <f>VLOOKUP(E155,SOTC_SWINE!B2:C344,{2},FALSE)</f>
      </c>
      <c r="I155" s="1">
        <v>1000000000630</v>
      </c>
      <c r="J155" s="2" t="s">
        <v>102</v>
      </c>
      <c r="K155" s="2" t="s">
        <v>102</v>
      </c>
      <c r="L155">
        <f>IF(VLOOKUP(K155,SKU_SWINE!C2:F106,{4},FALSE)=0, "-",VLOOKUP(K155,SKU_SWINE!C2:F106,{4},FALSE)</f>
      </c>
      <c r="M155" s="8">
        <v>1</v>
      </c>
      <c r="N155" s="7" t="s">
        <v>28</v>
      </c>
      <c r="O155" s="9">
        <f>((VLOOKUP(Y155,SOTC_SWINE!A2:J344,9,FALSE)/VLOOKUP(Y155,SOTC_SWINE!A2:J344,8,FALSE))*M155)</f>
      </c>
      <c r="P155" s="8">
        <f>3*M155</f>
      </c>
      <c r="Q155" s="10">
        <f>O155-P155</f>
      </c>
      <c r="R155" s="10">
        <f>Q155/M155</f>
      </c>
      <c r="S155" s="10">
        <f>U155*P155</f>
      </c>
      <c r="T155" s="8">
        <v>909.23</v>
      </c>
      <c r="U155" s="8">
        <f>T155/Q155</f>
      </c>
      <c r="V155" s="8">
        <f>T155/M155</f>
      </c>
      <c r="W155" t="s">
        <v>25</v>
      </c>
      <c r="X155">
        <v>17</v>
      </c>
      <c r="Y155" t="s">
        <v>139</v>
      </c>
    </row>
    <row r="156" spans="1:25" x14ac:dyDescent="0.25">
      <c r="A156">
        <v>2024</v>
      </c>
      <c r="B156" t="s">
        <v>22</v>
      </c>
      <c r="C156" s="1" t="s">
        <v>137</v>
      </c>
      <c r="D156" s="1" t="s">
        <v>138</v>
      </c>
      <c r="E156" s="1">
        <v>2100121062</v>
      </c>
      <c r="F156" s="2" t="s">
        <v>25</v>
      </c>
      <c r="G156" s="7" t="s">
        <v>26</v>
      </c>
      <c r="H156" s="7">
        <f>VLOOKUP(E156,SOTC_SWINE!B2:C344,{2},FALSE)</f>
      </c>
      <c r="I156" s="1">
        <v>1000000000630</v>
      </c>
      <c r="J156" s="2" t="s">
        <v>102</v>
      </c>
      <c r="K156" s="2" t="s">
        <v>102</v>
      </c>
      <c r="L156">
        <f>IF(VLOOKUP(K156,SKU_SWINE!C2:F106,{4},FALSE)=0, "-",VLOOKUP(K156,SKU_SWINE!C2:F106,{4},FALSE)</f>
      </c>
      <c r="M156" s="8">
        <v>7</v>
      </c>
      <c r="N156" s="7" t="s">
        <v>28</v>
      </c>
      <c r="O156" s="9">
        <f>((VLOOKUP(Y156,SOTC_SWINE!A2:J344,9,FALSE)/VLOOKUP(Y156,SOTC_SWINE!A2:J344,8,FALSE))*M156)</f>
      </c>
      <c r="P156" s="8">
        <f>3*M156</f>
      </c>
      <c r="Q156" s="10">
        <f>O156-P156</f>
      </c>
      <c r="R156" s="10">
        <f>Q156/M156</f>
      </c>
      <c r="S156" s="10">
        <f>U156*P156</f>
      </c>
      <c r="T156" s="8">
        <v>6364.61</v>
      </c>
      <c r="U156" s="8">
        <f>T156/Q156</f>
      </c>
      <c r="V156" s="8">
        <f>T156/M156</f>
      </c>
      <c r="W156" t="s">
        <v>25</v>
      </c>
      <c r="X156">
        <v>17</v>
      </c>
      <c r="Y156" t="s">
        <v>139</v>
      </c>
    </row>
    <row r="157" spans="1:25" x14ac:dyDescent="0.25">
      <c r="A157">
        <v>2024</v>
      </c>
      <c r="B157" t="s">
        <v>22</v>
      </c>
      <c r="C157" s="1" t="s">
        <v>137</v>
      </c>
      <c r="D157" s="1" t="s">
        <v>138</v>
      </c>
      <c r="E157" s="1">
        <v>2100121062</v>
      </c>
      <c r="F157" s="2" t="s">
        <v>25</v>
      </c>
      <c r="G157" s="7" t="s">
        <v>26</v>
      </c>
      <c r="H157" s="7">
        <f>VLOOKUP(E157,SOTC_SWINE!B2:C344,{2},FALSE)</f>
      </c>
      <c r="I157" s="1">
        <v>1000000000631</v>
      </c>
      <c r="J157" s="2" t="s">
        <v>90</v>
      </c>
      <c r="K157" s="2" t="s">
        <v>90</v>
      </c>
      <c r="L157">
        <f>IF(VLOOKUP(K157,SKU_SWINE!C2:F106,{4},FALSE)=0, "-",VLOOKUP(K157,SKU_SWINE!C2:F106,{4},FALSE)</f>
      </c>
      <c r="M157" s="8">
        <v>1</v>
      </c>
      <c r="N157" s="7" t="s">
        <v>28</v>
      </c>
      <c r="O157" s="9">
        <f>((VLOOKUP(Y157,SOTC_SWINE!A2:J344,9,FALSE)/VLOOKUP(Y157,SOTC_SWINE!A2:J344,8,FALSE))*M157)</f>
      </c>
      <c r="P157" s="8">
        <f>3*M157</f>
      </c>
      <c r="Q157" s="10">
        <f>O157-P157</f>
      </c>
      <c r="R157" s="10">
        <f>Q157/M157</f>
      </c>
      <c r="S157" s="10">
        <f>U157*P157</f>
      </c>
      <c r="T157" s="8">
        <v>1845.71</v>
      </c>
      <c r="U157" s="8">
        <f>T157/Q157</f>
      </c>
      <c r="V157" s="8">
        <f>T157/M157</f>
      </c>
      <c r="W157" t="s">
        <v>25</v>
      </c>
      <c r="X157">
        <v>17</v>
      </c>
      <c r="Y157" t="s">
        <v>140</v>
      </c>
    </row>
    <row r="158" spans="1:25" x14ac:dyDescent="0.25">
      <c r="A158">
        <v>2024</v>
      </c>
      <c r="B158" t="s">
        <v>22</v>
      </c>
      <c r="C158" s="1" t="s">
        <v>137</v>
      </c>
      <c r="D158" s="1" t="s">
        <v>138</v>
      </c>
      <c r="E158" s="1">
        <v>2100121062</v>
      </c>
      <c r="F158" s="2" t="s">
        <v>25</v>
      </c>
      <c r="G158" s="7" t="s">
        <v>26</v>
      </c>
      <c r="H158" s="7">
        <f>VLOOKUP(E158,SOTC_SWINE!B2:C344,{2},FALSE)</f>
      </c>
      <c r="I158" s="1">
        <v>1000000000630</v>
      </c>
      <c r="J158" s="2" t="s">
        <v>102</v>
      </c>
      <c r="K158" s="2" t="s">
        <v>102</v>
      </c>
      <c r="L158">
        <f>IF(VLOOKUP(K158,SKU_SWINE!C2:F106,{4},FALSE)=0, "-",VLOOKUP(K158,SKU_SWINE!C2:F106,{4},FALSE)</f>
      </c>
      <c r="M158" s="8">
        <v>1</v>
      </c>
      <c r="N158" s="7" t="s">
        <v>28</v>
      </c>
      <c r="O158" s="9">
        <f>((VLOOKUP(Y158,SOTC_SWINE!A2:J344,9,FALSE)/VLOOKUP(Y158,SOTC_SWINE!A2:J344,8,FALSE))*M158)</f>
      </c>
      <c r="P158" s="8">
        <f>3*M158</f>
      </c>
      <c r="Q158" s="10">
        <f>O158-P158</f>
      </c>
      <c r="R158" s="10">
        <f>Q158/M158</f>
      </c>
      <c r="S158" s="10">
        <f>U158*P158</f>
      </c>
      <c r="T158" s="8">
        <v>909.23</v>
      </c>
      <c r="U158" s="8">
        <f>T158/Q158</f>
      </c>
      <c r="V158" s="8">
        <f>T158/M158</f>
      </c>
      <c r="W158" t="s">
        <v>25</v>
      </c>
      <c r="X158">
        <v>17</v>
      </c>
      <c r="Y158" t="s">
        <v>139</v>
      </c>
    </row>
    <row r="159" spans="1:25" x14ac:dyDescent="0.25">
      <c r="A159">
        <v>2024</v>
      </c>
      <c r="B159" t="s">
        <v>22</v>
      </c>
      <c r="C159" s="1" t="s">
        <v>137</v>
      </c>
      <c r="D159" s="1" t="s">
        <v>138</v>
      </c>
      <c r="E159" s="1">
        <v>2100121062</v>
      </c>
      <c r="F159" s="2" t="s">
        <v>25</v>
      </c>
      <c r="G159" s="7" t="s">
        <v>26</v>
      </c>
      <c r="H159" s="7">
        <f>VLOOKUP(E159,SOTC_SWINE!B2:C344,{2},FALSE)</f>
      </c>
      <c r="I159" s="1">
        <v>1000000000637</v>
      </c>
      <c r="J159" s="2" t="s">
        <v>47</v>
      </c>
      <c r="K159" s="2" t="s">
        <v>47</v>
      </c>
      <c r="L159">
        <f>IF(VLOOKUP(K159,SKU_SWINE!C2:F106,{4},FALSE)=0, "-",VLOOKUP(K159,SKU_SWINE!C2:F106,{4},FALSE)</f>
      </c>
      <c r="M159" s="8">
        <v>2</v>
      </c>
      <c r="N159" s="7" t="s">
        <v>28</v>
      </c>
      <c r="O159" s="9">
        <f>((VLOOKUP(Y159,SOTC_SWINE!A2:J344,9,FALSE)/VLOOKUP(Y159,SOTC_SWINE!A2:J344,8,FALSE))*M159)</f>
      </c>
      <c r="P159" s="8">
        <f>3*M159</f>
      </c>
      <c r="Q159" s="10">
        <f>O159-P159</f>
      </c>
      <c r="R159" s="10">
        <f>Q159/M159</f>
      </c>
      <c r="S159" s="10">
        <f>U159*P159</f>
      </c>
      <c r="T159" s="8">
        <v>5874</v>
      </c>
      <c r="U159" s="8">
        <f>T159/Q159</f>
      </c>
      <c r="V159" s="8">
        <f>T159/M159</f>
      </c>
      <c r="W159" t="s">
        <v>25</v>
      </c>
      <c r="X159">
        <v>17</v>
      </c>
      <c r="Y159" t="s">
        <v>141</v>
      </c>
    </row>
    <row r="160" spans="1:25" x14ac:dyDescent="0.25">
      <c r="A160">
        <v>2024</v>
      </c>
      <c r="B160" t="s">
        <v>22</v>
      </c>
      <c r="C160" s="1" t="s">
        <v>137</v>
      </c>
      <c r="D160" s="1" t="s">
        <v>138</v>
      </c>
      <c r="E160" s="1">
        <v>2100121062</v>
      </c>
      <c r="F160" s="2" t="s">
        <v>25</v>
      </c>
      <c r="G160" s="7" t="s">
        <v>26</v>
      </c>
      <c r="H160" s="7">
        <f>VLOOKUP(E160,SOTC_SWINE!B2:C344,{2},FALSE)</f>
      </c>
      <c r="I160" s="1">
        <v>1000000000278</v>
      </c>
      <c r="J160" s="2" t="s">
        <v>51</v>
      </c>
      <c r="K160" s="2" t="s">
        <v>51</v>
      </c>
      <c r="L160">
        <f>IF(VLOOKUP(K160,SKU_SWINE!C2:F106,{4},FALSE)=0, "-",VLOOKUP(K160,SKU_SWINE!C2:F106,{4},FALSE)</f>
      </c>
      <c r="M160" s="8">
        <v>2</v>
      </c>
      <c r="N160" s="7" t="s">
        <v>28</v>
      </c>
      <c r="O160" s="9">
        <f>((VLOOKUP(Y160,SOTC_SWINE!A2:J344,9,FALSE)/VLOOKUP(Y160,SOTC_SWINE!A2:J344,8,FALSE))*M160)</f>
      </c>
      <c r="P160" s="8">
        <f>3*M160</f>
      </c>
      <c r="Q160" s="10">
        <f>O160-P160</f>
      </c>
      <c r="R160" s="10">
        <f>Q160/M160</f>
      </c>
      <c r="S160" s="10">
        <f>U160*P160</f>
      </c>
      <c r="T160" s="8">
        <v>8400</v>
      </c>
      <c r="U160" s="8">
        <f>T160/Q160</f>
      </c>
      <c r="V160" s="8">
        <f>T160/M160</f>
      </c>
      <c r="W160" t="s">
        <v>25</v>
      </c>
      <c r="X160">
        <v>17</v>
      </c>
      <c r="Y160" t="s">
        <v>142</v>
      </c>
    </row>
    <row r="161" spans="1:25" x14ac:dyDescent="0.25">
      <c r="A161">
        <v>2024</v>
      </c>
      <c r="B161" t="s">
        <v>22</v>
      </c>
      <c r="C161" s="1" t="s">
        <v>137</v>
      </c>
      <c r="D161" s="1" t="s">
        <v>138</v>
      </c>
      <c r="E161" s="1">
        <v>2100121062</v>
      </c>
      <c r="F161" s="2" t="s">
        <v>25</v>
      </c>
      <c r="G161" s="7" t="s">
        <v>26</v>
      </c>
      <c r="H161" s="7">
        <f>VLOOKUP(E161,SOTC_SWINE!B2:C344,{2},FALSE)</f>
      </c>
      <c r="I161" s="1">
        <v>1000000000278</v>
      </c>
      <c r="J161" s="2" t="s">
        <v>51</v>
      </c>
      <c r="K161" s="2" t="s">
        <v>51</v>
      </c>
      <c r="L161">
        <f>IF(VLOOKUP(K161,SKU_SWINE!C2:F106,{4},FALSE)=0, "-",VLOOKUP(K161,SKU_SWINE!C2:F106,{4},FALSE)</f>
      </c>
      <c r="M161" s="8">
        <v>1</v>
      </c>
      <c r="N161" s="7" t="s">
        <v>28</v>
      </c>
      <c r="O161" s="9">
        <f>((VLOOKUP(Y161,SOTC_SWINE!A2:J344,9,FALSE)/VLOOKUP(Y161,SOTC_SWINE!A2:J344,8,FALSE))*M161)</f>
      </c>
      <c r="P161" s="8">
        <f>3*M161</f>
      </c>
      <c r="Q161" s="10">
        <f>O161-P161</f>
      </c>
      <c r="R161" s="10">
        <f>Q161/M161</f>
      </c>
      <c r="S161" s="10">
        <f>U161*P161</f>
      </c>
      <c r="T161" s="8">
        <v>4200</v>
      </c>
      <c r="U161" s="8">
        <f>T161/Q161</f>
      </c>
      <c r="V161" s="8">
        <f>T161/M161</f>
      </c>
      <c r="W161" t="s">
        <v>25</v>
      </c>
      <c r="X161">
        <v>17</v>
      </c>
      <c r="Y161" t="s">
        <v>142</v>
      </c>
    </row>
    <row r="162" spans="1:25" x14ac:dyDescent="0.25">
      <c r="A162">
        <v>2024</v>
      </c>
      <c r="B162" t="s">
        <v>22</v>
      </c>
      <c r="C162" s="1" t="s">
        <v>106</v>
      </c>
      <c r="D162" s="1" t="s">
        <v>145</v>
      </c>
      <c r="E162" s="1">
        <v>2100121153</v>
      </c>
      <c r="F162" s="2">
        <f>IF(ISNUMBER(SEARCH(":",IF(ISBLANK(VLOOKUP(E162,SOTC_SWINE!B2:D344,3,FALSE)),VLOOKUP(E162,SOTC_SWINE!B2:E344,4,FALSE),VLOOKUP(E344,SOTC_SWINE!B2:D344,3,FALSE))))=TRUE,"SW"&amp;UPPER(RIGHT(IF(ISBLANK(VLOOKUP(E162,SOTC_SWINE!B2:D344,3,FALSE)),VLOOKUP(E162,SOTC_SWINE!B2:E344,4,FALSE),VLOOKUP(E344,SOTC_SWINE!B2:D344,3,FALSE)),LEN(IF(ISBLANK(VLOOKUP(E162,SOTC_SWINE!B2:D344,3,FALSE)),VLOOKUP(E162,SOTC_SWINE!B2:E344,4,FALSE),VLOOKUP(E344,SOTC_SWINE!B2:D344,3,FALSE)))-SEARCH(":",IF(ISBLANK(VLOOKUP(E162,SOTC_SWINE!B2:D344,3,FALSE)),VLOOKUP(E162,SOTC_SWINE!B2:E344,4,FALSE),VLOOKUP(E344,SOTC_SWINE!B2:D344,3,FALSE))))),"SW"&amp;UPPER(RIGHT(IF(ISBLANK(VLOOKUP(E162,SOTC_SWINE!B2:D344,3,FALSE)),VLOOKUP(E162,SOTC_SWINE!B2:E344,4,FALSE),VLOOKUP(E344,SOTC_SWINE!B2:D344,3,FALSE)),LEN(IF(ISBLANK(VLOOKUP(E162,SOTC_SWINE!B2:D344,3,FALSE)),VLOOKUP(E162,SOTC_SWINE!B2:E344,4,FALSE),VLOOKUP(E344,SOTC_SWINE!B2:D344,3,FALSE)))-SEARCH("-",IF(ISBLANK(VLOOKUP(E162,SOTC_SWINE!B2:D344,3,FALSE)),VLOOKUP(E162,SOTC_SWINE!B2:E344,4,FALSE),VLOOKUP(E344,SOTC_SWINE!B2:D344,3,FALSE))))))</f>
      </c>
      <c r="G162" s="7" t="s">
        <v>26</v>
      </c>
      <c r="H162" s="7">
        <f>VLOOKUP(E162,SOTC_SWINE!B2:C344,{2},FALSE)</f>
      </c>
      <c r="I162" s="1">
        <v>1000000002356</v>
      </c>
      <c r="J162" s="2" t="s">
        <v>95</v>
      </c>
      <c r="K162" s="2" t="s">
        <v>95</v>
      </c>
      <c r="L162">
        <f>IF(VLOOKUP(K162,SKU_SWINE!C2:F106,{4},FALSE)=0, "-",VLOOKUP(K162,SKU_SWINE!C2:F106,{4},FALSE)</f>
      </c>
      <c r="M162" s="8">
        <v>9</v>
      </c>
      <c r="N162" s="7" t="s">
        <v>28</v>
      </c>
      <c r="O162" s="9">
        <f>((VLOOKUP(Y162,SOTC_SWINE!A2:J344,9,FALSE)/VLOOKUP(Y162,SOTC_SWINE!A2:J344,8,FALSE))*M162)</f>
      </c>
      <c r="P162" s="8">
        <v>0</v>
      </c>
      <c r="Q162" s="10">
        <f>O162-P162</f>
      </c>
      <c r="R162" s="10">
        <f>Q162/M162</f>
      </c>
      <c r="S162" s="10">
        <f>U162*P162</f>
      </c>
      <c r="T162" s="8">
        <v>243405</v>
      </c>
      <c r="U162" s="8">
        <f>T162/Q162</f>
      </c>
      <c r="V162" s="8">
        <f>T162/M162</f>
      </c>
      <c r="W162" t="s">
        <v>54</v>
      </c>
      <c r="X162">
        <v>17</v>
      </c>
      <c r="Y162" t="s">
        <v>146</v>
      </c>
    </row>
    <row r="163" spans="1:25" x14ac:dyDescent="0.25">
      <c r="A163">
        <v>2024</v>
      </c>
      <c r="B163" t="s">
        <v>22</v>
      </c>
      <c r="C163" s="1" t="s">
        <v>106</v>
      </c>
      <c r="D163" s="1" t="s">
        <v>145</v>
      </c>
      <c r="E163" s="1">
        <v>2100121153</v>
      </c>
      <c r="F163" s="2">
        <f>IF(ISNUMBER(SEARCH(":",IF(ISBLANK(VLOOKUP(E163,SOTC_SWINE!B2:D344,3,FALSE)),VLOOKUP(E163,SOTC_SWINE!B2:E344,4,FALSE),VLOOKUP(E344,SOTC_SWINE!B2:D344,3,FALSE))))=TRUE,"SW"&amp;UPPER(RIGHT(IF(ISBLANK(VLOOKUP(E163,SOTC_SWINE!B2:D344,3,FALSE)),VLOOKUP(E163,SOTC_SWINE!B2:E344,4,FALSE),VLOOKUP(E344,SOTC_SWINE!B2:D344,3,FALSE)),LEN(IF(ISBLANK(VLOOKUP(E163,SOTC_SWINE!B2:D344,3,FALSE)),VLOOKUP(E163,SOTC_SWINE!B2:E344,4,FALSE),VLOOKUP(E344,SOTC_SWINE!B2:D344,3,FALSE)))-SEARCH(":",IF(ISBLANK(VLOOKUP(E163,SOTC_SWINE!B2:D344,3,FALSE)),VLOOKUP(E163,SOTC_SWINE!B2:E344,4,FALSE),VLOOKUP(E344,SOTC_SWINE!B2:D344,3,FALSE))))),"SW"&amp;UPPER(RIGHT(IF(ISBLANK(VLOOKUP(E163,SOTC_SWINE!B2:D344,3,FALSE)),VLOOKUP(E163,SOTC_SWINE!B2:E344,4,FALSE),VLOOKUP(E344,SOTC_SWINE!B2:D344,3,FALSE)),LEN(IF(ISBLANK(VLOOKUP(E163,SOTC_SWINE!B2:D344,3,FALSE)),VLOOKUP(E163,SOTC_SWINE!B2:E344,4,FALSE),VLOOKUP(E344,SOTC_SWINE!B2:D344,3,FALSE)))-SEARCH("-",IF(ISBLANK(VLOOKUP(E163,SOTC_SWINE!B2:D344,3,FALSE)),VLOOKUP(E163,SOTC_SWINE!B2:E344,4,FALSE),VLOOKUP(E344,SOTC_SWINE!B2:D344,3,FALSE))))))</f>
      </c>
      <c r="G163" s="7" t="s">
        <v>26</v>
      </c>
      <c r="H163" s="7">
        <f>VLOOKUP(E163,SOTC_SWINE!B2:C344,{2},FALSE)</f>
      </c>
      <c r="I163" s="1">
        <v>1000000002357</v>
      </c>
      <c r="J163" s="2" t="s">
        <v>97</v>
      </c>
      <c r="K163" s="2" t="s">
        <v>97</v>
      </c>
      <c r="L163">
        <f>IF(VLOOKUP(K163,SKU_SWINE!C2:F106,{4},FALSE)=0, "-",VLOOKUP(K163,SKU_SWINE!C2:F106,{4},FALSE)</f>
      </c>
      <c r="M163" s="8">
        <v>6</v>
      </c>
      <c r="N163" s="7" t="s">
        <v>28</v>
      </c>
      <c r="O163" s="9">
        <f>((VLOOKUP(Y163,SOTC_SWINE!A2:J344,9,FALSE)/VLOOKUP(Y163,SOTC_SWINE!A2:J344,8,FALSE))*M163)</f>
      </c>
      <c r="P163" s="8">
        <v>0</v>
      </c>
      <c r="Q163" s="10">
        <f>O163-P163</f>
      </c>
      <c r="R163" s="10">
        <f>Q163/M163</f>
      </c>
      <c r="S163" s="10">
        <f>U163*P163</f>
      </c>
      <c r="T163" s="8">
        <v>136435</v>
      </c>
      <c r="U163" s="8">
        <f>T163/Q163</f>
      </c>
      <c r="V163" s="8">
        <f>T163/M163</f>
      </c>
      <c r="W163" t="s">
        <v>54</v>
      </c>
      <c r="X163">
        <v>17</v>
      </c>
      <c r="Y163" t="s">
        <v>147</v>
      </c>
    </row>
    <row r="164" spans="1:25" x14ac:dyDescent="0.25">
      <c r="A164">
        <v>2024</v>
      </c>
      <c r="B164" t="s">
        <v>22</v>
      </c>
      <c r="C164" s="1" t="s">
        <v>106</v>
      </c>
      <c r="D164" s="1" t="s">
        <v>148</v>
      </c>
      <c r="E164" s="1">
        <v>2100121137</v>
      </c>
      <c r="F164" s="2">
        <f>IF(ISNUMBER(SEARCH(":",IF(ISBLANK(VLOOKUP(E164,SOTC_SWINE!B2:D344,3,FALSE)),VLOOKUP(E164,SOTC_SWINE!B2:E344,4,FALSE),VLOOKUP(E344,SOTC_SWINE!B2:D344,3,FALSE))))=TRUE,"SW"&amp;UPPER(RIGHT(IF(ISBLANK(VLOOKUP(E164,SOTC_SWINE!B2:D344,3,FALSE)),VLOOKUP(E164,SOTC_SWINE!B2:E344,4,FALSE),VLOOKUP(E344,SOTC_SWINE!B2:D344,3,FALSE)),LEN(IF(ISBLANK(VLOOKUP(E164,SOTC_SWINE!B2:D344,3,FALSE)),VLOOKUP(E164,SOTC_SWINE!B2:E344,4,FALSE),VLOOKUP(E344,SOTC_SWINE!B2:D344,3,FALSE)))-SEARCH(":",IF(ISBLANK(VLOOKUP(E164,SOTC_SWINE!B2:D344,3,FALSE)),VLOOKUP(E164,SOTC_SWINE!B2:E344,4,FALSE),VLOOKUP(E344,SOTC_SWINE!B2:D344,3,FALSE))))),"SW"&amp;UPPER(RIGHT(IF(ISBLANK(VLOOKUP(E164,SOTC_SWINE!B2:D344,3,FALSE)),VLOOKUP(E164,SOTC_SWINE!B2:E344,4,FALSE),VLOOKUP(E344,SOTC_SWINE!B2:D344,3,FALSE)),LEN(IF(ISBLANK(VLOOKUP(E164,SOTC_SWINE!B2:D344,3,FALSE)),VLOOKUP(E164,SOTC_SWINE!B2:E344,4,FALSE),VLOOKUP(E344,SOTC_SWINE!B2:D344,3,FALSE)))-SEARCH("-",IF(ISBLANK(VLOOKUP(E164,SOTC_SWINE!B2:D344,3,FALSE)),VLOOKUP(E164,SOTC_SWINE!B2:E344,4,FALSE),VLOOKUP(E344,SOTC_SWINE!B2:D344,3,FALSE))))))</f>
      </c>
      <c r="G164" s="7" t="s">
        <v>26</v>
      </c>
      <c r="H164" s="7">
        <f>VLOOKUP(E164,SOTC_SWINE!B2:C344,{2},FALSE)</f>
      </c>
      <c r="I164" s="1">
        <v>1000000002356</v>
      </c>
      <c r="J164" s="2" t="s">
        <v>95</v>
      </c>
      <c r="K164" s="2" t="s">
        <v>95</v>
      </c>
      <c r="L164">
        <f>IF(VLOOKUP(K164,SKU_SWINE!C2:F106,{4},FALSE)=0, "-",VLOOKUP(K164,SKU_SWINE!C2:F106,{4},FALSE)</f>
      </c>
      <c r="M164" s="8">
        <v>13</v>
      </c>
      <c r="N164" s="7" t="s">
        <v>28</v>
      </c>
      <c r="O164" s="9">
        <f>((VLOOKUP(Y164,SOTC_SWINE!A2:J344,9,FALSE)/VLOOKUP(Y164,SOTC_SWINE!A2:J344,8,FALSE))*M164)</f>
      </c>
      <c r="P164" s="8">
        <v>0</v>
      </c>
      <c r="Q164" s="10">
        <f>O164-P164</f>
      </c>
      <c r="R164" s="10">
        <f>Q164/M164</f>
      </c>
      <c r="S164" s="10">
        <f>U164*P164</f>
      </c>
      <c r="T164" s="8">
        <v>440302.5</v>
      </c>
      <c r="U164" s="8">
        <f>T164/Q164</f>
      </c>
      <c r="V164" s="8">
        <f>T164/M164</f>
      </c>
      <c r="W164" t="s">
        <v>54</v>
      </c>
      <c r="X164">
        <v>17</v>
      </c>
      <c r="Y164" t="s">
        <v>149</v>
      </c>
    </row>
    <row r="165" spans="1:25" x14ac:dyDescent="0.25">
      <c r="A165">
        <v>2024</v>
      </c>
      <c r="B165" t="s">
        <v>22</v>
      </c>
      <c r="C165" s="1" t="s">
        <v>106</v>
      </c>
      <c r="D165" s="1" t="s">
        <v>148</v>
      </c>
      <c r="E165" s="1">
        <v>2100121137</v>
      </c>
      <c r="F165" s="2">
        <f>IF(ISNUMBER(SEARCH(":",IF(ISBLANK(VLOOKUP(E165,SOTC_SWINE!B2:D344,3,FALSE)),VLOOKUP(E165,SOTC_SWINE!B2:E344,4,FALSE),VLOOKUP(E344,SOTC_SWINE!B2:D344,3,FALSE))))=TRUE,"SW"&amp;UPPER(RIGHT(IF(ISBLANK(VLOOKUP(E165,SOTC_SWINE!B2:D344,3,FALSE)),VLOOKUP(E165,SOTC_SWINE!B2:E344,4,FALSE),VLOOKUP(E344,SOTC_SWINE!B2:D344,3,FALSE)),LEN(IF(ISBLANK(VLOOKUP(E165,SOTC_SWINE!B2:D344,3,FALSE)),VLOOKUP(E165,SOTC_SWINE!B2:E344,4,FALSE),VLOOKUP(E344,SOTC_SWINE!B2:D344,3,FALSE)))-SEARCH(":",IF(ISBLANK(VLOOKUP(E165,SOTC_SWINE!B2:D344,3,FALSE)),VLOOKUP(E165,SOTC_SWINE!B2:E344,4,FALSE),VLOOKUP(E344,SOTC_SWINE!B2:D344,3,FALSE))))),"SW"&amp;UPPER(RIGHT(IF(ISBLANK(VLOOKUP(E165,SOTC_SWINE!B2:D344,3,FALSE)),VLOOKUP(E165,SOTC_SWINE!B2:E344,4,FALSE),VLOOKUP(E344,SOTC_SWINE!B2:D344,3,FALSE)),LEN(IF(ISBLANK(VLOOKUP(E165,SOTC_SWINE!B2:D344,3,FALSE)),VLOOKUP(E165,SOTC_SWINE!B2:E344,4,FALSE),VLOOKUP(E344,SOTC_SWINE!B2:D344,3,FALSE)))-SEARCH("-",IF(ISBLANK(VLOOKUP(E165,SOTC_SWINE!B2:D344,3,FALSE)),VLOOKUP(E165,SOTC_SWINE!B2:E344,4,FALSE),VLOOKUP(E344,SOTC_SWINE!B2:D344,3,FALSE))))))</f>
      </c>
      <c r="G165" s="7" t="s">
        <v>26</v>
      </c>
      <c r="H165" s="7">
        <f>VLOOKUP(E165,SOTC_SWINE!B2:C344,{2},FALSE)</f>
      </c>
      <c r="I165" s="1">
        <v>1000000002357</v>
      </c>
      <c r="J165" s="2" t="s">
        <v>97</v>
      </c>
      <c r="K165" s="2" t="s">
        <v>97</v>
      </c>
      <c r="L165">
        <f>IF(VLOOKUP(K165,SKU_SWINE!C2:F106,{4},FALSE)=0, "-",VLOOKUP(K165,SKU_SWINE!C2:F106,{4},FALSE)</f>
      </c>
      <c r="M165" s="8">
        <v>2</v>
      </c>
      <c r="N165" s="7" t="s">
        <v>28</v>
      </c>
      <c r="O165" s="9">
        <f>((VLOOKUP(Y165,SOTC_SWINE!A2:J344,9,FALSE)/VLOOKUP(Y165,SOTC_SWINE!A2:J344,8,FALSE))*M165)</f>
      </c>
      <c r="P165" s="8">
        <v>0</v>
      </c>
      <c r="Q165" s="10">
        <f>O165-P165</f>
      </c>
      <c r="R165" s="10">
        <f>Q165/M165</f>
      </c>
      <c r="S165" s="10">
        <f>U165*P165</f>
      </c>
      <c r="T165" s="8">
        <v>51025</v>
      </c>
      <c r="U165" s="8">
        <f>T165/Q165</f>
      </c>
      <c r="V165" s="8">
        <f>T165/M165</f>
      </c>
      <c r="W165" t="s">
        <v>54</v>
      </c>
      <c r="X165">
        <v>17</v>
      </c>
      <c r="Y165" t="s">
        <v>150</v>
      </c>
    </row>
    <row r="166" spans="1:25" x14ac:dyDescent="0.25">
      <c r="A166">
        <v>2024</v>
      </c>
      <c r="B166" t="s">
        <v>22</v>
      </c>
      <c r="C166" s="1" t="s">
        <v>106</v>
      </c>
      <c r="D166" s="1" t="s">
        <v>151</v>
      </c>
      <c r="E166" s="1">
        <v>2100121164</v>
      </c>
      <c r="F166" s="2">
        <f>IF(ISNUMBER(SEARCH(":",IF(ISBLANK(VLOOKUP(E166,SOTC_SWINE!B2:D344,3,FALSE)),VLOOKUP(E166,SOTC_SWINE!B2:E344,4,FALSE),VLOOKUP(E344,SOTC_SWINE!B2:D344,3,FALSE))))=TRUE,"SW"&amp;UPPER(RIGHT(IF(ISBLANK(VLOOKUP(E166,SOTC_SWINE!B2:D344,3,FALSE)),VLOOKUP(E166,SOTC_SWINE!B2:E344,4,FALSE),VLOOKUP(E344,SOTC_SWINE!B2:D344,3,FALSE)),LEN(IF(ISBLANK(VLOOKUP(E166,SOTC_SWINE!B2:D344,3,FALSE)),VLOOKUP(E166,SOTC_SWINE!B2:E344,4,FALSE),VLOOKUP(E344,SOTC_SWINE!B2:D344,3,FALSE)))-SEARCH(":",IF(ISBLANK(VLOOKUP(E166,SOTC_SWINE!B2:D344,3,FALSE)),VLOOKUP(E166,SOTC_SWINE!B2:E344,4,FALSE),VLOOKUP(E344,SOTC_SWINE!B2:D344,3,FALSE))))),"SW"&amp;UPPER(RIGHT(IF(ISBLANK(VLOOKUP(E166,SOTC_SWINE!B2:D344,3,FALSE)),VLOOKUP(E166,SOTC_SWINE!B2:E344,4,FALSE),VLOOKUP(E344,SOTC_SWINE!B2:D344,3,FALSE)),LEN(IF(ISBLANK(VLOOKUP(E166,SOTC_SWINE!B2:D344,3,FALSE)),VLOOKUP(E166,SOTC_SWINE!B2:E344,4,FALSE),VLOOKUP(E344,SOTC_SWINE!B2:D344,3,FALSE)))-SEARCH("-",IF(ISBLANK(VLOOKUP(E166,SOTC_SWINE!B2:D344,3,FALSE)),VLOOKUP(E166,SOTC_SWINE!B2:E344,4,FALSE),VLOOKUP(E344,SOTC_SWINE!B2:D344,3,FALSE))))))</f>
      </c>
      <c r="G166" s="7" t="s">
        <v>26</v>
      </c>
      <c r="H166" s="7">
        <f>VLOOKUP(E166,SOTC_SWINE!B2:C344,{2},FALSE)</f>
      </c>
      <c r="I166" s="1">
        <v>1000000000217</v>
      </c>
      <c r="J166" s="2" t="s">
        <v>27</v>
      </c>
      <c r="K166" s="2" t="s">
        <v>27</v>
      </c>
      <c r="L166">
        <f>IF(VLOOKUP(K166,SKU_SWINE!C2:F106,{4},FALSE)=0, "-",VLOOKUP(K166,SKU_SWINE!C2:F106,{4},FALSE)</f>
      </c>
      <c r="M166" s="8">
        <v>23</v>
      </c>
      <c r="N166" s="7" t="s">
        <v>28</v>
      </c>
      <c r="O166" s="9">
        <f>((VLOOKUP(Y166,SOTC_SWINE!A2:J344,9,FALSE)/VLOOKUP(Y166,SOTC_SWINE!A2:J344,8,FALSE))*M166)</f>
      </c>
      <c r="P166" s="8">
        <v>0</v>
      </c>
      <c r="Q166" s="10">
        <f>O166-P166</f>
      </c>
      <c r="R166" s="10">
        <f>Q166/M166</f>
      </c>
      <c r="S166" s="10">
        <f>U166*P166</f>
      </c>
      <c r="T166" s="8">
        <v>481077.43</v>
      </c>
      <c r="U166" s="8">
        <f>T166/Q166</f>
      </c>
      <c r="V166" s="8">
        <f>T166/M166</f>
      </c>
      <c r="W166" t="s">
        <v>54</v>
      </c>
      <c r="X166">
        <v>17</v>
      </c>
      <c r="Y166" t="s">
        <v>152</v>
      </c>
    </row>
    <row r="167" spans="1:25" x14ac:dyDescent="0.25">
      <c r="A167">
        <v>2024</v>
      </c>
      <c r="B167" t="s">
        <v>22</v>
      </c>
      <c r="C167" s="1" t="s">
        <v>106</v>
      </c>
      <c r="D167" s="1" t="s">
        <v>151</v>
      </c>
      <c r="E167" s="1">
        <v>2100121164</v>
      </c>
      <c r="F167" s="2">
        <f>IF(ISNUMBER(SEARCH(":",IF(ISBLANK(VLOOKUP(E167,SOTC_SWINE!B2:D344,3,FALSE)),VLOOKUP(E167,SOTC_SWINE!B2:E344,4,FALSE),VLOOKUP(E344,SOTC_SWINE!B2:D344,3,FALSE))))=TRUE,"SW"&amp;UPPER(RIGHT(IF(ISBLANK(VLOOKUP(E167,SOTC_SWINE!B2:D344,3,FALSE)),VLOOKUP(E167,SOTC_SWINE!B2:E344,4,FALSE),VLOOKUP(E344,SOTC_SWINE!B2:D344,3,FALSE)),LEN(IF(ISBLANK(VLOOKUP(E167,SOTC_SWINE!B2:D344,3,FALSE)),VLOOKUP(E167,SOTC_SWINE!B2:E344,4,FALSE),VLOOKUP(E344,SOTC_SWINE!B2:D344,3,FALSE)))-SEARCH(":",IF(ISBLANK(VLOOKUP(E167,SOTC_SWINE!B2:D344,3,FALSE)),VLOOKUP(E167,SOTC_SWINE!B2:E344,4,FALSE),VLOOKUP(E344,SOTC_SWINE!B2:D344,3,FALSE))))),"SW"&amp;UPPER(RIGHT(IF(ISBLANK(VLOOKUP(E167,SOTC_SWINE!B2:D344,3,FALSE)),VLOOKUP(E167,SOTC_SWINE!B2:E344,4,FALSE),VLOOKUP(E344,SOTC_SWINE!B2:D344,3,FALSE)),LEN(IF(ISBLANK(VLOOKUP(E167,SOTC_SWINE!B2:D344,3,FALSE)),VLOOKUP(E167,SOTC_SWINE!B2:E344,4,FALSE),VLOOKUP(E344,SOTC_SWINE!B2:D344,3,FALSE)))-SEARCH("-",IF(ISBLANK(VLOOKUP(E167,SOTC_SWINE!B2:D344,3,FALSE)),VLOOKUP(E167,SOTC_SWINE!B2:E344,4,FALSE),VLOOKUP(E344,SOTC_SWINE!B2:D344,3,FALSE))))))</f>
      </c>
      <c r="G167" s="7" t="s">
        <v>26</v>
      </c>
      <c r="H167" s="7">
        <f>VLOOKUP(E167,SOTC_SWINE!B2:C344,{2},FALSE)</f>
      </c>
      <c r="I167" s="1">
        <v>1000000000225</v>
      </c>
      <c r="J167" s="2" t="s">
        <v>30</v>
      </c>
      <c r="K167" s="2" t="s">
        <v>30</v>
      </c>
      <c r="L167">
        <f>IF(VLOOKUP(K167,SKU_SWINE!C2:F106,{4},FALSE)=0, "-",VLOOKUP(K167,SKU_SWINE!C2:F106,{4},FALSE)</f>
      </c>
      <c r="M167" s="8">
        <v>2</v>
      </c>
      <c r="N167" s="7" t="s">
        <v>28</v>
      </c>
      <c r="O167" s="9">
        <f>((VLOOKUP(Y167,SOTC_SWINE!A2:J344,9,FALSE)/VLOOKUP(Y167,SOTC_SWINE!A2:J344,8,FALSE))*M167)</f>
      </c>
      <c r="P167" s="8">
        <v>0</v>
      </c>
      <c r="Q167" s="10">
        <f>O167-P167</f>
      </c>
      <c r="R167" s="10">
        <f>Q167/M167</f>
      </c>
      <c r="S167" s="10">
        <f>U167*P167</f>
      </c>
      <c r="T167" s="8">
        <v>43999.97</v>
      </c>
      <c r="U167" s="8">
        <f>T167/Q167</f>
      </c>
      <c r="V167" s="8">
        <f>T167/M167</f>
      </c>
      <c r="W167" t="s">
        <v>54</v>
      </c>
      <c r="X167">
        <v>17</v>
      </c>
      <c r="Y167" t="s">
        <v>153</v>
      </c>
    </row>
    <row r="168" spans="1:25" x14ac:dyDescent="0.25">
      <c r="A168">
        <v>2024</v>
      </c>
      <c r="B168" t="s">
        <v>22</v>
      </c>
      <c r="C168" s="1" t="s">
        <v>106</v>
      </c>
      <c r="D168" s="1" t="s">
        <v>151</v>
      </c>
      <c r="E168" s="1">
        <v>2100121164</v>
      </c>
      <c r="F168" s="2">
        <f>IF(ISNUMBER(SEARCH(":",IF(ISBLANK(VLOOKUP(E168,SOTC_SWINE!B2:D344,3,FALSE)),VLOOKUP(E168,SOTC_SWINE!B2:E344,4,FALSE),VLOOKUP(E344,SOTC_SWINE!B2:D344,3,FALSE))))=TRUE,"SW"&amp;UPPER(RIGHT(IF(ISBLANK(VLOOKUP(E168,SOTC_SWINE!B2:D344,3,FALSE)),VLOOKUP(E168,SOTC_SWINE!B2:E344,4,FALSE),VLOOKUP(E344,SOTC_SWINE!B2:D344,3,FALSE)),LEN(IF(ISBLANK(VLOOKUP(E168,SOTC_SWINE!B2:D344,3,FALSE)),VLOOKUP(E168,SOTC_SWINE!B2:E344,4,FALSE),VLOOKUP(E344,SOTC_SWINE!B2:D344,3,FALSE)))-SEARCH(":",IF(ISBLANK(VLOOKUP(E168,SOTC_SWINE!B2:D344,3,FALSE)),VLOOKUP(E168,SOTC_SWINE!B2:E344,4,FALSE),VLOOKUP(E344,SOTC_SWINE!B2:D344,3,FALSE))))),"SW"&amp;UPPER(RIGHT(IF(ISBLANK(VLOOKUP(E168,SOTC_SWINE!B2:D344,3,FALSE)),VLOOKUP(E168,SOTC_SWINE!B2:E344,4,FALSE),VLOOKUP(E344,SOTC_SWINE!B2:D344,3,FALSE)),LEN(IF(ISBLANK(VLOOKUP(E168,SOTC_SWINE!B2:D344,3,FALSE)),VLOOKUP(E168,SOTC_SWINE!B2:E344,4,FALSE),VLOOKUP(E344,SOTC_SWINE!B2:D344,3,FALSE)))-SEARCH("-",IF(ISBLANK(VLOOKUP(E168,SOTC_SWINE!B2:D344,3,FALSE)),VLOOKUP(E168,SOTC_SWINE!B2:E344,4,FALSE),VLOOKUP(E344,SOTC_SWINE!B2:D344,3,FALSE))))))</f>
      </c>
      <c r="G168" s="7" t="s">
        <v>26</v>
      </c>
      <c r="H168" s="7">
        <f>VLOOKUP(E168,SOTC_SWINE!B2:C344,{2},FALSE)</f>
      </c>
      <c r="I168" s="1">
        <v>1000000000209</v>
      </c>
      <c r="J168" s="2" t="s">
        <v>154</v>
      </c>
      <c r="K168" s="2" t="s">
        <v>154</v>
      </c>
      <c r="L168">
        <f>IF(VLOOKUP(K168,SKU_SWINE!C2:F106,{4},FALSE)=0, "-",VLOOKUP(K168,SKU_SWINE!C2:F106,{4},FALSE)</f>
      </c>
      <c r="M168" s="8">
        <v>1</v>
      </c>
      <c r="N168" s="7" t="s">
        <v>28</v>
      </c>
      <c r="O168" s="9">
        <f>((VLOOKUP(Y168,SOTC_SWINE!A2:J344,9,FALSE)/VLOOKUP(Y168,SOTC_SWINE!A2:J344,8,FALSE))*M168)</f>
      </c>
      <c r="P168" s="8">
        <v>0</v>
      </c>
      <c r="Q168" s="10">
        <f>O168-P168</f>
      </c>
      <c r="R168" s="10">
        <f>Q168/M168</f>
      </c>
      <c r="S168" s="10">
        <f>U168*P168</f>
      </c>
      <c r="T168" s="8">
        <v>19885</v>
      </c>
      <c r="U168" s="8">
        <f>T168/Q168</f>
      </c>
      <c r="V168" s="8">
        <f>T168/M168</f>
      </c>
      <c r="W168" t="s">
        <v>54</v>
      </c>
      <c r="X168">
        <v>17</v>
      </c>
      <c r="Y168" t="s">
        <v>155</v>
      </c>
    </row>
    <row r="169" spans="1:25" x14ac:dyDescent="0.25">
      <c r="A169">
        <v>2024</v>
      </c>
      <c r="B169" t="s">
        <v>22</v>
      </c>
      <c r="C169" s="1" t="s">
        <v>106</v>
      </c>
      <c r="D169" s="1" t="s">
        <v>151</v>
      </c>
      <c r="E169" s="1">
        <v>2100121164</v>
      </c>
      <c r="F169" s="2">
        <f>IF(ISNUMBER(SEARCH(":",IF(ISBLANK(VLOOKUP(E169,SOTC_SWINE!B2:D344,3,FALSE)),VLOOKUP(E169,SOTC_SWINE!B2:E344,4,FALSE),VLOOKUP(E344,SOTC_SWINE!B2:D344,3,FALSE))))=TRUE,"SW"&amp;UPPER(RIGHT(IF(ISBLANK(VLOOKUP(E169,SOTC_SWINE!B2:D344,3,FALSE)),VLOOKUP(E169,SOTC_SWINE!B2:E344,4,FALSE),VLOOKUP(E344,SOTC_SWINE!B2:D344,3,FALSE)),LEN(IF(ISBLANK(VLOOKUP(E169,SOTC_SWINE!B2:D344,3,FALSE)),VLOOKUP(E169,SOTC_SWINE!B2:E344,4,FALSE),VLOOKUP(E344,SOTC_SWINE!B2:D344,3,FALSE)))-SEARCH(":",IF(ISBLANK(VLOOKUP(E169,SOTC_SWINE!B2:D344,3,FALSE)),VLOOKUP(E169,SOTC_SWINE!B2:E344,4,FALSE),VLOOKUP(E344,SOTC_SWINE!B2:D344,3,FALSE))))),"SW"&amp;UPPER(RIGHT(IF(ISBLANK(VLOOKUP(E169,SOTC_SWINE!B2:D344,3,FALSE)),VLOOKUP(E169,SOTC_SWINE!B2:E344,4,FALSE),VLOOKUP(E344,SOTC_SWINE!B2:D344,3,FALSE)),LEN(IF(ISBLANK(VLOOKUP(E169,SOTC_SWINE!B2:D344,3,FALSE)),VLOOKUP(E169,SOTC_SWINE!B2:E344,4,FALSE),VLOOKUP(E344,SOTC_SWINE!B2:D344,3,FALSE)))-SEARCH("-",IF(ISBLANK(VLOOKUP(E169,SOTC_SWINE!B2:D344,3,FALSE)),VLOOKUP(E169,SOTC_SWINE!B2:E344,4,FALSE),VLOOKUP(E344,SOTC_SWINE!B2:D344,3,FALSE))))))</f>
      </c>
      <c r="G169" s="7" t="s">
        <v>26</v>
      </c>
      <c r="H169" s="7">
        <f>VLOOKUP(E169,SOTC_SWINE!B2:C344,{2},FALSE)</f>
      </c>
      <c r="I169" s="1">
        <v>1000000000217</v>
      </c>
      <c r="J169" s="2" t="s">
        <v>27</v>
      </c>
      <c r="K169" s="2" t="s">
        <v>27</v>
      </c>
      <c r="L169">
        <f>IF(VLOOKUP(K169,SKU_SWINE!C2:F106,{4},FALSE)=0, "-",VLOOKUP(K169,SKU_SWINE!C2:F106,{4},FALSE)</f>
      </c>
      <c r="M169" s="8">
        <v>9</v>
      </c>
      <c r="N169" s="7" t="s">
        <v>28</v>
      </c>
      <c r="O169" s="9">
        <f>((VLOOKUP(Y169,SOTC_SWINE!A2:J344,9,FALSE)/VLOOKUP(Y169,SOTC_SWINE!A2:J344,8,FALSE))*M169)</f>
      </c>
      <c r="P169" s="8">
        <v>0</v>
      </c>
      <c r="Q169" s="10">
        <f>O169-P169</f>
      </c>
      <c r="R169" s="10">
        <f>Q169/M169</f>
      </c>
      <c r="S169" s="10">
        <f>U169*P169</f>
      </c>
      <c r="T169" s="8">
        <v>188247.6</v>
      </c>
      <c r="U169" s="8">
        <f>T169/Q169</f>
      </c>
      <c r="V169" s="8">
        <f>T169/M169</f>
      </c>
      <c r="W169" t="s">
        <v>54</v>
      </c>
      <c r="X169">
        <v>17</v>
      </c>
      <c r="Y169" t="s">
        <v>152</v>
      </c>
    </row>
    <row r="170" spans="1:25" x14ac:dyDescent="0.25">
      <c r="A170">
        <v>2024</v>
      </c>
      <c r="B170" t="s">
        <v>22</v>
      </c>
      <c r="C170" s="1" t="s">
        <v>93</v>
      </c>
      <c r="D170" s="1" t="s">
        <v>156</v>
      </c>
      <c r="E170" s="1">
        <v>2100121218</v>
      </c>
      <c r="F170" s="2">
        <f>IF(ISNUMBER(SEARCH(":",IF(ISBLANK(VLOOKUP(E170,SOTC_SWINE!B2:D344,3,FALSE)),VLOOKUP(E170,SOTC_SWINE!B2:E344,4,FALSE),VLOOKUP(E344,SOTC_SWINE!B2:D344,3,FALSE))))=TRUE,"SW"&amp;UPPER(RIGHT(IF(ISBLANK(VLOOKUP(E170,SOTC_SWINE!B2:D344,3,FALSE)),VLOOKUP(E170,SOTC_SWINE!B2:E344,4,FALSE),VLOOKUP(E344,SOTC_SWINE!B2:D344,3,FALSE)),LEN(IF(ISBLANK(VLOOKUP(E170,SOTC_SWINE!B2:D344,3,FALSE)),VLOOKUP(E170,SOTC_SWINE!B2:E344,4,FALSE),VLOOKUP(E344,SOTC_SWINE!B2:D344,3,FALSE)))-SEARCH(":",IF(ISBLANK(VLOOKUP(E170,SOTC_SWINE!B2:D344,3,FALSE)),VLOOKUP(E170,SOTC_SWINE!B2:E344,4,FALSE),VLOOKUP(E344,SOTC_SWINE!B2:D344,3,FALSE))))),"SW"&amp;UPPER(RIGHT(IF(ISBLANK(VLOOKUP(E170,SOTC_SWINE!B2:D344,3,FALSE)),VLOOKUP(E170,SOTC_SWINE!B2:E344,4,FALSE),VLOOKUP(E344,SOTC_SWINE!B2:D344,3,FALSE)),LEN(IF(ISBLANK(VLOOKUP(E170,SOTC_SWINE!B2:D344,3,FALSE)),VLOOKUP(E170,SOTC_SWINE!B2:E344,4,FALSE),VLOOKUP(E344,SOTC_SWINE!B2:D344,3,FALSE)))-SEARCH("-",IF(ISBLANK(VLOOKUP(E170,SOTC_SWINE!B2:D344,3,FALSE)),VLOOKUP(E170,SOTC_SWINE!B2:E344,4,FALSE),VLOOKUP(E344,SOTC_SWINE!B2:D344,3,FALSE))))))</f>
      </c>
      <c r="G170" s="7" t="s">
        <v>26</v>
      </c>
      <c r="H170" s="7">
        <f>VLOOKUP(E170,SOTC_SWINE!B2:C344,{2},FALSE)</f>
      </c>
      <c r="I170" s="1">
        <v>1000000000217</v>
      </c>
      <c r="J170" s="2" t="s">
        <v>27</v>
      </c>
      <c r="K170" s="2" t="s">
        <v>27</v>
      </c>
      <c r="L170">
        <f>IF(VLOOKUP(K170,SKU_SWINE!C2:F106,{4},FALSE)=0, "-",VLOOKUP(K170,SKU_SWINE!C2:F106,{4},FALSE)</f>
      </c>
      <c r="M170" s="8">
        <v>4</v>
      </c>
      <c r="N170" s="7" t="s">
        <v>28</v>
      </c>
      <c r="O170" s="9">
        <f>((VLOOKUP(Y170,SOTC_SWINE!A2:J344,9,FALSE)/VLOOKUP(Y170,SOTC_SWINE!A2:J344,8,FALSE))*M170)</f>
      </c>
      <c r="P170" s="8">
        <v>0</v>
      </c>
      <c r="Q170" s="10">
        <f>O170-P170</f>
      </c>
      <c r="R170" s="10">
        <f>Q170/M170</f>
      </c>
      <c r="S170" s="10">
        <f>U170*P170</f>
      </c>
      <c r="T170" s="8">
        <v>89565</v>
      </c>
      <c r="U170" s="8">
        <f>T170/Q170</f>
      </c>
      <c r="V170" s="8">
        <f>T170/M170</f>
      </c>
      <c r="W170" t="s">
        <v>54</v>
      </c>
      <c r="X170">
        <v>17</v>
      </c>
      <c r="Y170" t="s">
        <v>157</v>
      </c>
    </row>
    <row r="171" spans="1:25" x14ac:dyDescent="0.25">
      <c r="A171">
        <v>2024</v>
      </c>
      <c r="B171" t="s">
        <v>22</v>
      </c>
      <c r="C171" s="1" t="s">
        <v>93</v>
      </c>
      <c r="D171" s="1" t="s">
        <v>156</v>
      </c>
      <c r="E171" s="1">
        <v>2100121218</v>
      </c>
      <c r="F171" s="2">
        <f>IF(ISNUMBER(SEARCH(":",IF(ISBLANK(VLOOKUP(E171,SOTC_SWINE!B2:D344,3,FALSE)),VLOOKUP(E171,SOTC_SWINE!B2:E344,4,FALSE),VLOOKUP(E344,SOTC_SWINE!B2:D344,3,FALSE))))=TRUE,"SW"&amp;UPPER(RIGHT(IF(ISBLANK(VLOOKUP(E171,SOTC_SWINE!B2:D344,3,FALSE)),VLOOKUP(E171,SOTC_SWINE!B2:E344,4,FALSE),VLOOKUP(E344,SOTC_SWINE!B2:D344,3,FALSE)),LEN(IF(ISBLANK(VLOOKUP(E171,SOTC_SWINE!B2:D344,3,FALSE)),VLOOKUP(E171,SOTC_SWINE!B2:E344,4,FALSE),VLOOKUP(E344,SOTC_SWINE!B2:D344,3,FALSE)))-SEARCH(":",IF(ISBLANK(VLOOKUP(E171,SOTC_SWINE!B2:D344,3,FALSE)),VLOOKUP(E171,SOTC_SWINE!B2:E344,4,FALSE),VLOOKUP(E344,SOTC_SWINE!B2:D344,3,FALSE))))),"SW"&amp;UPPER(RIGHT(IF(ISBLANK(VLOOKUP(E171,SOTC_SWINE!B2:D344,3,FALSE)),VLOOKUP(E171,SOTC_SWINE!B2:E344,4,FALSE),VLOOKUP(E344,SOTC_SWINE!B2:D344,3,FALSE)),LEN(IF(ISBLANK(VLOOKUP(E171,SOTC_SWINE!B2:D344,3,FALSE)),VLOOKUP(E171,SOTC_SWINE!B2:E344,4,FALSE),VLOOKUP(E344,SOTC_SWINE!B2:D344,3,FALSE)))-SEARCH("-",IF(ISBLANK(VLOOKUP(E171,SOTC_SWINE!B2:D344,3,FALSE)),VLOOKUP(E171,SOTC_SWINE!B2:E344,4,FALSE),VLOOKUP(E344,SOTC_SWINE!B2:D344,3,FALSE))))))</f>
      </c>
      <c r="G171" s="7" t="s">
        <v>26</v>
      </c>
      <c r="H171" s="7">
        <f>VLOOKUP(E171,SOTC_SWINE!B2:C344,{2},FALSE)</f>
      </c>
      <c r="I171" s="1">
        <v>1000000000225</v>
      </c>
      <c r="J171" s="2" t="s">
        <v>30</v>
      </c>
      <c r="K171" s="2" t="s">
        <v>30</v>
      </c>
      <c r="L171">
        <f>IF(VLOOKUP(K171,SKU_SWINE!C2:F106,{4},FALSE)=0, "-",VLOOKUP(K171,SKU_SWINE!C2:F106,{4},FALSE)</f>
      </c>
      <c r="M171" s="8">
        <v>61</v>
      </c>
      <c r="N171" s="7" t="s">
        <v>28</v>
      </c>
      <c r="O171" s="9">
        <f>((VLOOKUP(Y171,SOTC_SWINE!A2:J344,9,FALSE)/VLOOKUP(Y171,SOTC_SWINE!A2:J344,8,FALSE))*M171)</f>
      </c>
      <c r="P171" s="8">
        <v>0</v>
      </c>
      <c r="Q171" s="10">
        <f>O171-P171</f>
      </c>
      <c r="R171" s="10">
        <f>Q171/M171</f>
      </c>
      <c r="S171" s="10">
        <f>U171*P171</f>
      </c>
      <c r="T171" s="8">
        <v>1422392.5</v>
      </c>
      <c r="U171" s="8">
        <f>T171/Q171</f>
      </c>
      <c r="V171" s="8">
        <f>T171/M171</f>
      </c>
      <c r="W171" t="s">
        <v>54</v>
      </c>
      <c r="X171">
        <v>17</v>
      </c>
      <c r="Y171" t="s">
        <v>158</v>
      </c>
    </row>
    <row r="172" spans="1:25" x14ac:dyDescent="0.25">
      <c r="A172">
        <v>2024</v>
      </c>
      <c r="B172" t="s">
        <v>22</v>
      </c>
      <c r="C172" s="1" t="s">
        <v>93</v>
      </c>
      <c r="D172" s="1" t="s">
        <v>159</v>
      </c>
      <c r="E172" s="1">
        <v>2100121526</v>
      </c>
      <c r="F172" s="2" t="s">
        <v>25</v>
      </c>
      <c r="G172" s="7" t="s">
        <v>26</v>
      </c>
      <c r="H172" s="7">
        <f>VLOOKUP(E172,SOTC_SWINE!B2:C344,{2},FALSE)</f>
      </c>
      <c r="I172" s="1">
        <v>1000000000278</v>
      </c>
      <c r="J172" s="2" t="s">
        <v>51</v>
      </c>
      <c r="K172" s="2" t="s">
        <v>51</v>
      </c>
      <c r="L172">
        <f>IF(VLOOKUP(K172,SKU_SWINE!C2:F106,{4},FALSE)=0, "-",VLOOKUP(K172,SKU_SWINE!C2:F106,{4},FALSE)</f>
      </c>
      <c r="M172" s="8">
        <v>1</v>
      </c>
      <c r="N172" s="7" t="s">
        <v>28</v>
      </c>
      <c r="O172" s="9">
        <f>((VLOOKUP(Y172,SOTC_SWINE!A2:J344,9,FALSE)/VLOOKUP(Y172,SOTC_SWINE!A2:J344,8,FALSE))*M172)</f>
      </c>
      <c r="P172" s="8">
        <f>3*M172</f>
      </c>
      <c r="Q172" s="10">
        <f>O172-P172</f>
      </c>
      <c r="R172" s="10">
        <f>Q172/M172</f>
      </c>
      <c r="S172" s="10">
        <f>U172*P172</f>
      </c>
      <c r="T172" s="8">
        <v>4260</v>
      </c>
      <c r="U172" s="8">
        <f>T172/Q172</f>
      </c>
      <c r="V172" s="8">
        <f>T172/M172</f>
      </c>
      <c r="W172" t="s">
        <v>25</v>
      </c>
      <c r="X172">
        <v>17</v>
      </c>
      <c r="Y172" t="s">
        <v>160</v>
      </c>
    </row>
    <row r="173" spans="1:25" x14ac:dyDescent="0.25">
      <c r="A173">
        <v>2024</v>
      </c>
      <c r="B173" t="s">
        <v>22</v>
      </c>
      <c r="C173" s="1" t="s">
        <v>93</v>
      </c>
      <c r="D173" s="1" t="s">
        <v>159</v>
      </c>
      <c r="E173" s="1">
        <v>2100121526</v>
      </c>
      <c r="F173" s="2" t="s">
        <v>25</v>
      </c>
      <c r="G173" s="7" t="s">
        <v>26</v>
      </c>
      <c r="H173" s="7">
        <f>VLOOKUP(E173,SOTC_SWINE!B2:C344,{2},FALSE)</f>
      </c>
      <c r="I173" s="1">
        <v>1000000000637</v>
      </c>
      <c r="J173" s="2" t="s">
        <v>47</v>
      </c>
      <c r="K173" s="2" t="s">
        <v>47</v>
      </c>
      <c r="L173">
        <f>IF(VLOOKUP(K173,SKU_SWINE!C2:F106,{4},FALSE)=0, "-",VLOOKUP(K173,SKU_SWINE!C2:F106,{4},FALSE)</f>
      </c>
      <c r="M173" s="8">
        <v>8</v>
      </c>
      <c r="N173" s="7" t="s">
        <v>28</v>
      </c>
      <c r="O173" s="9">
        <f>((VLOOKUP(Y173,SOTC_SWINE!A2:J344,9,FALSE)/VLOOKUP(Y173,SOTC_SWINE!A2:J344,8,FALSE))*M173)</f>
      </c>
      <c r="P173" s="8">
        <f>3*M173</f>
      </c>
      <c r="Q173" s="10">
        <f>O173-P173</f>
      </c>
      <c r="R173" s="10">
        <f>Q173/M173</f>
      </c>
      <c r="S173" s="10">
        <f>U173*P173</f>
      </c>
      <c r="T173" s="8">
        <v>24040</v>
      </c>
      <c r="U173" s="8">
        <f>T173/Q173</f>
      </c>
      <c r="V173" s="8">
        <f>T173/M173</f>
      </c>
      <c r="W173" t="s">
        <v>25</v>
      </c>
      <c r="X173">
        <v>17</v>
      </c>
      <c r="Y173" t="s">
        <v>161</v>
      </c>
    </row>
    <row r="174" spans="1:25" x14ac:dyDescent="0.25">
      <c r="A174">
        <v>2024</v>
      </c>
      <c r="B174" t="s">
        <v>22</v>
      </c>
      <c r="C174" s="1" t="s">
        <v>93</v>
      </c>
      <c r="D174" s="1" t="s">
        <v>159</v>
      </c>
      <c r="E174" s="1">
        <v>2100121526</v>
      </c>
      <c r="F174" s="2" t="s">
        <v>25</v>
      </c>
      <c r="G174" s="7" t="s">
        <v>26</v>
      </c>
      <c r="H174" s="7">
        <f>VLOOKUP(E174,SOTC_SWINE!B2:C344,{2},FALSE)</f>
      </c>
      <c r="I174" s="1">
        <v>1000000000631</v>
      </c>
      <c r="J174" s="2" t="s">
        <v>90</v>
      </c>
      <c r="K174" s="2" t="s">
        <v>90</v>
      </c>
      <c r="L174">
        <f>IF(VLOOKUP(K174,SKU_SWINE!C2:F106,{4},FALSE)=0, "-",VLOOKUP(K174,SKU_SWINE!C2:F106,{4},FALSE)</f>
      </c>
      <c r="M174" s="8">
        <v>22</v>
      </c>
      <c r="N174" s="7" t="s">
        <v>28</v>
      </c>
      <c r="O174" s="9">
        <f>((VLOOKUP(Y174,SOTC_SWINE!A2:J344,9,FALSE)/VLOOKUP(Y174,SOTC_SWINE!A2:J344,8,FALSE))*M174)</f>
      </c>
      <c r="P174" s="8">
        <f>3*M174</f>
      </c>
      <c r="Q174" s="10">
        <f>O174-P174</f>
      </c>
      <c r="R174" s="10">
        <f>Q174/M174</f>
      </c>
      <c r="S174" s="10">
        <f>U174*P174</f>
      </c>
      <c r="T174" s="8">
        <v>39600</v>
      </c>
      <c r="U174" s="8">
        <f>T174/Q174</f>
      </c>
      <c r="V174" s="8">
        <f>T174/M174</f>
      </c>
      <c r="W174" t="s">
        <v>25</v>
      </c>
      <c r="X174">
        <v>17</v>
      </c>
      <c r="Y174" t="s">
        <v>162</v>
      </c>
    </row>
    <row r="175" spans="1:25" x14ac:dyDescent="0.25">
      <c r="A175">
        <v>2024</v>
      </c>
      <c r="B175" t="s">
        <v>22</v>
      </c>
      <c r="C175" s="1" t="s">
        <v>93</v>
      </c>
      <c r="D175" s="1" t="s">
        <v>159</v>
      </c>
      <c r="E175" s="1">
        <v>2100121526</v>
      </c>
      <c r="F175" s="2" t="s">
        <v>25</v>
      </c>
      <c r="G175" s="7" t="s">
        <v>26</v>
      </c>
      <c r="H175" s="7">
        <f>VLOOKUP(E175,SOTC_SWINE!B2:C344,{2},FALSE)</f>
      </c>
      <c r="I175" s="1">
        <v>1000000000630</v>
      </c>
      <c r="J175" s="2" t="s">
        <v>102</v>
      </c>
      <c r="K175" s="2" t="s">
        <v>102</v>
      </c>
      <c r="L175">
        <f>IF(VLOOKUP(K175,SKU_SWINE!C2:F106,{4},FALSE)=0, "-",VLOOKUP(K175,SKU_SWINE!C2:F106,{4},FALSE)</f>
      </c>
      <c r="M175" s="8">
        <v>5</v>
      </c>
      <c r="N175" s="7" t="s">
        <v>28</v>
      </c>
      <c r="O175" s="9">
        <f>((VLOOKUP(Y175,SOTC_SWINE!A2:J344,9,FALSE)/VLOOKUP(Y175,SOTC_SWINE!A2:J344,8,FALSE))*M175)</f>
      </c>
      <c r="P175" s="8">
        <f>3*M175</f>
      </c>
      <c r="Q175" s="10">
        <f>O175-P175</f>
      </c>
      <c r="R175" s="10">
        <f>Q175/M175</f>
      </c>
      <c r="S175" s="10">
        <f>U175*P175</f>
      </c>
      <c r="T175" s="8">
        <v>5520</v>
      </c>
      <c r="U175" s="8">
        <f>T175/Q175</f>
      </c>
      <c r="V175" s="8">
        <f>T175/M175</f>
      </c>
      <c r="W175" t="s">
        <v>25</v>
      </c>
      <c r="X175">
        <v>17</v>
      </c>
      <c r="Y175" t="s">
        <v>163</v>
      </c>
    </row>
    <row r="176" spans="1:25" x14ac:dyDescent="0.25">
      <c r="A176">
        <v>2024</v>
      </c>
      <c r="B176" t="s">
        <v>22</v>
      </c>
      <c r="C176" s="1" t="s">
        <v>93</v>
      </c>
      <c r="D176" s="1" t="s">
        <v>159</v>
      </c>
      <c r="E176" s="1">
        <v>2100121526</v>
      </c>
      <c r="F176" s="2" t="s">
        <v>25</v>
      </c>
      <c r="G176" s="7" t="s">
        <v>26</v>
      </c>
      <c r="H176" s="7">
        <f>VLOOKUP(E176,SOTC_SWINE!B2:C344,{2},FALSE)</f>
      </c>
      <c r="I176" s="1">
        <v>1000000000631</v>
      </c>
      <c r="J176" s="2" t="s">
        <v>90</v>
      </c>
      <c r="K176" s="2" t="s">
        <v>90</v>
      </c>
      <c r="L176">
        <f>IF(VLOOKUP(K176,SKU_SWINE!C2:F106,{4},FALSE)=0, "-",VLOOKUP(K176,SKU_SWINE!C2:F106,{4},FALSE)</f>
      </c>
      <c r="M176" s="8">
        <v>30</v>
      </c>
      <c r="N176" s="7" t="s">
        <v>28</v>
      </c>
      <c r="O176" s="9">
        <f>((VLOOKUP(Y176,SOTC_SWINE!A2:J344,9,FALSE)/VLOOKUP(Y176,SOTC_SWINE!A2:J344,8,FALSE))*M176)</f>
      </c>
      <c r="P176" s="8">
        <f>3*M176</f>
      </c>
      <c r="Q176" s="10">
        <f>O176-P176</f>
      </c>
      <c r="R176" s="10">
        <f>Q176/M176</f>
      </c>
      <c r="S176" s="10">
        <f>U176*P176</f>
      </c>
      <c r="T176" s="8">
        <v>54000</v>
      </c>
      <c r="U176" s="8">
        <f>T176/Q176</f>
      </c>
      <c r="V176" s="8">
        <f>T176/M176</f>
      </c>
      <c r="W176" t="s">
        <v>25</v>
      </c>
      <c r="X176">
        <v>17</v>
      </c>
      <c r="Y176" t="s">
        <v>162</v>
      </c>
    </row>
    <row r="177" spans="1:25" x14ac:dyDescent="0.25">
      <c r="A177">
        <v>2024</v>
      </c>
      <c r="B177" t="s">
        <v>22</v>
      </c>
      <c r="C177" s="1" t="s">
        <v>93</v>
      </c>
      <c r="D177" s="1" t="s">
        <v>159</v>
      </c>
      <c r="E177" s="1">
        <v>2100121526</v>
      </c>
      <c r="F177" s="2" t="s">
        <v>25</v>
      </c>
      <c r="G177" s="7" t="s">
        <v>26</v>
      </c>
      <c r="H177" s="7">
        <f>VLOOKUP(E177,SOTC_SWINE!B2:C344,{2},FALSE)</f>
      </c>
      <c r="I177" s="1">
        <v>1000000000637</v>
      </c>
      <c r="J177" s="2" t="s">
        <v>47</v>
      </c>
      <c r="K177" s="2" t="s">
        <v>47</v>
      </c>
      <c r="L177">
        <f>IF(VLOOKUP(K177,SKU_SWINE!C2:F106,{4},FALSE)=0, "-",VLOOKUP(K177,SKU_SWINE!C2:F106,{4},FALSE)</f>
      </c>
      <c r="M177" s="8">
        <v>4</v>
      </c>
      <c r="N177" s="7" t="s">
        <v>28</v>
      </c>
      <c r="O177" s="9">
        <f>((VLOOKUP(Y177,SOTC_SWINE!A2:J344,9,FALSE)/VLOOKUP(Y177,SOTC_SWINE!A2:J344,8,FALSE))*M177)</f>
      </c>
      <c r="P177" s="8">
        <f>3*M177</f>
      </c>
      <c r="Q177" s="10">
        <f>O177-P177</f>
      </c>
      <c r="R177" s="10">
        <f>Q177/M177</f>
      </c>
      <c r="S177" s="10">
        <f>U177*P177</f>
      </c>
      <c r="T177" s="8">
        <v>12020</v>
      </c>
      <c r="U177" s="8">
        <f>T177/Q177</f>
      </c>
      <c r="V177" s="8">
        <f>T177/M177</f>
      </c>
      <c r="W177" t="s">
        <v>25</v>
      </c>
      <c r="X177">
        <v>17</v>
      </c>
      <c r="Y177" t="s">
        <v>161</v>
      </c>
    </row>
    <row r="178" spans="1:25" x14ac:dyDescent="0.25">
      <c r="A178">
        <v>2024</v>
      </c>
      <c r="B178" t="s">
        <v>22</v>
      </c>
      <c r="C178" s="1" t="s">
        <v>93</v>
      </c>
      <c r="D178" s="1" t="s">
        <v>164</v>
      </c>
      <c r="E178" s="1">
        <v>2100121545</v>
      </c>
      <c r="F178" s="2" t="s">
        <v>25</v>
      </c>
      <c r="G178" s="7" t="s">
        <v>26</v>
      </c>
      <c r="H178" s="7">
        <f>VLOOKUP(E178,SOTC_SWINE!B2:C344,{2},FALSE)</f>
      </c>
      <c r="I178" s="1">
        <v>1000000000209</v>
      </c>
      <c r="J178" s="2" t="s">
        <v>154</v>
      </c>
      <c r="K178" s="2" t="s">
        <v>154</v>
      </c>
      <c r="L178">
        <f>IF(VLOOKUP(K178,SKU_SWINE!C2:F106,{4},FALSE)=0, "-",VLOOKUP(K178,SKU_SWINE!C2:F106,{4},FALSE)</f>
      </c>
      <c r="M178" s="8">
        <v>2</v>
      </c>
      <c r="N178" s="7" t="s">
        <v>28</v>
      </c>
      <c r="O178" s="9">
        <f>((VLOOKUP(Y178,SOTC_SWINE!A2:J344,9,FALSE)/VLOOKUP(Y178,SOTC_SWINE!A2:J344,8,FALSE))*M178)</f>
      </c>
      <c r="P178" s="8">
        <f>3*M178</f>
      </c>
      <c r="Q178" s="10">
        <f>O178-P178</f>
      </c>
      <c r="R178" s="10">
        <f>Q178/M178</f>
      </c>
      <c r="S178" s="10">
        <f>U178*P178</f>
      </c>
      <c r="T178" s="8">
        <v>40186.38</v>
      </c>
      <c r="U178" s="8">
        <f>T178/Q178</f>
      </c>
      <c r="V178" s="8">
        <f>T178/M178</f>
      </c>
      <c r="W178" t="s">
        <v>25</v>
      </c>
      <c r="X178">
        <v>17</v>
      </c>
      <c r="Y178" t="s">
        <v>165</v>
      </c>
    </row>
    <row r="179" spans="1:25" x14ac:dyDescent="0.25">
      <c r="A179">
        <v>2024</v>
      </c>
      <c r="B179" t="s">
        <v>22</v>
      </c>
      <c r="C179" s="1" t="s">
        <v>93</v>
      </c>
      <c r="D179" s="1" t="s">
        <v>164</v>
      </c>
      <c r="E179" s="1">
        <v>2100121545</v>
      </c>
      <c r="F179" s="2" t="s">
        <v>25</v>
      </c>
      <c r="G179" s="7" t="s">
        <v>26</v>
      </c>
      <c r="H179" s="7">
        <f>VLOOKUP(E179,SOTC_SWINE!B2:C344,{2},FALSE)</f>
      </c>
      <c r="I179" s="1">
        <v>1000000000217</v>
      </c>
      <c r="J179" s="2" t="s">
        <v>27</v>
      </c>
      <c r="K179" s="2" t="s">
        <v>27</v>
      </c>
      <c r="L179">
        <f>IF(VLOOKUP(K179,SKU_SWINE!C2:F106,{4},FALSE)=0, "-",VLOOKUP(K179,SKU_SWINE!C2:F106,{4},FALSE)</f>
      </c>
      <c r="M179" s="8">
        <v>18</v>
      </c>
      <c r="N179" s="7" t="s">
        <v>28</v>
      </c>
      <c r="O179" s="9">
        <f>((VLOOKUP(Y179,SOTC_SWINE!A2:J344,9,FALSE)/VLOOKUP(Y179,SOTC_SWINE!A2:J344,8,FALSE))*M179)</f>
      </c>
      <c r="P179" s="8">
        <f>3*M179</f>
      </c>
      <c r="Q179" s="10">
        <f>O179-P179</f>
      </c>
      <c r="R179" s="10">
        <f>Q179/M179</f>
      </c>
      <c r="S179" s="10">
        <f>U179*P179</f>
      </c>
      <c r="T179" s="8">
        <v>386302.5</v>
      </c>
      <c r="U179" s="8">
        <f>T179/Q179</f>
      </c>
      <c r="V179" s="8">
        <f>T179/M179</f>
      </c>
      <c r="W179" t="s">
        <v>25</v>
      </c>
      <c r="X179">
        <v>17</v>
      </c>
      <c r="Y179" t="s">
        <v>166</v>
      </c>
    </row>
    <row r="180" spans="1:25" x14ac:dyDescent="0.25">
      <c r="A180">
        <v>2024</v>
      </c>
      <c r="B180" t="s">
        <v>22</v>
      </c>
      <c r="C180" s="1" t="s">
        <v>93</v>
      </c>
      <c r="D180" s="1" t="s">
        <v>164</v>
      </c>
      <c r="E180" s="1">
        <v>2100121545</v>
      </c>
      <c r="F180" s="2" t="s">
        <v>25</v>
      </c>
      <c r="G180" s="7" t="s">
        <v>26</v>
      </c>
      <c r="H180" s="7">
        <f>VLOOKUP(E180,SOTC_SWINE!B2:C344,{2},FALSE)</f>
      </c>
      <c r="I180" s="1">
        <v>1000000000225</v>
      </c>
      <c r="J180" s="2" t="s">
        <v>30</v>
      </c>
      <c r="K180" s="2" t="s">
        <v>30</v>
      </c>
      <c r="L180">
        <f>IF(VLOOKUP(K180,SKU_SWINE!C2:F106,{4},FALSE)=0, "-",VLOOKUP(K180,SKU_SWINE!C2:F106,{4},FALSE)</f>
      </c>
      <c r="M180" s="8">
        <v>9</v>
      </c>
      <c r="N180" s="7" t="s">
        <v>28</v>
      </c>
      <c r="O180" s="9">
        <f>((VLOOKUP(Y180,SOTC_SWINE!A2:J344,9,FALSE)/VLOOKUP(Y180,SOTC_SWINE!A2:J344,8,FALSE))*M180)</f>
      </c>
      <c r="P180" s="8">
        <f>3*M180</f>
      </c>
      <c r="Q180" s="10">
        <f>O180-P180</f>
      </c>
      <c r="R180" s="10">
        <f>Q180/M180</f>
      </c>
      <c r="S180" s="10">
        <f>U180*P180</f>
      </c>
      <c r="T180" s="8">
        <v>205969.05</v>
      </c>
      <c r="U180" s="8">
        <f>T180/Q180</f>
      </c>
      <c r="V180" s="8">
        <f>T180/M180</f>
      </c>
      <c r="W180" t="s">
        <v>25</v>
      </c>
      <c r="X180">
        <v>17</v>
      </c>
      <c r="Y180" t="s">
        <v>167</v>
      </c>
    </row>
    <row r="181" spans="1:25" x14ac:dyDescent="0.25">
      <c r="A181">
        <v>2024</v>
      </c>
      <c r="B181" t="s">
        <v>22</v>
      </c>
      <c r="C181" s="1" t="s">
        <v>93</v>
      </c>
      <c r="D181" s="1" t="s">
        <v>164</v>
      </c>
      <c r="E181" s="1">
        <v>2100121545</v>
      </c>
      <c r="F181" s="2" t="s">
        <v>25</v>
      </c>
      <c r="G181" s="7" t="s">
        <v>26</v>
      </c>
      <c r="H181" s="7">
        <f>VLOOKUP(E181,SOTC_SWINE!B2:C344,{2},FALSE)</f>
      </c>
      <c r="I181" s="1">
        <v>1000000000209</v>
      </c>
      <c r="J181" s="2" t="s">
        <v>154</v>
      </c>
      <c r="K181" s="2" t="s">
        <v>154</v>
      </c>
      <c r="L181">
        <f>IF(VLOOKUP(K181,SKU_SWINE!C2:F106,{4},FALSE)=0, "-",VLOOKUP(K181,SKU_SWINE!C2:F106,{4},FALSE)</f>
      </c>
      <c r="M181" s="8">
        <v>10</v>
      </c>
      <c r="N181" s="7" t="s">
        <v>28</v>
      </c>
      <c r="O181" s="9">
        <f>((VLOOKUP(Y181,SOTC_SWINE!A2:J344,9,FALSE)/VLOOKUP(Y181,SOTC_SWINE!A2:J344,8,FALSE))*M181)</f>
      </c>
      <c r="P181" s="8">
        <f>3*M181</f>
      </c>
      <c r="Q181" s="10">
        <f>O181-P181</f>
      </c>
      <c r="R181" s="10">
        <f>Q181/M181</f>
      </c>
      <c r="S181" s="10">
        <f>U181*P181</f>
      </c>
      <c r="T181" s="8">
        <v>200931.9</v>
      </c>
      <c r="U181" s="8">
        <f>T181/Q181</f>
      </c>
      <c r="V181" s="8">
        <f>T181/M181</f>
      </c>
      <c r="W181" t="s">
        <v>25</v>
      </c>
      <c r="X181">
        <v>17</v>
      </c>
      <c r="Y181" t="s">
        <v>165</v>
      </c>
    </row>
    <row r="182" spans="1:25" x14ac:dyDescent="0.25">
      <c r="A182">
        <v>2024</v>
      </c>
      <c r="B182" t="s">
        <v>22</v>
      </c>
      <c r="C182" s="1" t="s">
        <v>93</v>
      </c>
      <c r="D182" s="1" t="s">
        <v>164</v>
      </c>
      <c r="E182" s="1">
        <v>2100121545</v>
      </c>
      <c r="F182" s="2" t="s">
        <v>25</v>
      </c>
      <c r="G182" s="7" t="s">
        <v>26</v>
      </c>
      <c r="H182" s="7">
        <f>VLOOKUP(E182,SOTC_SWINE!B2:C344,{2},FALSE)</f>
      </c>
      <c r="I182" s="1">
        <v>1000000000217</v>
      </c>
      <c r="J182" s="2" t="s">
        <v>27</v>
      </c>
      <c r="K182" s="2" t="s">
        <v>27</v>
      </c>
      <c r="L182">
        <f>IF(VLOOKUP(K182,SKU_SWINE!C2:F106,{4},FALSE)=0, "-",VLOOKUP(K182,SKU_SWINE!C2:F106,{4},FALSE)</f>
      </c>
      <c r="M182" s="8">
        <v>23</v>
      </c>
      <c r="N182" s="7" t="s">
        <v>28</v>
      </c>
      <c r="O182" s="9">
        <f>((VLOOKUP(Y182,SOTC_SWINE!A2:J344,9,FALSE)/VLOOKUP(Y182,SOTC_SWINE!A2:J344,8,FALSE))*M182)</f>
      </c>
      <c r="P182" s="8">
        <f>3*M182</f>
      </c>
      <c r="Q182" s="10">
        <f>O182-P182</f>
      </c>
      <c r="R182" s="10">
        <f>Q182/M182</f>
      </c>
      <c r="S182" s="10">
        <f>U182*P182</f>
      </c>
      <c r="T182" s="8">
        <v>493608.75</v>
      </c>
      <c r="U182" s="8">
        <f>T182/Q182</f>
      </c>
      <c r="V182" s="8">
        <f>T182/M182</f>
      </c>
      <c r="W182" t="s">
        <v>25</v>
      </c>
      <c r="X182">
        <v>17</v>
      </c>
      <c r="Y182" t="s">
        <v>166</v>
      </c>
    </row>
    <row r="183" spans="1:25" x14ac:dyDescent="0.25">
      <c r="A183">
        <v>2024</v>
      </c>
      <c r="B183" t="s">
        <v>22</v>
      </c>
      <c r="C183" s="1" t="s">
        <v>93</v>
      </c>
      <c r="D183" s="1" t="s">
        <v>164</v>
      </c>
      <c r="E183" s="1">
        <v>2100121545</v>
      </c>
      <c r="F183" s="2" t="s">
        <v>25</v>
      </c>
      <c r="G183" s="7" t="s">
        <v>26</v>
      </c>
      <c r="H183" s="7">
        <f>VLOOKUP(E183,SOTC_SWINE!B2:C344,{2},FALSE)</f>
      </c>
      <c r="I183" s="1">
        <v>1000000000225</v>
      </c>
      <c r="J183" s="2" t="s">
        <v>30</v>
      </c>
      <c r="K183" s="2" t="s">
        <v>30</v>
      </c>
      <c r="L183">
        <f>IF(VLOOKUP(K183,SKU_SWINE!C2:F106,{4},FALSE)=0, "-",VLOOKUP(K183,SKU_SWINE!C2:F106,{4},FALSE)</f>
      </c>
      <c r="M183" s="8">
        <v>1</v>
      </c>
      <c r="N183" s="7" t="s">
        <v>28</v>
      </c>
      <c r="O183" s="9">
        <f>((VLOOKUP(Y183,SOTC_SWINE!A2:J344,9,FALSE)/VLOOKUP(Y183,SOTC_SWINE!A2:J344,8,FALSE))*M183)</f>
      </c>
      <c r="P183" s="8">
        <f>3*M183</f>
      </c>
      <c r="Q183" s="10">
        <f>O183-P183</f>
      </c>
      <c r="R183" s="10">
        <f>Q183/M183</f>
      </c>
      <c r="S183" s="10">
        <f>U183*P183</f>
      </c>
      <c r="T183" s="8">
        <v>22885.45</v>
      </c>
      <c r="U183" s="8">
        <f>T183/Q183</f>
      </c>
      <c r="V183" s="8">
        <f>T183/M183</f>
      </c>
      <c r="W183" t="s">
        <v>25</v>
      </c>
      <c r="X183">
        <v>17</v>
      </c>
      <c r="Y183" t="s">
        <v>167</v>
      </c>
    </row>
    <row r="184" spans="1:25" x14ac:dyDescent="0.25">
      <c r="A184">
        <v>2024</v>
      </c>
      <c r="B184" t="s">
        <v>22</v>
      </c>
      <c r="C184" s="1" t="s">
        <v>93</v>
      </c>
      <c r="D184" s="1" t="s">
        <v>164</v>
      </c>
      <c r="E184" s="1">
        <v>2100121545</v>
      </c>
      <c r="F184" s="2" t="s">
        <v>25</v>
      </c>
      <c r="G184" s="7" t="s">
        <v>26</v>
      </c>
      <c r="H184" s="7">
        <f>VLOOKUP(E184,SOTC_SWINE!B2:C344,{2},FALSE)</f>
      </c>
      <c r="I184" s="1">
        <v>1000000000209</v>
      </c>
      <c r="J184" s="2" t="s">
        <v>154</v>
      </c>
      <c r="K184" s="2" t="s">
        <v>154</v>
      </c>
      <c r="L184">
        <f>IF(VLOOKUP(K184,SKU_SWINE!C2:F106,{4},FALSE)=0, "-",VLOOKUP(K184,SKU_SWINE!C2:F106,{4},FALSE)</f>
      </c>
      <c r="M184" s="8">
        <v>2</v>
      </c>
      <c r="N184" s="7" t="s">
        <v>28</v>
      </c>
      <c r="O184" s="9">
        <f>((VLOOKUP(Y184,SOTC_SWINE!A2:J344,9,FALSE)/VLOOKUP(Y184,SOTC_SWINE!A2:J344,8,FALSE))*M184)</f>
      </c>
      <c r="P184" s="8">
        <f>3*M184</f>
      </c>
      <c r="Q184" s="10">
        <f>O184-P184</f>
      </c>
      <c r="R184" s="10">
        <f>Q184/M184</f>
      </c>
      <c r="S184" s="10">
        <f>U184*P184</f>
      </c>
      <c r="T184" s="8">
        <v>40186.38</v>
      </c>
      <c r="U184" s="8">
        <f>T184/Q184</f>
      </c>
      <c r="V184" s="8">
        <f>T184/M184</f>
      </c>
      <c r="W184" t="s">
        <v>25</v>
      </c>
      <c r="X184">
        <v>17</v>
      </c>
      <c r="Y184" t="s">
        <v>165</v>
      </c>
    </row>
    <row r="185" spans="1:25" x14ac:dyDescent="0.25">
      <c r="A185">
        <v>2024</v>
      </c>
      <c r="B185" t="s">
        <v>22</v>
      </c>
      <c r="C185" s="1" t="s">
        <v>93</v>
      </c>
      <c r="D185" s="1" t="s">
        <v>164</v>
      </c>
      <c r="E185" s="1">
        <v>2100121545</v>
      </c>
      <c r="F185" s="2" t="s">
        <v>25</v>
      </c>
      <c r="G185" s="7" t="s">
        <v>26</v>
      </c>
      <c r="H185" s="7">
        <f>VLOOKUP(E185,SOTC_SWINE!B2:C344,{2},FALSE)</f>
      </c>
      <c r="I185" s="1">
        <v>1000000000217</v>
      </c>
      <c r="J185" s="2" t="s">
        <v>27</v>
      </c>
      <c r="K185" s="2" t="s">
        <v>27</v>
      </c>
      <c r="L185">
        <f>IF(VLOOKUP(K185,SKU_SWINE!C2:F106,{4},FALSE)=0, "-",VLOOKUP(K185,SKU_SWINE!C2:F106,{4},FALSE)</f>
      </c>
      <c r="M185" s="8">
        <v>8</v>
      </c>
      <c r="N185" s="7" t="s">
        <v>28</v>
      </c>
      <c r="O185" s="9">
        <f>((VLOOKUP(Y185,SOTC_SWINE!A2:J344,9,FALSE)/VLOOKUP(Y185,SOTC_SWINE!A2:J344,8,FALSE))*M185)</f>
      </c>
      <c r="P185" s="8">
        <f>3*M185</f>
      </c>
      <c r="Q185" s="10">
        <f>O185-P185</f>
      </c>
      <c r="R185" s="10">
        <f>Q185/M185</f>
      </c>
      <c r="S185" s="10">
        <f>U185*P185</f>
      </c>
      <c r="T185" s="8">
        <v>171690</v>
      </c>
      <c r="U185" s="8">
        <f>T185/Q185</f>
      </c>
      <c r="V185" s="8">
        <f>T185/M185</f>
      </c>
      <c r="W185" t="s">
        <v>25</v>
      </c>
      <c r="X185">
        <v>17</v>
      </c>
      <c r="Y185" t="s">
        <v>166</v>
      </c>
    </row>
    <row r="186" spans="1:25" x14ac:dyDescent="0.25">
      <c r="A186">
        <v>2024</v>
      </c>
      <c r="B186" t="s">
        <v>22</v>
      </c>
      <c r="C186" s="1" t="s">
        <v>93</v>
      </c>
      <c r="D186" s="1" t="s">
        <v>164</v>
      </c>
      <c r="E186" s="1">
        <v>2100121545</v>
      </c>
      <c r="F186" s="2" t="s">
        <v>25</v>
      </c>
      <c r="G186" s="7" t="s">
        <v>26</v>
      </c>
      <c r="H186" s="7">
        <f>VLOOKUP(E186,SOTC_SWINE!B2:C344,{2},FALSE)</f>
      </c>
      <c r="I186" s="1">
        <v>1000000000225</v>
      </c>
      <c r="J186" s="2" t="s">
        <v>30</v>
      </c>
      <c r="K186" s="2" t="s">
        <v>30</v>
      </c>
      <c r="L186">
        <f>IF(VLOOKUP(K186,SKU_SWINE!C2:F106,{4},FALSE)=0, "-",VLOOKUP(K186,SKU_SWINE!C2:F106,{4},FALSE)</f>
      </c>
      <c r="M186" s="8">
        <v>11</v>
      </c>
      <c r="N186" s="7" t="s">
        <v>28</v>
      </c>
      <c r="O186" s="9">
        <f>((VLOOKUP(Y186,SOTC_SWINE!A2:J344,9,FALSE)/VLOOKUP(Y186,SOTC_SWINE!A2:J344,8,FALSE))*M186)</f>
      </c>
      <c r="P186" s="8">
        <f>3*M186</f>
      </c>
      <c r="Q186" s="10">
        <f>O186-P186</f>
      </c>
      <c r="R186" s="10">
        <f>Q186/M186</f>
      </c>
      <c r="S186" s="10">
        <f>U186*P186</f>
      </c>
      <c r="T186" s="8">
        <v>251739.95</v>
      </c>
      <c r="U186" s="8">
        <f>T186/Q186</f>
      </c>
      <c r="V186" s="8">
        <f>T186/M186</f>
      </c>
      <c r="W186" t="s">
        <v>25</v>
      </c>
      <c r="X186">
        <v>17</v>
      </c>
      <c r="Y186" t="s">
        <v>167</v>
      </c>
    </row>
    <row r="187" spans="1:25" x14ac:dyDescent="0.25">
      <c r="A187">
        <v>2024</v>
      </c>
      <c r="B187" t="s">
        <v>22</v>
      </c>
      <c r="C187" s="1" t="s">
        <v>93</v>
      </c>
      <c r="D187" s="1" t="s">
        <v>164</v>
      </c>
      <c r="E187" s="1">
        <v>2100121545</v>
      </c>
      <c r="F187" s="2" t="s">
        <v>25</v>
      </c>
      <c r="G187" s="7" t="s">
        <v>26</v>
      </c>
      <c r="H187" s="7">
        <f>VLOOKUP(E187,SOTC_SWINE!B2:C344,{2},FALSE)</f>
      </c>
      <c r="I187" s="1">
        <v>1000000000209</v>
      </c>
      <c r="J187" s="2" t="s">
        <v>154</v>
      </c>
      <c r="K187" s="2" t="s">
        <v>154</v>
      </c>
      <c r="L187">
        <f>IF(VLOOKUP(K187,SKU_SWINE!C2:F106,{4},FALSE)=0, "-",VLOOKUP(K187,SKU_SWINE!C2:F106,{4},FALSE)</f>
      </c>
      <c r="M187" s="8">
        <v>8</v>
      </c>
      <c r="N187" s="7" t="s">
        <v>28</v>
      </c>
      <c r="O187" s="9">
        <f>((VLOOKUP(Y187,SOTC_SWINE!A2:J344,9,FALSE)/VLOOKUP(Y187,SOTC_SWINE!A2:J344,8,FALSE))*M187)</f>
      </c>
      <c r="P187" s="8">
        <f>3*M187</f>
      </c>
      <c r="Q187" s="10">
        <f>O187-P187</f>
      </c>
      <c r="R187" s="10">
        <f>Q187/M187</f>
      </c>
      <c r="S187" s="10">
        <f>U187*P187</f>
      </c>
      <c r="T187" s="8">
        <v>160745.44</v>
      </c>
      <c r="U187" s="8">
        <f>T187/Q187</f>
      </c>
      <c r="V187" s="8">
        <f>T187/M187</f>
      </c>
      <c r="W187" t="s">
        <v>25</v>
      </c>
      <c r="X187">
        <v>17</v>
      </c>
      <c r="Y187" t="s">
        <v>165</v>
      </c>
    </row>
    <row r="188" spans="1:25" x14ac:dyDescent="0.25">
      <c r="A188">
        <v>2024</v>
      </c>
      <c r="B188" t="s">
        <v>22</v>
      </c>
      <c r="C188" s="1" t="s">
        <v>93</v>
      </c>
      <c r="D188" s="1" t="s">
        <v>164</v>
      </c>
      <c r="E188" s="1">
        <v>2100121545</v>
      </c>
      <c r="F188" s="2" t="s">
        <v>25</v>
      </c>
      <c r="G188" s="7" t="s">
        <v>26</v>
      </c>
      <c r="H188" s="7">
        <f>VLOOKUP(E188,SOTC_SWINE!B2:C344,{2},FALSE)</f>
      </c>
      <c r="I188" s="1">
        <v>1000000000217</v>
      </c>
      <c r="J188" s="2" t="s">
        <v>27</v>
      </c>
      <c r="K188" s="2" t="s">
        <v>27</v>
      </c>
      <c r="L188">
        <f>IF(VLOOKUP(K188,SKU_SWINE!C2:F106,{4},FALSE)=0, "-",VLOOKUP(K188,SKU_SWINE!C2:F106,{4},FALSE)</f>
      </c>
      <c r="M188" s="8">
        <v>7</v>
      </c>
      <c r="N188" s="7" t="s">
        <v>28</v>
      </c>
      <c r="O188" s="9">
        <f>((VLOOKUP(Y188,SOTC_SWINE!A2:J344,9,FALSE)/VLOOKUP(Y188,SOTC_SWINE!A2:J344,8,FALSE))*M188)</f>
      </c>
      <c r="P188" s="8">
        <f>3*M188</f>
      </c>
      <c r="Q188" s="10">
        <f>O188-P188</f>
      </c>
      <c r="R188" s="10">
        <f>Q188/M188</f>
      </c>
      <c r="S188" s="10">
        <f>U188*P188</f>
      </c>
      <c r="T188" s="8">
        <v>150228.75</v>
      </c>
      <c r="U188" s="8">
        <f>T188/Q188</f>
      </c>
      <c r="V188" s="8">
        <f>T188/M188</f>
      </c>
      <c r="W188" t="s">
        <v>25</v>
      </c>
      <c r="X188">
        <v>17</v>
      </c>
      <c r="Y188" t="s">
        <v>166</v>
      </c>
    </row>
    <row r="189" spans="1:25" x14ac:dyDescent="0.25">
      <c r="A189">
        <v>2024</v>
      </c>
      <c r="B189" t="s">
        <v>22</v>
      </c>
      <c r="C189" s="1" t="s">
        <v>93</v>
      </c>
      <c r="D189" s="1" t="s">
        <v>164</v>
      </c>
      <c r="E189" s="1">
        <v>2100121545</v>
      </c>
      <c r="F189" s="2" t="s">
        <v>25</v>
      </c>
      <c r="G189" s="7" t="s">
        <v>26</v>
      </c>
      <c r="H189" s="7">
        <f>VLOOKUP(E189,SOTC_SWINE!B2:C344,{2},FALSE)</f>
      </c>
      <c r="I189" s="1">
        <v>1000000000225</v>
      </c>
      <c r="J189" s="2" t="s">
        <v>30</v>
      </c>
      <c r="K189" s="2" t="s">
        <v>30</v>
      </c>
      <c r="L189">
        <f>IF(VLOOKUP(K189,SKU_SWINE!C2:F106,{4},FALSE)=0, "-",VLOOKUP(K189,SKU_SWINE!C2:F106,{4},FALSE)</f>
      </c>
      <c r="M189" s="8">
        <v>1</v>
      </c>
      <c r="N189" s="7" t="s">
        <v>28</v>
      </c>
      <c r="O189" s="9">
        <f>((VLOOKUP(Y189,SOTC_SWINE!A2:J344,9,FALSE)/VLOOKUP(Y189,SOTC_SWINE!A2:J344,8,FALSE))*M189)</f>
      </c>
      <c r="P189" s="8">
        <f>3*M189</f>
      </c>
      <c r="Q189" s="10">
        <f>O189-P189</f>
      </c>
      <c r="R189" s="10">
        <f>Q189/M189</f>
      </c>
      <c r="S189" s="10">
        <f>U189*P189</f>
      </c>
      <c r="T189" s="8">
        <v>22885.45</v>
      </c>
      <c r="U189" s="8">
        <f>T189/Q189</f>
      </c>
      <c r="V189" s="8">
        <f>T189/M189</f>
      </c>
      <c r="W189" t="s">
        <v>25</v>
      </c>
      <c r="X189">
        <v>17</v>
      </c>
      <c r="Y189" t="s">
        <v>167</v>
      </c>
    </row>
    <row r="190" spans="1:25" x14ac:dyDescent="0.25">
      <c r="A190">
        <v>2024</v>
      </c>
      <c r="B190" t="s">
        <v>22</v>
      </c>
      <c r="C190" s="1" t="s">
        <v>93</v>
      </c>
      <c r="D190" s="1" t="s">
        <v>168</v>
      </c>
      <c r="E190" s="1">
        <v>2100121531</v>
      </c>
      <c r="F190" s="2">
        <f>IF(ISNUMBER(SEARCH(":",IF(ISBLANK(VLOOKUP(E190,SOTC_SWINE!B2:D344,3,FALSE)),VLOOKUP(E190,SOTC_SWINE!B2:E344,4,FALSE),VLOOKUP(E344,SOTC_SWINE!B2:D344,3,FALSE))))=TRUE,"SW"&amp;UPPER(RIGHT(IF(ISBLANK(VLOOKUP(E190,SOTC_SWINE!B2:D344,3,FALSE)),VLOOKUP(E190,SOTC_SWINE!B2:E344,4,FALSE),VLOOKUP(E344,SOTC_SWINE!B2:D344,3,FALSE)),LEN(IF(ISBLANK(VLOOKUP(E190,SOTC_SWINE!B2:D344,3,FALSE)),VLOOKUP(E190,SOTC_SWINE!B2:E344,4,FALSE),VLOOKUP(E344,SOTC_SWINE!B2:D344,3,FALSE)))-SEARCH(":",IF(ISBLANK(VLOOKUP(E190,SOTC_SWINE!B2:D344,3,FALSE)),VLOOKUP(E190,SOTC_SWINE!B2:E344,4,FALSE),VLOOKUP(E344,SOTC_SWINE!B2:D344,3,FALSE))))),"SW"&amp;UPPER(RIGHT(IF(ISBLANK(VLOOKUP(E190,SOTC_SWINE!B2:D344,3,FALSE)),VLOOKUP(E190,SOTC_SWINE!B2:E344,4,FALSE),VLOOKUP(E344,SOTC_SWINE!B2:D344,3,FALSE)),LEN(IF(ISBLANK(VLOOKUP(E190,SOTC_SWINE!B2:D344,3,FALSE)),VLOOKUP(E190,SOTC_SWINE!B2:E344,4,FALSE),VLOOKUP(E344,SOTC_SWINE!B2:D344,3,FALSE)))-SEARCH("-",IF(ISBLANK(VLOOKUP(E190,SOTC_SWINE!B2:D344,3,FALSE)),VLOOKUP(E190,SOTC_SWINE!B2:E344,4,FALSE),VLOOKUP(E344,SOTC_SWINE!B2:D344,3,FALSE))))))</f>
      </c>
      <c r="G190" s="7" t="s">
        <v>26</v>
      </c>
      <c r="H190" s="7">
        <f>VLOOKUP(E190,SOTC_SWINE!B2:C344,{2},FALSE)</f>
      </c>
      <c r="I190" s="1">
        <v>1000000000278</v>
      </c>
      <c r="J190" s="2" t="s">
        <v>51</v>
      </c>
      <c r="K190" s="2" t="s">
        <v>51</v>
      </c>
      <c r="L190">
        <f>IF(VLOOKUP(K190,SKU_SWINE!C2:F106,{4},FALSE)=0, "-",VLOOKUP(K190,SKU_SWINE!C2:F106,{4},FALSE)</f>
      </c>
      <c r="M190" s="8">
        <v>3</v>
      </c>
      <c r="N190" s="7" t="s">
        <v>28</v>
      </c>
      <c r="O190" s="9">
        <f>((VLOOKUP(Y190,SOTC_SWINE!A2:J344,9,FALSE)/VLOOKUP(Y190,SOTC_SWINE!A2:J344,8,FALSE))*M190)</f>
      </c>
      <c r="P190" s="8">
        <v>0</v>
      </c>
      <c r="Q190" s="10">
        <f>O190-P190</f>
      </c>
      <c r="R190" s="10">
        <f>Q190/M190</f>
      </c>
      <c r="S190" s="10">
        <f>U190*P190</f>
      </c>
      <c r="T190" s="8">
        <v>12780</v>
      </c>
      <c r="U190" s="8">
        <f>T190/Q190</f>
      </c>
      <c r="V190" s="8">
        <f>T190/M190</f>
      </c>
      <c r="W190" t="s">
        <v>54</v>
      </c>
      <c r="X190">
        <v>17</v>
      </c>
      <c r="Y190" t="s">
        <v>169</v>
      </c>
    </row>
    <row r="191" spans="1:25" x14ac:dyDescent="0.25">
      <c r="A191">
        <v>2024</v>
      </c>
      <c r="B191" t="s">
        <v>22</v>
      </c>
      <c r="C191" s="1" t="s">
        <v>93</v>
      </c>
      <c r="D191" s="1" t="s">
        <v>168</v>
      </c>
      <c r="E191" s="1">
        <v>2100121531</v>
      </c>
      <c r="F191" s="2">
        <f>IF(ISNUMBER(SEARCH(":",IF(ISBLANK(VLOOKUP(E191,SOTC_SWINE!B2:D344,3,FALSE)),VLOOKUP(E191,SOTC_SWINE!B2:E344,4,FALSE),VLOOKUP(E344,SOTC_SWINE!B2:D344,3,FALSE))))=TRUE,"SW"&amp;UPPER(RIGHT(IF(ISBLANK(VLOOKUP(E191,SOTC_SWINE!B2:D344,3,FALSE)),VLOOKUP(E191,SOTC_SWINE!B2:E344,4,FALSE),VLOOKUP(E344,SOTC_SWINE!B2:D344,3,FALSE)),LEN(IF(ISBLANK(VLOOKUP(E191,SOTC_SWINE!B2:D344,3,FALSE)),VLOOKUP(E191,SOTC_SWINE!B2:E344,4,FALSE),VLOOKUP(E344,SOTC_SWINE!B2:D344,3,FALSE)))-SEARCH(":",IF(ISBLANK(VLOOKUP(E191,SOTC_SWINE!B2:D344,3,FALSE)),VLOOKUP(E191,SOTC_SWINE!B2:E344,4,FALSE),VLOOKUP(E344,SOTC_SWINE!B2:D344,3,FALSE))))),"SW"&amp;UPPER(RIGHT(IF(ISBLANK(VLOOKUP(E191,SOTC_SWINE!B2:D344,3,FALSE)),VLOOKUP(E191,SOTC_SWINE!B2:E344,4,FALSE),VLOOKUP(E344,SOTC_SWINE!B2:D344,3,FALSE)),LEN(IF(ISBLANK(VLOOKUP(E191,SOTC_SWINE!B2:D344,3,FALSE)),VLOOKUP(E191,SOTC_SWINE!B2:E344,4,FALSE),VLOOKUP(E344,SOTC_SWINE!B2:D344,3,FALSE)))-SEARCH("-",IF(ISBLANK(VLOOKUP(E191,SOTC_SWINE!B2:D344,3,FALSE)),VLOOKUP(E191,SOTC_SWINE!B2:E344,4,FALSE),VLOOKUP(E344,SOTC_SWINE!B2:D344,3,FALSE))))))</f>
      </c>
      <c r="G191" s="7" t="s">
        <v>26</v>
      </c>
      <c r="H191" s="7">
        <f>VLOOKUP(E191,SOTC_SWINE!B2:C344,{2},FALSE)</f>
      </c>
      <c r="I191" s="1">
        <v>1000000000637</v>
      </c>
      <c r="J191" s="2" t="s">
        <v>47</v>
      </c>
      <c r="K191" s="2" t="s">
        <v>47</v>
      </c>
      <c r="L191">
        <f>IF(VLOOKUP(K191,SKU_SWINE!C2:F106,{4},FALSE)=0, "-",VLOOKUP(K191,SKU_SWINE!C2:F106,{4},FALSE)</f>
      </c>
      <c r="M191" s="8">
        <v>10</v>
      </c>
      <c r="N191" s="7" t="s">
        <v>28</v>
      </c>
      <c r="O191" s="9">
        <f>((VLOOKUP(Y191,SOTC_SWINE!A2:J344,9,FALSE)/VLOOKUP(Y191,SOTC_SWINE!A2:J344,8,FALSE))*M191)</f>
      </c>
      <c r="P191" s="8">
        <v>0</v>
      </c>
      <c r="Q191" s="10">
        <f>O191-P191</f>
      </c>
      <c r="R191" s="10">
        <f>Q191/M191</f>
      </c>
      <c r="S191" s="10">
        <f>U191*P191</f>
      </c>
      <c r="T191" s="8">
        <v>31320</v>
      </c>
      <c r="U191" s="8">
        <f>T191/Q191</f>
      </c>
      <c r="V191" s="8">
        <f>T191/M191</f>
      </c>
      <c r="W191" t="s">
        <v>54</v>
      </c>
      <c r="X191">
        <v>17</v>
      </c>
      <c r="Y191" t="s">
        <v>170</v>
      </c>
    </row>
    <row r="192" spans="1:25" x14ac:dyDescent="0.25">
      <c r="A192">
        <v>2024</v>
      </c>
      <c r="B192" t="s">
        <v>22</v>
      </c>
      <c r="C192" s="1" t="s">
        <v>93</v>
      </c>
      <c r="D192" s="1" t="s">
        <v>168</v>
      </c>
      <c r="E192" s="1">
        <v>2100121531</v>
      </c>
      <c r="F192" s="2">
        <f>IF(ISNUMBER(SEARCH(":",IF(ISBLANK(VLOOKUP(E192,SOTC_SWINE!B2:D344,3,FALSE)),VLOOKUP(E192,SOTC_SWINE!B2:E344,4,FALSE),VLOOKUP(E344,SOTC_SWINE!B2:D344,3,FALSE))))=TRUE,"SW"&amp;UPPER(RIGHT(IF(ISBLANK(VLOOKUP(E192,SOTC_SWINE!B2:D344,3,FALSE)),VLOOKUP(E192,SOTC_SWINE!B2:E344,4,FALSE),VLOOKUP(E344,SOTC_SWINE!B2:D344,3,FALSE)),LEN(IF(ISBLANK(VLOOKUP(E192,SOTC_SWINE!B2:D344,3,FALSE)),VLOOKUP(E192,SOTC_SWINE!B2:E344,4,FALSE),VLOOKUP(E344,SOTC_SWINE!B2:D344,3,FALSE)))-SEARCH(":",IF(ISBLANK(VLOOKUP(E192,SOTC_SWINE!B2:D344,3,FALSE)),VLOOKUP(E192,SOTC_SWINE!B2:E344,4,FALSE),VLOOKUP(E344,SOTC_SWINE!B2:D344,3,FALSE))))),"SW"&amp;UPPER(RIGHT(IF(ISBLANK(VLOOKUP(E192,SOTC_SWINE!B2:D344,3,FALSE)),VLOOKUP(E192,SOTC_SWINE!B2:E344,4,FALSE),VLOOKUP(E344,SOTC_SWINE!B2:D344,3,FALSE)),LEN(IF(ISBLANK(VLOOKUP(E192,SOTC_SWINE!B2:D344,3,FALSE)),VLOOKUP(E192,SOTC_SWINE!B2:E344,4,FALSE),VLOOKUP(E344,SOTC_SWINE!B2:D344,3,FALSE)))-SEARCH("-",IF(ISBLANK(VLOOKUP(E192,SOTC_SWINE!B2:D344,3,FALSE)),VLOOKUP(E192,SOTC_SWINE!B2:E344,4,FALSE),VLOOKUP(E344,SOTC_SWINE!B2:D344,3,FALSE))))))</f>
      </c>
      <c r="G192" s="7" t="s">
        <v>26</v>
      </c>
      <c r="H192" s="7">
        <f>VLOOKUP(E192,SOTC_SWINE!B2:C344,{2},FALSE)</f>
      </c>
      <c r="I192" s="1">
        <v>1000000000631</v>
      </c>
      <c r="J192" s="2" t="s">
        <v>90</v>
      </c>
      <c r="K192" s="2" t="s">
        <v>90</v>
      </c>
      <c r="L192">
        <f>IF(VLOOKUP(K192,SKU_SWINE!C2:F106,{4},FALSE)=0, "-",VLOOKUP(K192,SKU_SWINE!C2:F106,{4},FALSE)</f>
      </c>
      <c r="M192" s="8">
        <v>25</v>
      </c>
      <c r="N192" s="7" t="s">
        <v>28</v>
      </c>
      <c r="O192" s="9">
        <f>((VLOOKUP(Y192,SOTC_SWINE!A2:J344,9,FALSE)/VLOOKUP(Y192,SOTC_SWINE!A2:J344,8,FALSE))*M192)</f>
      </c>
      <c r="P192" s="8">
        <v>0</v>
      </c>
      <c r="Q192" s="10">
        <f>O192-P192</f>
      </c>
      <c r="R192" s="10">
        <f>Q192/M192</f>
      </c>
      <c r="S192" s="10">
        <f>U192*P192</f>
      </c>
      <c r="T192" s="8">
        <v>47100</v>
      </c>
      <c r="U192" s="8">
        <f>T192/Q192</f>
      </c>
      <c r="V192" s="8">
        <f>T192/M192</f>
      </c>
      <c r="W192" t="s">
        <v>54</v>
      </c>
      <c r="X192">
        <v>17</v>
      </c>
      <c r="Y192" t="s">
        <v>171</v>
      </c>
    </row>
    <row r="193" spans="1:25" x14ac:dyDescent="0.25">
      <c r="A193">
        <v>2024</v>
      </c>
      <c r="B193" t="s">
        <v>22</v>
      </c>
      <c r="C193" s="1" t="s">
        <v>93</v>
      </c>
      <c r="D193" s="1" t="s">
        <v>168</v>
      </c>
      <c r="E193" s="1">
        <v>2100121531</v>
      </c>
      <c r="F193" s="2">
        <f>IF(ISNUMBER(SEARCH(":",IF(ISBLANK(VLOOKUP(E193,SOTC_SWINE!B2:D344,3,FALSE)),VLOOKUP(E193,SOTC_SWINE!B2:E344,4,FALSE),VLOOKUP(E344,SOTC_SWINE!B2:D344,3,FALSE))))=TRUE,"SW"&amp;UPPER(RIGHT(IF(ISBLANK(VLOOKUP(E193,SOTC_SWINE!B2:D344,3,FALSE)),VLOOKUP(E193,SOTC_SWINE!B2:E344,4,FALSE),VLOOKUP(E344,SOTC_SWINE!B2:D344,3,FALSE)),LEN(IF(ISBLANK(VLOOKUP(E193,SOTC_SWINE!B2:D344,3,FALSE)),VLOOKUP(E193,SOTC_SWINE!B2:E344,4,FALSE),VLOOKUP(E344,SOTC_SWINE!B2:D344,3,FALSE)))-SEARCH(":",IF(ISBLANK(VLOOKUP(E193,SOTC_SWINE!B2:D344,3,FALSE)),VLOOKUP(E193,SOTC_SWINE!B2:E344,4,FALSE),VLOOKUP(E344,SOTC_SWINE!B2:D344,3,FALSE))))),"SW"&amp;UPPER(RIGHT(IF(ISBLANK(VLOOKUP(E193,SOTC_SWINE!B2:D344,3,FALSE)),VLOOKUP(E193,SOTC_SWINE!B2:E344,4,FALSE),VLOOKUP(E344,SOTC_SWINE!B2:D344,3,FALSE)),LEN(IF(ISBLANK(VLOOKUP(E193,SOTC_SWINE!B2:D344,3,FALSE)),VLOOKUP(E193,SOTC_SWINE!B2:E344,4,FALSE),VLOOKUP(E344,SOTC_SWINE!B2:D344,3,FALSE)))-SEARCH("-",IF(ISBLANK(VLOOKUP(E193,SOTC_SWINE!B2:D344,3,FALSE)),VLOOKUP(E193,SOTC_SWINE!B2:E344,4,FALSE),VLOOKUP(E344,SOTC_SWINE!B2:D344,3,FALSE))))))</f>
      </c>
      <c r="G193" s="7" t="s">
        <v>26</v>
      </c>
      <c r="H193" s="7">
        <f>VLOOKUP(E193,SOTC_SWINE!B2:C344,{2},FALSE)</f>
      </c>
      <c r="I193" s="1">
        <v>1000000000630</v>
      </c>
      <c r="J193" s="2" t="s">
        <v>102</v>
      </c>
      <c r="K193" s="2" t="s">
        <v>102</v>
      </c>
      <c r="L193">
        <f>IF(VLOOKUP(K193,SKU_SWINE!C2:F106,{4},FALSE)=0, "-",VLOOKUP(K193,SKU_SWINE!C2:F106,{4},FALSE)</f>
      </c>
      <c r="M193" s="8">
        <v>2</v>
      </c>
      <c r="N193" s="7" t="s">
        <v>28</v>
      </c>
      <c r="O193" s="9">
        <f>((VLOOKUP(Y193,SOTC_SWINE!A2:J344,9,FALSE)/VLOOKUP(Y193,SOTC_SWINE!A2:J344,8,FALSE))*M193)</f>
      </c>
      <c r="P193" s="8">
        <v>0</v>
      </c>
      <c r="Q193" s="10">
        <f>O193-P193</f>
      </c>
      <c r="R193" s="10">
        <f>Q193/M193</f>
      </c>
      <c r="S193" s="10">
        <f>U193*P193</f>
      </c>
      <c r="T193" s="8">
        <v>2280</v>
      </c>
      <c r="U193" s="8">
        <f>T193/Q193</f>
      </c>
      <c r="V193" s="8">
        <f>T193/M193</f>
      </c>
      <c r="W193" t="s">
        <v>54</v>
      </c>
      <c r="X193">
        <v>17</v>
      </c>
      <c r="Y193" t="s">
        <v>172</v>
      </c>
    </row>
    <row r="194" spans="1:25" x14ac:dyDescent="0.25">
      <c r="A194">
        <v>2024</v>
      </c>
      <c r="B194" t="s">
        <v>22</v>
      </c>
      <c r="C194" s="1" t="s">
        <v>93</v>
      </c>
      <c r="D194" s="1" t="s">
        <v>173</v>
      </c>
      <c r="E194" s="1">
        <v>2100121534</v>
      </c>
      <c r="F194" s="2">
        <f>IF(ISNUMBER(SEARCH(":",IF(ISBLANK(VLOOKUP(E194,SOTC_SWINE!B2:D344,3,FALSE)),VLOOKUP(E194,SOTC_SWINE!B2:E344,4,FALSE),VLOOKUP(E344,SOTC_SWINE!B2:D344,3,FALSE))))=TRUE,"SW"&amp;UPPER(RIGHT(IF(ISBLANK(VLOOKUP(E194,SOTC_SWINE!B2:D344,3,FALSE)),VLOOKUP(E194,SOTC_SWINE!B2:E344,4,FALSE),VLOOKUP(E344,SOTC_SWINE!B2:D344,3,FALSE)),LEN(IF(ISBLANK(VLOOKUP(E194,SOTC_SWINE!B2:D344,3,FALSE)),VLOOKUP(E194,SOTC_SWINE!B2:E344,4,FALSE),VLOOKUP(E344,SOTC_SWINE!B2:D344,3,FALSE)))-SEARCH(":",IF(ISBLANK(VLOOKUP(E194,SOTC_SWINE!B2:D344,3,FALSE)),VLOOKUP(E194,SOTC_SWINE!B2:E344,4,FALSE),VLOOKUP(E344,SOTC_SWINE!B2:D344,3,FALSE))))),"SW"&amp;UPPER(RIGHT(IF(ISBLANK(VLOOKUP(E194,SOTC_SWINE!B2:D344,3,FALSE)),VLOOKUP(E194,SOTC_SWINE!B2:E344,4,FALSE),VLOOKUP(E344,SOTC_SWINE!B2:D344,3,FALSE)),LEN(IF(ISBLANK(VLOOKUP(E194,SOTC_SWINE!B2:D344,3,FALSE)),VLOOKUP(E194,SOTC_SWINE!B2:E344,4,FALSE),VLOOKUP(E344,SOTC_SWINE!B2:D344,3,FALSE)))-SEARCH("-",IF(ISBLANK(VLOOKUP(E194,SOTC_SWINE!B2:D344,3,FALSE)),VLOOKUP(E194,SOTC_SWINE!B2:E344,4,FALSE),VLOOKUP(E344,SOTC_SWINE!B2:D344,3,FALSE))))))</f>
      </c>
      <c r="G194" s="7" t="s">
        <v>26</v>
      </c>
      <c r="H194" s="7">
        <f>VLOOKUP(E194,SOTC_SWINE!B2:C344,{2},FALSE)</f>
      </c>
      <c r="I194" s="1">
        <v>1000000000209</v>
      </c>
      <c r="J194" s="2" t="s">
        <v>154</v>
      </c>
      <c r="K194" s="2" t="s">
        <v>154</v>
      </c>
      <c r="L194">
        <f>IF(VLOOKUP(K194,SKU_SWINE!C2:F106,{4},FALSE)=0, "-",VLOOKUP(K194,SKU_SWINE!C2:F106,{4},FALSE)</f>
      </c>
      <c r="M194" s="8">
        <v>2</v>
      </c>
      <c r="N194" s="7" t="s">
        <v>28</v>
      </c>
      <c r="O194" s="9">
        <f>((VLOOKUP(Y194,SOTC_SWINE!A2:J344,9,FALSE)/VLOOKUP(Y194,SOTC_SWINE!A2:J344,8,FALSE))*M194)</f>
      </c>
      <c r="P194" s="8">
        <v>0</v>
      </c>
      <c r="Q194" s="10">
        <f>O194-P194</f>
      </c>
      <c r="R194" s="10">
        <f>Q194/M194</f>
      </c>
      <c r="S194" s="10">
        <f>U194*P194</f>
      </c>
      <c r="T194" s="8">
        <v>40110</v>
      </c>
      <c r="U194" s="8">
        <f>T194/Q194</f>
      </c>
      <c r="V194" s="8">
        <f>T194/M194</f>
      </c>
      <c r="W194" t="s">
        <v>54</v>
      </c>
      <c r="X194">
        <v>17</v>
      </c>
      <c r="Y194" t="s">
        <v>174</v>
      </c>
    </row>
    <row r="195" spans="1:25" x14ac:dyDescent="0.25">
      <c r="A195">
        <v>2024</v>
      </c>
      <c r="B195" t="s">
        <v>22</v>
      </c>
      <c r="C195" s="1" t="s">
        <v>93</v>
      </c>
      <c r="D195" s="1" t="s">
        <v>173</v>
      </c>
      <c r="E195" s="1">
        <v>2100121534</v>
      </c>
      <c r="F195" s="2">
        <f>IF(ISNUMBER(SEARCH(":",IF(ISBLANK(VLOOKUP(E195,SOTC_SWINE!B2:D344,3,FALSE)),VLOOKUP(E195,SOTC_SWINE!B2:E344,4,FALSE),VLOOKUP(E344,SOTC_SWINE!B2:D344,3,FALSE))))=TRUE,"SW"&amp;UPPER(RIGHT(IF(ISBLANK(VLOOKUP(E195,SOTC_SWINE!B2:D344,3,FALSE)),VLOOKUP(E195,SOTC_SWINE!B2:E344,4,FALSE),VLOOKUP(E344,SOTC_SWINE!B2:D344,3,FALSE)),LEN(IF(ISBLANK(VLOOKUP(E195,SOTC_SWINE!B2:D344,3,FALSE)),VLOOKUP(E195,SOTC_SWINE!B2:E344,4,FALSE),VLOOKUP(E344,SOTC_SWINE!B2:D344,3,FALSE)))-SEARCH(":",IF(ISBLANK(VLOOKUP(E195,SOTC_SWINE!B2:D344,3,FALSE)),VLOOKUP(E195,SOTC_SWINE!B2:E344,4,FALSE),VLOOKUP(E344,SOTC_SWINE!B2:D344,3,FALSE))))),"SW"&amp;UPPER(RIGHT(IF(ISBLANK(VLOOKUP(E195,SOTC_SWINE!B2:D344,3,FALSE)),VLOOKUP(E195,SOTC_SWINE!B2:E344,4,FALSE),VLOOKUP(E344,SOTC_SWINE!B2:D344,3,FALSE)),LEN(IF(ISBLANK(VLOOKUP(E195,SOTC_SWINE!B2:D344,3,FALSE)),VLOOKUP(E195,SOTC_SWINE!B2:E344,4,FALSE),VLOOKUP(E344,SOTC_SWINE!B2:D344,3,FALSE)))-SEARCH("-",IF(ISBLANK(VLOOKUP(E195,SOTC_SWINE!B2:D344,3,FALSE)),VLOOKUP(E195,SOTC_SWINE!B2:E344,4,FALSE),VLOOKUP(E344,SOTC_SWINE!B2:D344,3,FALSE))))))</f>
      </c>
      <c r="G195" s="7" t="s">
        <v>26</v>
      </c>
      <c r="H195" s="7">
        <f>VLOOKUP(E195,SOTC_SWINE!B2:C344,{2},FALSE)</f>
      </c>
      <c r="I195" s="1">
        <v>1000000000217</v>
      </c>
      <c r="J195" s="2" t="s">
        <v>27</v>
      </c>
      <c r="K195" s="2" t="s">
        <v>27</v>
      </c>
      <c r="L195">
        <f>IF(VLOOKUP(K195,SKU_SWINE!C2:F106,{4},FALSE)=0, "-",VLOOKUP(K195,SKU_SWINE!C2:F106,{4},FALSE)</f>
      </c>
      <c r="M195" s="8">
        <v>23</v>
      </c>
      <c r="N195" s="7" t="s">
        <v>28</v>
      </c>
      <c r="O195" s="9">
        <f>((VLOOKUP(Y195,SOTC_SWINE!A2:J344,9,FALSE)/VLOOKUP(Y195,SOTC_SWINE!A2:J344,8,FALSE))*M195)</f>
      </c>
      <c r="P195" s="8">
        <v>0</v>
      </c>
      <c r="Q195" s="10">
        <f>O195-P195</f>
      </c>
      <c r="R195" s="10">
        <f>Q195/M195</f>
      </c>
      <c r="S195" s="10">
        <f>U195*P195</f>
      </c>
      <c r="T195" s="8">
        <v>493500</v>
      </c>
      <c r="U195" s="8">
        <f>T195/Q195</f>
      </c>
      <c r="V195" s="8">
        <f>T195/M195</f>
      </c>
      <c r="W195" t="s">
        <v>54</v>
      </c>
      <c r="X195">
        <v>17</v>
      </c>
      <c r="Y195" t="s">
        <v>175</v>
      </c>
    </row>
    <row r="196" spans="1:25" x14ac:dyDescent="0.25">
      <c r="A196">
        <v>2024</v>
      </c>
      <c r="B196" t="s">
        <v>22</v>
      </c>
      <c r="C196" s="1" t="s">
        <v>93</v>
      </c>
      <c r="D196" s="1" t="s">
        <v>173</v>
      </c>
      <c r="E196" s="1">
        <v>2100121534</v>
      </c>
      <c r="F196" s="2">
        <f>IF(ISNUMBER(SEARCH(":",IF(ISBLANK(VLOOKUP(E196,SOTC_SWINE!B2:D344,3,FALSE)),VLOOKUP(E196,SOTC_SWINE!B2:E344,4,FALSE),VLOOKUP(E344,SOTC_SWINE!B2:D344,3,FALSE))))=TRUE,"SW"&amp;UPPER(RIGHT(IF(ISBLANK(VLOOKUP(E196,SOTC_SWINE!B2:D344,3,FALSE)),VLOOKUP(E196,SOTC_SWINE!B2:E344,4,FALSE),VLOOKUP(E344,SOTC_SWINE!B2:D344,3,FALSE)),LEN(IF(ISBLANK(VLOOKUP(E196,SOTC_SWINE!B2:D344,3,FALSE)),VLOOKUP(E196,SOTC_SWINE!B2:E344,4,FALSE),VLOOKUP(E344,SOTC_SWINE!B2:D344,3,FALSE)))-SEARCH(":",IF(ISBLANK(VLOOKUP(E196,SOTC_SWINE!B2:D344,3,FALSE)),VLOOKUP(E196,SOTC_SWINE!B2:E344,4,FALSE),VLOOKUP(E344,SOTC_SWINE!B2:D344,3,FALSE))))),"SW"&amp;UPPER(RIGHT(IF(ISBLANK(VLOOKUP(E196,SOTC_SWINE!B2:D344,3,FALSE)),VLOOKUP(E196,SOTC_SWINE!B2:E344,4,FALSE),VLOOKUP(E344,SOTC_SWINE!B2:D344,3,FALSE)),LEN(IF(ISBLANK(VLOOKUP(E196,SOTC_SWINE!B2:D344,3,FALSE)),VLOOKUP(E196,SOTC_SWINE!B2:E344,4,FALSE),VLOOKUP(E344,SOTC_SWINE!B2:D344,3,FALSE)))-SEARCH("-",IF(ISBLANK(VLOOKUP(E196,SOTC_SWINE!B2:D344,3,FALSE)),VLOOKUP(E196,SOTC_SWINE!B2:E344,4,FALSE),VLOOKUP(E344,SOTC_SWINE!B2:D344,3,FALSE))))))</f>
      </c>
      <c r="G196" s="7" t="s">
        <v>26</v>
      </c>
      <c r="H196" s="7">
        <f>VLOOKUP(E196,SOTC_SWINE!B2:C344,{2},FALSE)</f>
      </c>
      <c r="I196" s="1">
        <v>1000000000225</v>
      </c>
      <c r="J196" s="2" t="s">
        <v>30</v>
      </c>
      <c r="K196" s="2" t="s">
        <v>30</v>
      </c>
      <c r="L196">
        <f>IF(VLOOKUP(K196,SKU_SWINE!C2:F106,{4},FALSE)=0, "-",VLOOKUP(K196,SKU_SWINE!C2:F106,{4},FALSE)</f>
      </c>
      <c r="M196" s="8">
        <v>10</v>
      </c>
      <c r="N196" s="7" t="s">
        <v>28</v>
      </c>
      <c r="O196" s="9">
        <f>((VLOOKUP(Y196,SOTC_SWINE!A2:J344,9,FALSE)/VLOOKUP(Y196,SOTC_SWINE!A2:J344,8,FALSE))*M196)</f>
      </c>
      <c r="P196" s="8">
        <v>0</v>
      </c>
      <c r="Q196" s="10">
        <f>O196-P196</f>
      </c>
      <c r="R196" s="10">
        <f>Q196/M196</f>
      </c>
      <c r="S196" s="10">
        <f>U196*P196</f>
      </c>
      <c r="T196" s="8">
        <v>226935</v>
      </c>
      <c r="U196" s="8">
        <f>T196/Q196</f>
      </c>
      <c r="V196" s="8">
        <f>T196/M196</f>
      </c>
      <c r="W196" t="s">
        <v>54</v>
      </c>
      <c r="X196">
        <v>17</v>
      </c>
      <c r="Y196" t="s">
        <v>176</v>
      </c>
    </row>
    <row r="197" spans="1:25" x14ac:dyDescent="0.25">
      <c r="A197">
        <v>2024</v>
      </c>
      <c r="B197" t="s">
        <v>22</v>
      </c>
      <c r="C197" s="1" t="s">
        <v>177</v>
      </c>
      <c r="D197" s="1" t="s">
        <v>178</v>
      </c>
      <c r="E197" s="1">
        <v>2100121563</v>
      </c>
      <c r="F197" s="2">
        <f>IF(ISNUMBER(SEARCH(":",IF(ISBLANK(VLOOKUP(E197,SOTC_SWINE!B2:D344,3,FALSE)),VLOOKUP(E197,SOTC_SWINE!B2:E344,4,FALSE),VLOOKUP(E344,SOTC_SWINE!B2:D344,3,FALSE))))=TRUE,"SW"&amp;UPPER(RIGHT(IF(ISBLANK(VLOOKUP(E197,SOTC_SWINE!B2:D344,3,FALSE)),VLOOKUP(E197,SOTC_SWINE!B2:E344,4,FALSE),VLOOKUP(E344,SOTC_SWINE!B2:D344,3,FALSE)),LEN(IF(ISBLANK(VLOOKUP(E197,SOTC_SWINE!B2:D344,3,FALSE)),VLOOKUP(E197,SOTC_SWINE!B2:E344,4,FALSE),VLOOKUP(E344,SOTC_SWINE!B2:D344,3,FALSE)))-SEARCH(":",IF(ISBLANK(VLOOKUP(E197,SOTC_SWINE!B2:D344,3,FALSE)),VLOOKUP(E197,SOTC_SWINE!B2:E344,4,FALSE),VLOOKUP(E344,SOTC_SWINE!B2:D344,3,FALSE))))),"SW"&amp;UPPER(RIGHT(IF(ISBLANK(VLOOKUP(E197,SOTC_SWINE!B2:D344,3,FALSE)),VLOOKUP(E197,SOTC_SWINE!B2:E344,4,FALSE),VLOOKUP(E344,SOTC_SWINE!B2:D344,3,FALSE)),LEN(IF(ISBLANK(VLOOKUP(E197,SOTC_SWINE!B2:D344,3,FALSE)),VLOOKUP(E197,SOTC_SWINE!B2:E344,4,FALSE),VLOOKUP(E344,SOTC_SWINE!B2:D344,3,FALSE)))-SEARCH("-",IF(ISBLANK(VLOOKUP(E197,SOTC_SWINE!B2:D344,3,FALSE)),VLOOKUP(E197,SOTC_SWINE!B2:E344,4,FALSE),VLOOKUP(E344,SOTC_SWINE!B2:D344,3,FALSE))))))</f>
      </c>
      <c r="G197" s="7" t="s">
        <v>26</v>
      </c>
      <c r="H197" s="7">
        <f>VLOOKUP(E197,SOTC_SWINE!B2:C344,{2},FALSE)</f>
      </c>
      <c r="I197" s="1">
        <v>1000000000631</v>
      </c>
      <c r="J197" s="2" t="s">
        <v>90</v>
      </c>
      <c r="K197" s="2" t="s">
        <v>90</v>
      </c>
      <c r="L197">
        <f>IF(VLOOKUP(K197,SKU_SWINE!C2:F106,{4},FALSE)=0, "-",VLOOKUP(K197,SKU_SWINE!C2:F106,{4},FALSE)</f>
      </c>
      <c r="M197" s="8">
        <v>1</v>
      </c>
      <c r="N197" s="7" t="s">
        <v>28</v>
      </c>
      <c r="O197" s="9">
        <f>((VLOOKUP(Y197,SOTC_SWINE!A2:J344,9,FALSE)/VLOOKUP(Y197,SOTC_SWINE!A2:J344,8,FALSE))*M197)</f>
      </c>
      <c r="P197" s="8">
        <v>0</v>
      </c>
      <c r="Q197" s="10">
        <f>O197-P197</f>
      </c>
      <c r="R197" s="10">
        <f>Q197/M197</f>
      </c>
      <c r="S197" s="10">
        <f>U197*P197</f>
      </c>
      <c r="T197" s="8">
        <v>2228.58</v>
      </c>
      <c r="U197" s="8">
        <f>T197/Q197</f>
      </c>
      <c r="V197" s="8">
        <f>T197/M197</f>
      </c>
      <c r="W197" t="s">
        <v>54</v>
      </c>
      <c r="X197">
        <v>17</v>
      </c>
      <c r="Y197" t="s">
        <v>179</v>
      </c>
    </row>
    <row r="198" spans="1:25" x14ac:dyDescent="0.25">
      <c r="A198">
        <v>2024</v>
      </c>
      <c r="B198" t="s">
        <v>22</v>
      </c>
      <c r="C198" s="1" t="s">
        <v>177</v>
      </c>
      <c r="D198" s="1" t="s">
        <v>178</v>
      </c>
      <c r="E198" s="1">
        <v>2100121563</v>
      </c>
      <c r="F198" s="2">
        <f>IF(ISNUMBER(SEARCH(":",IF(ISBLANK(VLOOKUP(E198,SOTC_SWINE!B2:D344,3,FALSE)),VLOOKUP(E198,SOTC_SWINE!B2:E344,4,FALSE),VLOOKUP(E344,SOTC_SWINE!B2:D344,3,FALSE))))=TRUE,"SW"&amp;UPPER(RIGHT(IF(ISBLANK(VLOOKUP(E198,SOTC_SWINE!B2:D344,3,FALSE)),VLOOKUP(E198,SOTC_SWINE!B2:E344,4,FALSE),VLOOKUP(E344,SOTC_SWINE!B2:D344,3,FALSE)),LEN(IF(ISBLANK(VLOOKUP(E198,SOTC_SWINE!B2:D344,3,FALSE)),VLOOKUP(E198,SOTC_SWINE!B2:E344,4,FALSE),VLOOKUP(E344,SOTC_SWINE!B2:D344,3,FALSE)))-SEARCH(":",IF(ISBLANK(VLOOKUP(E198,SOTC_SWINE!B2:D344,3,FALSE)),VLOOKUP(E198,SOTC_SWINE!B2:E344,4,FALSE),VLOOKUP(E344,SOTC_SWINE!B2:D344,3,FALSE))))),"SW"&amp;UPPER(RIGHT(IF(ISBLANK(VLOOKUP(E198,SOTC_SWINE!B2:D344,3,FALSE)),VLOOKUP(E198,SOTC_SWINE!B2:E344,4,FALSE),VLOOKUP(E344,SOTC_SWINE!B2:D344,3,FALSE)),LEN(IF(ISBLANK(VLOOKUP(E198,SOTC_SWINE!B2:D344,3,FALSE)),VLOOKUP(E198,SOTC_SWINE!B2:E344,4,FALSE),VLOOKUP(E344,SOTC_SWINE!B2:D344,3,FALSE)))-SEARCH("-",IF(ISBLANK(VLOOKUP(E198,SOTC_SWINE!B2:D344,3,FALSE)),VLOOKUP(E198,SOTC_SWINE!B2:E344,4,FALSE),VLOOKUP(E344,SOTC_SWINE!B2:D344,3,FALSE))))))</f>
      </c>
      <c r="G198" s="7" t="s">
        <v>26</v>
      </c>
      <c r="H198" s="7">
        <f>VLOOKUP(E198,SOTC_SWINE!B2:C344,{2},FALSE)</f>
      </c>
      <c r="I198" s="1">
        <v>1000000000637</v>
      </c>
      <c r="J198" s="2" t="s">
        <v>47</v>
      </c>
      <c r="K198" s="2" t="s">
        <v>47</v>
      </c>
      <c r="L198">
        <f>IF(VLOOKUP(K198,SKU_SWINE!C2:F106,{4},FALSE)=0, "-",VLOOKUP(K198,SKU_SWINE!C2:F106,{4},FALSE)</f>
      </c>
      <c r="M198" s="8">
        <v>8</v>
      </c>
      <c r="N198" s="7" t="s">
        <v>28</v>
      </c>
      <c r="O198" s="9">
        <f>((VLOOKUP(Y198,SOTC_SWINE!A2:J344,9,FALSE)/VLOOKUP(Y198,SOTC_SWINE!A2:J344,8,FALSE))*M198)</f>
      </c>
      <c r="P198" s="8">
        <v>0</v>
      </c>
      <c r="Q198" s="10">
        <f>O198-P198</f>
      </c>
      <c r="R198" s="10">
        <f>Q198/M198</f>
      </c>
      <c r="S198" s="10">
        <f>U198*P198</f>
      </c>
      <c r="T198" s="8">
        <v>24660</v>
      </c>
      <c r="U198" s="8">
        <f>T198/Q198</f>
      </c>
      <c r="V198" s="8">
        <f>T198/M198</f>
      </c>
      <c r="W198" t="s">
        <v>54</v>
      </c>
      <c r="X198">
        <v>17</v>
      </c>
      <c r="Y198" t="s">
        <v>180</v>
      </c>
    </row>
    <row r="199" spans="1:25" x14ac:dyDescent="0.25">
      <c r="A199">
        <v>2024</v>
      </c>
      <c r="B199" t="s">
        <v>22</v>
      </c>
      <c r="C199" s="1" t="s">
        <v>177</v>
      </c>
      <c r="D199" s="1" t="s">
        <v>178</v>
      </c>
      <c r="E199" s="1">
        <v>2100121563</v>
      </c>
      <c r="F199" s="2">
        <f>IF(ISNUMBER(SEARCH(":",IF(ISBLANK(VLOOKUP(E199,SOTC_SWINE!B2:D344,3,FALSE)),VLOOKUP(E199,SOTC_SWINE!B2:E344,4,FALSE),VLOOKUP(E344,SOTC_SWINE!B2:D344,3,FALSE))))=TRUE,"SW"&amp;UPPER(RIGHT(IF(ISBLANK(VLOOKUP(E199,SOTC_SWINE!B2:D344,3,FALSE)),VLOOKUP(E199,SOTC_SWINE!B2:E344,4,FALSE),VLOOKUP(E344,SOTC_SWINE!B2:D344,3,FALSE)),LEN(IF(ISBLANK(VLOOKUP(E199,SOTC_SWINE!B2:D344,3,FALSE)),VLOOKUP(E199,SOTC_SWINE!B2:E344,4,FALSE),VLOOKUP(E344,SOTC_SWINE!B2:D344,3,FALSE)))-SEARCH(":",IF(ISBLANK(VLOOKUP(E199,SOTC_SWINE!B2:D344,3,FALSE)),VLOOKUP(E199,SOTC_SWINE!B2:E344,4,FALSE),VLOOKUP(E344,SOTC_SWINE!B2:D344,3,FALSE))))),"SW"&amp;UPPER(RIGHT(IF(ISBLANK(VLOOKUP(E199,SOTC_SWINE!B2:D344,3,FALSE)),VLOOKUP(E199,SOTC_SWINE!B2:E344,4,FALSE),VLOOKUP(E344,SOTC_SWINE!B2:D344,3,FALSE)),LEN(IF(ISBLANK(VLOOKUP(E199,SOTC_SWINE!B2:D344,3,FALSE)),VLOOKUP(E199,SOTC_SWINE!B2:E344,4,FALSE),VLOOKUP(E344,SOTC_SWINE!B2:D344,3,FALSE)))-SEARCH("-",IF(ISBLANK(VLOOKUP(E199,SOTC_SWINE!B2:D344,3,FALSE)),VLOOKUP(E199,SOTC_SWINE!B2:E344,4,FALSE),VLOOKUP(E344,SOTC_SWINE!B2:D344,3,FALSE))))))</f>
      </c>
      <c r="G199" s="7" t="s">
        <v>26</v>
      </c>
      <c r="H199" s="7">
        <f>VLOOKUP(E199,SOTC_SWINE!B2:C344,{2},FALSE)</f>
      </c>
      <c r="I199" s="1">
        <v>1000000000278</v>
      </c>
      <c r="J199" s="2" t="s">
        <v>51</v>
      </c>
      <c r="K199" s="2" t="s">
        <v>51</v>
      </c>
      <c r="L199">
        <f>IF(VLOOKUP(K199,SKU_SWINE!C2:F106,{4},FALSE)=0, "-",VLOOKUP(K199,SKU_SWINE!C2:F106,{4},FALSE)</f>
      </c>
      <c r="M199" s="8">
        <v>11</v>
      </c>
      <c r="N199" s="7" t="s">
        <v>28</v>
      </c>
      <c r="O199" s="9">
        <f>((VLOOKUP(Y199,SOTC_SWINE!A2:J344,9,FALSE)/VLOOKUP(Y199,SOTC_SWINE!A2:J344,8,FALSE))*M199)</f>
      </c>
      <c r="P199" s="8">
        <v>0</v>
      </c>
      <c r="Q199" s="10">
        <f>O199-P199</f>
      </c>
      <c r="R199" s="10">
        <f>Q199/M199</f>
      </c>
      <c r="S199" s="10">
        <f>U199*P199</f>
      </c>
      <c r="T199" s="8">
        <v>46680</v>
      </c>
      <c r="U199" s="8">
        <f>T199/Q199</f>
      </c>
      <c r="V199" s="8">
        <f>T199/M199</f>
      </c>
      <c r="W199" t="s">
        <v>54</v>
      </c>
      <c r="X199">
        <v>17</v>
      </c>
      <c r="Y199" t="s">
        <v>181</v>
      </c>
    </row>
    <row r="200" spans="1:25" x14ac:dyDescent="0.25">
      <c r="A200">
        <v>2024</v>
      </c>
      <c r="B200" t="s">
        <v>22</v>
      </c>
      <c r="C200" s="1" t="s">
        <v>177</v>
      </c>
      <c r="D200" s="1" t="s">
        <v>178</v>
      </c>
      <c r="E200" s="1">
        <v>2100121563</v>
      </c>
      <c r="F200" s="2">
        <f>IF(ISNUMBER(SEARCH(":",IF(ISBLANK(VLOOKUP(E200,SOTC_SWINE!B2:D344,3,FALSE)),VLOOKUP(E200,SOTC_SWINE!B2:E344,4,FALSE),VLOOKUP(E344,SOTC_SWINE!B2:D344,3,FALSE))))=TRUE,"SW"&amp;UPPER(RIGHT(IF(ISBLANK(VLOOKUP(E200,SOTC_SWINE!B2:D344,3,FALSE)),VLOOKUP(E200,SOTC_SWINE!B2:E344,4,FALSE),VLOOKUP(E344,SOTC_SWINE!B2:D344,3,FALSE)),LEN(IF(ISBLANK(VLOOKUP(E200,SOTC_SWINE!B2:D344,3,FALSE)),VLOOKUP(E200,SOTC_SWINE!B2:E344,4,FALSE),VLOOKUP(E344,SOTC_SWINE!B2:D344,3,FALSE)))-SEARCH(":",IF(ISBLANK(VLOOKUP(E200,SOTC_SWINE!B2:D344,3,FALSE)),VLOOKUP(E200,SOTC_SWINE!B2:E344,4,FALSE),VLOOKUP(E344,SOTC_SWINE!B2:D344,3,FALSE))))),"SW"&amp;UPPER(RIGHT(IF(ISBLANK(VLOOKUP(E200,SOTC_SWINE!B2:D344,3,FALSE)),VLOOKUP(E200,SOTC_SWINE!B2:E344,4,FALSE),VLOOKUP(E344,SOTC_SWINE!B2:D344,3,FALSE)),LEN(IF(ISBLANK(VLOOKUP(E200,SOTC_SWINE!B2:D344,3,FALSE)),VLOOKUP(E200,SOTC_SWINE!B2:E344,4,FALSE),VLOOKUP(E344,SOTC_SWINE!B2:D344,3,FALSE)))-SEARCH("-",IF(ISBLANK(VLOOKUP(E200,SOTC_SWINE!B2:D344,3,FALSE)),VLOOKUP(E200,SOTC_SWINE!B2:E344,4,FALSE),VLOOKUP(E344,SOTC_SWINE!B2:D344,3,FALSE))))))</f>
      </c>
      <c r="G200" s="7" t="s">
        <v>26</v>
      </c>
      <c r="H200" s="7">
        <f>VLOOKUP(E200,SOTC_SWINE!B2:C344,{2},FALSE)</f>
      </c>
      <c r="I200" s="1">
        <v>1000000000631</v>
      </c>
      <c r="J200" s="2" t="s">
        <v>90</v>
      </c>
      <c r="K200" s="2" t="s">
        <v>90</v>
      </c>
      <c r="L200">
        <f>IF(VLOOKUP(K200,SKU_SWINE!C2:F106,{4},FALSE)=0, "-",VLOOKUP(K200,SKU_SWINE!C2:F106,{4},FALSE)</f>
      </c>
      <c r="M200" s="8">
        <v>4</v>
      </c>
      <c r="N200" s="7" t="s">
        <v>28</v>
      </c>
      <c r="O200" s="9">
        <f>((VLOOKUP(Y200,SOTC_SWINE!A2:J344,9,FALSE)/VLOOKUP(Y200,SOTC_SWINE!A2:J344,8,FALSE))*M200)</f>
      </c>
      <c r="P200" s="8">
        <v>0</v>
      </c>
      <c r="Q200" s="10">
        <f>O200-P200</f>
      </c>
      <c r="R200" s="10">
        <f>Q200/M200</f>
      </c>
      <c r="S200" s="10">
        <f>U200*P200</f>
      </c>
      <c r="T200" s="8">
        <v>8914.28</v>
      </c>
      <c r="U200" s="8">
        <f>T200/Q200</f>
      </c>
      <c r="V200" s="8">
        <f>T200/M200</f>
      </c>
      <c r="W200" t="s">
        <v>54</v>
      </c>
      <c r="X200">
        <v>17</v>
      </c>
      <c r="Y200" t="s">
        <v>179</v>
      </c>
    </row>
    <row r="201" spans="1:25" x14ac:dyDescent="0.25">
      <c r="A201">
        <v>2024</v>
      </c>
      <c r="B201" t="s">
        <v>22</v>
      </c>
      <c r="C201" s="1" t="s">
        <v>177</v>
      </c>
      <c r="D201" s="1" t="s">
        <v>178</v>
      </c>
      <c r="E201" s="1">
        <v>2100121563</v>
      </c>
      <c r="F201" s="2">
        <f>IF(ISNUMBER(SEARCH(":",IF(ISBLANK(VLOOKUP(E201,SOTC_SWINE!B2:D344,3,FALSE)),VLOOKUP(E201,SOTC_SWINE!B2:E344,4,FALSE),VLOOKUP(E344,SOTC_SWINE!B2:D344,3,FALSE))))=TRUE,"SW"&amp;UPPER(RIGHT(IF(ISBLANK(VLOOKUP(E201,SOTC_SWINE!B2:D344,3,FALSE)),VLOOKUP(E201,SOTC_SWINE!B2:E344,4,FALSE),VLOOKUP(E344,SOTC_SWINE!B2:D344,3,FALSE)),LEN(IF(ISBLANK(VLOOKUP(E201,SOTC_SWINE!B2:D344,3,FALSE)),VLOOKUP(E201,SOTC_SWINE!B2:E344,4,FALSE),VLOOKUP(E344,SOTC_SWINE!B2:D344,3,FALSE)))-SEARCH(":",IF(ISBLANK(VLOOKUP(E201,SOTC_SWINE!B2:D344,3,FALSE)),VLOOKUP(E201,SOTC_SWINE!B2:E344,4,FALSE),VLOOKUP(E344,SOTC_SWINE!B2:D344,3,FALSE))))),"SW"&amp;UPPER(RIGHT(IF(ISBLANK(VLOOKUP(E201,SOTC_SWINE!B2:D344,3,FALSE)),VLOOKUP(E201,SOTC_SWINE!B2:E344,4,FALSE),VLOOKUP(E344,SOTC_SWINE!B2:D344,3,FALSE)),LEN(IF(ISBLANK(VLOOKUP(E201,SOTC_SWINE!B2:D344,3,FALSE)),VLOOKUP(E201,SOTC_SWINE!B2:E344,4,FALSE),VLOOKUP(E344,SOTC_SWINE!B2:D344,3,FALSE)))-SEARCH("-",IF(ISBLANK(VLOOKUP(E201,SOTC_SWINE!B2:D344,3,FALSE)),VLOOKUP(E201,SOTC_SWINE!B2:E344,4,FALSE),VLOOKUP(E344,SOTC_SWINE!B2:D344,3,FALSE))))))</f>
      </c>
      <c r="G201" s="7" t="s">
        <v>26</v>
      </c>
      <c r="H201" s="7">
        <f>VLOOKUP(E201,SOTC_SWINE!B2:C344,{2},FALSE)</f>
      </c>
      <c r="I201" s="1">
        <v>1000000000630</v>
      </c>
      <c r="J201" s="2" t="s">
        <v>102</v>
      </c>
      <c r="K201" s="2" t="s">
        <v>102</v>
      </c>
      <c r="L201">
        <f>IF(VLOOKUP(K201,SKU_SWINE!C2:F106,{4},FALSE)=0, "-",VLOOKUP(K201,SKU_SWINE!C2:F106,{4},FALSE)</f>
      </c>
      <c r="M201" s="8">
        <v>3</v>
      </c>
      <c r="N201" s="7" t="s">
        <v>28</v>
      </c>
      <c r="O201" s="9">
        <f>((VLOOKUP(Y201,SOTC_SWINE!A2:J344,9,FALSE)/VLOOKUP(Y201,SOTC_SWINE!A2:J344,8,FALSE))*M201)</f>
      </c>
      <c r="P201" s="8">
        <v>0</v>
      </c>
      <c r="Q201" s="10">
        <f>O201-P201</f>
      </c>
      <c r="R201" s="10">
        <f>Q201/M201</f>
      </c>
      <c r="S201" s="10">
        <f>U201*P201</f>
      </c>
      <c r="T201" s="8">
        <v>2550</v>
      </c>
      <c r="U201" s="8">
        <f>T201/Q201</f>
      </c>
      <c r="V201" s="8">
        <f>T201/M201</f>
      </c>
      <c r="W201" t="s">
        <v>54</v>
      </c>
      <c r="X201">
        <v>17</v>
      </c>
      <c r="Y201" t="s">
        <v>182</v>
      </c>
    </row>
    <row r="202" spans="1:25" x14ac:dyDescent="0.25">
      <c r="A202">
        <v>2024</v>
      </c>
      <c r="B202" t="s">
        <v>22</v>
      </c>
      <c r="C202" s="1" t="s">
        <v>177</v>
      </c>
      <c r="D202" s="1" t="s">
        <v>178</v>
      </c>
      <c r="E202" s="1">
        <v>2100121563</v>
      </c>
      <c r="F202" s="2">
        <f>IF(ISNUMBER(SEARCH(":",IF(ISBLANK(VLOOKUP(E202,SOTC_SWINE!B2:D344,3,FALSE)),VLOOKUP(E202,SOTC_SWINE!B2:E344,4,FALSE),VLOOKUP(E344,SOTC_SWINE!B2:D344,3,FALSE))))=TRUE,"SW"&amp;UPPER(RIGHT(IF(ISBLANK(VLOOKUP(E202,SOTC_SWINE!B2:D344,3,FALSE)),VLOOKUP(E202,SOTC_SWINE!B2:E344,4,FALSE),VLOOKUP(E344,SOTC_SWINE!B2:D344,3,FALSE)),LEN(IF(ISBLANK(VLOOKUP(E202,SOTC_SWINE!B2:D344,3,FALSE)),VLOOKUP(E202,SOTC_SWINE!B2:E344,4,FALSE),VLOOKUP(E344,SOTC_SWINE!B2:D344,3,FALSE)))-SEARCH(":",IF(ISBLANK(VLOOKUP(E202,SOTC_SWINE!B2:D344,3,FALSE)),VLOOKUP(E202,SOTC_SWINE!B2:E344,4,FALSE),VLOOKUP(E344,SOTC_SWINE!B2:D344,3,FALSE))))),"SW"&amp;UPPER(RIGHT(IF(ISBLANK(VLOOKUP(E202,SOTC_SWINE!B2:D344,3,FALSE)),VLOOKUP(E202,SOTC_SWINE!B2:E344,4,FALSE),VLOOKUP(E344,SOTC_SWINE!B2:D344,3,FALSE)),LEN(IF(ISBLANK(VLOOKUP(E202,SOTC_SWINE!B2:D344,3,FALSE)),VLOOKUP(E202,SOTC_SWINE!B2:E344,4,FALSE),VLOOKUP(E344,SOTC_SWINE!B2:D344,3,FALSE)))-SEARCH("-",IF(ISBLANK(VLOOKUP(E202,SOTC_SWINE!B2:D344,3,FALSE)),VLOOKUP(E202,SOTC_SWINE!B2:E344,4,FALSE),VLOOKUP(E344,SOTC_SWINE!B2:D344,3,FALSE))))))</f>
      </c>
      <c r="G202" s="7" t="s">
        <v>26</v>
      </c>
      <c r="H202" s="7">
        <f>VLOOKUP(E202,SOTC_SWINE!B2:C344,{2},FALSE)</f>
      </c>
      <c r="I202" s="1">
        <v>1000000000631</v>
      </c>
      <c r="J202" s="2" t="s">
        <v>90</v>
      </c>
      <c r="K202" s="2" t="s">
        <v>90</v>
      </c>
      <c r="L202">
        <f>IF(VLOOKUP(K202,SKU_SWINE!C2:F106,{4},FALSE)=0, "-",VLOOKUP(K202,SKU_SWINE!C2:F106,{4},FALSE)</f>
      </c>
      <c r="M202" s="8">
        <v>2</v>
      </c>
      <c r="N202" s="7" t="s">
        <v>28</v>
      </c>
      <c r="O202" s="9">
        <f>((VLOOKUP(Y202,SOTC_SWINE!A2:J344,9,FALSE)/VLOOKUP(Y202,SOTC_SWINE!A2:J344,8,FALSE))*M202)</f>
      </c>
      <c r="P202" s="8">
        <v>0</v>
      </c>
      <c r="Q202" s="10">
        <f>O202-P202</f>
      </c>
      <c r="R202" s="10">
        <f>Q202/M202</f>
      </c>
      <c r="S202" s="10">
        <f>U202*P202</f>
      </c>
      <c r="T202" s="8">
        <v>4457.14</v>
      </c>
      <c r="U202" s="8">
        <f>T202/Q202</f>
      </c>
      <c r="V202" s="8">
        <f>T202/M202</f>
      </c>
      <c r="W202" t="s">
        <v>54</v>
      </c>
      <c r="X202">
        <v>17</v>
      </c>
      <c r="Y202" t="s">
        <v>179</v>
      </c>
    </row>
    <row r="203" spans="1:25" x14ac:dyDescent="0.25">
      <c r="A203">
        <v>2024</v>
      </c>
      <c r="B203" t="s">
        <v>22</v>
      </c>
      <c r="C203" s="1" t="s">
        <v>177</v>
      </c>
      <c r="D203" s="1" t="s">
        <v>178</v>
      </c>
      <c r="E203" s="1">
        <v>2100121563</v>
      </c>
      <c r="F203" s="2">
        <f>IF(ISNUMBER(SEARCH(":",IF(ISBLANK(VLOOKUP(E203,SOTC_SWINE!B2:D344,3,FALSE)),VLOOKUP(E203,SOTC_SWINE!B2:E344,4,FALSE),VLOOKUP(E344,SOTC_SWINE!B2:D344,3,FALSE))))=TRUE,"SW"&amp;UPPER(RIGHT(IF(ISBLANK(VLOOKUP(E203,SOTC_SWINE!B2:D344,3,FALSE)),VLOOKUP(E203,SOTC_SWINE!B2:E344,4,FALSE),VLOOKUP(E344,SOTC_SWINE!B2:D344,3,FALSE)),LEN(IF(ISBLANK(VLOOKUP(E203,SOTC_SWINE!B2:D344,3,FALSE)),VLOOKUP(E203,SOTC_SWINE!B2:E344,4,FALSE),VLOOKUP(E344,SOTC_SWINE!B2:D344,3,FALSE)))-SEARCH(":",IF(ISBLANK(VLOOKUP(E203,SOTC_SWINE!B2:D344,3,FALSE)),VLOOKUP(E203,SOTC_SWINE!B2:E344,4,FALSE),VLOOKUP(E344,SOTC_SWINE!B2:D344,3,FALSE))))),"SW"&amp;UPPER(RIGHT(IF(ISBLANK(VLOOKUP(E203,SOTC_SWINE!B2:D344,3,FALSE)),VLOOKUP(E203,SOTC_SWINE!B2:E344,4,FALSE),VLOOKUP(E344,SOTC_SWINE!B2:D344,3,FALSE)),LEN(IF(ISBLANK(VLOOKUP(E203,SOTC_SWINE!B2:D344,3,FALSE)),VLOOKUP(E203,SOTC_SWINE!B2:E344,4,FALSE),VLOOKUP(E344,SOTC_SWINE!B2:D344,3,FALSE)))-SEARCH("-",IF(ISBLANK(VLOOKUP(E203,SOTC_SWINE!B2:D344,3,FALSE)),VLOOKUP(E203,SOTC_SWINE!B2:E344,4,FALSE),VLOOKUP(E344,SOTC_SWINE!B2:D344,3,FALSE))))))</f>
      </c>
      <c r="G203" s="7" t="s">
        <v>26</v>
      </c>
      <c r="H203" s="7">
        <f>VLOOKUP(E203,SOTC_SWINE!B2:C344,{2},FALSE)</f>
      </c>
      <c r="I203" s="1">
        <v>1000000000630</v>
      </c>
      <c r="J203" s="2" t="s">
        <v>102</v>
      </c>
      <c r="K203" s="2" t="s">
        <v>102</v>
      </c>
      <c r="L203">
        <f>IF(VLOOKUP(K203,SKU_SWINE!C2:F106,{4},FALSE)=0, "-",VLOOKUP(K203,SKU_SWINE!C2:F106,{4},FALSE)</f>
      </c>
      <c r="M203" s="8">
        <v>3</v>
      </c>
      <c r="N203" s="7" t="s">
        <v>28</v>
      </c>
      <c r="O203" s="9">
        <f>((VLOOKUP(Y203,SOTC_SWINE!A2:J344,9,FALSE)/VLOOKUP(Y203,SOTC_SWINE!A2:J344,8,FALSE))*M203)</f>
      </c>
      <c r="P203" s="8">
        <v>0</v>
      </c>
      <c r="Q203" s="10">
        <f>O203-P203</f>
      </c>
      <c r="R203" s="10">
        <f>Q203/M203</f>
      </c>
      <c r="S203" s="10">
        <f>U203*P203</f>
      </c>
      <c r="T203" s="8">
        <v>2550</v>
      </c>
      <c r="U203" s="8">
        <f>T203/Q203</f>
      </c>
      <c r="V203" s="8">
        <f>T203/M203</f>
      </c>
      <c r="W203" t="s">
        <v>54</v>
      </c>
      <c r="X203">
        <v>17</v>
      </c>
      <c r="Y203" t="s">
        <v>182</v>
      </c>
    </row>
    <row r="204" spans="1:25" x14ac:dyDescent="0.25">
      <c r="A204">
        <v>2024</v>
      </c>
      <c r="B204" t="s">
        <v>22</v>
      </c>
      <c r="C204" s="1" t="s">
        <v>177</v>
      </c>
      <c r="D204" s="1" t="s">
        <v>178</v>
      </c>
      <c r="E204" s="1">
        <v>2100121563</v>
      </c>
      <c r="F204" s="2">
        <f>IF(ISNUMBER(SEARCH(":",IF(ISBLANK(VLOOKUP(E204,SOTC_SWINE!B2:D344,3,FALSE)),VLOOKUP(E204,SOTC_SWINE!B2:E344,4,FALSE),VLOOKUP(E344,SOTC_SWINE!B2:D344,3,FALSE))))=TRUE,"SW"&amp;UPPER(RIGHT(IF(ISBLANK(VLOOKUP(E204,SOTC_SWINE!B2:D344,3,FALSE)),VLOOKUP(E204,SOTC_SWINE!B2:E344,4,FALSE),VLOOKUP(E344,SOTC_SWINE!B2:D344,3,FALSE)),LEN(IF(ISBLANK(VLOOKUP(E204,SOTC_SWINE!B2:D344,3,FALSE)),VLOOKUP(E204,SOTC_SWINE!B2:E344,4,FALSE),VLOOKUP(E344,SOTC_SWINE!B2:D344,3,FALSE)))-SEARCH(":",IF(ISBLANK(VLOOKUP(E204,SOTC_SWINE!B2:D344,3,FALSE)),VLOOKUP(E204,SOTC_SWINE!B2:E344,4,FALSE),VLOOKUP(E344,SOTC_SWINE!B2:D344,3,FALSE))))),"SW"&amp;UPPER(RIGHT(IF(ISBLANK(VLOOKUP(E204,SOTC_SWINE!B2:D344,3,FALSE)),VLOOKUP(E204,SOTC_SWINE!B2:E344,4,FALSE),VLOOKUP(E344,SOTC_SWINE!B2:D344,3,FALSE)),LEN(IF(ISBLANK(VLOOKUP(E204,SOTC_SWINE!B2:D344,3,FALSE)),VLOOKUP(E204,SOTC_SWINE!B2:E344,4,FALSE),VLOOKUP(E344,SOTC_SWINE!B2:D344,3,FALSE)))-SEARCH("-",IF(ISBLANK(VLOOKUP(E204,SOTC_SWINE!B2:D344,3,FALSE)),VLOOKUP(E204,SOTC_SWINE!B2:E344,4,FALSE),VLOOKUP(E344,SOTC_SWINE!B2:D344,3,FALSE))))))</f>
      </c>
      <c r="G204" s="7" t="s">
        <v>26</v>
      </c>
      <c r="H204" s="7">
        <f>VLOOKUP(E204,SOTC_SWINE!B2:C344,{2},FALSE)</f>
      </c>
      <c r="I204" s="1">
        <v>1000000000217</v>
      </c>
      <c r="J204" s="2" t="s">
        <v>27</v>
      </c>
      <c r="K204" s="2" t="s">
        <v>27</v>
      </c>
      <c r="L204">
        <f>IF(VLOOKUP(K204,SKU_SWINE!C2:F106,{4},FALSE)=0, "-",VLOOKUP(K204,SKU_SWINE!C2:F106,{4},FALSE)</f>
      </c>
      <c r="M204" s="8">
        <v>5</v>
      </c>
      <c r="N204" s="7" t="s">
        <v>28</v>
      </c>
      <c r="O204" s="9">
        <f>((VLOOKUP(Y204,SOTC_SWINE!A2:J344,9,FALSE)/VLOOKUP(Y204,SOTC_SWINE!A2:J344,8,FALSE))*M204)</f>
      </c>
      <c r="P204" s="8">
        <v>0</v>
      </c>
      <c r="Q204" s="10">
        <f>O204-P204</f>
      </c>
      <c r="R204" s="10">
        <f>Q204/M204</f>
      </c>
      <c r="S204" s="10">
        <f>U204*P204</f>
      </c>
      <c r="T204" s="8">
        <v>107730</v>
      </c>
      <c r="U204" s="8">
        <f>T204/Q204</f>
      </c>
      <c r="V204" s="8">
        <f>T204/M204</f>
      </c>
      <c r="W204" t="s">
        <v>54</v>
      </c>
      <c r="X204">
        <v>17</v>
      </c>
      <c r="Y204" t="s">
        <v>183</v>
      </c>
    </row>
    <row r="205" spans="1:25" x14ac:dyDescent="0.25">
      <c r="A205">
        <v>2024</v>
      </c>
      <c r="B205" t="s">
        <v>22</v>
      </c>
      <c r="C205" s="1" t="s">
        <v>177</v>
      </c>
      <c r="D205" s="1" t="s">
        <v>178</v>
      </c>
      <c r="E205" s="1">
        <v>2100121563</v>
      </c>
      <c r="F205" s="2">
        <f>IF(ISNUMBER(SEARCH(":",IF(ISBLANK(VLOOKUP(E205,SOTC_SWINE!B2:D344,3,FALSE)),VLOOKUP(E205,SOTC_SWINE!B2:E344,4,FALSE),VLOOKUP(E344,SOTC_SWINE!B2:D344,3,FALSE))))=TRUE,"SW"&amp;UPPER(RIGHT(IF(ISBLANK(VLOOKUP(E205,SOTC_SWINE!B2:D344,3,FALSE)),VLOOKUP(E205,SOTC_SWINE!B2:E344,4,FALSE),VLOOKUP(E344,SOTC_SWINE!B2:D344,3,FALSE)),LEN(IF(ISBLANK(VLOOKUP(E205,SOTC_SWINE!B2:D344,3,FALSE)),VLOOKUP(E205,SOTC_SWINE!B2:E344,4,FALSE),VLOOKUP(E344,SOTC_SWINE!B2:D344,3,FALSE)))-SEARCH(":",IF(ISBLANK(VLOOKUP(E205,SOTC_SWINE!B2:D344,3,FALSE)),VLOOKUP(E205,SOTC_SWINE!B2:E344,4,FALSE),VLOOKUP(E344,SOTC_SWINE!B2:D344,3,FALSE))))),"SW"&amp;UPPER(RIGHT(IF(ISBLANK(VLOOKUP(E205,SOTC_SWINE!B2:D344,3,FALSE)),VLOOKUP(E205,SOTC_SWINE!B2:E344,4,FALSE),VLOOKUP(E344,SOTC_SWINE!B2:D344,3,FALSE)),LEN(IF(ISBLANK(VLOOKUP(E205,SOTC_SWINE!B2:D344,3,FALSE)),VLOOKUP(E205,SOTC_SWINE!B2:E344,4,FALSE),VLOOKUP(E344,SOTC_SWINE!B2:D344,3,FALSE)))-SEARCH("-",IF(ISBLANK(VLOOKUP(E205,SOTC_SWINE!B2:D344,3,FALSE)),VLOOKUP(E205,SOTC_SWINE!B2:E344,4,FALSE),VLOOKUP(E344,SOTC_SWINE!B2:D344,3,FALSE))))))</f>
      </c>
      <c r="G205" s="7" t="s">
        <v>26</v>
      </c>
      <c r="H205" s="7">
        <f>VLOOKUP(E205,SOTC_SWINE!B2:C344,{2},FALSE)</f>
      </c>
      <c r="I205" s="1">
        <v>1000000000225</v>
      </c>
      <c r="J205" s="2" t="s">
        <v>30</v>
      </c>
      <c r="K205" s="2" t="s">
        <v>30</v>
      </c>
      <c r="L205">
        <f>IF(VLOOKUP(K205,SKU_SWINE!C2:F106,{4},FALSE)=0, "-",VLOOKUP(K205,SKU_SWINE!C2:F106,{4},FALSE)</f>
      </c>
      <c r="M205" s="8">
        <v>11</v>
      </c>
      <c r="N205" s="7" t="s">
        <v>28</v>
      </c>
      <c r="O205" s="9">
        <f>((VLOOKUP(Y205,SOTC_SWINE!A2:J344,9,FALSE)/VLOOKUP(Y205,SOTC_SWINE!A2:J344,8,FALSE))*M205)</f>
      </c>
      <c r="P205" s="8">
        <v>0</v>
      </c>
      <c r="Q205" s="10">
        <f>O205-P205</f>
      </c>
      <c r="R205" s="10">
        <f>Q205/M205</f>
      </c>
      <c r="S205" s="10">
        <f>U205*P205</f>
      </c>
      <c r="T205" s="8">
        <v>258095</v>
      </c>
      <c r="U205" s="8">
        <f>T205/Q205</f>
      </c>
      <c r="V205" s="8">
        <f>T205/M205</f>
      </c>
      <c r="W205" t="s">
        <v>54</v>
      </c>
      <c r="X205">
        <v>17</v>
      </c>
      <c r="Y205" t="s">
        <v>184</v>
      </c>
    </row>
    <row r="206" spans="1:25" x14ac:dyDescent="0.25">
      <c r="A206">
        <v>2024</v>
      </c>
      <c r="B206" t="s">
        <v>22</v>
      </c>
      <c r="C206" s="1" t="s">
        <v>177</v>
      </c>
      <c r="D206" s="1" t="s">
        <v>178</v>
      </c>
      <c r="E206" s="1">
        <v>2100121563</v>
      </c>
      <c r="F206" s="2">
        <f>IF(ISNUMBER(SEARCH(":",IF(ISBLANK(VLOOKUP(E206,SOTC_SWINE!B2:D344,3,FALSE)),VLOOKUP(E206,SOTC_SWINE!B2:E344,4,FALSE),VLOOKUP(E344,SOTC_SWINE!B2:D344,3,FALSE))))=TRUE,"SW"&amp;UPPER(RIGHT(IF(ISBLANK(VLOOKUP(E206,SOTC_SWINE!B2:D344,3,FALSE)),VLOOKUP(E206,SOTC_SWINE!B2:E344,4,FALSE),VLOOKUP(E344,SOTC_SWINE!B2:D344,3,FALSE)),LEN(IF(ISBLANK(VLOOKUP(E206,SOTC_SWINE!B2:D344,3,FALSE)),VLOOKUP(E206,SOTC_SWINE!B2:E344,4,FALSE),VLOOKUP(E344,SOTC_SWINE!B2:D344,3,FALSE)))-SEARCH(":",IF(ISBLANK(VLOOKUP(E206,SOTC_SWINE!B2:D344,3,FALSE)),VLOOKUP(E206,SOTC_SWINE!B2:E344,4,FALSE),VLOOKUP(E344,SOTC_SWINE!B2:D344,3,FALSE))))),"SW"&amp;UPPER(RIGHT(IF(ISBLANK(VLOOKUP(E206,SOTC_SWINE!B2:D344,3,FALSE)),VLOOKUP(E206,SOTC_SWINE!B2:E344,4,FALSE),VLOOKUP(E344,SOTC_SWINE!B2:D344,3,FALSE)),LEN(IF(ISBLANK(VLOOKUP(E206,SOTC_SWINE!B2:D344,3,FALSE)),VLOOKUP(E206,SOTC_SWINE!B2:E344,4,FALSE),VLOOKUP(E344,SOTC_SWINE!B2:D344,3,FALSE)))-SEARCH("-",IF(ISBLANK(VLOOKUP(E206,SOTC_SWINE!B2:D344,3,FALSE)),VLOOKUP(E206,SOTC_SWINE!B2:E344,4,FALSE),VLOOKUP(E344,SOTC_SWINE!B2:D344,3,FALSE))))))</f>
      </c>
      <c r="G206" s="7" t="s">
        <v>26</v>
      </c>
      <c r="H206" s="7">
        <f>VLOOKUP(E206,SOTC_SWINE!B2:C344,{2},FALSE)</f>
      </c>
      <c r="I206" s="1">
        <v>1000000000742</v>
      </c>
      <c r="J206" s="2" t="s">
        <v>32</v>
      </c>
      <c r="K206" s="2" t="s">
        <v>32</v>
      </c>
      <c r="L206">
        <f>IF(VLOOKUP(K206,SKU_SWINE!C2:F106,{4},FALSE)=0, "-",VLOOKUP(K206,SKU_SWINE!C2:F106,{4},FALSE)</f>
      </c>
      <c r="M206" s="8">
        <v>2</v>
      </c>
      <c r="N206" s="7" t="s">
        <v>28</v>
      </c>
      <c r="O206" s="9">
        <f>((VLOOKUP(Y206,SOTC_SWINE!A2:J344,9,FALSE)/VLOOKUP(Y206,SOTC_SWINE!A2:J344,8,FALSE))*M206)</f>
      </c>
      <c r="P206" s="8">
        <v>0</v>
      </c>
      <c r="Q206" s="10">
        <f>O206-P206</f>
      </c>
      <c r="R206" s="10">
        <f>Q206/M206</f>
      </c>
      <c r="S206" s="10">
        <f>U206*P206</f>
      </c>
      <c r="T206" s="8">
        <v>48470</v>
      </c>
      <c r="U206" s="8">
        <f>T206/Q206</f>
      </c>
      <c r="V206" s="8">
        <f>T206/M206</f>
      </c>
      <c r="W206" t="s">
        <v>54</v>
      </c>
      <c r="X206">
        <v>17</v>
      </c>
      <c r="Y206" t="s">
        <v>185</v>
      </c>
    </row>
    <row r="207" spans="1:25" x14ac:dyDescent="0.25">
      <c r="A207">
        <v>2024</v>
      </c>
      <c r="B207" t="s">
        <v>22</v>
      </c>
      <c r="C207" s="1" t="s">
        <v>177</v>
      </c>
      <c r="D207" s="1" t="s">
        <v>178</v>
      </c>
      <c r="E207" s="1">
        <v>2100121563</v>
      </c>
      <c r="F207" s="2">
        <f>IF(ISNUMBER(SEARCH(":",IF(ISBLANK(VLOOKUP(E207,SOTC_SWINE!B2:D344,3,FALSE)),VLOOKUP(E207,SOTC_SWINE!B2:E344,4,FALSE),VLOOKUP(E344,SOTC_SWINE!B2:D344,3,FALSE))))=TRUE,"SW"&amp;UPPER(RIGHT(IF(ISBLANK(VLOOKUP(E207,SOTC_SWINE!B2:D344,3,FALSE)),VLOOKUP(E207,SOTC_SWINE!B2:E344,4,FALSE),VLOOKUP(E344,SOTC_SWINE!B2:D344,3,FALSE)),LEN(IF(ISBLANK(VLOOKUP(E207,SOTC_SWINE!B2:D344,3,FALSE)),VLOOKUP(E207,SOTC_SWINE!B2:E344,4,FALSE),VLOOKUP(E344,SOTC_SWINE!B2:D344,3,FALSE)))-SEARCH(":",IF(ISBLANK(VLOOKUP(E207,SOTC_SWINE!B2:D344,3,FALSE)),VLOOKUP(E207,SOTC_SWINE!B2:E344,4,FALSE),VLOOKUP(E344,SOTC_SWINE!B2:D344,3,FALSE))))),"SW"&amp;UPPER(RIGHT(IF(ISBLANK(VLOOKUP(E207,SOTC_SWINE!B2:D344,3,FALSE)),VLOOKUP(E207,SOTC_SWINE!B2:E344,4,FALSE),VLOOKUP(E344,SOTC_SWINE!B2:D344,3,FALSE)),LEN(IF(ISBLANK(VLOOKUP(E207,SOTC_SWINE!B2:D344,3,FALSE)),VLOOKUP(E207,SOTC_SWINE!B2:E344,4,FALSE),VLOOKUP(E344,SOTC_SWINE!B2:D344,3,FALSE)))-SEARCH("-",IF(ISBLANK(VLOOKUP(E207,SOTC_SWINE!B2:D344,3,FALSE)),VLOOKUP(E207,SOTC_SWINE!B2:E344,4,FALSE),VLOOKUP(E344,SOTC_SWINE!B2:D344,3,FALSE))))))</f>
      </c>
      <c r="G207" s="7" t="s">
        <v>26</v>
      </c>
      <c r="H207" s="7">
        <f>VLOOKUP(E207,SOTC_SWINE!B2:C344,{2},FALSE)</f>
      </c>
      <c r="I207" s="1">
        <v>1000000000743</v>
      </c>
      <c r="J207" s="2" t="s">
        <v>34</v>
      </c>
      <c r="K207" s="2" t="s">
        <v>34</v>
      </c>
      <c r="L207">
        <f>IF(VLOOKUP(K207,SKU_SWINE!C2:F106,{4},FALSE)=0, "-",VLOOKUP(K207,SKU_SWINE!C2:F106,{4},FALSE)</f>
      </c>
      <c r="M207" s="8">
        <v>3</v>
      </c>
      <c r="N207" s="7" t="s">
        <v>28</v>
      </c>
      <c r="O207" s="9">
        <f>((VLOOKUP(Y207,SOTC_SWINE!A2:J344,9,FALSE)/VLOOKUP(Y207,SOTC_SWINE!A2:J344,8,FALSE))*M207)</f>
      </c>
      <c r="P207" s="8">
        <v>0</v>
      </c>
      <c r="Q207" s="10">
        <f>O207-P207</f>
      </c>
      <c r="R207" s="10">
        <f>Q207/M207</f>
      </c>
      <c r="S207" s="10">
        <f>U207*P207</f>
      </c>
      <c r="T207" s="8">
        <v>64247.5</v>
      </c>
      <c r="U207" s="8">
        <f>T207/Q207</f>
      </c>
      <c r="V207" s="8">
        <f>T207/M207</f>
      </c>
      <c r="W207" t="s">
        <v>54</v>
      </c>
      <c r="X207">
        <v>17</v>
      </c>
      <c r="Y207" t="s">
        <v>186</v>
      </c>
    </row>
    <row r="208" spans="1:25" x14ac:dyDescent="0.25">
      <c r="A208">
        <v>2024</v>
      </c>
      <c r="B208" t="s">
        <v>22</v>
      </c>
      <c r="C208" s="1" t="s">
        <v>177</v>
      </c>
      <c r="D208" s="1" t="s">
        <v>178</v>
      </c>
      <c r="E208" s="1">
        <v>2100121563</v>
      </c>
      <c r="F208" s="2">
        <f>IF(ISNUMBER(SEARCH(":",IF(ISBLANK(VLOOKUP(E208,SOTC_SWINE!B2:D344,3,FALSE)),VLOOKUP(E208,SOTC_SWINE!B2:E344,4,FALSE),VLOOKUP(E344,SOTC_SWINE!B2:D344,3,FALSE))))=TRUE,"SW"&amp;UPPER(RIGHT(IF(ISBLANK(VLOOKUP(E208,SOTC_SWINE!B2:D344,3,FALSE)),VLOOKUP(E208,SOTC_SWINE!B2:E344,4,FALSE),VLOOKUP(E344,SOTC_SWINE!B2:D344,3,FALSE)),LEN(IF(ISBLANK(VLOOKUP(E208,SOTC_SWINE!B2:D344,3,FALSE)),VLOOKUP(E208,SOTC_SWINE!B2:E344,4,FALSE),VLOOKUP(E344,SOTC_SWINE!B2:D344,3,FALSE)))-SEARCH(":",IF(ISBLANK(VLOOKUP(E208,SOTC_SWINE!B2:D344,3,FALSE)),VLOOKUP(E208,SOTC_SWINE!B2:E344,4,FALSE),VLOOKUP(E344,SOTC_SWINE!B2:D344,3,FALSE))))),"SW"&amp;UPPER(RIGHT(IF(ISBLANK(VLOOKUP(E208,SOTC_SWINE!B2:D344,3,FALSE)),VLOOKUP(E208,SOTC_SWINE!B2:E344,4,FALSE),VLOOKUP(E344,SOTC_SWINE!B2:D344,3,FALSE)),LEN(IF(ISBLANK(VLOOKUP(E208,SOTC_SWINE!B2:D344,3,FALSE)),VLOOKUP(E208,SOTC_SWINE!B2:E344,4,FALSE),VLOOKUP(E344,SOTC_SWINE!B2:D344,3,FALSE)))-SEARCH("-",IF(ISBLANK(VLOOKUP(E208,SOTC_SWINE!B2:D344,3,FALSE)),VLOOKUP(E208,SOTC_SWINE!B2:E344,4,FALSE),VLOOKUP(E344,SOTC_SWINE!B2:D344,3,FALSE))))))</f>
      </c>
      <c r="G208" s="7" t="s">
        <v>26</v>
      </c>
      <c r="H208" s="7">
        <f>VLOOKUP(E208,SOTC_SWINE!B2:C344,{2},FALSE)</f>
      </c>
      <c r="I208" s="1">
        <v>1000000000744</v>
      </c>
      <c r="J208" s="2" t="s">
        <v>112</v>
      </c>
      <c r="K208" s="2" t="s">
        <v>112</v>
      </c>
      <c r="L208">
        <f>IF(VLOOKUP(K208,SKU_SWINE!C2:F106,{4},FALSE)=0, "-",VLOOKUP(K208,SKU_SWINE!C2:F106,{4},FALSE)</f>
      </c>
      <c r="M208" s="8">
        <v>1</v>
      </c>
      <c r="N208" s="7" t="s">
        <v>28</v>
      </c>
      <c r="O208" s="9">
        <f>((VLOOKUP(Y208,SOTC_SWINE!A2:J344,9,FALSE)/VLOOKUP(Y208,SOTC_SWINE!A2:J344,8,FALSE))*M208)</f>
      </c>
      <c r="P208" s="8">
        <v>0</v>
      </c>
      <c r="Q208" s="10">
        <f>O208-P208</f>
      </c>
      <c r="R208" s="10">
        <f>Q208/M208</f>
      </c>
      <c r="S208" s="10">
        <f>U208*P208</f>
      </c>
      <c r="T208" s="8">
        <v>22500</v>
      </c>
      <c r="U208" s="8">
        <f>T208/Q208</f>
      </c>
      <c r="V208" s="8">
        <f>T208/M208</f>
      </c>
      <c r="W208" t="s">
        <v>54</v>
      </c>
      <c r="X208">
        <v>17</v>
      </c>
      <c r="Y208" t="s">
        <v>187</v>
      </c>
    </row>
    <row r="209" spans="1:25" x14ac:dyDescent="0.25">
      <c r="A209">
        <v>2024</v>
      </c>
      <c r="B209" t="s">
        <v>22</v>
      </c>
      <c r="C209" s="1" t="s">
        <v>188</v>
      </c>
      <c r="D209" s="1" t="s">
        <v>189</v>
      </c>
      <c r="E209" s="1">
        <v>2100122000</v>
      </c>
      <c r="F209" s="2" t="s">
        <v>25</v>
      </c>
      <c r="G209" s="7" t="s">
        <v>26</v>
      </c>
      <c r="H209" s="7">
        <f>VLOOKUP(E209,SOTC_SWINE!B2:C344,{2},FALSE)</f>
      </c>
      <c r="I209" s="1">
        <v>1000000000282</v>
      </c>
      <c r="J209" s="2" t="s">
        <v>49</v>
      </c>
      <c r="K209" s="2" t="s">
        <v>49</v>
      </c>
      <c r="L209">
        <f>IF(VLOOKUP(K209,SKU_SWINE!C2:F106,{4},FALSE)=0, "-",VLOOKUP(K209,SKU_SWINE!C2:F106,{4},FALSE)</f>
      </c>
      <c r="M209" s="8">
        <v>2</v>
      </c>
      <c r="N209" s="7" t="s">
        <v>28</v>
      </c>
      <c r="O209" s="9">
        <f>((VLOOKUP(Y209,SOTC_SWINE!A2:J344,9,FALSE)/VLOOKUP(Y209,SOTC_SWINE!A2:J344,8,FALSE))*M209)</f>
      </c>
      <c r="P209" s="8">
        <f>3*M209</f>
      </c>
      <c r="Q209" s="10">
        <f>O209-P209</f>
      </c>
      <c r="R209" s="10">
        <f>Q209/M209</f>
      </c>
      <c r="S209" s="10">
        <f>U209*P209</f>
      </c>
      <c r="T209" s="8">
        <v>11050</v>
      </c>
      <c r="U209" s="8">
        <f>T209/Q209</f>
      </c>
      <c r="V209" s="8">
        <f>T209/M209</f>
      </c>
      <c r="W209" t="s">
        <v>25</v>
      </c>
      <c r="X209">
        <v>17</v>
      </c>
      <c r="Y209" t="s">
        <v>190</v>
      </c>
    </row>
    <row r="210" spans="1:25" x14ac:dyDescent="0.25">
      <c r="A210">
        <v>2024</v>
      </c>
      <c r="B210" t="s">
        <v>22</v>
      </c>
      <c r="C210" s="1" t="s">
        <v>188</v>
      </c>
      <c r="D210" s="1" t="s">
        <v>189</v>
      </c>
      <c r="E210" s="1">
        <v>2100122000</v>
      </c>
      <c r="F210" s="2" t="s">
        <v>25</v>
      </c>
      <c r="G210" s="7" t="s">
        <v>26</v>
      </c>
      <c r="H210" s="7">
        <f>VLOOKUP(E210,SOTC_SWINE!B2:C344,{2},FALSE)</f>
      </c>
      <c r="I210" s="1">
        <v>1000000000278</v>
      </c>
      <c r="J210" s="2" t="s">
        <v>51</v>
      </c>
      <c r="K210" s="2" t="s">
        <v>51</v>
      </c>
      <c r="L210">
        <f>IF(VLOOKUP(K210,SKU_SWINE!C2:F106,{4},FALSE)=0, "-",VLOOKUP(K210,SKU_SWINE!C2:F106,{4},FALSE)</f>
      </c>
      <c r="M210" s="8">
        <v>1</v>
      </c>
      <c r="N210" s="7" t="s">
        <v>28</v>
      </c>
      <c r="O210" s="9">
        <f>((VLOOKUP(Y210,SOTC_SWINE!A2:J344,9,FALSE)/VLOOKUP(Y210,SOTC_SWINE!A2:J344,8,FALSE))*M210)</f>
      </c>
      <c r="P210" s="8">
        <f>3*M210</f>
      </c>
      <c r="Q210" s="10">
        <f>O210-P210</f>
      </c>
      <c r="R210" s="10">
        <f>Q210/M210</f>
      </c>
      <c r="S210" s="10">
        <f>U210*P210</f>
      </c>
      <c r="T210" s="8">
        <v>4461.82</v>
      </c>
      <c r="U210" s="8">
        <f>T210/Q210</f>
      </c>
      <c r="V210" s="8">
        <f>T210/M210</f>
      </c>
      <c r="W210" t="s">
        <v>25</v>
      </c>
      <c r="X210">
        <v>17</v>
      </c>
      <c r="Y210" t="s">
        <v>191</v>
      </c>
    </row>
    <row r="211" spans="1:25" x14ac:dyDescent="0.25">
      <c r="A211">
        <v>2024</v>
      </c>
      <c r="B211" t="s">
        <v>22</v>
      </c>
      <c r="C211" s="1" t="s">
        <v>188</v>
      </c>
      <c r="D211" s="1" t="s">
        <v>189</v>
      </c>
      <c r="E211" s="1">
        <v>2100122000</v>
      </c>
      <c r="F211" s="2" t="s">
        <v>25</v>
      </c>
      <c r="G211" s="7" t="s">
        <v>26</v>
      </c>
      <c r="H211" s="7">
        <f>VLOOKUP(E211,SOTC_SWINE!B2:C344,{2},FALSE)</f>
      </c>
      <c r="I211" s="1">
        <v>1000000000282</v>
      </c>
      <c r="J211" s="2" t="s">
        <v>49</v>
      </c>
      <c r="K211" s="2" t="s">
        <v>49</v>
      </c>
      <c r="L211">
        <f>IF(VLOOKUP(K211,SKU_SWINE!C2:F106,{4},FALSE)=0, "-",VLOOKUP(K211,SKU_SWINE!C2:F106,{4},FALSE)</f>
      </c>
      <c r="M211" s="8">
        <v>1</v>
      </c>
      <c r="N211" s="7" t="s">
        <v>28</v>
      </c>
      <c r="O211" s="9">
        <f>((VLOOKUP(Y211,SOTC_SWINE!A2:J344,9,FALSE)/VLOOKUP(Y211,SOTC_SWINE!A2:J344,8,FALSE))*M211)</f>
      </c>
      <c r="P211" s="8">
        <f>3*M211</f>
      </c>
      <c r="Q211" s="10">
        <f>O211-P211</f>
      </c>
      <c r="R211" s="10">
        <f>Q211/M211</f>
      </c>
      <c r="S211" s="10">
        <f>U211*P211</f>
      </c>
      <c r="T211" s="8">
        <v>5460</v>
      </c>
      <c r="U211" s="8">
        <f>T211/Q211</f>
      </c>
      <c r="V211" s="8">
        <f>T211/M211</f>
      </c>
      <c r="W211" t="s">
        <v>25</v>
      </c>
      <c r="X211">
        <v>17</v>
      </c>
      <c r="Y211" t="s">
        <v>190</v>
      </c>
    </row>
    <row r="212" spans="1:25" x14ac:dyDescent="0.25">
      <c r="A212">
        <v>2024</v>
      </c>
      <c r="B212" t="s">
        <v>22</v>
      </c>
      <c r="C212" s="1" t="s">
        <v>188</v>
      </c>
      <c r="D212" s="1" t="s">
        <v>189</v>
      </c>
      <c r="E212" s="1">
        <v>2100122000</v>
      </c>
      <c r="F212" s="2" t="s">
        <v>25</v>
      </c>
      <c r="G212" s="7" t="s">
        <v>26</v>
      </c>
      <c r="H212" s="7">
        <f>VLOOKUP(E212,SOTC_SWINE!B2:C344,{2},FALSE)</f>
      </c>
      <c r="I212" s="1">
        <v>1000000000278</v>
      </c>
      <c r="J212" s="2" t="s">
        <v>51</v>
      </c>
      <c r="K212" s="2" t="s">
        <v>51</v>
      </c>
      <c r="L212">
        <f>IF(VLOOKUP(K212,SKU_SWINE!C2:F106,{4},FALSE)=0, "-",VLOOKUP(K212,SKU_SWINE!C2:F106,{4},FALSE)</f>
      </c>
      <c r="M212" s="8">
        <v>1</v>
      </c>
      <c r="N212" s="7" t="s">
        <v>28</v>
      </c>
      <c r="O212" s="9">
        <f>((VLOOKUP(Y212,SOTC_SWINE!A2:J344,9,FALSE)/VLOOKUP(Y212,SOTC_SWINE!A2:J344,8,FALSE))*M212)</f>
      </c>
      <c r="P212" s="8">
        <f>3*M212</f>
      </c>
      <c r="Q212" s="10">
        <f>O212-P212</f>
      </c>
      <c r="R212" s="10">
        <f>Q212/M212</f>
      </c>
      <c r="S212" s="10">
        <f>U212*P212</f>
      </c>
      <c r="T212" s="8">
        <v>4461.82</v>
      </c>
      <c r="U212" s="8">
        <f>T212/Q212</f>
      </c>
      <c r="V212" s="8">
        <f>T212/M212</f>
      </c>
      <c r="W212" t="s">
        <v>25</v>
      </c>
      <c r="X212">
        <v>17</v>
      </c>
      <c r="Y212" t="s">
        <v>191</v>
      </c>
    </row>
    <row r="213" spans="1:25" x14ac:dyDescent="0.25">
      <c r="A213">
        <v>2024</v>
      </c>
      <c r="B213" t="s">
        <v>22</v>
      </c>
      <c r="C213" s="1" t="s">
        <v>188</v>
      </c>
      <c r="D213" s="1" t="s">
        <v>189</v>
      </c>
      <c r="E213" s="1">
        <v>2100122000</v>
      </c>
      <c r="F213" s="2" t="s">
        <v>25</v>
      </c>
      <c r="G213" s="7" t="s">
        <v>26</v>
      </c>
      <c r="H213" s="7">
        <f>VLOOKUP(E213,SOTC_SWINE!B2:C344,{2},FALSE)</f>
      </c>
      <c r="I213" s="1">
        <v>1000000000282</v>
      </c>
      <c r="J213" s="2" t="s">
        <v>49</v>
      </c>
      <c r="K213" s="2" t="s">
        <v>49</v>
      </c>
      <c r="L213">
        <f>IF(VLOOKUP(K213,SKU_SWINE!C2:F106,{4},FALSE)=0, "-",VLOOKUP(K213,SKU_SWINE!C2:F106,{4},FALSE)</f>
      </c>
      <c r="M213" s="8">
        <v>2</v>
      </c>
      <c r="N213" s="7" t="s">
        <v>28</v>
      </c>
      <c r="O213" s="9">
        <f>((VLOOKUP(Y213,SOTC_SWINE!A2:J344,9,FALSE)/VLOOKUP(Y213,SOTC_SWINE!A2:J344,8,FALSE))*M213)</f>
      </c>
      <c r="P213" s="8">
        <f>3*M213</f>
      </c>
      <c r="Q213" s="10">
        <f>O213-P213</f>
      </c>
      <c r="R213" s="10">
        <f>Q213/M213</f>
      </c>
      <c r="S213" s="10">
        <f>U213*P213</f>
      </c>
      <c r="T213" s="8">
        <v>13350</v>
      </c>
      <c r="U213" s="8">
        <f>T213/Q213</f>
      </c>
      <c r="V213" s="8">
        <f>T213/M213</f>
      </c>
      <c r="W213" t="s">
        <v>25</v>
      </c>
      <c r="X213">
        <v>17</v>
      </c>
      <c r="Y213" t="s">
        <v>190</v>
      </c>
    </row>
    <row r="214" spans="1:25" x14ac:dyDescent="0.25">
      <c r="A214">
        <v>2024</v>
      </c>
      <c r="B214" t="s">
        <v>22</v>
      </c>
      <c r="C214" s="1" t="s">
        <v>188</v>
      </c>
      <c r="D214" s="1" t="s">
        <v>189</v>
      </c>
      <c r="E214" s="1">
        <v>2100122000</v>
      </c>
      <c r="F214" s="2" t="s">
        <v>25</v>
      </c>
      <c r="G214" s="7" t="s">
        <v>26</v>
      </c>
      <c r="H214" s="7">
        <f>VLOOKUP(E214,SOTC_SWINE!B2:C344,{2},FALSE)</f>
      </c>
      <c r="I214" s="1">
        <v>1000000000637</v>
      </c>
      <c r="J214" s="2" t="s">
        <v>47</v>
      </c>
      <c r="K214" s="2" t="s">
        <v>47</v>
      </c>
      <c r="L214">
        <f>IF(VLOOKUP(K214,SKU_SWINE!C2:F106,{4},FALSE)=0, "-",VLOOKUP(K214,SKU_SWINE!C2:F106,{4},FALSE)</f>
      </c>
      <c r="M214" s="8">
        <v>1</v>
      </c>
      <c r="N214" s="7" t="s">
        <v>28</v>
      </c>
      <c r="O214" s="9">
        <f>((VLOOKUP(Y214,SOTC_SWINE!A2:J344,9,FALSE)/VLOOKUP(Y214,SOTC_SWINE!A2:J344,8,FALSE))*M214)</f>
      </c>
      <c r="P214" s="8">
        <f>3*M214</f>
      </c>
      <c r="Q214" s="10">
        <f>O214-P214</f>
      </c>
      <c r="R214" s="10">
        <f>Q214/M214</f>
      </c>
      <c r="S214" s="10">
        <f>U214*P214</f>
      </c>
      <c r="T214" s="8">
        <v>2950</v>
      </c>
      <c r="U214" s="8">
        <f>T214/Q214</f>
      </c>
      <c r="V214" s="8">
        <f>T214/M214</f>
      </c>
      <c r="W214" t="s">
        <v>25</v>
      </c>
      <c r="X214">
        <v>17</v>
      </c>
      <c r="Y214" t="s">
        <v>192</v>
      </c>
    </row>
    <row r="215" spans="1:25" x14ac:dyDescent="0.25">
      <c r="A215">
        <v>2024</v>
      </c>
      <c r="B215" t="s">
        <v>22</v>
      </c>
      <c r="C215" s="1" t="s">
        <v>188</v>
      </c>
      <c r="D215" s="1" t="s">
        <v>189</v>
      </c>
      <c r="E215" s="1">
        <v>2100122000</v>
      </c>
      <c r="F215" s="2" t="s">
        <v>25</v>
      </c>
      <c r="G215" s="7" t="s">
        <v>26</v>
      </c>
      <c r="H215" s="7">
        <f>VLOOKUP(E215,SOTC_SWINE!B2:C344,{2},FALSE)</f>
      </c>
      <c r="I215" s="1">
        <v>1000000000278</v>
      </c>
      <c r="J215" s="2" t="s">
        <v>51</v>
      </c>
      <c r="K215" s="2" t="s">
        <v>51</v>
      </c>
      <c r="L215">
        <f>IF(VLOOKUP(K215,SKU_SWINE!C2:F106,{4},FALSE)=0, "-",VLOOKUP(K215,SKU_SWINE!C2:F106,{4},FALSE)</f>
      </c>
      <c r="M215" s="8">
        <v>2</v>
      </c>
      <c r="N215" s="7" t="s">
        <v>28</v>
      </c>
      <c r="O215" s="9">
        <f>((VLOOKUP(Y215,SOTC_SWINE!A2:J344,9,FALSE)/VLOOKUP(Y215,SOTC_SWINE!A2:J344,8,FALSE))*M215)</f>
      </c>
      <c r="P215" s="8">
        <f>3*M215</f>
      </c>
      <c r="Q215" s="10">
        <f>O215-P215</f>
      </c>
      <c r="R215" s="10">
        <f>Q215/M215</f>
      </c>
      <c r="S215" s="10">
        <f>U215*P215</f>
      </c>
      <c r="T215" s="8">
        <v>8923.64</v>
      </c>
      <c r="U215" s="8">
        <f>T215/Q215</f>
      </c>
      <c r="V215" s="8">
        <f>T215/M215</f>
      </c>
      <c r="W215" t="s">
        <v>25</v>
      </c>
      <c r="X215">
        <v>17</v>
      </c>
      <c r="Y215" t="s">
        <v>191</v>
      </c>
    </row>
    <row r="216" spans="1:25" x14ac:dyDescent="0.25">
      <c r="A216">
        <v>2024</v>
      </c>
      <c r="B216" t="s">
        <v>22</v>
      </c>
      <c r="C216" s="1" t="s">
        <v>188</v>
      </c>
      <c r="D216" s="1" t="s">
        <v>189</v>
      </c>
      <c r="E216" s="1">
        <v>2100122000</v>
      </c>
      <c r="F216" s="2" t="s">
        <v>25</v>
      </c>
      <c r="G216" s="7" t="s">
        <v>26</v>
      </c>
      <c r="H216" s="7">
        <f>VLOOKUP(E216,SOTC_SWINE!B2:C344,{2},FALSE)</f>
      </c>
      <c r="I216" s="1">
        <v>1000000000278</v>
      </c>
      <c r="J216" s="2" t="s">
        <v>51</v>
      </c>
      <c r="K216" s="2" t="s">
        <v>51</v>
      </c>
      <c r="L216">
        <f>IF(VLOOKUP(K216,SKU_SWINE!C2:F106,{4},FALSE)=0, "-",VLOOKUP(K216,SKU_SWINE!C2:F106,{4},FALSE)</f>
      </c>
      <c r="M216" s="8">
        <v>1</v>
      </c>
      <c r="N216" s="7" t="s">
        <v>28</v>
      </c>
      <c r="O216" s="9">
        <f>((VLOOKUP(Y216,SOTC_SWINE!A2:J344,9,FALSE)/VLOOKUP(Y216,SOTC_SWINE!A2:J344,8,FALSE))*M216)</f>
      </c>
      <c r="P216" s="8">
        <f>3*M216</f>
      </c>
      <c r="Q216" s="10">
        <f>O216-P216</f>
      </c>
      <c r="R216" s="10">
        <f>Q216/M216</f>
      </c>
      <c r="S216" s="10">
        <f>U216*P216</f>
      </c>
      <c r="T216" s="8">
        <v>4461.82</v>
      </c>
      <c r="U216" s="8">
        <f>T216/Q216</f>
      </c>
      <c r="V216" s="8">
        <f>T216/M216</f>
      </c>
      <c r="W216" t="s">
        <v>25</v>
      </c>
      <c r="X216">
        <v>17</v>
      </c>
      <c r="Y216" t="s">
        <v>191</v>
      </c>
    </row>
    <row r="217" spans="1:25" x14ac:dyDescent="0.25">
      <c r="A217">
        <v>2024</v>
      </c>
      <c r="B217" t="s">
        <v>22</v>
      </c>
      <c r="C217" s="1" t="s">
        <v>188</v>
      </c>
      <c r="D217" s="1" t="s">
        <v>189</v>
      </c>
      <c r="E217" s="1">
        <v>2100122000</v>
      </c>
      <c r="F217" s="2" t="s">
        <v>25</v>
      </c>
      <c r="G217" s="7" t="s">
        <v>26</v>
      </c>
      <c r="H217" s="7">
        <f>VLOOKUP(E217,SOTC_SWINE!B2:C344,{2},FALSE)</f>
      </c>
      <c r="I217" s="1">
        <v>1000000000631</v>
      </c>
      <c r="J217" s="2" t="s">
        <v>90</v>
      </c>
      <c r="K217" s="2" t="s">
        <v>90</v>
      </c>
      <c r="L217">
        <f>IF(VLOOKUP(K217,SKU_SWINE!C2:F106,{4},FALSE)=0, "-",VLOOKUP(K217,SKU_SWINE!C2:F106,{4},FALSE)</f>
      </c>
      <c r="M217" s="8">
        <v>1</v>
      </c>
      <c r="N217" s="7" t="s">
        <v>28</v>
      </c>
      <c r="O217" s="9">
        <f>((VLOOKUP(Y217,SOTC_SWINE!A2:J344,9,FALSE)/VLOOKUP(Y217,SOTC_SWINE!A2:J344,8,FALSE))*M217)</f>
      </c>
      <c r="P217" s="8">
        <f>3*M217</f>
      </c>
      <c r="Q217" s="10">
        <f>O217-P217</f>
      </c>
      <c r="R217" s="10">
        <f>Q217/M217</f>
      </c>
      <c r="S217" s="10">
        <f>U217*P217</f>
      </c>
      <c r="T217" s="8">
        <v>2220</v>
      </c>
      <c r="U217" s="8">
        <f>T217/Q217</f>
      </c>
      <c r="V217" s="8">
        <f>T217/M217</f>
      </c>
      <c r="W217" t="s">
        <v>25</v>
      </c>
      <c r="X217">
        <v>17</v>
      </c>
      <c r="Y217" t="s">
        <v>193</v>
      </c>
    </row>
    <row r="218" spans="1:25" x14ac:dyDescent="0.25">
      <c r="A218">
        <v>2024</v>
      </c>
      <c r="B218" t="s">
        <v>22</v>
      </c>
      <c r="C218" s="1" t="s">
        <v>188</v>
      </c>
      <c r="D218" s="1" t="s">
        <v>189</v>
      </c>
      <c r="E218" s="1">
        <v>2100122000</v>
      </c>
      <c r="F218" s="2" t="s">
        <v>25</v>
      </c>
      <c r="G218" s="7" t="s">
        <v>26</v>
      </c>
      <c r="H218" s="7">
        <f>VLOOKUP(E218,SOTC_SWINE!B2:C344,{2},FALSE)</f>
      </c>
      <c r="I218" s="1">
        <v>1000000000637</v>
      </c>
      <c r="J218" s="2" t="s">
        <v>47</v>
      </c>
      <c r="K218" s="2" t="s">
        <v>47</v>
      </c>
      <c r="L218">
        <f>IF(VLOOKUP(K218,SKU_SWINE!C2:F106,{4},FALSE)=0, "-",VLOOKUP(K218,SKU_SWINE!C2:F106,{4},FALSE)</f>
      </c>
      <c r="M218" s="8">
        <v>3</v>
      </c>
      <c r="N218" s="7" t="s">
        <v>28</v>
      </c>
      <c r="O218" s="9">
        <f>((VLOOKUP(Y218,SOTC_SWINE!A2:J344,9,FALSE)/VLOOKUP(Y218,SOTC_SWINE!A2:J344,8,FALSE))*M218)</f>
      </c>
      <c r="P218" s="8">
        <f>3*M218</f>
      </c>
      <c r="Q218" s="10">
        <f>O218-P218</f>
      </c>
      <c r="R218" s="10">
        <f>Q218/M218</f>
      </c>
      <c r="S218" s="10">
        <f>U218*P218</f>
      </c>
      <c r="T218" s="8">
        <v>8972.28</v>
      </c>
      <c r="U218" s="8">
        <f>T218/Q218</f>
      </c>
      <c r="V218" s="8">
        <f>T218/M218</f>
      </c>
      <c r="W218" t="s">
        <v>25</v>
      </c>
      <c r="X218">
        <v>17</v>
      </c>
      <c r="Y218" t="s">
        <v>192</v>
      </c>
    </row>
    <row r="219" spans="1:25" x14ac:dyDescent="0.25">
      <c r="A219">
        <v>2024</v>
      </c>
      <c r="B219" t="s">
        <v>22</v>
      </c>
      <c r="C219" s="1" t="s">
        <v>188</v>
      </c>
      <c r="D219" s="1" t="s">
        <v>189</v>
      </c>
      <c r="E219" s="1">
        <v>2100122000</v>
      </c>
      <c r="F219" s="2" t="s">
        <v>25</v>
      </c>
      <c r="G219" s="7" t="s">
        <v>26</v>
      </c>
      <c r="H219" s="7">
        <f>VLOOKUP(E219,SOTC_SWINE!B2:C344,{2},FALSE)</f>
      </c>
      <c r="I219" s="1">
        <v>1000000000278</v>
      </c>
      <c r="J219" s="2" t="s">
        <v>51</v>
      </c>
      <c r="K219" s="2" t="s">
        <v>51</v>
      </c>
      <c r="L219">
        <f>IF(VLOOKUP(K219,SKU_SWINE!C2:F106,{4},FALSE)=0, "-",VLOOKUP(K219,SKU_SWINE!C2:F106,{4},FALSE)</f>
      </c>
      <c r="M219" s="8">
        <v>5</v>
      </c>
      <c r="N219" s="7" t="s">
        <v>28</v>
      </c>
      <c r="O219" s="9">
        <f>((VLOOKUP(Y219,SOTC_SWINE!A2:J344,9,FALSE)/VLOOKUP(Y219,SOTC_SWINE!A2:J344,8,FALSE))*M219)</f>
      </c>
      <c r="P219" s="8">
        <f>3*M219</f>
      </c>
      <c r="Q219" s="10">
        <f>O219-P219</f>
      </c>
      <c r="R219" s="10">
        <f>Q219/M219</f>
      </c>
      <c r="S219" s="10">
        <f>U219*P219</f>
      </c>
      <c r="T219" s="8">
        <v>18900</v>
      </c>
      <c r="U219" s="8">
        <f>T219/Q219</f>
      </c>
      <c r="V219" s="8">
        <f>T219/M219</f>
      </c>
      <c r="W219" t="s">
        <v>25</v>
      </c>
      <c r="X219">
        <v>17</v>
      </c>
      <c r="Y219" t="s">
        <v>191</v>
      </c>
    </row>
    <row r="220" spans="1:25" x14ac:dyDescent="0.25">
      <c r="A220">
        <v>2024</v>
      </c>
      <c r="B220" t="s">
        <v>22</v>
      </c>
      <c r="C220" s="1" t="s">
        <v>188</v>
      </c>
      <c r="D220" s="1" t="s">
        <v>189</v>
      </c>
      <c r="E220" s="1">
        <v>2100122000</v>
      </c>
      <c r="F220" s="2" t="s">
        <v>25</v>
      </c>
      <c r="G220" s="7" t="s">
        <v>26</v>
      </c>
      <c r="H220" s="7">
        <f>VLOOKUP(E220,SOTC_SWINE!B2:C344,{2},FALSE)</f>
      </c>
      <c r="I220" s="1">
        <v>1000000000282</v>
      </c>
      <c r="J220" s="2" t="s">
        <v>49</v>
      </c>
      <c r="K220" s="2" t="s">
        <v>49</v>
      </c>
      <c r="L220">
        <f>IF(VLOOKUP(K220,SKU_SWINE!C2:F106,{4},FALSE)=0, "-",VLOOKUP(K220,SKU_SWINE!C2:F106,{4},FALSE)</f>
      </c>
      <c r="M220" s="8">
        <v>2</v>
      </c>
      <c r="N220" s="7" t="s">
        <v>28</v>
      </c>
      <c r="O220" s="9">
        <f>((VLOOKUP(Y220,SOTC_SWINE!A2:J344,9,FALSE)/VLOOKUP(Y220,SOTC_SWINE!A2:J344,8,FALSE))*M220)</f>
      </c>
      <c r="P220" s="8">
        <f>3*M220</f>
      </c>
      <c r="Q220" s="10">
        <f>O220-P220</f>
      </c>
      <c r="R220" s="10">
        <f>Q220/M220</f>
      </c>
      <c r="S220" s="10">
        <f>U220*P220</f>
      </c>
      <c r="T220" s="8">
        <v>13350</v>
      </c>
      <c r="U220" s="8">
        <f>T220/Q220</f>
      </c>
      <c r="V220" s="8">
        <f>T220/M220</f>
      </c>
      <c r="W220" t="s">
        <v>25</v>
      </c>
      <c r="X220">
        <v>17</v>
      </c>
      <c r="Y220" t="s">
        <v>190</v>
      </c>
    </row>
    <row r="221" spans="1:25" x14ac:dyDescent="0.25">
      <c r="A221">
        <v>2024</v>
      </c>
      <c r="B221" t="s">
        <v>22</v>
      </c>
      <c r="C221" s="1" t="s">
        <v>188</v>
      </c>
      <c r="D221" s="1" t="s">
        <v>189</v>
      </c>
      <c r="E221" s="1">
        <v>2100122000</v>
      </c>
      <c r="F221" s="2" t="s">
        <v>25</v>
      </c>
      <c r="G221" s="7" t="s">
        <v>26</v>
      </c>
      <c r="H221" s="7">
        <f>VLOOKUP(E221,SOTC_SWINE!B2:C344,{2},FALSE)</f>
      </c>
      <c r="I221" s="1">
        <v>1000000000631</v>
      </c>
      <c r="J221" s="2" t="s">
        <v>90</v>
      </c>
      <c r="K221" s="2" t="s">
        <v>90</v>
      </c>
      <c r="L221">
        <f>IF(VLOOKUP(K221,SKU_SWINE!C2:F106,{4},FALSE)=0, "-",VLOOKUP(K221,SKU_SWINE!C2:F106,{4},FALSE)</f>
      </c>
      <c r="M221" s="8">
        <v>1</v>
      </c>
      <c r="N221" s="7" t="s">
        <v>28</v>
      </c>
      <c r="O221" s="9">
        <f>((VLOOKUP(Y221,SOTC_SWINE!A2:J344,9,FALSE)/VLOOKUP(Y221,SOTC_SWINE!A2:J344,8,FALSE))*M221)</f>
      </c>
      <c r="P221" s="8">
        <f>3*M221</f>
      </c>
      <c r="Q221" s="10">
        <f>O221-P221</f>
      </c>
      <c r="R221" s="10">
        <f>Q221/M221</f>
      </c>
      <c r="S221" s="10">
        <f>U221*P221</f>
      </c>
      <c r="T221" s="8">
        <v>2220</v>
      </c>
      <c r="U221" s="8">
        <f>T221/Q221</f>
      </c>
      <c r="V221" s="8">
        <f>T221/M221</f>
      </c>
      <c r="W221" t="s">
        <v>25</v>
      </c>
      <c r="X221">
        <v>17</v>
      </c>
      <c r="Y221" t="s">
        <v>193</v>
      </c>
    </row>
    <row r="222" spans="1:25" x14ac:dyDescent="0.25">
      <c r="A222">
        <v>2024</v>
      </c>
      <c r="B222" t="s">
        <v>22</v>
      </c>
      <c r="C222" s="1" t="s">
        <v>188</v>
      </c>
      <c r="D222" s="1" t="s">
        <v>189</v>
      </c>
      <c r="E222" s="1">
        <v>2100122000</v>
      </c>
      <c r="F222" s="2" t="s">
        <v>25</v>
      </c>
      <c r="G222" s="7" t="s">
        <v>26</v>
      </c>
      <c r="H222" s="7">
        <f>VLOOKUP(E222,SOTC_SWINE!B2:C344,{2},FALSE)</f>
      </c>
      <c r="I222" s="1">
        <v>1000000000637</v>
      </c>
      <c r="J222" s="2" t="s">
        <v>47</v>
      </c>
      <c r="K222" s="2" t="s">
        <v>47</v>
      </c>
      <c r="L222">
        <f>IF(VLOOKUP(K222,SKU_SWINE!C2:F106,{4},FALSE)=0, "-",VLOOKUP(K222,SKU_SWINE!C2:F106,{4},FALSE)</f>
      </c>
      <c r="M222" s="8">
        <v>1</v>
      </c>
      <c r="N222" s="7" t="s">
        <v>28</v>
      </c>
      <c r="O222" s="9">
        <f>((VLOOKUP(Y222,SOTC_SWINE!A2:J344,9,FALSE)/VLOOKUP(Y222,SOTC_SWINE!A2:J344,8,FALSE))*M222)</f>
      </c>
      <c r="P222" s="8">
        <f>3*M222</f>
      </c>
      <c r="Q222" s="10">
        <f>O222-P222</f>
      </c>
      <c r="R222" s="10">
        <f>Q222/M222</f>
      </c>
      <c r="S222" s="10">
        <f>U222*P222</f>
      </c>
      <c r="T222" s="8">
        <v>2990.77</v>
      </c>
      <c r="U222" s="8">
        <f>T222/Q222</f>
      </c>
      <c r="V222" s="8">
        <f>T222/M222</f>
      </c>
      <c r="W222" t="s">
        <v>25</v>
      </c>
      <c r="X222">
        <v>17</v>
      </c>
      <c r="Y222" t="s">
        <v>192</v>
      </c>
    </row>
    <row r="223" spans="1:25" x14ac:dyDescent="0.25">
      <c r="A223">
        <v>2024</v>
      </c>
      <c r="B223" t="s">
        <v>22</v>
      </c>
      <c r="C223" s="1" t="s">
        <v>188</v>
      </c>
      <c r="D223" s="1" t="s">
        <v>189</v>
      </c>
      <c r="E223" s="1">
        <v>2100122000</v>
      </c>
      <c r="F223" s="2" t="s">
        <v>25</v>
      </c>
      <c r="G223" s="7" t="s">
        <v>26</v>
      </c>
      <c r="H223" s="7">
        <f>VLOOKUP(E223,SOTC_SWINE!B2:C344,{2},FALSE)</f>
      </c>
      <c r="I223" s="1">
        <v>1000000000278</v>
      </c>
      <c r="J223" s="2" t="s">
        <v>51</v>
      </c>
      <c r="K223" s="2" t="s">
        <v>51</v>
      </c>
      <c r="L223">
        <f>IF(VLOOKUP(K223,SKU_SWINE!C2:F106,{4},FALSE)=0, "-",VLOOKUP(K223,SKU_SWINE!C2:F106,{4},FALSE)</f>
      </c>
      <c r="M223" s="8">
        <v>4</v>
      </c>
      <c r="N223" s="7" t="s">
        <v>28</v>
      </c>
      <c r="O223" s="9">
        <f>((VLOOKUP(Y223,SOTC_SWINE!A2:J344,9,FALSE)/VLOOKUP(Y223,SOTC_SWINE!A2:J344,8,FALSE))*M223)</f>
      </c>
      <c r="P223" s="8">
        <f>3*M223</f>
      </c>
      <c r="Q223" s="10">
        <f>O223-P223</f>
      </c>
      <c r="R223" s="10">
        <f>Q223/M223</f>
      </c>
      <c r="S223" s="10">
        <f>U223*P223</f>
      </c>
      <c r="T223" s="8">
        <v>17847.28</v>
      </c>
      <c r="U223" s="8">
        <f>T223/Q223</f>
      </c>
      <c r="V223" s="8">
        <f>T223/M223</f>
      </c>
      <c r="W223" t="s">
        <v>25</v>
      </c>
      <c r="X223">
        <v>17</v>
      </c>
      <c r="Y223" t="s">
        <v>191</v>
      </c>
    </row>
    <row r="224" spans="1:25" x14ac:dyDescent="0.25">
      <c r="A224">
        <v>2024</v>
      </c>
      <c r="B224" t="s">
        <v>22</v>
      </c>
      <c r="C224" s="1" t="s">
        <v>188</v>
      </c>
      <c r="D224" s="1" t="s">
        <v>189</v>
      </c>
      <c r="E224" s="1">
        <v>2100122000</v>
      </c>
      <c r="F224" s="2" t="s">
        <v>25</v>
      </c>
      <c r="G224" s="7" t="s">
        <v>26</v>
      </c>
      <c r="H224" s="7">
        <f>VLOOKUP(E224,SOTC_SWINE!B2:C344,{2},FALSE)</f>
      </c>
      <c r="I224" s="1">
        <v>1000000000637</v>
      </c>
      <c r="J224" s="2" t="s">
        <v>47</v>
      </c>
      <c r="K224" s="2" t="s">
        <v>47</v>
      </c>
      <c r="L224">
        <f>IF(VLOOKUP(K224,SKU_SWINE!C2:F106,{4},FALSE)=0, "-",VLOOKUP(K224,SKU_SWINE!C2:F106,{4},FALSE)</f>
      </c>
      <c r="M224" s="8">
        <v>5</v>
      </c>
      <c r="N224" s="7" t="s">
        <v>28</v>
      </c>
      <c r="O224" s="9">
        <f>((VLOOKUP(Y224,SOTC_SWINE!A2:J344,9,FALSE)/VLOOKUP(Y224,SOTC_SWINE!A2:J344,8,FALSE))*M224)</f>
      </c>
      <c r="P224" s="8">
        <f>3*M224</f>
      </c>
      <c r="Q224" s="10">
        <f>O224-P224</f>
      </c>
      <c r="R224" s="10">
        <f>Q224/M224</f>
      </c>
      <c r="S224" s="10">
        <f>U224*P224</f>
      </c>
      <c r="T224" s="8">
        <v>14953.85</v>
      </c>
      <c r="U224" s="8">
        <f>T224/Q224</f>
      </c>
      <c r="V224" s="8">
        <f>T224/M224</f>
      </c>
      <c r="W224" t="s">
        <v>25</v>
      </c>
      <c r="X224">
        <v>17</v>
      </c>
      <c r="Y224" t="s">
        <v>192</v>
      </c>
    </row>
    <row r="225" spans="1:25" x14ac:dyDescent="0.25">
      <c r="A225">
        <v>2024</v>
      </c>
      <c r="B225" t="s">
        <v>22</v>
      </c>
      <c r="C225" s="1" t="s">
        <v>188</v>
      </c>
      <c r="D225" s="1" t="s">
        <v>189</v>
      </c>
      <c r="E225" s="1">
        <v>2100122000</v>
      </c>
      <c r="F225" s="2" t="s">
        <v>25</v>
      </c>
      <c r="G225" s="7" t="s">
        <v>26</v>
      </c>
      <c r="H225" s="7">
        <f>VLOOKUP(E225,SOTC_SWINE!B2:C344,{2},FALSE)</f>
      </c>
      <c r="I225" s="1">
        <v>1000000000278</v>
      </c>
      <c r="J225" s="2" t="s">
        <v>51</v>
      </c>
      <c r="K225" s="2" t="s">
        <v>51</v>
      </c>
      <c r="L225">
        <f>IF(VLOOKUP(K225,SKU_SWINE!C2:F106,{4},FALSE)=0, "-",VLOOKUP(K225,SKU_SWINE!C2:F106,{4},FALSE)</f>
      </c>
      <c r="M225" s="8">
        <v>1</v>
      </c>
      <c r="N225" s="7" t="s">
        <v>28</v>
      </c>
      <c r="O225" s="9">
        <f>((VLOOKUP(Y225,SOTC_SWINE!A2:J344,9,FALSE)/VLOOKUP(Y225,SOTC_SWINE!A2:J344,8,FALSE))*M225)</f>
      </c>
      <c r="P225" s="8">
        <f>3*M225</f>
      </c>
      <c r="Q225" s="10">
        <f>O225-P225</f>
      </c>
      <c r="R225" s="10">
        <f>Q225/M225</f>
      </c>
      <c r="S225" s="10">
        <f>U225*P225</f>
      </c>
      <c r="T225" s="8">
        <v>4461.82</v>
      </c>
      <c r="U225" s="8">
        <f>T225/Q225</f>
      </c>
      <c r="V225" s="8">
        <f>T225/M225</f>
      </c>
      <c r="W225" t="s">
        <v>25</v>
      </c>
      <c r="X225">
        <v>17</v>
      </c>
      <c r="Y225" t="s">
        <v>191</v>
      </c>
    </row>
    <row r="226" spans="1:25" x14ac:dyDescent="0.25">
      <c r="A226">
        <v>2024</v>
      </c>
      <c r="B226" t="s">
        <v>22</v>
      </c>
      <c r="C226" s="1" t="s">
        <v>188</v>
      </c>
      <c r="D226" s="1" t="s">
        <v>189</v>
      </c>
      <c r="E226" s="1">
        <v>2100122000</v>
      </c>
      <c r="F226" s="2" t="s">
        <v>25</v>
      </c>
      <c r="G226" s="7" t="s">
        <v>26</v>
      </c>
      <c r="H226" s="7">
        <f>VLOOKUP(E226,SOTC_SWINE!B2:C344,{2},FALSE)</f>
      </c>
      <c r="I226" s="1">
        <v>1000000000631</v>
      </c>
      <c r="J226" s="2" t="s">
        <v>90</v>
      </c>
      <c r="K226" s="2" t="s">
        <v>90</v>
      </c>
      <c r="L226">
        <f>IF(VLOOKUP(K226,SKU_SWINE!C2:F106,{4},FALSE)=0, "-",VLOOKUP(K226,SKU_SWINE!C2:F106,{4},FALSE)</f>
      </c>
      <c r="M226" s="8">
        <v>1</v>
      </c>
      <c r="N226" s="7" t="s">
        <v>28</v>
      </c>
      <c r="O226" s="9">
        <f>((VLOOKUP(Y226,SOTC_SWINE!A2:J344,9,FALSE)/VLOOKUP(Y226,SOTC_SWINE!A2:J344,8,FALSE))*M226)</f>
      </c>
      <c r="P226" s="8">
        <f>3*M226</f>
      </c>
      <c r="Q226" s="10">
        <f>O226-P226</f>
      </c>
      <c r="R226" s="10">
        <f>Q226/M226</f>
      </c>
      <c r="S226" s="10">
        <f>U226*P226</f>
      </c>
      <c r="T226" s="8">
        <v>2220</v>
      </c>
      <c r="U226" s="8">
        <f>T226/Q226</f>
      </c>
      <c r="V226" s="8">
        <f>T226/M226</f>
      </c>
      <c r="W226" t="s">
        <v>25</v>
      </c>
      <c r="X226">
        <v>17</v>
      </c>
      <c r="Y226" t="s">
        <v>193</v>
      </c>
    </row>
    <row r="227" spans="1:25" x14ac:dyDescent="0.25">
      <c r="A227">
        <v>2024</v>
      </c>
      <c r="B227" t="s">
        <v>22</v>
      </c>
      <c r="C227" s="1" t="s">
        <v>188</v>
      </c>
      <c r="D227" s="1" t="s">
        <v>189</v>
      </c>
      <c r="E227" s="1">
        <v>2100122000</v>
      </c>
      <c r="F227" s="2" t="s">
        <v>25</v>
      </c>
      <c r="G227" s="7" t="s">
        <v>26</v>
      </c>
      <c r="H227" s="7">
        <f>VLOOKUP(E227,SOTC_SWINE!B2:C344,{2},FALSE)</f>
      </c>
      <c r="I227" s="1">
        <v>1000000000637</v>
      </c>
      <c r="J227" s="2" t="s">
        <v>47</v>
      </c>
      <c r="K227" s="2" t="s">
        <v>47</v>
      </c>
      <c r="L227">
        <f>IF(VLOOKUP(K227,SKU_SWINE!C2:F106,{4},FALSE)=0, "-",VLOOKUP(K227,SKU_SWINE!C2:F106,{4},FALSE)</f>
      </c>
      <c r="M227" s="8">
        <v>4</v>
      </c>
      <c r="N227" s="7" t="s">
        <v>28</v>
      </c>
      <c r="O227" s="9">
        <f>((VLOOKUP(Y227,SOTC_SWINE!A2:J344,9,FALSE)/VLOOKUP(Y227,SOTC_SWINE!A2:J344,8,FALSE))*M227)</f>
      </c>
      <c r="P227" s="8">
        <f>3*M227</f>
      </c>
      <c r="Q227" s="10">
        <f>O227-P227</f>
      </c>
      <c r="R227" s="10">
        <f>Q227/M227</f>
      </c>
      <c r="S227" s="10">
        <f>U227*P227</f>
      </c>
      <c r="T227" s="8">
        <v>11963.08</v>
      </c>
      <c r="U227" s="8">
        <f>T227/Q227</f>
      </c>
      <c r="V227" s="8">
        <f>T227/M227</f>
      </c>
      <c r="W227" t="s">
        <v>25</v>
      </c>
      <c r="X227">
        <v>17</v>
      </c>
      <c r="Y227" t="s">
        <v>192</v>
      </c>
    </row>
    <row r="228" spans="1:25" x14ac:dyDescent="0.25">
      <c r="A228">
        <v>2024</v>
      </c>
      <c r="B228" t="s">
        <v>22</v>
      </c>
      <c r="C228" s="1" t="s">
        <v>188</v>
      </c>
      <c r="D228" s="1" t="s">
        <v>189</v>
      </c>
      <c r="E228" s="1">
        <v>2100122000</v>
      </c>
      <c r="F228" s="2" t="s">
        <v>25</v>
      </c>
      <c r="G228" s="7" t="s">
        <v>26</v>
      </c>
      <c r="H228" s="7">
        <f>VLOOKUP(E228,SOTC_SWINE!B2:C344,{2},FALSE)</f>
      </c>
      <c r="I228" s="1">
        <v>1000000000278</v>
      </c>
      <c r="J228" s="2" t="s">
        <v>51</v>
      </c>
      <c r="K228" s="2" t="s">
        <v>51</v>
      </c>
      <c r="L228">
        <f>IF(VLOOKUP(K228,SKU_SWINE!C2:F106,{4},FALSE)=0, "-",VLOOKUP(K228,SKU_SWINE!C2:F106,{4},FALSE)</f>
      </c>
      <c r="M228" s="8">
        <v>1</v>
      </c>
      <c r="N228" s="7" t="s">
        <v>28</v>
      </c>
      <c r="O228" s="9">
        <f>((VLOOKUP(Y228,SOTC_SWINE!A2:J344,9,FALSE)/VLOOKUP(Y228,SOTC_SWINE!A2:J344,8,FALSE))*M228)</f>
      </c>
      <c r="P228" s="8">
        <f>3*M228</f>
      </c>
      <c r="Q228" s="10">
        <f>O228-P228</f>
      </c>
      <c r="R228" s="10">
        <f>Q228/M228</f>
      </c>
      <c r="S228" s="10">
        <f>U228*P228</f>
      </c>
      <c r="T228" s="8">
        <v>4461.82</v>
      </c>
      <c r="U228" s="8">
        <f>T228/Q228</f>
      </c>
      <c r="V228" s="8">
        <f>T228/M228</f>
      </c>
      <c r="W228" t="s">
        <v>25</v>
      </c>
      <c r="X228">
        <v>17</v>
      </c>
      <c r="Y228" t="s">
        <v>191</v>
      </c>
    </row>
    <row r="229" spans="1:25" x14ac:dyDescent="0.25">
      <c r="A229">
        <v>2024</v>
      </c>
      <c r="B229" t="s">
        <v>22</v>
      </c>
      <c r="C229" s="1" t="s">
        <v>194</v>
      </c>
      <c r="D229" s="1" t="s">
        <v>195</v>
      </c>
      <c r="E229" s="1">
        <v>2100123024</v>
      </c>
      <c r="F229" s="2" t="s">
        <v>25</v>
      </c>
      <c r="G229" s="7" t="s">
        <v>26</v>
      </c>
      <c r="H229" s="7">
        <f>VLOOKUP(E229,SOTC_SWINE!B2:C344,{2},FALSE)</f>
      </c>
      <c r="I229" s="1">
        <v>1000000002356</v>
      </c>
      <c r="J229" s="2" t="s">
        <v>95</v>
      </c>
      <c r="K229" s="2" t="s">
        <v>95</v>
      </c>
      <c r="L229">
        <f>IF(VLOOKUP(K229,SKU_SWINE!C2:F106,{4},FALSE)=0, "-",VLOOKUP(K229,SKU_SWINE!C2:F106,{4},FALSE)</f>
      </c>
      <c r="M229" s="8">
        <v>14</v>
      </c>
      <c r="N229" s="7" t="s">
        <v>28</v>
      </c>
      <c r="O229" s="9">
        <f>((VLOOKUP(Y229,SOTC_SWINE!A2:J344,9,FALSE)/VLOOKUP(Y229,SOTC_SWINE!A2:J344,8,FALSE))*M229)</f>
      </c>
      <c r="P229" s="8">
        <f>3*M229</f>
      </c>
      <c r="Q229" s="10">
        <f>O229-P229</f>
      </c>
      <c r="R229" s="10">
        <f>Q229/M229</f>
      </c>
      <c r="S229" s="10">
        <f>U229*P229</f>
      </c>
      <c r="T229" s="8">
        <v>359572.5</v>
      </c>
      <c r="U229" s="8">
        <f>T229/Q229</f>
      </c>
      <c r="V229" s="8">
        <f>T229/M229</f>
      </c>
      <c r="W229" t="s">
        <v>25</v>
      </c>
      <c r="X229">
        <v>17</v>
      </c>
      <c r="Y229" t="s">
        <v>196</v>
      </c>
    </row>
    <row r="230" spans="1:25" x14ac:dyDescent="0.25">
      <c r="A230">
        <v>2024</v>
      </c>
      <c r="B230" t="s">
        <v>22</v>
      </c>
      <c r="C230" s="1" t="s">
        <v>194</v>
      </c>
      <c r="D230" s="1" t="s">
        <v>197</v>
      </c>
      <c r="E230" s="1">
        <v>2100123036</v>
      </c>
      <c r="F230" s="2" t="s">
        <v>25</v>
      </c>
      <c r="G230" s="7" t="s">
        <v>26</v>
      </c>
      <c r="H230" s="7">
        <f>VLOOKUP(E230,SOTC_SWINE!B2:C344,{2},FALSE)</f>
      </c>
      <c r="I230" s="1">
        <v>1000000000278</v>
      </c>
      <c r="J230" s="2" t="s">
        <v>51</v>
      </c>
      <c r="K230" s="2" t="s">
        <v>51</v>
      </c>
      <c r="L230">
        <f>IF(VLOOKUP(K230,SKU_SWINE!C2:F106,{4},FALSE)=0, "-",VLOOKUP(K230,SKU_SWINE!C2:F106,{4},FALSE)</f>
      </c>
      <c r="M230" s="8">
        <v>3</v>
      </c>
      <c r="N230" s="7" t="s">
        <v>28</v>
      </c>
      <c r="O230" s="9">
        <f>((VLOOKUP(Y230,SOTC_SWINE!A2:J344,9,FALSE)/VLOOKUP(Y230,SOTC_SWINE!A2:J344,8,FALSE))*M230)</f>
      </c>
      <c r="P230" s="8">
        <f>3*M230</f>
      </c>
      <c r="Q230" s="10">
        <f>O230-P230</f>
      </c>
      <c r="R230" s="10">
        <f>Q230/M230</f>
      </c>
      <c r="S230" s="10">
        <f>U230*P230</f>
      </c>
      <c r="T230" s="8">
        <v>11820</v>
      </c>
      <c r="U230" s="8">
        <f>T230/Q230</f>
      </c>
      <c r="V230" s="8">
        <f>T230/M230</f>
      </c>
      <c r="W230" t="s">
        <v>25</v>
      </c>
      <c r="X230">
        <v>17</v>
      </c>
      <c r="Y230" t="s">
        <v>198</v>
      </c>
    </row>
    <row r="231" spans="1:25" x14ac:dyDescent="0.25">
      <c r="A231">
        <v>2024</v>
      </c>
      <c r="B231" t="s">
        <v>22</v>
      </c>
      <c r="C231" s="1" t="s">
        <v>194</v>
      </c>
      <c r="D231" s="1" t="s">
        <v>197</v>
      </c>
      <c r="E231" s="1">
        <v>2100123036</v>
      </c>
      <c r="F231" s="2" t="s">
        <v>25</v>
      </c>
      <c r="G231" s="7" t="s">
        <v>26</v>
      </c>
      <c r="H231" s="7">
        <f>VLOOKUP(E231,SOTC_SWINE!B2:C344,{2},FALSE)</f>
      </c>
      <c r="I231" s="1">
        <v>1000000000637</v>
      </c>
      <c r="J231" s="2" t="s">
        <v>47</v>
      </c>
      <c r="K231" s="2" t="s">
        <v>47</v>
      </c>
      <c r="L231">
        <f>IF(VLOOKUP(K231,SKU_SWINE!C2:F106,{4},FALSE)=0, "-",VLOOKUP(K231,SKU_SWINE!C2:F106,{4},FALSE)</f>
      </c>
      <c r="M231" s="8">
        <v>11</v>
      </c>
      <c r="N231" s="7" t="s">
        <v>28</v>
      </c>
      <c r="O231" s="9">
        <f>((VLOOKUP(Y231,SOTC_SWINE!A2:J344,9,FALSE)/VLOOKUP(Y231,SOTC_SWINE!A2:J344,8,FALSE))*M231)</f>
      </c>
      <c r="P231" s="8">
        <f>3*M231</f>
      </c>
      <c r="Q231" s="10">
        <f>O231-P231</f>
      </c>
      <c r="R231" s="10">
        <f>Q231/M231</f>
      </c>
      <c r="S231" s="10">
        <f>U231*P231</f>
      </c>
      <c r="T231" s="8">
        <v>33540</v>
      </c>
      <c r="U231" s="8">
        <f>T231/Q231</f>
      </c>
      <c r="V231" s="8">
        <f>T231/M231</f>
      </c>
      <c r="W231" t="s">
        <v>25</v>
      </c>
      <c r="X231">
        <v>17</v>
      </c>
      <c r="Y231" t="s">
        <v>199</v>
      </c>
    </row>
    <row r="232" spans="1:25" x14ac:dyDescent="0.25">
      <c r="A232">
        <v>2024</v>
      </c>
      <c r="B232" t="s">
        <v>22</v>
      </c>
      <c r="C232" s="1" t="s">
        <v>194</v>
      </c>
      <c r="D232" s="1" t="s">
        <v>197</v>
      </c>
      <c r="E232" s="1">
        <v>2100123036</v>
      </c>
      <c r="F232" s="2" t="s">
        <v>25</v>
      </c>
      <c r="G232" s="7" t="s">
        <v>26</v>
      </c>
      <c r="H232" s="7">
        <f>VLOOKUP(E232,SOTC_SWINE!B2:C344,{2},FALSE)</f>
      </c>
      <c r="I232" s="1">
        <v>1000000000631</v>
      </c>
      <c r="J232" s="2" t="s">
        <v>90</v>
      </c>
      <c r="K232" s="2" t="s">
        <v>90</v>
      </c>
      <c r="L232">
        <f>IF(VLOOKUP(K232,SKU_SWINE!C2:F106,{4},FALSE)=0, "-",VLOOKUP(K232,SKU_SWINE!C2:F106,{4},FALSE)</f>
      </c>
      <c r="M232" s="8">
        <v>28</v>
      </c>
      <c r="N232" s="7" t="s">
        <v>28</v>
      </c>
      <c r="O232" s="9">
        <f>((VLOOKUP(Y232,SOTC_SWINE!A2:J344,9,FALSE)/VLOOKUP(Y232,SOTC_SWINE!A2:J344,8,FALSE))*M232)</f>
      </c>
      <c r="P232" s="8">
        <f>3*M232</f>
      </c>
      <c r="Q232" s="10">
        <f>O232-P232</f>
      </c>
      <c r="R232" s="10">
        <f>Q232/M232</f>
      </c>
      <c r="S232" s="10">
        <f>U232*P232</f>
      </c>
      <c r="T232" s="8">
        <v>49920</v>
      </c>
      <c r="U232" s="8">
        <f>T232/Q232</f>
      </c>
      <c r="V232" s="8">
        <f>T232/M232</f>
      </c>
      <c r="W232" t="s">
        <v>25</v>
      </c>
      <c r="X232">
        <v>17</v>
      </c>
      <c r="Y232" t="s">
        <v>200</v>
      </c>
    </row>
    <row r="233" spans="1:25" x14ac:dyDescent="0.25">
      <c r="A233">
        <v>2024</v>
      </c>
      <c r="B233" t="s">
        <v>22</v>
      </c>
      <c r="C233" s="1" t="s">
        <v>194</v>
      </c>
      <c r="D233" s="1" t="s">
        <v>197</v>
      </c>
      <c r="E233" s="1">
        <v>2100123036</v>
      </c>
      <c r="F233" s="2" t="s">
        <v>25</v>
      </c>
      <c r="G233" s="7" t="s">
        <v>26</v>
      </c>
      <c r="H233" s="7">
        <f>VLOOKUP(E233,SOTC_SWINE!B2:C344,{2},FALSE)</f>
      </c>
      <c r="I233" s="1">
        <v>1000000000630</v>
      </c>
      <c r="J233" s="2" t="s">
        <v>102</v>
      </c>
      <c r="K233" s="2" t="s">
        <v>102</v>
      </c>
      <c r="L233">
        <f>IF(VLOOKUP(K233,SKU_SWINE!C2:F106,{4},FALSE)=0, "-",VLOOKUP(K233,SKU_SWINE!C2:F106,{4},FALSE)</f>
      </c>
      <c r="M233" s="8">
        <v>3</v>
      </c>
      <c r="N233" s="7" t="s">
        <v>28</v>
      </c>
      <c r="O233" s="9">
        <f>((VLOOKUP(Y233,SOTC_SWINE!A2:J344,9,FALSE)/VLOOKUP(Y233,SOTC_SWINE!A2:J344,8,FALSE))*M233)</f>
      </c>
      <c r="P233" s="8">
        <f>3*M233</f>
      </c>
      <c r="Q233" s="10">
        <f>O233-P233</f>
      </c>
      <c r="R233" s="10">
        <f>Q233/M233</f>
      </c>
      <c r="S233" s="10">
        <f>U233*P233</f>
      </c>
      <c r="T233" s="8">
        <v>3720</v>
      </c>
      <c r="U233" s="8">
        <f>T233/Q233</f>
      </c>
      <c r="V233" s="8">
        <f>T233/M233</f>
      </c>
      <c r="W233" t="s">
        <v>25</v>
      </c>
      <c r="X233">
        <v>17</v>
      </c>
      <c r="Y233" t="s">
        <v>201</v>
      </c>
    </row>
    <row r="234" spans="1:25" x14ac:dyDescent="0.25">
      <c r="A234">
        <v>2024</v>
      </c>
      <c r="B234" t="s">
        <v>22</v>
      </c>
      <c r="C234" s="1" t="s">
        <v>202</v>
      </c>
      <c r="D234" s="1" t="s">
        <v>203</v>
      </c>
      <c r="E234" s="1">
        <v>2100123013</v>
      </c>
      <c r="F234" s="2">
        <f>IF(ISNUMBER(SEARCH(":",IF(ISBLANK(VLOOKUP(E234,SOTC_SWINE!B2:D344,3,FALSE)),VLOOKUP(E234,SOTC_SWINE!B2:E344,4,FALSE),VLOOKUP(E344,SOTC_SWINE!B2:D344,3,FALSE))))=TRUE,"SW"&amp;UPPER(RIGHT(IF(ISBLANK(VLOOKUP(E234,SOTC_SWINE!B2:D344,3,FALSE)),VLOOKUP(E234,SOTC_SWINE!B2:E344,4,FALSE),VLOOKUP(E344,SOTC_SWINE!B2:D344,3,FALSE)),LEN(IF(ISBLANK(VLOOKUP(E234,SOTC_SWINE!B2:D344,3,FALSE)),VLOOKUP(E234,SOTC_SWINE!B2:E344,4,FALSE),VLOOKUP(E344,SOTC_SWINE!B2:D344,3,FALSE)))-SEARCH(":",IF(ISBLANK(VLOOKUP(E234,SOTC_SWINE!B2:D344,3,FALSE)),VLOOKUP(E234,SOTC_SWINE!B2:E344,4,FALSE),VLOOKUP(E344,SOTC_SWINE!B2:D344,3,FALSE))))),"SW"&amp;UPPER(RIGHT(IF(ISBLANK(VLOOKUP(E234,SOTC_SWINE!B2:D344,3,FALSE)),VLOOKUP(E234,SOTC_SWINE!B2:E344,4,FALSE),VLOOKUP(E344,SOTC_SWINE!B2:D344,3,FALSE)),LEN(IF(ISBLANK(VLOOKUP(E234,SOTC_SWINE!B2:D344,3,FALSE)),VLOOKUP(E234,SOTC_SWINE!B2:E344,4,FALSE),VLOOKUP(E344,SOTC_SWINE!B2:D344,3,FALSE)))-SEARCH("-",IF(ISBLANK(VLOOKUP(E234,SOTC_SWINE!B2:D344,3,FALSE)),VLOOKUP(E234,SOTC_SWINE!B2:E344,4,FALSE),VLOOKUP(E344,SOTC_SWINE!B2:D344,3,FALSE))))))</f>
      </c>
      <c r="G234" s="7" t="s">
        <v>26</v>
      </c>
      <c r="H234" s="7">
        <f>VLOOKUP(E234,SOTC_SWINE!B2:C344,{2},FALSE)</f>
      </c>
      <c r="I234" s="1">
        <v>1000000002357</v>
      </c>
      <c r="J234" s="2" t="s">
        <v>97</v>
      </c>
      <c r="K234" s="2" t="s">
        <v>97</v>
      </c>
      <c r="L234">
        <f>IF(VLOOKUP(K234,SKU_SWINE!C2:F106,{4},FALSE)=0, "-",VLOOKUP(K234,SKU_SWINE!C2:F106,{4},FALSE)</f>
      </c>
      <c r="M234" s="8">
        <v>3</v>
      </c>
      <c r="N234" s="7" t="s">
        <v>28</v>
      </c>
      <c r="O234" s="9">
        <f>((VLOOKUP(Y234,SOTC_SWINE!A2:J344,9,FALSE)/VLOOKUP(Y234,SOTC_SWINE!A2:J344,8,FALSE))*M234)</f>
      </c>
      <c r="P234" s="8">
        <v>0</v>
      </c>
      <c r="Q234" s="10">
        <f>O234-P234</f>
      </c>
      <c r="R234" s="10">
        <f>Q234/M234</f>
      </c>
      <c r="S234" s="10">
        <f>U234*P234</f>
      </c>
      <c r="T234" s="8">
        <v>62595</v>
      </c>
      <c r="U234" s="8">
        <f>T234/Q234</f>
      </c>
      <c r="V234" s="8">
        <f>T234/M234</f>
      </c>
      <c r="W234" t="s">
        <v>54</v>
      </c>
      <c r="X234">
        <v>17</v>
      </c>
      <c r="Y234" t="s">
        <v>204</v>
      </c>
    </row>
    <row r="235" spans="1:25" x14ac:dyDescent="0.25">
      <c r="A235">
        <v>2024</v>
      </c>
      <c r="B235" t="s">
        <v>22</v>
      </c>
      <c r="C235" s="1" t="s">
        <v>202</v>
      </c>
      <c r="D235" s="1" t="s">
        <v>203</v>
      </c>
      <c r="E235" s="1">
        <v>2100123013</v>
      </c>
      <c r="F235" s="2">
        <f>IF(ISNUMBER(SEARCH(":",IF(ISBLANK(VLOOKUP(E235,SOTC_SWINE!B2:D344,3,FALSE)),VLOOKUP(E235,SOTC_SWINE!B2:E344,4,FALSE),VLOOKUP(E344,SOTC_SWINE!B2:D344,3,FALSE))))=TRUE,"SW"&amp;UPPER(RIGHT(IF(ISBLANK(VLOOKUP(E235,SOTC_SWINE!B2:D344,3,FALSE)),VLOOKUP(E235,SOTC_SWINE!B2:E344,4,FALSE),VLOOKUP(E344,SOTC_SWINE!B2:D344,3,FALSE)),LEN(IF(ISBLANK(VLOOKUP(E235,SOTC_SWINE!B2:D344,3,FALSE)),VLOOKUP(E235,SOTC_SWINE!B2:E344,4,FALSE),VLOOKUP(E344,SOTC_SWINE!B2:D344,3,FALSE)))-SEARCH(":",IF(ISBLANK(VLOOKUP(E235,SOTC_SWINE!B2:D344,3,FALSE)),VLOOKUP(E235,SOTC_SWINE!B2:E344,4,FALSE),VLOOKUP(E344,SOTC_SWINE!B2:D344,3,FALSE))))),"SW"&amp;UPPER(RIGHT(IF(ISBLANK(VLOOKUP(E235,SOTC_SWINE!B2:D344,3,FALSE)),VLOOKUP(E235,SOTC_SWINE!B2:E344,4,FALSE),VLOOKUP(E344,SOTC_SWINE!B2:D344,3,FALSE)),LEN(IF(ISBLANK(VLOOKUP(E235,SOTC_SWINE!B2:D344,3,FALSE)),VLOOKUP(E235,SOTC_SWINE!B2:E344,4,FALSE),VLOOKUP(E344,SOTC_SWINE!B2:D344,3,FALSE)))-SEARCH("-",IF(ISBLANK(VLOOKUP(E235,SOTC_SWINE!B2:D344,3,FALSE)),VLOOKUP(E235,SOTC_SWINE!B2:E344,4,FALSE),VLOOKUP(E344,SOTC_SWINE!B2:D344,3,FALSE))))))</f>
      </c>
      <c r="G235" s="7" t="s">
        <v>26</v>
      </c>
      <c r="H235" s="7">
        <f>VLOOKUP(E235,SOTC_SWINE!B2:C344,{2},FALSE)</f>
      </c>
      <c r="I235" s="1">
        <v>1000000002356</v>
      </c>
      <c r="J235" s="2" t="s">
        <v>95</v>
      </c>
      <c r="K235" s="2" t="s">
        <v>95</v>
      </c>
      <c r="L235">
        <f>IF(VLOOKUP(K235,SKU_SWINE!C2:F106,{4},FALSE)=0, "-",VLOOKUP(K235,SKU_SWINE!C2:F106,{4},FALSE)</f>
      </c>
      <c r="M235" s="8">
        <v>5</v>
      </c>
      <c r="N235" s="7" t="s">
        <v>28</v>
      </c>
      <c r="O235" s="9">
        <f>((VLOOKUP(Y235,SOTC_SWINE!A2:J344,9,FALSE)/VLOOKUP(Y235,SOTC_SWINE!A2:J344,8,FALSE))*M235)</f>
      </c>
      <c r="P235" s="8">
        <v>0</v>
      </c>
      <c r="Q235" s="10">
        <f>O235-P235</f>
      </c>
      <c r="R235" s="10">
        <f>Q235/M235</f>
      </c>
      <c r="S235" s="10">
        <f>U235*P235</f>
      </c>
      <c r="T235" s="8">
        <v>134460</v>
      </c>
      <c r="U235" s="8">
        <f>T235/Q235</f>
      </c>
      <c r="V235" s="8">
        <f>T235/M235</f>
      </c>
      <c r="W235" t="s">
        <v>54</v>
      </c>
      <c r="X235">
        <v>17</v>
      </c>
      <c r="Y235" t="s">
        <v>205</v>
      </c>
    </row>
    <row r="236" spans="1:25" x14ac:dyDescent="0.25">
      <c r="A236">
        <v>2024</v>
      </c>
      <c r="B236" t="s">
        <v>22</v>
      </c>
      <c r="C236" s="1" t="s">
        <v>202</v>
      </c>
      <c r="D236" s="1" t="s">
        <v>203</v>
      </c>
      <c r="E236" s="1">
        <v>2100123013</v>
      </c>
      <c r="F236" s="2">
        <f>IF(ISNUMBER(SEARCH(":",IF(ISBLANK(VLOOKUP(E236,SOTC_SWINE!B2:D344,3,FALSE)),VLOOKUP(E236,SOTC_SWINE!B2:E344,4,FALSE),VLOOKUP(E344,SOTC_SWINE!B2:D344,3,FALSE))))=TRUE,"SW"&amp;UPPER(RIGHT(IF(ISBLANK(VLOOKUP(E236,SOTC_SWINE!B2:D344,3,FALSE)),VLOOKUP(E236,SOTC_SWINE!B2:E344,4,FALSE),VLOOKUP(E344,SOTC_SWINE!B2:D344,3,FALSE)),LEN(IF(ISBLANK(VLOOKUP(E236,SOTC_SWINE!B2:D344,3,FALSE)),VLOOKUP(E236,SOTC_SWINE!B2:E344,4,FALSE),VLOOKUP(E344,SOTC_SWINE!B2:D344,3,FALSE)))-SEARCH(":",IF(ISBLANK(VLOOKUP(E236,SOTC_SWINE!B2:D344,3,FALSE)),VLOOKUP(E236,SOTC_SWINE!B2:E344,4,FALSE),VLOOKUP(E344,SOTC_SWINE!B2:D344,3,FALSE))))),"SW"&amp;UPPER(RIGHT(IF(ISBLANK(VLOOKUP(E236,SOTC_SWINE!B2:D344,3,FALSE)),VLOOKUP(E236,SOTC_SWINE!B2:E344,4,FALSE),VLOOKUP(E344,SOTC_SWINE!B2:D344,3,FALSE)),LEN(IF(ISBLANK(VLOOKUP(E236,SOTC_SWINE!B2:D344,3,FALSE)),VLOOKUP(E236,SOTC_SWINE!B2:E344,4,FALSE),VLOOKUP(E344,SOTC_SWINE!B2:D344,3,FALSE)))-SEARCH("-",IF(ISBLANK(VLOOKUP(E236,SOTC_SWINE!B2:D344,3,FALSE)),VLOOKUP(E236,SOTC_SWINE!B2:E344,4,FALSE),VLOOKUP(E344,SOTC_SWINE!B2:D344,3,FALSE))))))</f>
      </c>
      <c r="G236" s="7" t="s">
        <v>26</v>
      </c>
      <c r="H236" s="7">
        <f>VLOOKUP(E236,SOTC_SWINE!B2:C344,{2},FALSE)</f>
      </c>
      <c r="I236" s="1">
        <v>1000000000294</v>
      </c>
      <c r="J236" s="2" t="s">
        <v>43</v>
      </c>
      <c r="K236" s="2" t="s">
        <v>43</v>
      </c>
      <c r="L236">
        <f>IF(VLOOKUP(K236,SKU_SWINE!C2:F106,{4},FALSE)=0, "-",VLOOKUP(K236,SKU_SWINE!C2:F106,{4},FALSE)</f>
      </c>
      <c r="M236" s="8">
        <v>2</v>
      </c>
      <c r="N236" s="7" t="s">
        <v>28</v>
      </c>
      <c r="O236" s="9">
        <f>((VLOOKUP(Y236,SOTC_SWINE!A2:J344,9,FALSE)/VLOOKUP(Y236,SOTC_SWINE!A2:J344,8,FALSE))*M236)</f>
      </c>
      <c r="P236" s="8">
        <v>0</v>
      </c>
      <c r="Q236" s="10">
        <f>O236-P236</f>
      </c>
      <c r="R236" s="10">
        <f>Q236/M236</f>
      </c>
      <c r="S236" s="10">
        <f>U236*P236</f>
      </c>
      <c r="T236" s="8">
        <v>23437.5</v>
      </c>
      <c r="U236" s="8">
        <f>T236/Q236</f>
      </c>
      <c r="V236" s="8">
        <f>T236/M236</f>
      </c>
      <c r="W236" t="s">
        <v>54</v>
      </c>
      <c r="X236">
        <v>17</v>
      </c>
      <c r="Y236" t="s">
        <v>206</v>
      </c>
    </row>
    <row r="237" spans="1:25" x14ac:dyDescent="0.25">
      <c r="A237">
        <v>2024</v>
      </c>
      <c r="B237" t="s">
        <v>22</v>
      </c>
      <c r="C237" s="1" t="s">
        <v>202</v>
      </c>
      <c r="D237" s="1" t="s">
        <v>203</v>
      </c>
      <c r="E237" s="1">
        <v>2100123013</v>
      </c>
      <c r="F237" s="2">
        <f>IF(ISNUMBER(SEARCH(":",IF(ISBLANK(VLOOKUP(E237,SOTC_SWINE!B2:D344,3,FALSE)),VLOOKUP(E237,SOTC_SWINE!B2:E344,4,FALSE),VLOOKUP(E344,SOTC_SWINE!B2:D344,3,FALSE))))=TRUE,"SW"&amp;UPPER(RIGHT(IF(ISBLANK(VLOOKUP(E237,SOTC_SWINE!B2:D344,3,FALSE)),VLOOKUP(E237,SOTC_SWINE!B2:E344,4,FALSE),VLOOKUP(E344,SOTC_SWINE!B2:D344,3,FALSE)),LEN(IF(ISBLANK(VLOOKUP(E237,SOTC_SWINE!B2:D344,3,FALSE)),VLOOKUP(E237,SOTC_SWINE!B2:E344,4,FALSE),VLOOKUP(E344,SOTC_SWINE!B2:D344,3,FALSE)))-SEARCH(":",IF(ISBLANK(VLOOKUP(E237,SOTC_SWINE!B2:D344,3,FALSE)),VLOOKUP(E237,SOTC_SWINE!B2:E344,4,FALSE),VLOOKUP(E344,SOTC_SWINE!B2:D344,3,FALSE))))),"SW"&amp;UPPER(RIGHT(IF(ISBLANK(VLOOKUP(E237,SOTC_SWINE!B2:D344,3,FALSE)),VLOOKUP(E237,SOTC_SWINE!B2:E344,4,FALSE),VLOOKUP(E344,SOTC_SWINE!B2:D344,3,FALSE)),LEN(IF(ISBLANK(VLOOKUP(E237,SOTC_SWINE!B2:D344,3,FALSE)),VLOOKUP(E237,SOTC_SWINE!B2:E344,4,FALSE),VLOOKUP(E344,SOTC_SWINE!B2:D344,3,FALSE)))-SEARCH("-",IF(ISBLANK(VLOOKUP(E237,SOTC_SWINE!B2:D344,3,FALSE)),VLOOKUP(E237,SOTC_SWINE!B2:E344,4,FALSE),VLOOKUP(E344,SOTC_SWINE!B2:D344,3,FALSE))))))</f>
      </c>
      <c r="G237" s="7" t="s">
        <v>26</v>
      </c>
      <c r="H237" s="7">
        <f>VLOOKUP(E237,SOTC_SWINE!B2:C344,{2},FALSE)</f>
      </c>
      <c r="I237" s="1">
        <v>1000000000296</v>
      </c>
      <c r="J237" s="2" t="s">
        <v>207</v>
      </c>
      <c r="K237" s="2" t="s">
        <v>207</v>
      </c>
      <c r="L237">
        <f>IF(VLOOKUP(K237,SKU_SWINE!C2:F106,{4},FALSE)=0, "-",VLOOKUP(K237,SKU_SWINE!C2:F106,{4},FALSE)</f>
      </c>
      <c r="M237" s="8">
        <v>6</v>
      </c>
      <c r="N237" s="7" t="s">
        <v>28</v>
      </c>
      <c r="O237" s="9">
        <f>((VLOOKUP(Y237,SOTC_SWINE!A2:J344,9,FALSE)/VLOOKUP(Y237,SOTC_SWINE!A2:J344,8,FALSE))*M237)</f>
      </c>
      <c r="P237" s="8">
        <v>0</v>
      </c>
      <c r="Q237" s="10">
        <f>O237-P237</f>
      </c>
      <c r="R237" s="10">
        <f>Q237/M237</f>
      </c>
      <c r="S237" s="10">
        <f>U237*P237</f>
      </c>
      <c r="T237" s="8">
        <v>66885</v>
      </c>
      <c r="U237" s="8">
        <f>T237/Q237</f>
      </c>
      <c r="V237" s="8">
        <f>T237/M237</f>
      </c>
      <c r="W237" t="s">
        <v>54</v>
      </c>
      <c r="X237">
        <v>17</v>
      </c>
      <c r="Y237" t="s">
        <v>208</v>
      </c>
    </row>
    <row r="238" spans="1:25" x14ac:dyDescent="0.25">
      <c r="A238">
        <v>2024</v>
      </c>
      <c r="B238" t="s">
        <v>22</v>
      </c>
      <c r="C238" s="1" t="s">
        <v>202</v>
      </c>
      <c r="D238" s="1" t="s">
        <v>203</v>
      </c>
      <c r="E238" s="1">
        <v>2100123013</v>
      </c>
      <c r="F238" s="2">
        <f>IF(ISNUMBER(SEARCH(":",IF(ISBLANK(VLOOKUP(E238,SOTC_SWINE!B2:D344,3,FALSE)),VLOOKUP(E238,SOTC_SWINE!B2:E344,4,FALSE),VLOOKUP(E344,SOTC_SWINE!B2:D344,3,FALSE))))=TRUE,"SW"&amp;UPPER(RIGHT(IF(ISBLANK(VLOOKUP(E238,SOTC_SWINE!B2:D344,3,FALSE)),VLOOKUP(E238,SOTC_SWINE!B2:E344,4,FALSE),VLOOKUP(E344,SOTC_SWINE!B2:D344,3,FALSE)),LEN(IF(ISBLANK(VLOOKUP(E238,SOTC_SWINE!B2:D344,3,FALSE)),VLOOKUP(E238,SOTC_SWINE!B2:E344,4,FALSE),VLOOKUP(E344,SOTC_SWINE!B2:D344,3,FALSE)))-SEARCH(":",IF(ISBLANK(VLOOKUP(E238,SOTC_SWINE!B2:D344,3,FALSE)),VLOOKUP(E238,SOTC_SWINE!B2:E344,4,FALSE),VLOOKUP(E344,SOTC_SWINE!B2:D344,3,FALSE))))),"SW"&amp;UPPER(RIGHT(IF(ISBLANK(VLOOKUP(E238,SOTC_SWINE!B2:D344,3,FALSE)),VLOOKUP(E238,SOTC_SWINE!B2:E344,4,FALSE),VLOOKUP(E344,SOTC_SWINE!B2:D344,3,FALSE)),LEN(IF(ISBLANK(VLOOKUP(E238,SOTC_SWINE!B2:D344,3,FALSE)),VLOOKUP(E238,SOTC_SWINE!B2:E344,4,FALSE),VLOOKUP(E344,SOTC_SWINE!B2:D344,3,FALSE)))-SEARCH("-",IF(ISBLANK(VLOOKUP(E238,SOTC_SWINE!B2:D344,3,FALSE)),VLOOKUP(E238,SOTC_SWINE!B2:E344,4,FALSE),VLOOKUP(E344,SOTC_SWINE!B2:D344,3,FALSE))))))</f>
      </c>
      <c r="G238" s="7" t="s">
        <v>26</v>
      </c>
      <c r="H238" s="7">
        <f>VLOOKUP(E238,SOTC_SWINE!B2:C344,{2},FALSE)</f>
      </c>
      <c r="I238" s="1">
        <v>1000000000299</v>
      </c>
      <c r="J238" s="2" t="s">
        <v>209</v>
      </c>
      <c r="K238" s="2" t="s">
        <v>209</v>
      </c>
      <c r="L238">
        <f>IF(VLOOKUP(K238,SKU_SWINE!C2:F106,{4},FALSE)=0, "-",VLOOKUP(K238,SKU_SWINE!C2:F106,{4},FALSE)</f>
      </c>
      <c r="M238" s="8">
        <v>1</v>
      </c>
      <c r="N238" s="7" t="s">
        <v>28</v>
      </c>
      <c r="O238" s="9">
        <f>((VLOOKUP(Y238,SOTC_SWINE!A2:J344,9,FALSE)/VLOOKUP(Y238,SOTC_SWINE!A2:J344,8,FALSE))*M238)</f>
      </c>
      <c r="P238" s="8">
        <v>0</v>
      </c>
      <c r="Q238" s="10">
        <f>O238-P238</f>
      </c>
      <c r="R238" s="10">
        <f>Q238/M238</f>
      </c>
      <c r="S238" s="10">
        <f>U238*P238</f>
      </c>
      <c r="T238" s="8">
        <v>13492.5</v>
      </c>
      <c r="U238" s="8">
        <f>T238/Q238</f>
      </c>
      <c r="V238" s="8">
        <f>T238/M238</f>
      </c>
      <c r="W238" t="s">
        <v>54</v>
      </c>
      <c r="X238">
        <v>17</v>
      </c>
      <c r="Y238" t="s">
        <v>210</v>
      </c>
    </row>
    <row r="239" spans="1:25" x14ac:dyDescent="0.25">
      <c r="A239">
        <v>2024</v>
      </c>
      <c r="B239" t="s">
        <v>22</v>
      </c>
      <c r="C239" s="1" t="s">
        <v>202</v>
      </c>
      <c r="D239" s="1" t="s">
        <v>211</v>
      </c>
      <c r="E239" s="1">
        <v>2100123012</v>
      </c>
      <c r="F239" s="2">
        <f>IF(ISNUMBER(SEARCH(":",IF(ISBLANK(VLOOKUP(E239,SOTC_SWINE!B2:D344,3,FALSE)),VLOOKUP(E239,SOTC_SWINE!B2:E344,4,FALSE),VLOOKUP(E344,SOTC_SWINE!B2:D344,3,FALSE))))=TRUE,"SW"&amp;UPPER(RIGHT(IF(ISBLANK(VLOOKUP(E239,SOTC_SWINE!B2:D344,3,FALSE)),VLOOKUP(E239,SOTC_SWINE!B2:E344,4,FALSE),VLOOKUP(E344,SOTC_SWINE!B2:D344,3,FALSE)),LEN(IF(ISBLANK(VLOOKUP(E239,SOTC_SWINE!B2:D344,3,FALSE)),VLOOKUP(E239,SOTC_SWINE!B2:E344,4,FALSE),VLOOKUP(E344,SOTC_SWINE!B2:D344,3,FALSE)))-SEARCH(":",IF(ISBLANK(VLOOKUP(E239,SOTC_SWINE!B2:D344,3,FALSE)),VLOOKUP(E239,SOTC_SWINE!B2:E344,4,FALSE),VLOOKUP(E344,SOTC_SWINE!B2:D344,3,FALSE))))),"SW"&amp;UPPER(RIGHT(IF(ISBLANK(VLOOKUP(E239,SOTC_SWINE!B2:D344,3,FALSE)),VLOOKUP(E239,SOTC_SWINE!B2:E344,4,FALSE),VLOOKUP(E344,SOTC_SWINE!B2:D344,3,FALSE)),LEN(IF(ISBLANK(VLOOKUP(E239,SOTC_SWINE!B2:D344,3,FALSE)),VLOOKUP(E239,SOTC_SWINE!B2:E344,4,FALSE),VLOOKUP(E344,SOTC_SWINE!B2:D344,3,FALSE)))-SEARCH("-",IF(ISBLANK(VLOOKUP(E239,SOTC_SWINE!B2:D344,3,FALSE)),VLOOKUP(E239,SOTC_SWINE!B2:E344,4,FALSE),VLOOKUP(E344,SOTC_SWINE!B2:D344,3,FALSE))))))</f>
      </c>
      <c r="G239" s="7" t="s">
        <v>26</v>
      </c>
      <c r="H239" s="7">
        <f>VLOOKUP(E239,SOTC_SWINE!B2:C344,{2},FALSE)</f>
      </c>
      <c r="I239" s="1">
        <v>1000000002357</v>
      </c>
      <c r="J239" s="2" t="s">
        <v>97</v>
      </c>
      <c r="K239" s="2" t="s">
        <v>97</v>
      </c>
      <c r="L239">
        <f>IF(VLOOKUP(K239,SKU_SWINE!C2:F106,{4},FALSE)=0, "-",VLOOKUP(K239,SKU_SWINE!C2:F106,{4},FALSE)</f>
      </c>
      <c r="M239" s="8">
        <v>2</v>
      </c>
      <c r="N239" s="7" t="s">
        <v>28</v>
      </c>
      <c r="O239" s="9">
        <f>((VLOOKUP(Y239,SOTC_SWINE!A2:J344,9,FALSE)/VLOOKUP(Y239,SOTC_SWINE!A2:J344,8,FALSE))*M239)</f>
      </c>
      <c r="P239" s="8">
        <v>0</v>
      </c>
      <c r="Q239" s="10">
        <f>O239-P239</f>
      </c>
      <c r="R239" s="10">
        <f>Q239/M239</f>
      </c>
      <c r="S239" s="10">
        <f>U239*P239</f>
      </c>
      <c r="T239" s="8">
        <v>50830</v>
      </c>
      <c r="U239" s="8">
        <f>T239/Q239</f>
      </c>
      <c r="V239" s="8">
        <f>T239/M239</f>
      </c>
      <c r="W239" t="s">
        <v>54</v>
      </c>
      <c r="X239">
        <v>17</v>
      </c>
      <c r="Y239" t="s">
        <v>212</v>
      </c>
    </row>
    <row r="240" spans="1:25" x14ac:dyDescent="0.25">
      <c r="A240">
        <v>2024</v>
      </c>
      <c r="B240" t="s">
        <v>22</v>
      </c>
      <c r="C240" s="1" t="s">
        <v>202</v>
      </c>
      <c r="D240" s="1" t="s">
        <v>211</v>
      </c>
      <c r="E240" s="1">
        <v>2100123012</v>
      </c>
      <c r="F240" s="2">
        <f>IF(ISNUMBER(SEARCH(":",IF(ISBLANK(VLOOKUP(E240,SOTC_SWINE!B2:D344,3,FALSE)),VLOOKUP(E240,SOTC_SWINE!B2:E344,4,FALSE),VLOOKUP(E344,SOTC_SWINE!B2:D344,3,FALSE))))=TRUE,"SW"&amp;UPPER(RIGHT(IF(ISBLANK(VLOOKUP(E240,SOTC_SWINE!B2:D344,3,FALSE)),VLOOKUP(E240,SOTC_SWINE!B2:E344,4,FALSE),VLOOKUP(E344,SOTC_SWINE!B2:D344,3,FALSE)),LEN(IF(ISBLANK(VLOOKUP(E240,SOTC_SWINE!B2:D344,3,FALSE)),VLOOKUP(E240,SOTC_SWINE!B2:E344,4,FALSE),VLOOKUP(E344,SOTC_SWINE!B2:D344,3,FALSE)))-SEARCH(":",IF(ISBLANK(VLOOKUP(E240,SOTC_SWINE!B2:D344,3,FALSE)),VLOOKUP(E240,SOTC_SWINE!B2:E344,4,FALSE),VLOOKUP(E344,SOTC_SWINE!B2:D344,3,FALSE))))),"SW"&amp;UPPER(RIGHT(IF(ISBLANK(VLOOKUP(E240,SOTC_SWINE!B2:D344,3,FALSE)),VLOOKUP(E240,SOTC_SWINE!B2:E344,4,FALSE),VLOOKUP(E344,SOTC_SWINE!B2:D344,3,FALSE)),LEN(IF(ISBLANK(VLOOKUP(E240,SOTC_SWINE!B2:D344,3,FALSE)),VLOOKUP(E240,SOTC_SWINE!B2:E344,4,FALSE),VLOOKUP(E344,SOTC_SWINE!B2:D344,3,FALSE)))-SEARCH("-",IF(ISBLANK(VLOOKUP(E240,SOTC_SWINE!B2:D344,3,FALSE)),VLOOKUP(E240,SOTC_SWINE!B2:E344,4,FALSE),VLOOKUP(E344,SOTC_SWINE!B2:D344,3,FALSE))))))</f>
      </c>
      <c r="G240" s="7" t="s">
        <v>26</v>
      </c>
      <c r="H240" s="7">
        <f>VLOOKUP(E240,SOTC_SWINE!B2:C344,{2},FALSE)</f>
      </c>
      <c r="I240" s="1">
        <v>1000000002356</v>
      </c>
      <c r="J240" s="2" t="s">
        <v>95</v>
      </c>
      <c r="K240" s="2" t="s">
        <v>95</v>
      </c>
      <c r="L240">
        <f>IF(VLOOKUP(K240,SKU_SWINE!C2:F106,{4},FALSE)=0, "-",VLOOKUP(K240,SKU_SWINE!C2:F106,{4},FALSE)</f>
      </c>
      <c r="M240" s="8">
        <v>5</v>
      </c>
      <c r="N240" s="7" t="s">
        <v>28</v>
      </c>
      <c r="O240" s="9">
        <f>((VLOOKUP(Y240,SOTC_SWINE!A2:J344,9,FALSE)/VLOOKUP(Y240,SOTC_SWINE!A2:J344,8,FALSE))*M240)</f>
      </c>
      <c r="P240" s="8">
        <v>0</v>
      </c>
      <c r="Q240" s="10">
        <f>O240-P240</f>
      </c>
      <c r="R240" s="10">
        <f>Q240/M240</f>
      </c>
      <c r="S240" s="10">
        <f>U240*P240</f>
      </c>
      <c r="T240" s="8">
        <v>171180</v>
      </c>
      <c r="U240" s="8">
        <f>T240/Q240</f>
      </c>
      <c r="V240" s="8">
        <f>T240/M240</f>
      </c>
      <c r="W240" t="s">
        <v>54</v>
      </c>
      <c r="X240">
        <v>17</v>
      </c>
      <c r="Y240" t="s">
        <v>213</v>
      </c>
    </row>
    <row r="241" spans="1:25" x14ac:dyDescent="0.25">
      <c r="A241">
        <v>2024</v>
      </c>
      <c r="B241" t="s">
        <v>22</v>
      </c>
      <c r="C241" s="1" t="s">
        <v>202</v>
      </c>
      <c r="D241" s="1" t="s">
        <v>211</v>
      </c>
      <c r="E241" s="1">
        <v>2100123012</v>
      </c>
      <c r="F241" s="2">
        <f>IF(ISNUMBER(SEARCH(":",IF(ISBLANK(VLOOKUP(E241,SOTC_SWINE!B2:D344,3,FALSE)),VLOOKUP(E241,SOTC_SWINE!B2:E344,4,FALSE),VLOOKUP(E344,SOTC_SWINE!B2:D344,3,FALSE))))=TRUE,"SW"&amp;UPPER(RIGHT(IF(ISBLANK(VLOOKUP(E241,SOTC_SWINE!B2:D344,3,FALSE)),VLOOKUP(E241,SOTC_SWINE!B2:E344,4,FALSE),VLOOKUP(E344,SOTC_SWINE!B2:D344,3,FALSE)),LEN(IF(ISBLANK(VLOOKUP(E241,SOTC_SWINE!B2:D344,3,FALSE)),VLOOKUP(E241,SOTC_SWINE!B2:E344,4,FALSE),VLOOKUP(E344,SOTC_SWINE!B2:D344,3,FALSE)))-SEARCH(":",IF(ISBLANK(VLOOKUP(E241,SOTC_SWINE!B2:D344,3,FALSE)),VLOOKUP(E241,SOTC_SWINE!B2:E344,4,FALSE),VLOOKUP(E344,SOTC_SWINE!B2:D344,3,FALSE))))),"SW"&amp;UPPER(RIGHT(IF(ISBLANK(VLOOKUP(E241,SOTC_SWINE!B2:D344,3,FALSE)),VLOOKUP(E241,SOTC_SWINE!B2:E344,4,FALSE),VLOOKUP(E344,SOTC_SWINE!B2:D344,3,FALSE)),LEN(IF(ISBLANK(VLOOKUP(E241,SOTC_SWINE!B2:D344,3,FALSE)),VLOOKUP(E241,SOTC_SWINE!B2:E344,4,FALSE),VLOOKUP(E344,SOTC_SWINE!B2:D344,3,FALSE)))-SEARCH("-",IF(ISBLANK(VLOOKUP(E241,SOTC_SWINE!B2:D344,3,FALSE)),VLOOKUP(E241,SOTC_SWINE!B2:E344,4,FALSE),VLOOKUP(E344,SOTC_SWINE!B2:D344,3,FALSE))))))</f>
      </c>
      <c r="G241" s="7" t="s">
        <v>26</v>
      </c>
      <c r="H241" s="7">
        <f>VLOOKUP(E241,SOTC_SWINE!B2:C344,{2},FALSE)</f>
      </c>
      <c r="I241" s="1">
        <v>1000000000294</v>
      </c>
      <c r="J241" s="2" t="s">
        <v>43</v>
      </c>
      <c r="K241" s="2" t="s">
        <v>43</v>
      </c>
      <c r="L241">
        <f>IF(VLOOKUP(K241,SKU_SWINE!C2:F106,{4},FALSE)=0, "-",VLOOKUP(K241,SKU_SWINE!C2:F106,{4},FALSE)</f>
      </c>
      <c r="M241" s="8">
        <v>1</v>
      </c>
      <c r="N241" s="7" t="s">
        <v>28</v>
      </c>
      <c r="O241" s="9">
        <f>((VLOOKUP(Y241,SOTC_SWINE!A2:J344,9,FALSE)/VLOOKUP(Y241,SOTC_SWINE!A2:J344,8,FALSE))*M241)</f>
      </c>
      <c r="P241" s="8">
        <v>0</v>
      </c>
      <c r="Q241" s="10">
        <f>O241-P241</f>
      </c>
      <c r="R241" s="10">
        <f>Q241/M241</f>
      </c>
      <c r="S241" s="10">
        <f>U241*P241</f>
      </c>
      <c r="T241" s="8">
        <v>10750</v>
      </c>
      <c r="U241" s="8">
        <f>T241/Q241</f>
      </c>
      <c r="V241" s="8">
        <f>T241/M241</f>
      </c>
      <c r="W241" t="s">
        <v>54</v>
      </c>
      <c r="X241">
        <v>17</v>
      </c>
      <c r="Y241" t="s">
        <v>214</v>
      </c>
    </row>
    <row r="242" spans="1:25" x14ac:dyDescent="0.25">
      <c r="A242">
        <v>2024</v>
      </c>
      <c r="B242" t="s">
        <v>22</v>
      </c>
      <c r="C242" s="1" t="s">
        <v>202</v>
      </c>
      <c r="D242" s="1" t="s">
        <v>211</v>
      </c>
      <c r="E242" s="1">
        <v>2100123012</v>
      </c>
      <c r="F242" s="2">
        <f>IF(ISNUMBER(SEARCH(":",IF(ISBLANK(VLOOKUP(E242,SOTC_SWINE!B2:D344,3,FALSE)),VLOOKUP(E242,SOTC_SWINE!B2:E344,4,FALSE),VLOOKUP(E344,SOTC_SWINE!B2:D344,3,FALSE))))=TRUE,"SW"&amp;UPPER(RIGHT(IF(ISBLANK(VLOOKUP(E242,SOTC_SWINE!B2:D344,3,FALSE)),VLOOKUP(E242,SOTC_SWINE!B2:E344,4,FALSE),VLOOKUP(E344,SOTC_SWINE!B2:D344,3,FALSE)),LEN(IF(ISBLANK(VLOOKUP(E242,SOTC_SWINE!B2:D344,3,FALSE)),VLOOKUP(E242,SOTC_SWINE!B2:E344,4,FALSE),VLOOKUP(E344,SOTC_SWINE!B2:D344,3,FALSE)))-SEARCH(":",IF(ISBLANK(VLOOKUP(E242,SOTC_SWINE!B2:D344,3,FALSE)),VLOOKUP(E242,SOTC_SWINE!B2:E344,4,FALSE),VLOOKUP(E344,SOTC_SWINE!B2:D344,3,FALSE))))),"SW"&amp;UPPER(RIGHT(IF(ISBLANK(VLOOKUP(E242,SOTC_SWINE!B2:D344,3,FALSE)),VLOOKUP(E242,SOTC_SWINE!B2:E344,4,FALSE),VLOOKUP(E344,SOTC_SWINE!B2:D344,3,FALSE)),LEN(IF(ISBLANK(VLOOKUP(E242,SOTC_SWINE!B2:D344,3,FALSE)),VLOOKUP(E242,SOTC_SWINE!B2:E344,4,FALSE),VLOOKUP(E344,SOTC_SWINE!B2:D344,3,FALSE)))-SEARCH("-",IF(ISBLANK(VLOOKUP(E242,SOTC_SWINE!B2:D344,3,FALSE)),VLOOKUP(E242,SOTC_SWINE!B2:E344,4,FALSE),VLOOKUP(E344,SOTC_SWINE!B2:D344,3,FALSE))))))</f>
      </c>
      <c r="G242" s="7" t="s">
        <v>26</v>
      </c>
      <c r="H242" s="7">
        <f>VLOOKUP(E242,SOTC_SWINE!B2:C344,{2},FALSE)</f>
      </c>
      <c r="I242" s="1">
        <v>1000000000296</v>
      </c>
      <c r="J242" s="2" t="s">
        <v>207</v>
      </c>
      <c r="K242" s="2" t="s">
        <v>207</v>
      </c>
      <c r="L242">
        <f>IF(VLOOKUP(K242,SKU_SWINE!C2:F106,{4},FALSE)=0, "-",VLOOKUP(K242,SKU_SWINE!C2:F106,{4},FALSE)</f>
      </c>
      <c r="M242" s="8">
        <v>4</v>
      </c>
      <c r="N242" s="7" t="s">
        <v>28</v>
      </c>
      <c r="O242" s="9">
        <f>((VLOOKUP(Y242,SOTC_SWINE!A2:J344,9,FALSE)/VLOOKUP(Y242,SOTC_SWINE!A2:J344,8,FALSE))*M242)</f>
      </c>
      <c r="P242" s="8">
        <v>0</v>
      </c>
      <c r="Q242" s="10">
        <f>O242-P242</f>
      </c>
      <c r="R242" s="10">
        <f>Q242/M242</f>
      </c>
      <c r="S242" s="10">
        <f>U242*P242</f>
      </c>
      <c r="T242" s="8">
        <v>45727.5</v>
      </c>
      <c r="U242" s="8">
        <f>T242/Q242</f>
      </c>
      <c r="V242" s="8">
        <f>T242/M242</f>
      </c>
      <c r="W242" t="s">
        <v>54</v>
      </c>
      <c r="X242">
        <v>17</v>
      </c>
      <c r="Y242" t="s">
        <v>215</v>
      </c>
    </row>
    <row r="243" spans="1:25" x14ac:dyDescent="0.25">
      <c r="A243">
        <v>2024</v>
      </c>
      <c r="B243" t="s">
        <v>22</v>
      </c>
      <c r="C243" s="1" t="s">
        <v>202</v>
      </c>
      <c r="D243" s="1" t="s">
        <v>211</v>
      </c>
      <c r="E243" s="1">
        <v>2100123012</v>
      </c>
      <c r="F243" s="2">
        <f>IF(ISNUMBER(SEARCH(":",IF(ISBLANK(VLOOKUP(E243,SOTC_SWINE!B2:D344,3,FALSE)),VLOOKUP(E243,SOTC_SWINE!B2:E344,4,FALSE),VLOOKUP(E344,SOTC_SWINE!B2:D344,3,FALSE))))=TRUE,"SW"&amp;UPPER(RIGHT(IF(ISBLANK(VLOOKUP(E243,SOTC_SWINE!B2:D344,3,FALSE)),VLOOKUP(E243,SOTC_SWINE!B2:E344,4,FALSE),VLOOKUP(E344,SOTC_SWINE!B2:D344,3,FALSE)),LEN(IF(ISBLANK(VLOOKUP(E243,SOTC_SWINE!B2:D344,3,FALSE)),VLOOKUP(E243,SOTC_SWINE!B2:E344,4,FALSE),VLOOKUP(E344,SOTC_SWINE!B2:D344,3,FALSE)))-SEARCH(":",IF(ISBLANK(VLOOKUP(E243,SOTC_SWINE!B2:D344,3,FALSE)),VLOOKUP(E243,SOTC_SWINE!B2:E344,4,FALSE),VLOOKUP(E344,SOTC_SWINE!B2:D344,3,FALSE))))),"SW"&amp;UPPER(RIGHT(IF(ISBLANK(VLOOKUP(E243,SOTC_SWINE!B2:D344,3,FALSE)),VLOOKUP(E243,SOTC_SWINE!B2:E344,4,FALSE),VLOOKUP(E344,SOTC_SWINE!B2:D344,3,FALSE)),LEN(IF(ISBLANK(VLOOKUP(E243,SOTC_SWINE!B2:D344,3,FALSE)),VLOOKUP(E243,SOTC_SWINE!B2:E344,4,FALSE),VLOOKUP(E344,SOTC_SWINE!B2:D344,3,FALSE)))-SEARCH("-",IF(ISBLANK(VLOOKUP(E243,SOTC_SWINE!B2:D344,3,FALSE)),VLOOKUP(E243,SOTC_SWINE!B2:E344,4,FALSE),VLOOKUP(E344,SOTC_SWINE!B2:D344,3,FALSE))))))</f>
      </c>
      <c r="G243" s="7" t="s">
        <v>26</v>
      </c>
      <c r="H243" s="7">
        <f>VLOOKUP(E243,SOTC_SWINE!B2:C344,{2},FALSE)</f>
      </c>
      <c r="I243" s="1">
        <v>1000000000299</v>
      </c>
      <c r="J243" s="2" t="s">
        <v>209</v>
      </c>
      <c r="K243" s="2" t="s">
        <v>209</v>
      </c>
      <c r="L243">
        <f>IF(VLOOKUP(K243,SKU_SWINE!C2:F106,{4},FALSE)=0, "-",VLOOKUP(K243,SKU_SWINE!C2:F106,{4},FALSE)</f>
      </c>
      <c r="M243" s="8">
        <v>1</v>
      </c>
      <c r="N243" s="7" t="s">
        <v>28</v>
      </c>
      <c r="O243" s="9">
        <f>((VLOOKUP(Y243,SOTC_SWINE!A2:J344,9,FALSE)/VLOOKUP(Y243,SOTC_SWINE!A2:J344,8,FALSE))*M243)</f>
      </c>
      <c r="P243" s="8">
        <v>0</v>
      </c>
      <c r="Q243" s="10">
        <f>O243-P243</f>
      </c>
      <c r="R243" s="10">
        <f>Q243/M243</f>
      </c>
      <c r="S243" s="10">
        <f>U243*P243</f>
      </c>
      <c r="T243" s="8">
        <v>13387.5</v>
      </c>
      <c r="U243" s="8">
        <f>T243/Q243</f>
      </c>
      <c r="V243" s="8">
        <f>T243/M243</f>
      </c>
      <c r="W243" t="s">
        <v>54</v>
      </c>
      <c r="X243">
        <v>17</v>
      </c>
      <c r="Y243" t="s">
        <v>216</v>
      </c>
    </row>
    <row r="244" spans="1:25" x14ac:dyDescent="0.25">
      <c r="A244">
        <v>2024</v>
      </c>
      <c r="B244" t="s">
        <v>22</v>
      </c>
      <c r="C244" s="1" t="s">
        <v>194</v>
      </c>
      <c r="D244" s="1" t="s">
        <v>217</v>
      </c>
      <c r="E244" s="1">
        <v>2100123028</v>
      </c>
      <c r="F244" s="2">
        <f>IF(ISNUMBER(SEARCH(":",IF(ISBLANK(VLOOKUP(E244,SOTC_SWINE!B2:D344,3,FALSE)),VLOOKUP(E244,SOTC_SWINE!B2:E344,4,FALSE),VLOOKUP(E344,SOTC_SWINE!B2:D344,3,FALSE))))=TRUE,"SW"&amp;UPPER(RIGHT(IF(ISBLANK(VLOOKUP(E244,SOTC_SWINE!B2:D344,3,FALSE)),VLOOKUP(E244,SOTC_SWINE!B2:E344,4,FALSE),VLOOKUP(E344,SOTC_SWINE!B2:D344,3,FALSE)),LEN(IF(ISBLANK(VLOOKUP(E244,SOTC_SWINE!B2:D344,3,FALSE)),VLOOKUP(E244,SOTC_SWINE!B2:E344,4,FALSE),VLOOKUP(E344,SOTC_SWINE!B2:D344,3,FALSE)))-SEARCH(":",IF(ISBLANK(VLOOKUP(E244,SOTC_SWINE!B2:D344,3,FALSE)),VLOOKUP(E244,SOTC_SWINE!B2:E344,4,FALSE),VLOOKUP(E344,SOTC_SWINE!B2:D344,3,FALSE))))),"SW"&amp;UPPER(RIGHT(IF(ISBLANK(VLOOKUP(E244,SOTC_SWINE!B2:D344,3,FALSE)),VLOOKUP(E244,SOTC_SWINE!B2:E344,4,FALSE),VLOOKUP(E344,SOTC_SWINE!B2:D344,3,FALSE)),LEN(IF(ISBLANK(VLOOKUP(E244,SOTC_SWINE!B2:D344,3,FALSE)),VLOOKUP(E244,SOTC_SWINE!B2:E344,4,FALSE),VLOOKUP(E344,SOTC_SWINE!B2:D344,3,FALSE)))-SEARCH("-",IF(ISBLANK(VLOOKUP(E244,SOTC_SWINE!B2:D344,3,FALSE)),VLOOKUP(E244,SOTC_SWINE!B2:E344,4,FALSE),VLOOKUP(E344,SOTC_SWINE!B2:D344,3,FALSE))))))</f>
      </c>
      <c r="G244" s="7" t="s">
        <v>26</v>
      </c>
      <c r="H244" s="7">
        <f>VLOOKUP(E244,SOTC_SWINE!B2:C344,{2},FALSE)</f>
      </c>
      <c r="I244" s="1">
        <v>1000000002356</v>
      </c>
      <c r="J244" s="2" t="s">
        <v>95</v>
      </c>
      <c r="K244" s="2" t="s">
        <v>95</v>
      </c>
      <c r="L244">
        <f>IF(VLOOKUP(K244,SKU_SWINE!C2:F106,{4},FALSE)=0, "-",VLOOKUP(K244,SKU_SWINE!C2:F106,{4},FALSE)</f>
      </c>
      <c r="M244" s="8">
        <v>20</v>
      </c>
      <c r="N244" s="7" t="s">
        <v>28</v>
      </c>
      <c r="O244" s="9">
        <f>((VLOOKUP(Y244,SOTC_SWINE!A2:J344,9,FALSE)/VLOOKUP(Y244,SOTC_SWINE!A2:J344,8,FALSE))*M244)</f>
      </c>
      <c r="P244" s="8">
        <v>0</v>
      </c>
      <c r="Q244" s="10">
        <f>O244-P244</f>
      </c>
      <c r="R244" s="10">
        <f>Q244/M244</f>
      </c>
      <c r="S244" s="10">
        <f>U244*P244</f>
      </c>
      <c r="T244" s="8">
        <v>480127.5</v>
      </c>
      <c r="U244" s="8">
        <f>T244/Q244</f>
      </c>
      <c r="V244" s="8">
        <f>T244/M244</f>
      </c>
      <c r="W244" t="s">
        <v>54</v>
      </c>
      <c r="X244">
        <v>17</v>
      </c>
      <c r="Y244" t="s">
        <v>218</v>
      </c>
    </row>
    <row r="245" spans="1:25" x14ac:dyDescent="0.25">
      <c r="A245">
        <v>2024</v>
      </c>
      <c r="B245" t="s">
        <v>22</v>
      </c>
      <c r="C245" s="1" t="s">
        <v>194</v>
      </c>
      <c r="D245" s="1" t="s">
        <v>219</v>
      </c>
      <c r="E245" s="1">
        <v>2100123041</v>
      </c>
      <c r="F245" s="2">
        <f>IF(ISNUMBER(SEARCH(":",IF(ISBLANK(VLOOKUP(E245,SOTC_SWINE!B2:D344,3,FALSE)),VLOOKUP(E245,SOTC_SWINE!B2:E344,4,FALSE),VLOOKUP(E344,SOTC_SWINE!B2:D344,3,FALSE))))=TRUE,"SW"&amp;UPPER(RIGHT(IF(ISBLANK(VLOOKUP(E245,SOTC_SWINE!B2:D344,3,FALSE)),VLOOKUP(E245,SOTC_SWINE!B2:E344,4,FALSE),VLOOKUP(E344,SOTC_SWINE!B2:D344,3,FALSE)),LEN(IF(ISBLANK(VLOOKUP(E245,SOTC_SWINE!B2:D344,3,FALSE)),VLOOKUP(E245,SOTC_SWINE!B2:E344,4,FALSE),VLOOKUP(E344,SOTC_SWINE!B2:D344,3,FALSE)))-SEARCH(":",IF(ISBLANK(VLOOKUP(E245,SOTC_SWINE!B2:D344,3,FALSE)),VLOOKUP(E245,SOTC_SWINE!B2:E344,4,FALSE),VLOOKUP(E344,SOTC_SWINE!B2:D344,3,FALSE))))),"SW"&amp;UPPER(RIGHT(IF(ISBLANK(VLOOKUP(E245,SOTC_SWINE!B2:D344,3,FALSE)),VLOOKUP(E245,SOTC_SWINE!B2:E344,4,FALSE),VLOOKUP(E344,SOTC_SWINE!B2:D344,3,FALSE)),LEN(IF(ISBLANK(VLOOKUP(E245,SOTC_SWINE!B2:D344,3,FALSE)),VLOOKUP(E245,SOTC_SWINE!B2:E344,4,FALSE),VLOOKUP(E344,SOTC_SWINE!B2:D344,3,FALSE)))-SEARCH("-",IF(ISBLANK(VLOOKUP(E245,SOTC_SWINE!B2:D344,3,FALSE)),VLOOKUP(E245,SOTC_SWINE!B2:E344,4,FALSE),VLOOKUP(E344,SOTC_SWINE!B2:D344,3,FALSE))))))</f>
      </c>
      <c r="G245" s="7" t="s">
        <v>26</v>
      </c>
      <c r="H245" s="7">
        <f>VLOOKUP(E245,SOTC_SWINE!B2:C344,{2},FALSE)</f>
      </c>
      <c r="I245" s="1">
        <v>1000000000637</v>
      </c>
      <c r="J245" s="2" t="s">
        <v>47</v>
      </c>
      <c r="K245" s="2" t="s">
        <v>47</v>
      </c>
      <c r="L245">
        <f>IF(VLOOKUP(K245,SKU_SWINE!C2:F106,{4},FALSE)=0, "-",VLOOKUP(K245,SKU_SWINE!C2:F106,{4},FALSE)</f>
      </c>
      <c r="M245" s="8">
        <v>6</v>
      </c>
      <c r="N245" s="7" t="s">
        <v>28</v>
      </c>
      <c r="O245" s="9">
        <f>((VLOOKUP(Y245,SOTC_SWINE!A2:J344,9,FALSE)/VLOOKUP(Y245,SOTC_SWINE!A2:J344,8,FALSE))*M245)</f>
      </c>
      <c r="P245" s="8">
        <v>0</v>
      </c>
      <c r="Q245" s="10">
        <f>O245-P245</f>
      </c>
      <c r="R245" s="10">
        <f>Q245/M245</f>
      </c>
      <c r="S245" s="10">
        <f>U245*P245</f>
      </c>
      <c r="T245" s="8">
        <v>17760</v>
      </c>
      <c r="U245" s="8">
        <f>T245/Q245</f>
      </c>
      <c r="V245" s="8">
        <f>T245/M245</f>
      </c>
      <c r="W245" t="s">
        <v>54</v>
      </c>
      <c r="X245">
        <v>17</v>
      </c>
      <c r="Y245" t="s">
        <v>220</v>
      </c>
    </row>
    <row r="246" spans="1:25" x14ac:dyDescent="0.25">
      <c r="A246">
        <v>2024</v>
      </c>
      <c r="B246" t="s">
        <v>22</v>
      </c>
      <c r="C246" s="1" t="s">
        <v>194</v>
      </c>
      <c r="D246" s="1" t="s">
        <v>219</v>
      </c>
      <c r="E246" s="1">
        <v>2100123041</v>
      </c>
      <c r="F246" s="2">
        <f>IF(ISNUMBER(SEARCH(":",IF(ISBLANK(VLOOKUP(E246,SOTC_SWINE!B2:D344,3,FALSE)),VLOOKUP(E246,SOTC_SWINE!B2:E344,4,FALSE),VLOOKUP(E344,SOTC_SWINE!B2:D344,3,FALSE))))=TRUE,"SW"&amp;UPPER(RIGHT(IF(ISBLANK(VLOOKUP(E246,SOTC_SWINE!B2:D344,3,FALSE)),VLOOKUP(E246,SOTC_SWINE!B2:E344,4,FALSE),VLOOKUP(E344,SOTC_SWINE!B2:D344,3,FALSE)),LEN(IF(ISBLANK(VLOOKUP(E246,SOTC_SWINE!B2:D344,3,FALSE)),VLOOKUP(E246,SOTC_SWINE!B2:E344,4,FALSE),VLOOKUP(E344,SOTC_SWINE!B2:D344,3,FALSE)))-SEARCH(":",IF(ISBLANK(VLOOKUP(E246,SOTC_SWINE!B2:D344,3,FALSE)),VLOOKUP(E246,SOTC_SWINE!B2:E344,4,FALSE),VLOOKUP(E344,SOTC_SWINE!B2:D344,3,FALSE))))),"SW"&amp;UPPER(RIGHT(IF(ISBLANK(VLOOKUP(E246,SOTC_SWINE!B2:D344,3,FALSE)),VLOOKUP(E246,SOTC_SWINE!B2:E344,4,FALSE),VLOOKUP(E344,SOTC_SWINE!B2:D344,3,FALSE)),LEN(IF(ISBLANK(VLOOKUP(E246,SOTC_SWINE!B2:D344,3,FALSE)),VLOOKUP(E246,SOTC_SWINE!B2:E344,4,FALSE),VLOOKUP(E344,SOTC_SWINE!B2:D344,3,FALSE)))-SEARCH("-",IF(ISBLANK(VLOOKUP(E246,SOTC_SWINE!B2:D344,3,FALSE)),VLOOKUP(E246,SOTC_SWINE!B2:E344,4,FALSE),VLOOKUP(E344,SOTC_SWINE!B2:D344,3,FALSE))))))</f>
      </c>
      <c r="G246" s="7" t="s">
        <v>26</v>
      </c>
      <c r="H246" s="7">
        <f>VLOOKUP(E246,SOTC_SWINE!B2:C344,{2},FALSE)</f>
      </c>
      <c r="I246" s="1">
        <v>1000000000631</v>
      </c>
      <c r="J246" s="2" t="s">
        <v>90</v>
      </c>
      <c r="K246" s="2" t="s">
        <v>90</v>
      </c>
      <c r="L246">
        <f>IF(VLOOKUP(K246,SKU_SWINE!C2:F106,{4},FALSE)=0, "-",VLOOKUP(K246,SKU_SWINE!C2:F106,{4},FALSE)</f>
      </c>
      <c r="M246" s="8">
        <v>18</v>
      </c>
      <c r="N246" s="7" t="s">
        <v>28</v>
      </c>
      <c r="O246" s="9">
        <f>((VLOOKUP(Y246,SOTC_SWINE!A2:J344,9,FALSE)/VLOOKUP(Y246,SOTC_SWINE!A2:J344,8,FALSE))*M246)</f>
      </c>
      <c r="P246" s="8">
        <v>0</v>
      </c>
      <c r="Q246" s="10">
        <f>O246-P246</f>
      </c>
      <c r="R246" s="10">
        <f>Q246/M246</f>
      </c>
      <c r="S246" s="10">
        <f>U246*P246</f>
      </c>
      <c r="T246" s="8">
        <v>30390.12</v>
      </c>
      <c r="U246" s="8">
        <f>T246/Q246</f>
      </c>
      <c r="V246" s="8">
        <f>T246/M246</f>
      </c>
      <c r="W246" t="s">
        <v>54</v>
      </c>
      <c r="X246">
        <v>17</v>
      </c>
      <c r="Y246" t="s">
        <v>221</v>
      </c>
    </row>
    <row r="247" spans="1:25" x14ac:dyDescent="0.25">
      <c r="A247">
        <v>2024</v>
      </c>
      <c r="B247" t="s">
        <v>22</v>
      </c>
      <c r="C247" s="1" t="s">
        <v>194</v>
      </c>
      <c r="D247" s="1" t="s">
        <v>219</v>
      </c>
      <c r="E247" s="1">
        <v>2100123041</v>
      </c>
      <c r="F247" s="2">
        <f>IF(ISNUMBER(SEARCH(":",IF(ISBLANK(VLOOKUP(E247,SOTC_SWINE!B2:D344,3,FALSE)),VLOOKUP(E247,SOTC_SWINE!B2:E344,4,FALSE),VLOOKUP(E344,SOTC_SWINE!B2:D344,3,FALSE))))=TRUE,"SW"&amp;UPPER(RIGHT(IF(ISBLANK(VLOOKUP(E247,SOTC_SWINE!B2:D344,3,FALSE)),VLOOKUP(E247,SOTC_SWINE!B2:E344,4,FALSE),VLOOKUP(E344,SOTC_SWINE!B2:D344,3,FALSE)),LEN(IF(ISBLANK(VLOOKUP(E247,SOTC_SWINE!B2:D344,3,FALSE)),VLOOKUP(E247,SOTC_SWINE!B2:E344,4,FALSE),VLOOKUP(E344,SOTC_SWINE!B2:D344,3,FALSE)))-SEARCH(":",IF(ISBLANK(VLOOKUP(E247,SOTC_SWINE!B2:D344,3,FALSE)),VLOOKUP(E247,SOTC_SWINE!B2:E344,4,FALSE),VLOOKUP(E344,SOTC_SWINE!B2:D344,3,FALSE))))),"SW"&amp;UPPER(RIGHT(IF(ISBLANK(VLOOKUP(E247,SOTC_SWINE!B2:D344,3,FALSE)),VLOOKUP(E247,SOTC_SWINE!B2:E344,4,FALSE),VLOOKUP(E344,SOTC_SWINE!B2:D344,3,FALSE)),LEN(IF(ISBLANK(VLOOKUP(E247,SOTC_SWINE!B2:D344,3,FALSE)),VLOOKUP(E247,SOTC_SWINE!B2:E344,4,FALSE),VLOOKUP(E344,SOTC_SWINE!B2:D344,3,FALSE)))-SEARCH("-",IF(ISBLANK(VLOOKUP(E247,SOTC_SWINE!B2:D344,3,FALSE)),VLOOKUP(E247,SOTC_SWINE!B2:E344,4,FALSE),VLOOKUP(E344,SOTC_SWINE!B2:D344,3,FALSE))))))</f>
      </c>
      <c r="G247" s="7" t="s">
        <v>26</v>
      </c>
      <c r="H247" s="7">
        <f>VLOOKUP(E247,SOTC_SWINE!B2:C344,{2},FALSE)</f>
      </c>
      <c r="I247" s="1">
        <v>1000000000630</v>
      </c>
      <c r="J247" s="2" t="s">
        <v>102</v>
      </c>
      <c r="K247" s="2" t="s">
        <v>102</v>
      </c>
      <c r="L247">
        <f>IF(VLOOKUP(K247,SKU_SWINE!C2:F106,{4},FALSE)=0, "-",VLOOKUP(K247,SKU_SWINE!C2:F106,{4},FALSE)</f>
      </c>
      <c r="M247" s="8">
        <v>1</v>
      </c>
      <c r="N247" s="7" t="s">
        <v>28</v>
      </c>
      <c r="O247" s="9">
        <f>((VLOOKUP(Y247,SOTC_SWINE!A2:J344,9,FALSE)/VLOOKUP(Y247,SOTC_SWINE!A2:J344,8,FALSE))*M247)</f>
      </c>
      <c r="P247" s="8">
        <v>0</v>
      </c>
      <c r="Q247" s="10">
        <f>O247-P247</f>
      </c>
      <c r="R247" s="10">
        <f>Q247/M247</f>
      </c>
      <c r="S247" s="10">
        <f>U247*P247</f>
      </c>
      <c r="T247" s="8">
        <v>1209.99</v>
      </c>
      <c r="U247" s="8">
        <f>T247/Q247</f>
      </c>
      <c r="V247" s="8">
        <f>T247/M247</f>
      </c>
      <c r="W247" t="s">
        <v>54</v>
      </c>
      <c r="X247">
        <v>17</v>
      </c>
      <c r="Y247" t="s">
        <v>222</v>
      </c>
    </row>
    <row r="248" spans="1:25" x14ac:dyDescent="0.25">
      <c r="A248">
        <v>2024</v>
      </c>
      <c r="B248" t="s">
        <v>22</v>
      </c>
      <c r="C248" s="1" t="s">
        <v>194</v>
      </c>
      <c r="D248" s="1" t="s">
        <v>219</v>
      </c>
      <c r="E248" s="1">
        <v>2100123041</v>
      </c>
      <c r="F248" s="2">
        <f>IF(ISNUMBER(SEARCH(":",IF(ISBLANK(VLOOKUP(E248,SOTC_SWINE!B2:D344,3,FALSE)),VLOOKUP(E248,SOTC_SWINE!B2:E344,4,FALSE),VLOOKUP(E344,SOTC_SWINE!B2:D344,3,FALSE))))=TRUE,"SW"&amp;UPPER(RIGHT(IF(ISBLANK(VLOOKUP(E248,SOTC_SWINE!B2:D344,3,FALSE)),VLOOKUP(E248,SOTC_SWINE!B2:E344,4,FALSE),VLOOKUP(E344,SOTC_SWINE!B2:D344,3,FALSE)),LEN(IF(ISBLANK(VLOOKUP(E248,SOTC_SWINE!B2:D344,3,FALSE)),VLOOKUP(E248,SOTC_SWINE!B2:E344,4,FALSE),VLOOKUP(E344,SOTC_SWINE!B2:D344,3,FALSE)))-SEARCH(":",IF(ISBLANK(VLOOKUP(E248,SOTC_SWINE!B2:D344,3,FALSE)),VLOOKUP(E248,SOTC_SWINE!B2:E344,4,FALSE),VLOOKUP(E344,SOTC_SWINE!B2:D344,3,FALSE))))),"SW"&amp;UPPER(RIGHT(IF(ISBLANK(VLOOKUP(E248,SOTC_SWINE!B2:D344,3,FALSE)),VLOOKUP(E248,SOTC_SWINE!B2:E344,4,FALSE),VLOOKUP(E344,SOTC_SWINE!B2:D344,3,FALSE)),LEN(IF(ISBLANK(VLOOKUP(E248,SOTC_SWINE!B2:D344,3,FALSE)),VLOOKUP(E248,SOTC_SWINE!B2:E344,4,FALSE),VLOOKUP(E344,SOTC_SWINE!B2:D344,3,FALSE)))-SEARCH("-",IF(ISBLANK(VLOOKUP(E248,SOTC_SWINE!B2:D344,3,FALSE)),VLOOKUP(E248,SOTC_SWINE!B2:E344,4,FALSE),VLOOKUP(E344,SOTC_SWINE!B2:D344,3,FALSE))))))</f>
      </c>
      <c r="G248" s="7" t="s">
        <v>26</v>
      </c>
      <c r="H248" s="7">
        <f>VLOOKUP(E248,SOTC_SWINE!B2:C344,{2},FALSE)</f>
      </c>
      <c r="I248" s="1">
        <v>1000000000630</v>
      </c>
      <c r="J248" s="2" t="s">
        <v>102</v>
      </c>
      <c r="K248" s="2" t="s">
        <v>102</v>
      </c>
      <c r="L248">
        <f>IF(VLOOKUP(K248,SKU_SWINE!C2:F106,{4},FALSE)=0, "-",VLOOKUP(K248,SKU_SWINE!C2:F106,{4},FALSE)</f>
      </c>
      <c r="M248" s="8">
        <v>5</v>
      </c>
      <c r="N248" s="7" t="s">
        <v>28</v>
      </c>
      <c r="O248" s="9">
        <f>((VLOOKUP(Y248,SOTC_SWINE!A2:J344,9,FALSE)/VLOOKUP(Y248,SOTC_SWINE!A2:J344,8,FALSE))*M248)</f>
      </c>
      <c r="P248" s="8">
        <v>0</v>
      </c>
      <c r="Q248" s="10">
        <f>O248-P248</f>
      </c>
      <c r="R248" s="10">
        <f>Q248/M248</f>
      </c>
      <c r="S248" s="10">
        <f>U248*P248</f>
      </c>
      <c r="T248" s="8">
        <v>6049.95</v>
      </c>
      <c r="U248" s="8">
        <f>T248/Q248</f>
      </c>
      <c r="V248" s="8">
        <f>T248/M248</f>
      </c>
      <c r="W248" t="s">
        <v>54</v>
      </c>
      <c r="X248">
        <v>17</v>
      </c>
      <c r="Y248" t="s">
        <v>222</v>
      </c>
    </row>
    <row r="249" spans="1:25" x14ac:dyDescent="0.25">
      <c r="A249">
        <v>2024</v>
      </c>
      <c r="B249" t="s">
        <v>22</v>
      </c>
      <c r="C249" s="1" t="s">
        <v>194</v>
      </c>
      <c r="D249" s="1" t="s">
        <v>219</v>
      </c>
      <c r="E249" s="1">
        <v>2100123041</v>
      </c>
      <c r="F249" s="2">
        <f>IF(ISNUMBER(SEARCH(":",IF(ISBLANK(VLOOKUP(E249,SOTC_SWINE!B2:D344,3,FALSE)),VLOOKUP(E249,SOTC_SWINE!B2:E344,4,FALSE),VLOOKUP(E344,SOTC_SWINE!B2:D344,3,FALSE))))=TRUE,"SW"&amp;UPPER(RIGHT(IF(ISBLANK(VLOOKUP(E249,SOTC_SWINE!B2:D344,3,FALSE)),VLOOKUP(E249,SOTC_SWINE!B2:E344,4,FALSE),VLOOKUP(E344,SOTC_SWINE!B2:D344,3,FALSE)),LEN(IF(ISBLANK(VLOOKUP(E249,SOTC_SWINE!B2:D344,3,FALSE)),VLOOKUP(E249,SOTC_SWINE!B2:E344,4,FALSE),VLOOKUP(E344,SOTC_SWINE!B2:D344,3,FALSE)))-SEARCH(":",IF(ISBLANK(VLOOKUP(E249,SOTC_SWINE!B2:D344,3,FALSE)),VLOOKUP(E249,SOTC_SWINE!B2:E344,4,FALSE),VLOOKUP(E344,SOTC_SWINE!B2:D344,3,FALSE))))),"SW"&amp;UPPER(RIGHT(IF(ISBLANK(VLOOKUP(E249,SOTC_SWINE!B2:D344,3,FALSE)),VLOOKUP(E249,SOTC_SWINE!B2:E344,4,FALSE),VLOOKUP(E344,SOTC_SWINE!B2:D344,3,FALSE)),LEN(IF(ISBLANK(VLOOKUP(E249,SOTC_SWINE!B2:D344,3,FALSE)),VLOOKUP(E249,SOTC_SWINE!B2:E344,4,FALSE),VLOOKUP(E344,SOTC_SWINE!B2:D344,3,FALSE)))-SEARCH("-",IF(ISBLANK(VLOOKUP(E249,SOTC_SWINE!B2:D344,3,FALSE)),VLOOKUP(E249,SOTC_SWINE!B2:E344,4,FALSE),VLOOKUP(E344,SOTC_SWINE!B2:D344,3,FALSE))))))</f>
      </c>
      <c r="G249" s="7" t="s">
        <v>26</v>
      </c>
      <c r="H249" s="7">
        <f>VLOOKUP(E249,SOTC_SWINE!B2:C344,{2},FALSE)</f>
      </c>
      <c r="I249" s="1">
        <v>1000000000631</v>
      </c>
      <c r="J249" s="2" t="s">
        <v>90</v>
      </c>
      <c r="K249" s="2" t="s">
        <v>90</v>
      </c>
      <c r="L249">
        <f>IF(VLOOKUP(K249,SKU_SWINE!C2:F106,{4},FALSE)=0, "-",VLOOKUP(K249,SKU_SWINE!C2:F106,{4},FALSE)</f>
      </c>
      <c r="M249" s="8">
        <v>18</v>
      </c>
      <c r="N249" s="7" t="s">
        <v>28</v>
      </c>
      <c r="O249" s="9">
        <f>((VLOOKUP(Y249,SOTC_SWINE!A2:J344,9,FALSE)/VLOOKUP(Y249,SOTC_SWINE!A2:J344,8,FALSE))*M249)</f>
      </c>
      <c r="P249" s="8">
        <v>0</v>
      </c>
      <c r="Q249" s="10">
        <f>O249-P249</f>
      </c>
      <c r="R249" s="10">
        <f>Q249/M249</f>
      </c>
      <c r="S249" s="10">
        <f>U249*P249</f>
      </c>
      <c r="T249" s="8">
        <v>30389.94</v>
      </c>
      <c r="U249" s="8">
        <f>T249/Q249</f>
      </c>
      <c r="V249" s="8">
        <f>T249/M249</f>
      </c>
      <c r="W249" t="s">
        <v>54</v>
      </c>
      <c r="X249">
        <v>17</v>
      </c>
      <c r="Y249" t="s">
        <v>221</v>
      </c>
    </row>
    <row r="250" spans="1:25" x14ac:dyDescent="0.25">
      <c r="A250">
        <v>2024</v>
      </c>
      <c r="B250" t="s">
        <v>22</v>
      </c>
      <c r="C250" s="1" t="s">
        <v>194</v>
      </c>
      <c r="D250" s="1" t="s">
        <v>219</v>
      </c>
      <c r="E250" s="1">
        <v>2100123041</v>
      </c>
      <c r="F250" s="2">
        <f>IF(ISNUMBER(SEARCH(":",IF(ISBLANK(VLOOKUP(E250,SOTC_SWINE!B2:D344,3,FALSE)),VLOOKUP(E250,SOTC_SWINE!B2:E344,4,FALSE),VLOOKUP(E344,SOTC_SWINE!B2:D344,3,FALSE))))=TRUE,"SW"&amp;UPPER(RIGHT(IF(ISBLANK(VLOOKUP(E250,SOTC_SWINE!B2:D344,3,FALSE)),VLOOKUP(E250,SOTC_SWINE!B2:E344,4,FALSE),VLOOKUP(E344,SOTC_SWINE!B2:D344,3,FALSE)),LEN(IF(ISBLANK(VLOOKUP(E250,SOTC_SWINE!B2:D344,3,FALSE)),VLOOKUP(E250,SOTC_SWINE!B2:E344,4,FALSE),VLOOKUP(E344,SOTC_SWINE!B2:D344,3,FALSE)))-SEARCH(":",IF(ISBLANK(VLOOKUP(E250,SOTC_SWINE!B2:D344,3,FALSE)),VLOOKUP(E250,SOTC_SWINE!B2:E344,4,FALSE),VLOOKUP(E344,SOTC_SWINE!B2:D344,3,FALSE))))),"SW"&amp;UPPER(RIGHT(IF(ISBLANK(VLOOKUP(E250,SOTC_SWINE!B2:D344,3,FALSE)),VLOOKUP(E250,SOTC_SWINE!B2:E344,4,FALSE),VLOOKUP(E344,SOTC_SWINE!B2:D344,3,FALSE)),LEN(IF(ISBLANK(VLOOKUP(E250,SOTC_SWINE!B2:D344,3,FALSE)),VLOOKUP(E250,SOTC_SWINE!B2:E344,4,FALSE),VLOOKUP(E344,SOTC_SWINE!B2:D344,3,FALSE)))-SEARCH("-",IF(ISBLANK(VLOOKUP(E250,SOTC_SWINE!B2:D344,3,FALSE)),VLOOKUP(E250,SOTC_SWINE!B2:E344,4,FALSE),VLOOKUP(E344,SOTC_SWINE!B2:D344,3,FALSE))))))</f>
      </c>
      <c r="G250" s="7" t="s">
        <v>26</v>
      </c>
      <c r="H250" s="7">
        <f>VLOOKUP(E250,SOTC_SWINE!B2:C344,{2},FALSE)</f>
      </c>
      <c r="I250" s="1">
        <v>1000000000637</v>
      </c>
      <c r="J250" s="2" t="s">
        <v>47</v>
      </c>
      <c r="K250" s="2" t="s">
        <v>47</v>
      </c>
      <c r="L250">
        <f>IF(VLOOKUP(K250,SKU_SWINE!C2:F106,{4},FALSE)=0, "-",VLOOKUP(K250,SKU_SWINE!C2:F106,{4},FALSE)</f>
      </c>
      <c r="M250" s="8">
        <v>2</v>
      </c>
      <c r="N250" s="7" t="s">
        <v>28</v>
      </c>
      <c r="O250" s="9">
        <f>((VLOOKUP(Y250,SOTC_SWINE!A2:J344,9,FALSE)/VLOOKUP(Y250,SOTC_SWINE!A2:J344,8,FALSE))*M250)</f>
      </c>
      <c r="P250" s="8">
        <v>0</v>
      </c>
      <c r="Q250" s="10">
        <f>O250-P250</f>
      </c>
      <c r="R250" s="10">
        <f>Q250/M250</f>
      </c>
      <c r="S250" s="10">
        <f>U250*P250</f>
      </c>
      <c r="T250" s="8">
        <v>5000</v>
      </c>
      <c r="U250" s="8">
        <f>T250/Q250</f>
      </c>
      <c r="V250" s="8">
        <f>T250/M250</f>
      </c>
      <c r="W250" t="s">
        <v>54</v>
      </c>
      <c r="X250">
        <v>17</v>
      </c>
      <c r="Y250" t="s">
        <v>220</v>
      </c>
    </row>
    <row r="251" spans="1:25" x14ac:dyDescent="0.25">
      <c r="A251">
        <v>2024</v>
      </c>
      <c r="B251" t="s">
        <v>22</v>
      </c>
      <c r="C251" s="1" t="s">
        <v>194</v>
      </c>
      <c r="D251" s="1" t="s">
        <v>223</v>
      </c>
      <c r="E251" s="1">
        <v>2100123023</v>
      </c>
      <c r="F251" s="2" t="s">
        <v>25</v>
      </c>
      <c r="G251" s="7" t="s">
        <v>26</v>
      </c>
      <c r="H251" s="7">
        <f>VLOOKUP(E251,SOTC_SWINE!B2:C344,{2},FALSE)</f>
      </c>
      <c r="I251" s="1">
        <v>1000000002356</v>
      </c>
      <c r="J251" s="2" t="s">
        <v>95</v>
      </c>
      <c r="K251" s="2" t="s">
        <v>95</v>
      </c>
      <c r="L251">
        <f>IF(VLOOKUP(K251,SKU_SWINE!C2:F106,{4},FALSE)=0, "-",VLOOKUP(K251,SKU_SWINE!C2:F106,{4},FALSE)</f>
      </c>
      <c r="M251" s="8">
        <v>30</v>
      </c>
      <c r="N251" s="7" t="s">
        <v>28</v>
      </c>
      <c r="O251" s="9">
        <f>((VLOOKUP(Y251,SOTC_SWINE!A2:J344,9,FALSE)/VLOOKUP(Y251,SOTC_SWINE!A2:J344,8,FALSE))*M251)</f>
      </c>
      <c r="P251" s="8">
        <f>3*M251</f>
      </c>
      <c r="Q251" s="10">
        <f>O251-P251</f>
      </c>
      <c r="R251" s="10">
        <f>Q251/M251</f>
      </c>
      <c r="S251" s="10">
        <f>U251*P251</f>
      </c>
      <c r="T251" s="8">
        <v>1092487.5</v>
      </c>
      <c r="U251" s="8">
        <f>T251/Q251</f>
      </c>
      <c r="V251" s="8">
        <f>T251/M251</f>
      </c>
      <c r="W251" t="s">
        <v>25</v>
      </c>
      <c r="X251">
        <v>17</v>
      </c>
      <c r="Y251" t="s">
        <v>224</v>
      </c>
    </row>
    <row r="252" spans="1:25" x14ac:dyDescent="0.25">
      <c r="A252">
        <v>2024</v>
      </c>
      <c r="B252" t="s">
        <v>22</v>
      </c>
      <c r="C252" s="1" t="s">
        <v>225</v>
      </c>
      <c r="D252" s="1" t="s">
        <v>226</v>
      </c>
      <c r="E252" s="1">
        <v>2100123884</v>
      </c>
      <c r="F252" s="2" t="s">
        <v>25</v>
      </c>
      <c r="G252" s="7" t="s">
        <v>26</v>
      </c>
      <c r="H252" s="7">
        <f>VLOOKUP(E252,SOTC_SWINE!B2:C344,{2},FALSE)</f>
      </c>
      <c r="I252" s="1">
        <v>1000000000630</v>
      </c>
      <c r="J252" s="2" t="s">
        <v>102</v>
      </c>
      <c r="K252" s="2" t="s">
        <v>102</v>
      </c>
      <c r="L252">
        <f>IF(VLOOKUP(K252,SKU_SWINE!C2:F106,{4},FALSE)=0, "-",VLOOKUP(K252,SKU_SWINE!C2:F106,{4},FALSE)</f>
      </c>
      <c r="M252" s="8">
        <v>106</v>
      </c>
      <c r="N252" s="7" t="s">
        <v>28</v>
      </c>
      <c r="O252" s="9">
        <f>((VLOOKUP(Y252,SOTC_SWINE!A2:J344,9,FALSE)/VLOOKUP(Y252,SOTC_SWINE!A2:J344,8,FALSE))*M252)</f>
      </c>
      <c r="P252" s="8">
        <f>3*M252</f>
      </c>
      <c r="Q252" s="10">
        <f>O252-P252</f>
      </c>
      <c r="R252" s="10">
        <f>Q252/M252</f>
      </c>
      <c r="S252" s="10">
        <f>U252*P252</f>
      </c>
      <c r="T252" s="8">
        <v>76280</v>
      </c>
      <c r="U252" s="8">
        <f>T252/Q252</f>
      </c>
      <c r="V252" s="8">
        <f>T252/M252</f>
      </c>
      <c r="W252" t="s">
        <v>25</v>
      </c>
      <c r="X252">
        <v>17</v>
      </c>
      <c r="Y252" t="s">
        <v>227</v>
      </c>
    </row>
    <row r="253" spans="1:25" x14ac:dyDescent="0.25">
      <c r="A253">
        <v>2024</v>
      </c>
      <c r="B253" t="s">
        <v>22</v>
      </c>
      <c r="C253" s="1" t="s">
        <v>225</v>
      </c>
      <c r="D253" s="1" t="s">
        <v>228</v>
      </c>
      <c r="E253" s="1">
        <v>2100123892</v>
      </c>
      <c r="F253" s="2" t="s">
        <v>25</v>
      </c>
      <c r="G253" s="7" t="s">
        <v>26</v>
      </c>
      <c r="H253" s="7">
        <f>VLOOKUP(E253,SOTC_SWINE!B2:C344,{2},FALSE)</f>
      </c>
      <c r="I253" s="1">
        <v>1000000000631</v>
      </c>
      <c r="J253" s="2" t="s">
        <v>90</v>
      </c>
      <c r="K253" s="2" t="s">
        <v>90</v>
      </c>
      <c r="L253">
        <f>IF(VLOOKUP(K253,SKU_SWINE!C2:F106,{4},FALSE)=0, "-",VLOOKUP(K253,SKU_SWINE!C2:F106,{4},FALSE)</f>
      </c>
      <c r="M253" s="8">
        <v>9</v>
      </c>
      <c r="N253" s="7" t="s">
        <v>28</v>
      </c>
      <c r="O253" s="9">
        <f>((VLOOKUP(Y253,SOTC_SWINE!A2:J344,9,FALSE)/VLOOKUP(Y253,SOTC_SWINE!A2:J344,8,FALSE))*M253)</f>
      </c>
      <c r="P253" s="8">
        <f>3*M253</f>
      </c>
      <c r="Q253" s="10">
        <f>O253-P253</f>
      </c>
      <c r="R253" s="10">
        <f>Q253/M253</f>
      </c>
      <c r="S253" s="10">
        <f>U253*P253</f>
      </c>
      <c r="T253" s="8">
        <v>16160</v>
      </c>
      <c r="U253" s="8">
        <f>T253/Q253</f>
      </c>
      <c r="V253" s="8">
        <f>T253/M253</f>
      </c>
      <c r="W253" t="s">
        <v>25</v>
      </c>
      <c r="X253">
        <v>17</v>
      </c>
      <c r="Y253" t="s">
        <v>229</v>
      </c>
    </row>
    <row r="254" spans="1:25" x14ac:dyDescent="0.25">
      <c r="A254">
        <v>2024</v>
      </c>
      <c r="B254" t="s">
        <v>22</v>
      </c>
      <c r="C254" s="1" t="s">
        <v>225</v>
      </c>
      <c r="D254" s="1" t="s">
        <v>228</v>
      </c>
      <c r="E254" s="1">
        <v>2100123892</v>
      </c>
      <c r="F254" s="2" t="s">
        <v>25</v>
      </c>
      <c r="G254" s="7" t="s">
        <v>26</v>
      </c>
      <c r="H254" s="7">
        <f>VLOOKUP(E254,SOTC_SWINE!B2:C344,{2},FALSE)</f>
      </c>
      <c r="I254" s="1">
        <v>1000000000637</v>
      </c>
      <c r="J254" s="2" t="s">
        <v>47</v>
      </c>
      <c r="K254" s="2" t="s">
        <v>47</v>
      </c>
      <c r="L254">
        <f>IF(VLOOKUP(K254,SKU_SWINE!C2:F106,{4},FALSE)=0, "-",VLOOKUP(K254,SKU_SWINE!C2:F106,{4},FALSE)</f>
      </c>
      <c r="M254" s="8">
        <v>1</v>
      </c>
      <c r="N254" s="7" t="s">
        <v>28</v>
      </c>
      <c r="O254" s="9">
        <f>((VLOOKUP(Y254,SOTC_SWINE!A2:J344,9,FALSE)/VLOOKUP(Y254,SOTC_SWINE!A2:J344,8,FALSE))*M254)</f>
      </c>
      <c r="P254" s="8">
        <f>3*M254</f>
      </c>
      <c r="Q254" s="10">
        <f>O254-P254</f>
      </c>
      <c r="R254" s="10">
        <f>Q254/M254</f>
      </c>
      <c r="S254" s="10">
        <f>U254*P254</f>
      </c>
      <c r="T254" s="8">
        <v>2880</v>
      </c>
      <c r="U254" s="8">
        <f>T254/Q254</f>
      </c>
      <c r="V254" s="8">
        <f>T254/M254</f>
      </c>
      <c r="W254" t="s">
        <v>25</v>
      </c>
      <c r="X254">
        <v>17</v>
      </c>
      <c r="Y254" t="s">
        <v>230</v>
      </c>
    </row>
    <row r="255" spans="1:25" x14ac:dyDescent="0.25">
      <c r="A255">
        <v>2024</v>
      </c>
      <c r="B255" t="s">
        <v>22</v>
      </c>
      <c r="C255" s="1" t="s">
        <v>225</v>
      </c>
      <c r="D255" s="1" t="s">
        <v>228</v>
      </c>
      <c r="E255" s="1">
        <v>2100123892</v>
      </c>
      <c r="F255" s="2" t="s">
        <v>25</v>
      </c>
      <c r="G255" s="7" t="s">
        <v>26</v>
      </c>
      <c r="H255" s="7">
        <f>VLOOKUP(E255,SOTC_SWINE!B2:C344,{2},FALSE)</f>
      </c>
      <c r="I255" s="1">
        <v>1000000000630</v>
      </c>
      <c r="J255" s="2" t="s">
        <v>102</v>
      </c>
      <c r="K255" s="2" t="s">
        <v>102</v>
      </c>
      <c r="L255">
        <f>IF(VLOOKUP(K255,SKU_SWINE!C2:F106,{4},FALSE)=0, "-",VLOOKUP(K255,SKU_SWINE!C2:F106,{4},FALSE)</f>
      </c>
      <c r="M255" s="8">
        <v>5</v>
      </c>
      <c r="N255" s="7" t="s">
        <v>28</v>
      </c>
      <c r="O255" s="9">
        <f>((VLOOKUP(Y255,SOTC_SWINE!A2:J344,9,FALSE)/VLOOKUP(Y255,SOTC_SWINE!A2:J344,8,FALSE))*M255)</f>
      </c>
      <c r="P255" s="8">
        <f>3*M255</f>
      </c>
      <c r="Q255" s="10">
        <f>O255-P255</f>
      </c>
      <c r="R255" s="10">
        <f>Q255/M255</f>
      </c>
      <c r="S255" s="10">
        <f>U255*P255</f>
      </c>
      <c r="T255" s="8">
        <v>3210</v>
      </c>
      <c r="U255" s="8">
        <f>T255/Q255</f>
      </c>
      <c r="V255" s="8">
        <f>T255/M255</f>
      </c>
      <c r="W255" t="s">
        <v>25</v>
      </c>
      <c r="X255">
        <v>17</v>
      </c>
      <c r="Y255" t="s">
        <v>231</v>
      </c>
    </row>
    <row r="256" spans="1:25" x14ac:dyDescent="0.25">
      <c r="A256">
        <v>2024</v>
      </c>
      <c r="B256" t="s">
        <v>22</v>
      </c>
      <c r="C256" s="1" t="s">
        <v>225</v>
      </c>
      <c r="D256" s="1" t="s">
        <v>228</v>
      </c>
      <c r="E256" s="1">
        <v>2100123892</v>
      </c>
      <c r="F256" s="2" t="s">
        <v>25</v>
      </c>
      <c r="G256" s="7" t="s">
        <v>26</v>
      </c>
      <c r="H256" s="7">
        <f>VLOOKUP(E256,SOTC_SWINE!B2:C344,{2},FALSE)</f>
      </c>
      <c r="I256" s="1">
        <v>1000000000630</v>
      </c>
      <c r="J256" s="2" t="s">
        <v>102</v>
      </c>
      <c r="K256" s="2" t="s">
        <v>102</v>
      </c>
      <c r="L256">
        <f>IF(VLOOKUP(K256,SKU_SWINE!C2:F106,{4},FALSE)=0, "-",VLOOKUP(K256,SKU_SWINE!C2:F106,{4},FALSE)</f>
      </c>
      <c r="M256" s="8">
        <v>5</v>
      </c>
      <c r="N256" s="7" t="s">
        <v>28</v>
      </c>
      <c r="O256" s="9">
        <f>((VLOOKUP(Y256,SOTC_SWINE!A2:J344,9,FALSE)/VLOOKUP(Y256,SOTC_SWINE!A2:J344,8,FALSE))*M256)</f>
      </c>
      <c r="P256" s="8">
        <f>3*M256</f>
      </c>
      <c r="Q256" s="10">
        <f>O256-P256</f>
      </c>
      <c r="R256" s="10">
        <f>Q256/M256</f>
      </c>
      <c r="S256" s="10">
        <f>U256*P256</f>
      </c>
      <c r="T256" s="8">
        <v>3210</v>
      </c>
      <c r="U256" s="8">
        <f>T256/Q256</f>
      </c>
      <c r="V256" s="8">
        <f>T256/M256</f>
      </c>
      <c r="W256" t="s">
        <v>25</v>
      </c>
      <c r="X256">
        <v>17</v>
      </c>
      <c r="Y256" t="s">
        <v>231</v>
      </c>
    </row>
    <row r="257" spans="1:25" x14ac:dyDescent="0.25">
      <c r="A257">
        <v>2024</v>
      </c>
      <c r="B257" t="s">
        <v>22</v>
      </c>
      <c r="C257" s="1" t="s">
        <v>202</v>
      </c>
      <c r="D257" s="1" t="s">
        <v>232</v>
      </c>
      <c r="E257" s="1">
        <v>2100124322</v>
      </c>
      <c r="F257" s="2">
        <f>IF(ISNUMBER(SEARCH(":",IF(ISBLANK(VLOOKUP(E257,SOTC_SWINE!B2:D344,3,FALSE)),VLOOKUP(E257,SOTC_SWINE!B2:E344,4,FALSE),VLOOKUP(E344,SOTC_SWINE!B2:D344,3,FALSE))))=TRUE,"SW"&amp;UPPER(RIGHT(IF(ISBLANK(VLOOKUP(E257,SOTC_SWINE!B2:D344,3,FALSE)),VLOOKUP(E257,SOTC_SWINE!B2:E344,4,FALSE),VLOOKUP(E344,SOTC_SWINE!B2:D344,3,FALSE)),LEN(IF(ISBLANK(VLOOKUP(E257,SOTC_SWINE!B2:D344,3,FALSE)),VLOOKUP(E257,SOTC_SWINE!B2:E344,4,FALSE),VLOOKUP(E344,SOTC_SWINE!B2:D344,3,FALSE)))-SEARCH(":",IF(ISBLANK(VLOOKUP(E257,SOTC_SWINE!B2:D344,3,FALSE)),VLOOKUP(E257,SOTC_SWINE!B2:E344,4,FALSE),VLOOKUP(E344,SOTC_SWINE!B2:D344,3,FALSE))))),"SW"&amp;UPPER(RIGHT(IF(ISBLANK(VLOOKUP(E257,SOTC_SWINE!B2:D344,3,FALSE)),VLOOKUP(E257,SOTC_SWINE!B2:E344,4,FALSE),VLOOKUP(E344,SOTC_SWINE!B2:D344,3,FALSE)),LEN(IF(ISBLANK(VLOOKUP(E257,SOTC_SWINE!B2:D344,3,FALSE)),VLOOKUP(E257,SOTC_SWINE!B2:E344,4,FALSE),VLOOKUP(E344,SOTC_SWINE!B2:D344,3,FALSE)))-SEARCH("-",IF(ISBLANK(VLOOKUP(E257,SOTC_SWINE!B2:D344,3,FALSE)),VLOOKUP(E257,SOTC_SWINE!B2:E344,4,FALSE),VLOOKUP(E344,SOTC_SWINE!B2:D344,3,FALSE))))))</f>
      </c>
      <c r="G257" s="7" t="s">
        <v>26</v>
      </c>
      <c r="H257" s="7">
        <f>VLOOKUP(E257,SOTC_SWINE!B2:C344,{2},FALSE)</f>
      </c>
      <c r="I257" s="1">
        <v>1000000000296</v>
      </c>
      <c r="J257" s="2" t="s">
        <v>207</v>
      </c>
      <c r="K257" s="2" t="s">
        <v>207</v>
      </c>
      <c r="L257">
        <f>IF(VLOOKUP(K257,SKU_SWINE!C2:F106,{4},FALSE)=0, "-",VLOOKUP(K257,SKU_SWINE!C2:F106,{4},FALSE)</f>
      </c>
      <c r="M257" s="8">
        <v>1</v>
      </c>
      <c r="N257" s="7" t="s">
        <v>28</v>
      </c>
      <c r="O257" s="9">
        <f>((VLOOKUP(Y257,SOTC_SWINE!A2:J344,9,FALSE)/VLOOKUP(Y257,SOTC_SWINE!A2:J344,8,FALSE))*M257)</f>
      </c>
      <c r="P257" s="8">
        <v>0</v>
      </c>
      <c r="Q257" s="10">
        <f>O257-P257</f>
      </c>
      <c r="R257" s="10">
        <f>Q257/M257</f>
      </c>
      <c r="S257" s="10">
        <f>U257*P257</f>
      </c>
      <c r="T257" s="8">
        <v>10815</v>
      </c>
      <c r="U257" s="8">
        <f>T257/Q257</f>
      </c>
      <c r="V257" s="8">
        <f>T257/M257</f>
      </c>
      <c r="W257" t="s">
        <v>54</v>
      </c>
      <c r="X257">
        <v>17</v>
      </c>
      <c r="Y257" t="s">
        <v>233</v>
      </c>
    </row>
    <row r="258" spans="1:25" x14ac:dyDescent="0.25">
      <c r="A258">
        <v>2024</v>
      </c>
      <c r="B258" t="s">
        <v>22</v>
      </c>
      <c r="C258" s="1" t="s">
        <v>202</v>
      </c>
      <c r="D258" s="1" t="s">
        <v>232</v>
      </c>
      <c r="E258" s="1">
        <v>2100124322</v>
      </c>
      <c r="F258" s="2">
        <f>IF(ISNUMBER(SEARCH(":",IF(ISBLANK(VLOOKUP(E258,SOTC_SWINE!B2:D344,3,FALSE)),VLOOKUP(E258,SOTC_SWINE!B2:E344,4,FALSE),VLOOKUP(E344,SOTC_SWINE!B2:D344,3,FALSE))))=TRUE,"SW"&amp;UPPER(RIGHT(IF(ISBLANK(VLOOKUP(E258,SOTC_SWINE!B2:D344,3,FALSE)),VLOOKUP(E258,SOTC_SWINE!B2:E344,4,FALSE),VLOOKUP(E344,SOTC_SWINE!B2:D344,3,FALSE)),LEN(IF(ISBLANK(VLOOKUP(E258,SOTC_SWINE!B2:D344,3,FALSE)),VLOOKUP(E258,SOTC_SWINE!B2:E344,4,FALSE),VLOOKUP(E344,SOTC_SWINE!B2:D344,3,FALSE)))-SEARCH(":",IF(ISBLANK(VLOOKUP(E258,SOTC_SWINE!B2:D344,3,FALSE)),VLOOKUP(E258,SOTC_SWINE!B2:E344,4,FALSE),VLOOKUP(E344,SOTC_SWINE!B2:D344,3,FALSE))))),"SW"&amp;UPPER(RIGHT(IF(ISBLANK(VLOOKUP(E258,SOTC_SWINE!B2:D344,3,FALSE)),VLOOKUP(E258,SOTC_SWINE!B2:E344,4,FALSE),VLOOKUP(E344,SOTC_SWINE!B2:D344,3,FALSE)),LEN(IF(ISBLANK(VLOOKUP(E258,SOTC_SWINE!B2:D344,3,FALSE)),VLOOKUP(E258,SOTC_SWINE!B2:E344,4,FALSE),VLOOKUP(E344,SOTC_SWINE!B2:D344,3,FALSE)))-SEARCH("-",IF(ISBLANK(VLOOKUP(E258,SOTC_SWINE!B2:D344,3,FALSE)),VLOOKUP(E258,SOTC_SWINE!B2:E344,4,FALSE),VLOOKUP(E344,SOTC_SWINE!B2:D344,3,FALSE))))))</f>
      </c>
      <c r="G258" s="7" t="s">
        <v>26</v>
      </c>
      <c r="H258" s="7">
        <f>VLOOKUP(E258,SOTC_SWINE!B2:C344,{2},FALSE)</f>
      </c>
      <c r="I258" s="1">
        <v>1000000000631</v>
      </c>
      <c r="J258" s="2" t="s">
        <v>90</v>
      </c>
      <c r="K258" s="2" t="s">
        <v>90</v>
      </c>
      <c r="L258">
        <f>IF(VLOOKUP(K258,SKU_SWINE!C2:F106,{4},FALSE)=0, "-",VLOOKUP(K258,SKU_SWINE!C2:F106,{4},FALSE)</f>
      </c>
      <c r="M258" s="8">
        <v>1</v>
      </c>
      <c r="N258" s="7" t="s">
        <v>28</v>
      </c>
      <c r="O258" s="9">
        <f>((VLOOKUP(Y258,SOTC_SWINE!A2:J344,9,FALSE)/VLOOKUP(Y258,SOTC_SWINE!A2:J344,8,FALSE))*M258)</f>
      </c>
      <c r="P258" s="8">
        <v>0</v>
      </c>
      <c r="Q258" s="10">
        <f>O258-P258</f>
      </c>
      <c r="R258" s="10">
        <f>Q258/M258</f>
      </c>
      <c r="S258" s="10">
        <f>U258*P258</f>
      </c>
      <c r="T258" s="8">
        <v>2040</v>
      </c>
      <c r="U258" s="8">
        <f>T258/Q258</f>
      </c>
      <c r="V258" s="8">
        <f>T258/M258</f>
      </c>
      <c r="W258" t="s">
        <v>54</v>
      </c>
      <c r="X258">
        <v>17</v>
      </c>
      <c r="Y258" t="s">
        <v>234</v>
      </c>
    </row>
    <row r="259" spans="1:25" x14ac:dyDescent="0.25">
      <c r="A259">
        <v>2024</v>
      </c>
      <c r="B259" t="s">
        <v>22</v>
      </c>
      <c r="C259" s="1" t="s">
        <v>202</v>
      </c>
      <c r="D259" s="1" t="s">
        <v>232</v>
      </c>
      <c r="E259" s="1">
        <v>2100124322</v>
      </c>
      <c r="F259" s="2">
        <f>IF(ISNUMBER(SEARCH(":",IF(ISBLANK(VLOOKUP(E259,SOTC_SWINE!B2:D344,3,FALSE)),VLOOKUP(E259,SOTC_SWINE!B2:E344,4,FALSE),VLOOKUP(E344,SOTC_SWINE!B2:D344,3,FALSE))))=TRUE,"SW"&amp;UPPER(RIGHT(IF(ISBLANK(VLOOKUP(E259,SOTC_SWINE!B2:D344,3,FALSE)),VLOOKUP(E259,SOTC_SWINE!B2:E344,4,FALSE),VLOOKUP(E344,SOTC_SWINE!B2:D344,3,FALSE)),LEN(IF(ISBLANK(VLOOKUP(E259,SOTC_SWINE!B2:D344,3,FALSE)),VLOOKUP(E259,SOTC_SWINE!B2:E344,4,FALSE),VLOOKUP(E344,SOTC_SWINE!B2:D344,3,FALSE)))-SEARCH(":",IF(ISBLANK(VLOOKUP(E259,SOTC_SWINE!B2:D344,3,FALSE)),VLOOKUP(E259,SOTC_SWINE!B2:E344,4,FALSE),VLOOKUP(E344,SOTC_SWINE!B2:D344,3,FALSE))))),"SW"&amp;UPPER(RIGHT(IF(ISBLANK(VLOOKUP(E259,SOTC_SWINE!B2:D344,3,FALSE)),VLOOKUP(E259,SOTC_SWINE!B2:E344,4,FALSE),VLOOKUP(E344,SOTC_SWINE!B2:D344,3,FALSE)),LEN(IF(ISBLANK(VLOOKUP(E259,SOTC_SWINE!B2:D344,3,FALSE)),VLOOKUP(E259,SOTC_SWINE!B2:E344,4,FALSE),VLOOKUP(E344,SOTC_SWINE!B2:D344,3,FALSE)))-SEARCH("-",IF(ISBLANK(VLOOKUP(E259,SOTC_SWINE!B2:D344,3,FALSE)),VLOOKUP(E259,SOTC_SWINE!B2:E344,4,FALSE),VLOOKUP(E344,SOTC_SWINE!B2:D344,3,FALSE))))))</f>
      </c>
      <c r="G259" s="7" t="s">
        <v>26</v>
      </c>
      <c r="H259" s="7">
        <f>VLOOKUP(E259,SOTC_SWINE!B2:C344,{2},FALSE)</f>
      </c>
      <c r="I259" s="1">
        <v>1000000000637</v>
      </c>
      <c r="J259" s="2" t="s">
        <v>47</v>
      </c>
      <c r="K259" s="2" t="s">
        <v>47</v>
      </c>
      <c r="L259">
        <f>IF(VLOOKUP(K259,SKU_SWINE!C2:F106,{4},FALSE)=0, "-",VLOOKUP(K259,SKU_SWINE!C2:F106,{4},FALSE)</f>
      </c>
      <c r="M259" s="8">
        <v>6</v>
      </c>
      <c r="N259" s="7" t="s">
        <v>28</v>
      </c>
      <c r="O259" s="9">
        <f>((VLOOKUP(Y259,SOTC_SWINE!A2:J344,9,FALSE)/VLOOKUP(Y259,SOTC_SWINE!A2:J344,8,FALSE))*M259)</f>
      </c>
      <c r="P259" s="8">
        <v>0</v>
      </c>
      <c r="Q259" s="10">
        <f>O259-P259</f>
      </c>
      <c r="R259" s="10">
        <f>Q259/M259</f>
      </c>
      <c r="S259" s="10">
        <f>U259*P259</f>
      </c>
      <c r="T259" s="8">
        <v>18252</v>
      </c>
      <c r="U259" s="8">
        <f>T259/Q259</f>
      </c>
      <c r="V259" s="8">
        <f>T259/M259</f>
      </c>
      <c r="W259" t="s">
        <v>54</v>
      </c>
      <c r="X259">
        <v>17</v>
      </c>
      <c r="Y259" t="s">
        <v>235</v>
      </c>
    </row>
    <row r="260" spans="1:25" x14ac:dyDescent="0.25">
      <c r="A260">
        <v>2024</v>
      </c>
      <c r="B260" t="s">
        <v>22</v>
      </c>
      <c r="C260" s="1" t="s">
        <v>202</v>
      </c>
      <c r="D260" s="1" t="s">
        <v>232</v>
      </c>
      <c r="E260" s="1">
        <v>2100124322</v>
      </c>
      <c r="F260" s="2">
        <f>IF(ISNUMBER(SEARCH(":",IF(ISBLANK(VLOOKUP(E260,SOTC_SWINE!B2:D344,3,FALSE)),VLOOKUP(E260,SOTC_SWINE!B2:E344,4,FALSE),VLOOKUP(E344,SOTC_SWINE!B2:D344,3,FALSE))))=TRUE,"SW"&amp;UPPER(RIGHT(IF(ISBLANK(VLOOKUP(E260,SOTC_SWINE!B2:D344,3,FALSE)),VLOOKUP(E260,SOTC_SWINE!B2:E344,4,FALSE),VLOOKUP(E344,SOTC_SWINE!B2:D344,3,FALSE)),LEN(IF(ISBLANK(VLOOKUP(E260,SOTC_SWINE!B2:D344,3,FALSE)),VLOOKUP(E260,SOTC_SWINE!B2:E344,4,FALSE),VLOOKUP(E344,SOTC_SWINE!B2:D344,3,FALSE)))-SEARCH(":",IF(ISBLANK(VLOOKUP(E260,SOTC_SWINE!B2:D344,3,FALSE)),VLOOKUP(E260,SOTC_SWINE!B2:E344,4,FALSE),VLOOKUP(E344,SOTC_SWINE!B2:D344,3,FALSE))))),"SW"&amp;UPPER(RIGHT(IF(ISBLANK(VLOOKUP(E260,SOTC_SWINE!B2:D344,3,FALSE)),VLOOKUP(E260,SOTC_SWINE!B2:E344,4,FALSE),VLOOKUP(E344,SOTC_SWINE!B2:D344,3,FALSE)),LEN(IF(ISBLANK(VLOOKUP(E260,SOTC_SWINE!B2:D344,3,FALSE)),VLOOKUP(E260,SOTC_SWINE!B2:E344,4,FALSE),VLOOKUP(E344,SOTC_SWINE!B2:D344,3,FALSE)))-SEARCH("-",IF(ISBLANK(VLOOKUP(E260,SOTC_SWINE!B2:D344,3,FALSE)),VLOOKUP(E260,SOTC_SWINE!B2:E344,4,FALSE),VLOOKUP(E344,SOTC_SWINE!B2:D344,3,FALSE))))))</f>
      </c>
      <c r="G260" s="7" t="s">
        <v>26</v>
      </c>
      <c r="H260" s="7">
        <f>VLOOKUP(E260,SOTC_SWINE!B2:C344,{2},FALSE)</f>
      </c>
      <c r="I260" s="1">
        <v>1000000000278</v>
      </c>
      <c r="J260" s="2" t="s">
        <v>51</v>
      </c>
      <c r="K260" s="2" t="s">
        <v>51</v>
      </c>
      <c r="L260">
        <f>IF(VLOOKUP(K260,SKU_SWINE!C2:F106,{4},FALSE)=0, "-",VLOOKUP(K260,SKU_SWINE!C2:F106,{4},FALSE)</f>
      </c>
      <c r="M260" s="8">
        <v>1</v>
      </c>
      <c r="N260" s="7" t="s">
        <v>28</v>
      </c>
      <c r="O260" s="9">
        <f>((VLOOKUP(Y260,SOTC_SWINE!A2:J344,9,FALSE)/VLOOKUP(Y260,SOTC_SWINE!A2:J344,8,FALSE))*M260)</f>
      </c>
      <c r="P260" s="8">
        <v>0</v>
      </c>
      <c r="Q260" s="10">
        <f>O260-P260</f>
      </c>
      <c r="R260" s="10">
        <f>Q260/M260</f>
      </c>
      <c r="S260" s="10">
        <f>U260*P260</f>
      </c>
      <c r="T260" s="8">
        <v>3400</v>
      </c>
      <c r="U260" s="8">
        <f>T260/Q260</f>
      </c>
      <c r="V260" s="8">
        <f>T260/M260</f>
      </c>
      <c r="W260" t="s">
        <v>54</v>
      </c>
      <c r="X260">
        <v>17</v>
      </c>
      <c r="Y260" t="s">
        <v>236</v>
      </c>
    </row>
    <row r="261" spans="1:25" x14ac:dyDescent="0.25">
      <c r="A261">
        <v>2024</v>
      </c>
      <c r="B261" t="s">
        <v>22</v>
      </c>
      <c r="C261" s="1" t="s">
        <v>202</v>
      </c>
      <c r="D261" s="1" t="s">
        <v>232</v>
      </c>
      <c r="E261" s="1">
        <v>2100124322</v>
      </c>
      <c r="F261" s="2">
        <f>IF(ISNUMBER(SEARCH(":",IF(ISBLANK(VLOOKUP(E261,SOTC_SWINE!B2:D344,3,FALSE)),VLOOKUP(E261,SOTC_SWINE!B2:E344,4,FALSE),VLOOKUP(E344,SOTC_SWINE!B2:D344,3,FALSE))))=TRUE,"SW"&amp;UPPER(RIGHT(IF(ISBLANK(VLOOKUP(E261,SOTC_SWINE!B2:D344,3,FALSE)),VLOOKUP(E261,SOTC_SWINE!B2:E344,4,FALSE),VLOOKUP(E344,SOTC_SWINE!B2:D344,3,FALSE)),LEN(IF(ISBLANK(VLOOKUP(E261,SOTC_SWINE!B2:D344,3,FALSE)),VLOOKUP(E261,SOTC_SWINE!B2:E344,4,FALSE),VLOOKUP(E344,SOTC_SWINE!B2:D344,3,FALSE)))-SEARCH(":",IF(ISBLANK(VLOOKUP(E261,SOTC_SWINE!B2:D344,3,FALSE)),VLOOKUP(E261,SOTC_SWINE!B2:E344,4,FALSE),VLOOKUP(E344,SOTC_SWINE!B2:D344,3,FALSE))))),"SW"&amp;UPPER(RIGHT(IF(ISBLANK(VLOOKUP(E261,SOTC_SWINE!B2:D344,3,FALSE)),VLOOKUP(E261,SOTC_SWINE!B2:E344,4,FALSE),VLOOKUP(E344,SOTC_SWINE!B2:D344,3,FALSE)),LEN(IF(ISBLANK(VLOOKUP(E261,SOTC_SWINE!B2:D344,3,FALSE)),VLOOKUP(E261,SOTC_SWINE!B2:E344,4,FALSE),VLOOKUP(E344,SOTC_SWINE!B2:D344,3,FALSE)))-SEARCH("-",IF(ISBLANK(VLOOKUP(E261,SOTC_SWINE!B2:D344,3,FALSE)),VLOOKUP(E261,SOTC_SWINE!B2:E344,4,FALSE),VLOOKUP(E344,SOTC_SWINE!B2:D344,3,FALSE))))))</f>
      </c>
      <c r="G261" s="7" t="s">
        <v>26</v>
      </c>
      <c r="H261" s="7">
        <f>VLOOKUP(E261,SOTC_SWINE!B2:C344,{2},FALSE)</f>
      </c>
      <c r="I261" s="1">
        <v>1000000000637</v>
      </c>
      <c r="J261" s="2" t="s">
        <v>47</v>
      </c>
      <c r="K261" s="2" t="s">
        <v>47</v>
      </c>
      <c r="L261">
        <f>IF(VLOOKUP(K261,SKU_SWINE!C2:F106,{4},FALSE)=0, "-",VLOOKUP(K261,SKU_SWINE!C2:F106,{4},FALSE)</f>
      </c>
      <c r="M261" s="8">
        <v>4</v>
      </c>
      <c r="N261" s="7" t="s">
        <v>28</v>
      </c>
      <c r="O261" s="9">
        <f>((VLOOKUP(Y261,SOTC_SWINE!A2:J344,9,FALSE)/VLOOKUP(Y261,SOTC_SWINE!A2:J344,8,FALSE))*M261)</f>
      </c>
      <c r="P261" s="8">
        <v>0</v>
      </c>
      <c r="Q261" s="10">
        <f>O261-P261</f>
      </c>
      <c r="R261" s="10">
        <f>Q261/M261</f>
      </c>
      <c r="S261" s="10">
        <f>U261*P261</f>
      </c>
      <c r="T261" s="8">
        <v>12168</v>
      </c>
      <c r="U261" s="8">
        <f>T261/Q261</f>
      </c>
      <c r="V261" s="8">
        <f>T261/M261</f>
      </c>
      <c r="W261" t="s">
        <v>54</v>
      </c>
      <c r="X261">
        <v>17</v>
      </c>
      <c r="Y261" t="s">
        <v>235</v>
      </c>
    </row>
    <row r="262" spans="1:25" x14ac:dyDescent="0.25">
      <c r="A262">
        <v>2024</v>
      </c>
      <c r="B262" t="s">
        <v>22</v>
      </c>
      <c r="C262" s="1" t="s">
        <v>202</v>
      </c>
      <c r="D262" s="1" t="s">
        <v>232</v>
      </c>
      <c r="E262" s="1">
        <v>2100124322</v>
      </c>
      <c r="F262" s="2">
        <f>IF(ISNUMBER(SEARCH(":",IF(ISBLANK(VLOOKUP(E262,SOTC_SWINE!B2:D344,3,FALSE)),VLOOKUP(E262,SOTC_SWINE!B2:E344,4,FALSE),VLOOKUP(E344,SOTC_SWINE!B2:D344,3,FALSE))))=TRUE,"SW"&amp;UPPER(RIGHT(IF(ISBLANK(VLOOKUP(E262,SOTC_SWINE!B2:D344,3,FALSE)),VLOOKUP(E262,SOTC_SWINE!B2:E344,4,FALSE),VLOOKUP(E344,SOTC_SWINE!B2:D344,3,FALSE)),LEN(IF(ISBLANK(VLOOKUP(E262,SOTC_SWINE!B2:D344,3,FALSE)),VLOOKUP(E262,SOTC_SWINE!B2:E344,4,FALSE),VLOOKUP(E344,SOTC_SWINE!B2:D344,3,FALSE)))-SEARCH(":",IF(ISBLANK(VLOOKUP(E262,SOTC_SWINE!B2:D344,3,FALSE)),VLOOKUP(E262,SOTC_SWINE!B2:E344,4,FALSE),VLOOKUP(E344,SOTC_SWINE!B2:D344,3,FALSE))))),"SW"&amp;UPPER(RIGHT(IF(ISBLANK(VLOOKUP(E262,SOTC_SWINE!B2:D344,3,FALSE)),VLOOKUP(E262,SOTC_SWINE!B2:E344,4,FALSE),VLOOKUP(E344,SOTC_SWINE!B2:D344,3,FALSE)),LEN(IF(ISBLANK(VLOOKUP(E262,SOTC_SWINE!B2:D344,3,FALSE)),VLOOKUP(E262,SOTC_SWINE!B2:E344,4,FALSE),VLOOKUP(E344,SOTC_SWINE!B2:D344,3,FALSE)))-SEARCH("-",IF(ISBLANK(VLOOKUP(E262,SOTC_SWINE!B2:D344,3,FALSE)),VLOOKUP(E262,SOTC_SWINE!B2:E344,4,FALSE),VLOOKUP(E344,SOTC_SWINE!B2:D344,3,FALSE))))))</f>
      </c>
      <c r="G262" s="7" t="s">
        <v>26</v>
      </c>
      <c r="H262" s="7">
        <f>VLOOKUP(E262,SOTC_SWINE!B2:C344,{2},FALSE)</f>
      </c>
      <c r="I262" s="1">
        <v>1000000000278</v>
      </c>
      <c r="J262" s="2" t="s">
        <v>51</v>
      </c>
      <c r="K262" s="2" t="s">
        <v>51</v>
      </c>
      <c r="L262">
        <f>IF(VLOOKUP(K262,SKU_SWINE!C2:F106,{4},FALSE)=0, "-",VLOOKUP(K262,SKU_SWINE!C2:F106,{4},FALSE)</f>
      </c>
      <c r="M262" s="8">
        <v>3</v>
      </c>
      <c r="N262" s="7" t="s">
        <v>28</v>
      </c>
      <c r="O262" s="9">
        <f>((VLOOKUP(Y262,SOTC_SWINE!A2:J344,9,FALSE)/VLOOKUP(Y262,SOTC_SWINE!A2:J344,8,FALSE))*M262)</f>
      </c>
      <c r="P262" s="8">
        <v>0</v>
      </c>
      <c r="Q262" s="10">
        <f>O262-P262</f>
      </c>
      <c r="R262" s="10">
        <f>Q262/M262</f>
      </c>
      <c r="S262" s="10">
        <f>U262*P262</f>
      </c>
      <c r="T262" s="8">
        <v>12240</v>
      </c>
      <c r="U262" s="8">
        <f>T262/Q262</f>
      </c>
      <c r="V262" s="8">
        <f>T262/M262</f>
      </c>
      <c r="W262" t="s">
        <v>54</v>
      </c>
      <c r="X262">
        <v>17</v>
      </c>
      <c r="Y262" t="s">
        <v>236</v>
      </c>
    </row>
    <row r="263" spans="1:25" x14ac:dyDescent="0.25">
      <c r="A263">
        <v>2024</v>
      </c>
      <c r="B263" t="s">
        <v>22</v>
      </c>
      <c r="C263" s="1" t="s">
        <v>202</v>
      </c>
      <c r="D263" s="1" t="s">
        <v>232</v>
      </c>
      <c r="E263" s="1">
        <v>2100124322</v>
      </c>
      <c r="F263" s="2">
        <f>IF(ISNUMBER(SEARCH(":",IF(ISBLANK(VLOOKUP(E263,SOTC_SWINE!B2:D344,3,FALSE)),VLOOKUP(E263,SOTC_SWINE!B2:E344,4,FALSE),VLOOKUP(E344,SOTC_SWINE!B2:D344,3,FALSE))))=TRUE,"SW"&amp;UPPER(RIGHT(IF(ISBLANK(VLOOKUP(E263,SOTC_SWINE!B2:D344,3,FALSE)),VLOOKUP(E263,SOTC_SWINE!B2:E344,4,FALSE),VLOOKUP(E344,SOTC_SWINE!B2:D344,3,FALSE)),LEN(IF(ISBLANK(VLOOKUP(E263,SOTC_SWINE!B2:D344,3,FALSE)),VLOOKUP(E263,SOTC_SWINE!B2:E344,4,FALSE),VLOOKUP(E344,SOTC_SWINE!B2:D344,3,FALSE)))-SEARCH(":",IF(ISBLANK(VLOOKUP(E263,SOTC_SWINE!B2:D344,3,FALSE)),VLOOKUP(E263,SOTC_SWINE!B2:E344,4,FALSE),VLOOKUP(E344,SOTC_SWINE!B2:D344,3,FALSE))))),"SW"&amp;UPPER(RIGHT(IF(ISBLANK(VLOOKUP(E263,SOTC_SWINE!B2:D344,3,FALSE)),VLOOKUP(E263,SOTC_SWINE!B2:E344,4,FALSE),VLOOKUP(E344,SOTC_SWINE!B2:D344,3,FALSE)),LEN(IF(ISBLANK(VLOOKUP(E263,SOTC_SWINE!B2:D344,3,FALSE)),VLOOKUP(E263,SOTC_SWINE!B2:E344,4,FALSE),VLOOKUP(E344,SOTC_SWINE!B2:D344,3,FALSE)))-SEARCH("-",IF(ISBLANK(VLOOKUP(E263,SOTC_SWINE!B2:D344,3,FALSE)),VLOOKUP(E263,SOTC_SWINE!B2:E344,4,FALSE),VLOOKUP(E344,SOTC_SWINE!B2:D344,3,FALSE))))))</f>
      </c>
      <c r="G263" s="7" t="s">
        <v>26</v>
      </c>
      <c r="H263" s="7">
        <f>VLOOKUP(E263,SOTC_SWINE!B2:C344,{2},FALSE)</f>
      </c>
      <c r="I263" s="1">
        <v>1000000000283</v>
      </c>
      <c r="J263" s="2" t="s">
        <v>45</v>
      </c>
      <c r="K263" s="2" t="s">
        <v>45</v>
      </c>
      <c r="L263">
        <f>IF(VLOOKUP(K263,SKU_SWINE!C2:F106,{4},FALSE)=0, "-",VLOOKUP(K263,SKU_SWINE!C2:F106,{4},FALSE)</f>
      </c>
      <c r="M263" s="8">
        <v>1</v>
      </c>
      <c r="N263" s="7" t="s">
        <v>28</v>
      </c>
      <c r="O263" s="9">
        <f>((VLOOKUP(Y263,SOTC_SWINE!A2:J344,9,FALSE)/VLOOKUP(Y263,SOTC_SWINE!A2:J344,8,FALSE))*M263)</f>
      </c>
      <c r="P263" s="8">
        <v>0</v>
      </c>
      <c r="Q263" s="10">
        <f>O263-P263</f>
      </c>
      <c r="R263" s="10">
        <f>Q263/M263</f>
      </c>
      <c r="S263" s="10">
        <f>U263*P263</f>
      </c>
      <c r="T263" s="8">
        <v>7980</v>
      </c>
      <c r="U263" s="8">
        <f>T263/Q263</f>
      </c>
      <c r="V263" s="8">
        <f>T263/M263</f>
      </c>
      <c r="W263" t="s">
        <v>54</v>
      </c>
      <c r="X263">
        <v>17</v>
      </c>
      <c r="Y263" t="s">
        <v>237</v>
      </c>
    </row>
    <row r="264" spans="1:25" x14ac:dyDescent="0.25">
      <c r="A264">
        <v>2024</v>
      </c>
      <c r="B264" t="s">
        <v>22</v>
      </c>
      <c r="C264" s="1" t="s">
        <v>202</v>
      </c>
      <c r="D264" s="1" t="s">
        <v>232</v>
      </c>
      <c r="E264" s="1">
        <v>2100124322</v>
      </c>
      <c r="F264" s="2">
        <f>IF(ISNUMBER(SEARCH(":",IF(ISBLANK(VLOOKUP(E264,SOTC_SWINE!B2:D344,3,FALSE)),VLOOKUP(E264,SOTC_SWINE!B2:E344,4,FALSE),VLOOKUP(E344,SOTC_SWINE!B2:D344,3,FALSE))))=TRUE,"SW"&amp;UPPER(RIGHT(IF(ISBLANK(VLOOKUP(E264,SOTC_SWINE!B2:D344,3,FALSE)),VLOOKUP(E264,SOTC_SWINE!B2:E344,4,FALSE),VLOOKUP(E344,SOTC_SWINE!B2:D344,3,FALSE)),LEN(IF(ISBLANK(VLOOKUP(E264,SOTC_SWINE!B2:D344,3,FALSE)),VLOOKUP(E264,SOTC_SWINE!B2:E344,4,FALSE),VLOOKUP(E344,SOTC_SWINE!B2:D344,3,FALSE)))-SEARCH(":",IF(ISBLANK(VLOOKUP(E264,SOTC_SWINE!B2:D344,3,FALSE)),VLOOKUP(E264,SOTC_SWINE!B2:E344,4,FALSE),VLOOKUP(E344,SOTC_SWINE!B2:D344,3,FALSE))))),"SW"&amp;UPPER(RIGHT(IF(ISBLANK(VLOOKUP(E264,SOTC_SWINE!B2:D344,3,FALSE)),VLOOKUP(E264,SOTC_SWINE!B2:E344,4,FALSE),VLOOKUP(E344,SOTC_SWINE!B2:D344,3,FALSE)),LEN(IF(ISBLANK(VLOOKUP(E264,SOTC_SWINE!B2:D344,3,FALSE)),VLOOKUP(E264,SOTC_SWINE!B2:E344,4,FALSE),VLOOKUP(E344,SOTC_SWINE!B2:D344,3,FALSE)))-SEARCH("-",IF(ISBLANK(VLOOKUP(E264,SOTC_SWINE!B2:D344,3,FALSE)),VLOOKUP(E264,SOTC_SWINE!B2:E344,4,FALSE),VLOOKUP(E344,SOTC_SWINE!B2:D344,3,FALSE))))))</f>
      </c>
      <c r="G264" s="7" t="s">
        <v>26</v>
      </c>
      <c r="H264" s="7">
        <f>VLOOKUP(E264,SOTC_SWINE!B2:C344,{2},FALSE)</f>
      </c>
      <c r="I264" s="1">
        <v>1000000000286</v>
      </c>
      <c r="J264" s="2" t="s">
        <v>41</v>
      </c>
      <c r="K264" s="2" t="s">
        <v>41</v>
      </c>
      <c r="L264">
        <f>IF(VLOOKUP(K264,SKU_SWINE!C2:F106,{4},FALSE)=0, "-",VLOOKUP(K264,SKU_SWINE!C2:F106,{4},FALSE)</f>
      </c>
      <c r="M264" s="8">
        <v>1</v>
      </c>
      <c r="N264" s="7" t="s">
        <v>28</v>
      </c>
      <c r="O264" s="9">
        <f>((VLOOKUP(Y264,SOTC_SWINE!A2:J344,9,FALSE)/VLOOKUP(Y264,SOTC_SWINE!A2:J344,8,FALSE))*M264)</f>
      </c>
      <c r="P264" s="8">
        <v>0</v>
      </c>
      <c r="Q264" s="10">
        <f>O264-P264</f>
      </c>
      <c r="R264" s="10">
        <f>Q264/M264</f>
      </c>
      <c r="S264" s="10">
        <f>U264*P264</f>
      </c>
      <c r="T264" s="8">
        <v>10518.75</v>
      </c>
      <c r="U264" s="8">
        <f>T264/Q264</f>
      </c>
      <c r="V264" s="8">
        <f>T264/M264</f>
      </c>
      <c r="W264" t="s">
        <v>54</v>
      </c>
      <c r="X264">
        <v>17</v>
      </c>
      <c r="Y264" t="s">
        <v>238</v>
      </c>
    </row>
    <row r="265" spans="1:25" x14ac:dyDescent="0.25">
      <c r="A265">
        <v>2024</v>
      </c>
      <c r="B265" t="s">
        <v>22</v>
      </c>
      <c r="C265" s="1" t="s">
        <v>202</v>
      </c>
      <c r="D265" s="1" t="s">
        <v>232</v>
      </c>
      <c r="E265" s="1">
        <v>2100124322</v>
      </c>
      <c r="F265" s="2">
        <f>IF(ISNUMBER(SEARCH(":",IF(ISBLANK(VLOOKUP(E265,SOTC_SWINE!B2:D344,3,FALSE)),VLOOKUP(E265,SOTC_SWINE!B2:E344,4,FALSE),VLOOKUP(E344,SOTC_SWINE!B2:D344,3,FALSE))))=TRUE,"SW"&amp;UPPER(RIGHT(IF(ISBLANK(VLOOKUP(E265,SOTC_SWINE!B2:D344,3,FALSE)),VLOOKUP(E265,SOTC_SWINE!B2:E344,4,FALSE),VLOOKUP(E344,SOTC_SWINE!B2:D344,3,FALSE)),LEN(IF(ISBLANK(VLOOKUP(E265,SOTC_SWINE!B2:D344,3,FALSE)),VLOOKUP(E265,SOTC_SWINE!B2:E344,4,FALSE),VLOOKUP(E344,SOTC_SWINE!B2:D344,3,FALSE)))-SEARCH(":",IF(ISBLANK(VLOOKUP(E265,SOTC_SWINE!B2:D344,3,FALSE)),VLOOKUP(E265,SOTC_SWINE!B2:E344,4,FALSE),VLOOKUP(E344,SOTC_SWINE!B2:D344,3,FALSE))))),"SW"&amp;UPPER(RIGHT(IF(ISBLANK(VLOOKUP(E265,SOTC_SWINE!B2:D344,3,FALSE)),VLOOKUP(E265,SOTC_SWINE!B2:E344,4,FALSE),VLOOKUP(E344,SOTC_SWINE!B2:D344,3,FALSE)),LEN(IF(ISBLANK(VLOOKUP(E265,SOTC_SWINE!B2:D344,3,FALSE)),VLOOKUP(E265,SOTC_SWINE!B2:E344,4,FALSE),VLOOKUP(E344,SOTC_SWINE!B2:D344,3,FALSE)))-SEARCH("-",IF(ISBLANK(VLOOKUP(E265,SOTC_SWINE!B2:D344,3,FALSE)),VLOOKUP(E265,SOTC_SWINE!B2:E344,4,FALSE),VLOOKUP(E344,SOTC_SWINE!B2:D344,3,FALSE))))))</f>
      </c>
      <c r="G265" s="7" t="s">
        <v>26</v>
      </c>
      <c r="H265" s="7">
        <f>VLOOKUP(E265,SOTC_SWINE!B2:C344,{2},FALSE)</f>
      </c>
      <c r="I265" s="1">
        <v>1000000000282</v>
      </c>
      <c r="J265" s="2" t="s">
        <v>49</v>
      </c>
      <c r="K265" s="2" t="s">
        <v>49</v>
      </c>
      <c r="L265">
        <f>IF(VLOOKUP(K265,SKU_SWINE!C2:F106,{4},FALSE)=0, "-",VLOOKUP(K265,SKU_SWINE!C2:F106,{4},FALSE)</f>
      </c>
      <c r="M265" s="8">
        <v>2</v>
      </c>
      <c r="N265" s="7" t="s">
        <v>28</v>
      </c>
      <c r="O265" s="9">
        <f>((VLOOKUP(Y265,SOTC_SWINE!A2:J344,9,FALSE)/VLOOKUP(Y265,SOTC_SWINE!A2:J344,8,FALSE))*M265)</f>
      </c>
      <c r="P265" s="8">
        <v>0</v>
      </c>
      <c r="Q265" s="10">
        <f>O265-P265</f>
      </c>
      <c r="R265" s="10">
        <f>Q265/M265</f>
      </c>
      <c r="S265" s="10">
        <f>U265*P265</f>
      </c>
      <c r="T265" s="8">
        <v>13725</v>
      </c>
      <c r="U265" s="8">
        <f>T265/Q265</f>
      </c>
      <c r="V265" s="8">
        <f>T265/M265</f>
      </c>
      <c r="W265" t="s">
        <v>54</v>
      </c>
      <c r="X265">
        <v>17</v>
      </c>
      <c r="Y265" t="s">
        <v>239</v>
      </c>
    </row>
    <row r="266" spans="1:25" x14ac:dyDescent="0.25">
      <c r="A266">
        <v>2024</v>
      </c>
      <c r="B266" t="s">
        <v>22</v>
      </c>
      <c r="C266" s="1" t="s">
        <v>202</v>
      </c>
      <c r="D266" s="1" t="s">
        <v>232</v>
      </c>
      <c r="E266" s="1">
        <v>2100124322</v>
      </c>
      <c r="F266" s="2">
        <f>IF(ISNUMBER(SEARCH(":",IF(ISBLANK(VLOOKUP(E266,SOTC_SWINE!B2:D344,3,FALSE)),VLOOKUP(E266,SOTC_SWINE!B2:E344,4,FALSE),VLOOKUP(E344,SOTC_SWINE!B2:D344,3,FALSE))))=TRUE,"SW"&amp;UPPER(RIGHT(IF(ISBLANK(VLOOKUP(E266,SOTC_SWINE!B2:D344,3,FALSE)),VLOOKUP(E266,SOTC_SWINE!B2:E344,4,FALSE),VLOOKUP(E344,SOTC_SWINE!B2:D344,3,FALSE)),LEN(IF(ISBLANK(VLOOKUP(E266,SOTC_SWINE!B2:D344,3,FALSE)),VLOOKUP(E266,SOTC_SWINE!B2:E344,4,FALSE),VLOOKUP(E344,SOTC_SWINE!B2:D344,3,FALSE)))-SEARCH(":",IF(ISBLANK(VLOOKUP(E266,SOTC_SWINE!B2:D344,3,FALSE)),VLOOKUP(E266,SOTC_SWINE!B2:E344,4,FALSE),VLOOKUP(E344,SOTC_SWINE!B2:D344,3,FALSE))))),"SW"&amp;UPPER(RIGHT(IF(ISBLANK(VLOOKUP(E266,SOTC_SWINE!B2:D344,3,FALSE)),VLOOKUP(E266,SOTC_SWINE!B2:E344,4,FALSE),VLOOKUP(E344,SOTC_SWINE!B2:D344,3,FALSE)),LEN(IF(ISBLANK(VLOOKUP(E266,SOTC_SWINE!B2:D344,3,FALSE)),VLOOKUP(E266,SOTC_SWINE!B2:E344,4,FALSE),VLOOKUP(E344,SOTC_SWINE!B2:D344,3,FALSE)))-SEARCH("-",IF(ISBLANK(VLOOKUP(E266,SOTC_SWINE!B2:D344,3,FALSE)),VLOOKUP(E266,SOTC_SWINE!B2:E344,4,FALSE),VLOOKUP(E344,SOTC_SWINE!B2:D344,3,FALSE))))))</f>
      </c>
      <c r="G266" s="7" t="s">
        <v>26</v>
      </c>
      <c r="H266" s="7">
        <f>VLOOKUP(E266,SOTC_SWINE!B2:C344,{2},FALSE)</f>
      </c>
      <c r="I266" s="1">
        <v>1000000000283</v>
      </c>
      <c r="J266" s="2" t="s">
        <v>45</v>
      </c>
      <c r="K266" s="2" t="s">
        <v>45</v>
      </c>
      <c r="L266">
        <f>IF(VLOOKUP(K266,SKU_SWINE!C2:F106,{4},FALSE)=0, "-",VLOOKUP(K266,SKU_SWINE!C2:F106,{4},FALSE)</f>
      </c>
      <c r="M266" s="8">
        <v>5</v>
      </c>
      <c r="N266" s="7" t="s">
        <v>28</v>
      </c>
      <c r="O266" s="9">
        <f>((VLOOKUP(Y266,SOTC_SWINE!A2:J344,9,FALSE)/VLOOKUP(Y266,SOTC_SWINE!A2:J344,8,FALSE))*M266)</f>
      </c>
      <c r="P266" s="8">
        <v>0</v>
      </c>
      <c r="Q266" s="10">
        <f>O266-P266</f>
      </c>
      <c r="R266" s="10">
        <f>Q266/M266</f>
      </c>
      <c r="S266" s="10">
        <f>U266*P266</f>
      </c>
      <c r="T266" s="8">
        <v>45240</v>
      </c>
      <c r="U266" s="8">
        <f>T266/Q266</f>
      </c>
      <c r="V266" s="8">
        <f>T266/M266</f>
      </c>
      <c r="W266" t="s">
        <v>54</v>
      </c>
      <c r="X266">
        <v>17</v>
      </c>
      <c r="Y266" t="s">
        <v>237</v>
      </c>
    </row>
    <row r="267" spans="1:25" x14ac:dyDescent="0.25">
      <c r="A267">
        <v>2024</v>
      </c>
      <c r="B267" t="s">
        <v>22</v>
      </c>
      <c r="C267" s="1" t="s">
        <v>202</v>
      </c>
      <c r="D267" s="1" t="s">
        <v>232</v>
      </c>
      <c r="E267" s="1">
        <v>2100124322</v>
      </c>
      <c r="F267" s="2">
        <f>IF(ISNUMBER(SEARCH(":",IF(ISBLANK(VLOOKUP(E267,SOTC_SWINE!B2:D344,3,FALSE)),VLOOKUP(E267,SOTC_SWINE!B2:E344,4,FALSE),VLOOKUP(E344,SOTC_SWINE!B2:D344,3,FALSE))))=TRUE,"SW"&amp;UPPER(RIGHT(IF(ISBLANK(VLOOKUP(E267,SOTC_SWINE!B2:D344,3,FALSE)),VLOOKUP(E267,SOTC_SWINE!B2:E344,4,FALSE),VLOOKUP(E344,SOTC_SWINE!B2:D344,3,FALSE)),LEN(IF(ISBLANK(VLOOKUP(E267,SOTC_SWINE!B2:D344,3,FALSE)),VLOOKUP(E267,SOTC_SWINE!B2:E344,4,FALSE),VLOOKUP(E344,SOTC_SWINE!B2:D344,3,FALSE)))-SEARCH(":",IF(ISBLANK(VLOOKUP(E267,SOTC_SWINE!B2:D344,3,FALSE)),VLOOKUP(E267,SOTC_SWINE!B2:E344,4,FALSE),VLOOKUP(E344,SOTC_SWINE!B2:D344,3,FALSE))))),"SW"&amp;UPPER(RIGHT(IF(ISBLANK(VLOOKUP(E267,SOTC_SWINE!B2:D344,3,FALSE)),VLOOKUP(E267,SOTC_SWINE!B2:E344,4,FALSE),VLOOKUP(E344,SOTC_SWINE!B2:D344,3,FALSE)),LEN(IF(ISBLANK(VLOOKUP(E267,SOTC_SWINE!B2:D344,3,FALSE)),VLOOKUP(E267,SOTC_SWINE!B2:E344,4,FALSE),VLOOKUP(E344,SOTC_SWINE!B2:D344,3,FALSE)))-SEARCH("-",IF(ISBLANK(VLOOKUP(E267,SOTC_SWINE!B2:D344,3,FALSE)),VLOOKUP(E267,SOTC_SWINE!B2:E344,4,FALSE),VLOOKUP(E344,SOTC_SWINE!B2:D344,3,FALSE))))))</f>
      </c>
      <c r="G267" s="7" t="s">
        <v>26</v>
      </c>
      <c r="H267" s="7">
        <f>VLOOKUP(E267,SOTC_SWINE!B2:C344,{2},FALSE)</f>
      </c>
      <c r="I267" s="1">
        <v>1000000000286</v>
      </c>
      <c r="J267" s="2" t="s">
        <v>41</v>
      </c>
      <c r="K267" s="2" t="s">
        <v>41</v>
      </c>
      <c r="L267">
        <f>IF(VLOOKUP(K267,SKU_SWINE!C2:F106,{4},FALSE)=0, "-",VLOOKUP(K267,SKU_SWINE!C2:F106,{4},FALSE)</f>
      </c>
      <c r="M267" s="8">
        <v>1</v>
      </c>
      <c r="N267" s="7" t="s">
        <v>28</v>
      </c>
      <c r="O267" s="9">
        <f>((VLOOKUP(Y267,SOTC_SWINE!A2:J344,9,FALSE)/VLOOKUP(Y267,SOTC_SWINE!A2:J344,8,FALSE))*M267)</f>
      </c>
      <c r="P267" s="8">
        <v>0</v>
      </c>
      <c r="Q267" s="10">
        <f>O267-P267</f>
      </c>
      <c r="R267" s="10">
        <f>Q267/M267</f>
      </c>
      <c r="S267" s="10">
        <f>U267*P267</f>
      </c>
      <c r="T267" s="8">
        <v>10518.75</v>
      </c>
      <c r="U267" s="8">
        <f>T267/Q267</f>
      </c>
      <c r="V267" s="8">
        <f>T267/M267</f>
      </c>
      <c r="W267" t="s">
        <v>54</v>
      </c>
      <c r="X267">
        <v>17</v>
      </c>
      <c r="Y267" t="s">
        <v>238</v>
      </c>
    </row>
    <row r="268" spans="1:25" x14ac:dyDescent="0.25">
      <c r="A268">
        <v>2024</v>
      </c>
      <c r="B268" t="s">
        <v>22</v>
      </c>
      <c r="C268" s="1" t="s">
        <v>202</v>
      </c>
      <c r="D268" s="1" t="s">
        <v>232</v>
      </c>
      <c r="E268" s="1">
        <v>2100124322</v>
      </c>
      <c r="F268" s="2">
        <f>IF(ISNUMBER(SEARCH(":",IF(ISBLANK(VLOOKUP(E268,SOTC_SWINE!B2:D344,3,FALSE)),VLOOKUP(E268,SOTC_SWINE!B2:E344,4,FALSE),VLOOKUP(E344,SOTC_SWINE!B2:D344,3,FALSE))))=TRUE,"SW"&amp;UPPER(RIGHT(IF(ISBLANK(VLOOKUP(E268,SOTC_SWINE!B2:D344,3,FALSE)),VLOOKUP(E268,SOTC_SWINE!B2:E344,4,FALSE),VLOOKUP(E344,SOTC_SWINE!B2:D344,3,FALSE)),LEN(IF(ISBLANK(VLOOKUP(E268,SOTC_SWINE!B2:D344,3,FALSE)),VLOOKUP(E268,SOTC_SWINE!B2:E344,4,FALSE),VLOOKUP(E344,SOTC_SWINE!B2:D344,3,FALSE)))-SEARCH(":",IF(ISBLANK(VLOOKUP(E268,SOTC_SWINE!B2:D344,3,FALSE)),VLOOKUP(E268,SOTC_SWINE!B2:E344,4,FALSE),VLOOKUP(E344,SOTC_SWINE!B2:D344,3,FALSE))))),"SW"&amp;UPPER(RIGHT(IF(ISBLANK(VLOOKUP(E268,SOTC_SWINE!B2:D344,3,FALSE)),VLOOKUP(E268,SOTC_SWINE!B2:E344,4,FALSE),VLOOKUP(E344,SOTC_SWINE!B2:D344,3,FALSE)),LEN(IF(ISBLANK(VLOOKUP(E268,SOTC_SWINE!B2:D344,3,FALSE)),VLOOKUP(E268,SOTC_SWINE!B2:E344,4,FALSE),VLOOKUP(E344,SOTC_SWINE!B2:D344,3,FALSE)))-SEARCH("-",IF(ISBLANK(VLOOKUP(E268,SOTC_SWINE!B2:D344,3,FALSE)),VLOOKUP(E268,SOTC_SWINE!B2:E344,4,FALSE),VLOOKUP(E344,SOTC_SWINE!B2:D344,3,FALSE))))))</f>
      </c>
      <c r="G268" s="7" t="s">
        <v>26</v>
      </c>
      <c r="H268" s="7">
        <f>VLOOKUP(E268,SOTC_SWINE!B2:C344,{2},FALSE)</f>
      </c>
      <c r="I268" s="1">
        <v>1000000000282</v>
      </c>
      <c r="J268" s="2" t="s">
        <v>49</v>
      </c>
      <c r="K268" s="2" t="s">
        <v>49</v>
      </c>
      <c r="L268">
        <f>IF(VLOOKUP(K268,SKU_SWINE!C2:F106,{4},FALSE)=0, "-",VLOOKUP(K268,SKU_SWINE!C2:F106,{4},FALSE)</f>
      </c>
      <c r="M268" s="8">
        <v>1</v>
      </c>
      <c r="N268" s="7" t="s">
        <v>28</v>
      </c>
      <c r="O268" s="9">
        <f>((VLOOKUP(Y268,SOTC_SWINE!A2:J344,9,FALSE)/VLOOKUP(Y268,SOTC_SWINE!A2:J344,8,FALSE))*M268)</f>
      </c>
      <c r="P268" s="8">
        <v>0</v>
      </c>
      <c r="Q268" s="10">
        <f>O268-P268</f>
      </c>
      <c r="R268" s="10">
        <f>Q268/M268</f>
      </c>
      <c r="S268" s="10">
        <f>U268*P268</f>
      </c>
      <c r="T268" s="8">
        <v>6565</v>
      </c>
      <c r="U268" s="8">
        <f>T268/Q268</f>
      </c>
      <c r="V268" s="8">
        <f>T268/M268</f>
      </c>
      <c r="W268" t="s">
        <v>54</v>
      </c>
      <c r="X268">
        <v>17</v>
      </c>
      <c r="Y268" t="s">
        <v>239</v>
      </c>
    </row>
    <row r="269" spans="1:25" x14ac:dyDescent="0.25">
      <c r="A269">
        <v>2024</v>
      </c>
      <c r="B269" t="s">
        <v>22</v>
      </c>
      <c r="C269" s="1" t="s">
        <v>202</v>
      </c>
      <c r="D269" s="1" t="s">
        <v>232</v>
      </c>
      <c r="E269" s="1">
        <v>2100124322</v>
      </c>
      <c r="F269" s="2">
        <f>IF(ISNUMBER(SEARCH(":",IF(ISBLANK(VLOOKUP(E269,SOTC_SWINE!B2:D344,3,FALSE)),VLOOKUP(E269,SOTC_SWINE!B2:E344,4,FALSE),VLOOKUP(E344,SOTC_SWINE!B2:D344,3,FALSE))))=TRUE,"SW"&amp;UPPER(RIGHT(IF(ISBLANK(VLOOKUP(E269,SOTC_SWINE!B2:D344,3,FALSE)),VLOOKUP(E269,SOTC_SWINE!B2:E344,4,FALSE),VLOOKUP(E344,SOTC_SWINE!B2:D344,3,FALSE)),LEN(IF(ISBLANK(VLOOKUP(E269,SOTC_SWINE!B2:D344,3,FALSE)),VLOOKUP(E269,SOTC_SWINE!B2:E344,4,FALSE),VLOOKUP(E344,SOTC_SWINE!B2:D344,3,FALSE)))-SEARCH(":",IF(ISBLANK(VLOOKUP(E269,SOTC_SWINE!B2:D344,3,FALSE)),VLOOKUP(E269,SOTC_SWINE!B2:E344,4,FALSE),VLOOKUP(E344,SOTC_SWINE!B2:D344,3,FALSE))))),"SW"&amp;UPPER(RIGHT(IF(ISBLANK(VLOOKUP(E269,SOTC_SWINE!B2:D344,3,FALSE)),VLOOKUP(E269,SOTC_SWINE!B2:E344,4,FALSE),VLOOKUP(E344,SOTC_SWINE!B2:D344,3,FALSE)),LEN(IF(ISBLANK(VLOOKUP(E269,SOTC_SWINE!B2:D344,3,FALSE)),VLOOKUP(E269,SOTC_SWINE!B2:E344,4,FALSE),VLOOKUP(E344,SOTC_SWINE!B2:D344,3,FALSE)))-SEARCH("-",IF(ISBLANK(VLOOKUP(E269,SOTC_SWINE!B2:D344,3,FALSE)),VLOOKUP(E269,SOTC_SWINE!B2:E344,4,FALSE),VLOOKUP(E344,SOTC_SWINE!B2:D344,3,FALSE))))))</f>
      </c>
      <c r="G269" s="7" t="s">
        <v>26</v>
      </c>
      <c r="H269" s="7">
        <f>VLOOKUP(E269,SOTC_SWINE!B2:C344,{2},FALSE)</f>
      </c>
      <c r="I269" s="1">
        <v>1000000000283</v>
      </c>
      <c r="J269" s="2" t="s">
        <v>45</v>
      </c>
      <c r="K269" s="2" t="s">
        <v>45</v>
      </c>
      <c r="L269">
        <f>IF(VLOOKUP(K269,SKU_SWINE!C2:F106,{4},FALSE)=0, "-",VLOOKUP(K269,SKU_SWINE!C2:F106,{4},FALSE)</f>
      </c>
      <c r="M269" s="8">
        <v>2</v>
      </c>
      <c r="N269" s="7" t="s">
        <v>28</v>
      </c>
      <c r="O269" s="9">
        <f>((VLOOKUP(Y269,SOTC_SWINE!A2:J344,9,FALSE)/VLOOKUP(Y269,SOTC_SWINE!A2:J344,8,FALSE))*M269)</f>
      </c>
      <c r="P269" s="8">
        <v>0</v>
      </c>
      <c r="Q269" s="10">
        <f>O269-P269</f>
      </c>
      <c r="R269" s="10">
        <f>Q269/M269</f>
      </c>
      <c r="S269" s="10">
        <f>U269*P269</f>
      </c>
      <c r="T269" s="8">
        <v>18096</v>
      </c>
      <c r="U269" s="8">
        <f>T269/Q269</f>
      </c>
      <c r="V269" s="8">
        <f>T269/M269</f>
      </c>
      <c r="W269" t="s">
        <v>54</v>
      </c>
      <c r="X269">
        <v>17</v>
      </c>
      <c r="Y269" t="s">
        <v>237</v>
      </c>
    </row>
    <row r="270" spans="1:25" x14ac:dyDescent="0.25">
      <c r="A270">
        <v>2024</v>
      </c>
      <c r="B270" t="s">
        <v>22</v>
      </c>
      <c r="C270" s="1" t="s">
        <v>202</v>
      </c>
      <c r="D270" s="1" t="s">
        <v>232</v>
      </c>
      <c r="E270" s="1">
        <v>2100124322</v>
      </c>
      <c r="F270" s="2">
        <f>IF(ISNUMBER(SEARCH(":",IF(ISBLANK(VLOOKUP(E270,SOTC_SWINE!B2:D344,3,FALSE)),VLOOKUP(E270,SOTC_SWINE!B2:E344,4,FALSE),VLOOKUP(E344,SOTC_SWINE!B2:D344,3,FALSE))))=TRUE,"SW"&amp;UPPER(RIGHT(IF(ISBLANK(VLOOKUP(E270,SOTC_SWINE!B2:D344,3,FALSE)),VLOOKUP(E270,SOTC_SWINE!B2:E344,4,FALSE),VLOOKUP(E344,SOTC_SWINE!B2:D344,3,FALSE)),LEN(IF(ISBLANK(VLOOKUP(E270,SOTC_SWINE!B2:D344,3,FALSE)),VLOOKUP(E270,SOTC_SWINE!B2:E344,4,FALSE),VLOOKUP(E344,SOTC_SWINE!B2:D344,3,FALSE)))-SEARCH(":",IF(ISBLANK(VLOOKUP(E270,SOTC_SWINE!B2:D344,3,FALSE)),VLOOKUP(E270,SOTC_SWINE!B2:E344,4,FALSE),VLOOKUP(E344,SOTC_SWINE!B2:D344,3,FALSE))))),"SW"&amp;UPPER(RIGHT(IF(ISBLANK(VLOOKUP(E270,SOTC_SWINE!B2:D344,3,FALSE)),VLOOKUP(E270,SOTC_SWINE!B2:E344,4,FALSE),VLOOKUP(E344,SOTC_SWINE!B2:D344,3,FALSE)),LEN(IF(ISBLANK(VLOOKUP(E270,SOTC_SWINE!B2:D344,3,FALSE)),VLOOKUP(E270,SOTC_SWINE!B2:E344,4,FALSE),VLOOKUP(E344,SOTC_SWINE!B2:D344,3,FALSE)))-SEARCH("-",IF(ISBLANK(VLOOKUP(E270,SOTC_SWINE!B2:D344,3,FALSE)),VLOOKUP(E270,SOTC_SWINE!B2:E344,4,FALSE),VLOOKUP(E344,SOTC_SWINE!B2:D344,3,FALSE))))))</f>
      </c>
      <c r="G270" s="7" t="s">
        <v>26</v>
      </c>
      <c r="H270" s="7">
        <f>VLOOKUP(E270,SOTC_SWINE!B2:C344,{2},FALSE)</f>
      </c>
      <c r="I270" s="1">
        <v>1000000000278</v>
      </c>
      <c r="J270" s="2" t="s">
        <v>51</v>
      </c>
      <c r="K270" s="2" t="s">
        <v>51</v>
      </c>
      <c r="L270">
        <f>IF(VLOOKUP(K270,SKU_SWINE!C2:F106,{4},FALSE)=0, "-",VLOOKUP(K270,SKU_SWINE!C2:F106,{4},FALSE)</f>
      </c>
      <c r="M270" s="8">
        <v>1</v>
      </c>
      <c r="N270" s="7" t="s">
        <v>28</v>
      </c>
      <c r="O270" s="9">
        <f>((VLOOKUP(Y270,SOTC_SWINE!A2:J344,9,FALSE)/VLOOKUP(Y270,SOTC_SWINE!A2:J344,8,FALSE))*M270)</f>
      </c>
      <c r="P270" s="8">
        <v>0</v>
      </c>
      <c r="Q270" s="10">
        <f>O270-P270</f>
      </c>
      <c r="R270" s="10">
        <f>Q270/M270</f>
      </c>
      <c r="S270" s="10">
        <f>U270*P270</f>
      </c>
      <c r="T270" s="8">
        <v>4080</v>
      </c>
      <c r="U270" s="8">
        <f>T270/Q270</f>
      </c>
      <c r="V270" s="8">
        <f>T270/M270</f>
      </c>
      <c r="W270" t="s">
        <v>54</v>
      </c>
      <c r="X270">
        <v>17</v>
      </c>
      <c r="Y270" t="s">
        <v>236</v>
      </c>
    </row>
    <row r="271" spans="1:25" x14ac:dyDescent="0.25">
      <c r="A271">
        <v>2024</v>
      </c>
      <c r="B271" t="s">
        <v>22</v>
      </c>
      <c r="C271" s="1" t="s">
        <v>202</v>
      </c>
      <c r="D271" s="1" t="s">
        <v>232</v>
      </c>
      <c r="E271" s="1">
        <v>2100124322</v>
      </c>
      <c r="F271" s="2">
        <f>IF(ISNUMBER(SEARCH(":",IF(ISBLANK(VLOOKUP(E271,SOTC_SWINE!B2:D344,3,FALSE)),VLOOKUP(E271,SOTC_SWINE!B2:E344,4,FALSE),VLOOKUP(E344,SOTC_SWINE!B2:D344,3,FALSE))))=TRUE,"SW"&amp;UPPER(RIGHT(IF(ISBLANK(VLOOKUP(E271,SOTC_SWINE!B2:D344,3,FALSE)),VLOOKUP(E271,SOTC_SWINE!B2:E344,4,FALSE),VLOOKUP(E344,SOTC_SWINE!B2:D344,3,FALSE)),LEN(IF(ISBLANK(VLOOKUP(E271,SOTC_SWINE!B2:D344,3,FALSE)),VLOOKUP(E271,SOTC_SWINE!B2:E344,4,FALSE),VLOOKUP(E344,SOTC_SWINE!B2:D344,3,FALSE)))-SEARCH(":",IF(ISBLANK(VLOOKUP(E271,SOTC_SWINE!B2:D344,3,FALSE)),VLOOKUP(E271,SOTC_SWINE!B2:E344,4,FALSE),VLOOKUP(E344,SOTC_SWINE!B2:D344,3,FALSE))))),"SW"&amp;UPPER(RIGHT(IF(ISBLANK(VLOOKUP(E271,SOTC_SWINE!B2:D344,3,FALSE)),VLOOKUP(E271,SOTC_SWINE!B2:E344,4,FALSE),VLOOKUP(E344,SOTC_SWINE!B2:D344,3,FALSE)),LEN(IF(ISBLANK(VLOOKUP(E271,SOTC_SWINE!B2:D344,3,FALSE)),VLOOKUP(E271,SOTC_SWINE!B2:E344,4,FALSE),VLOOKUP(E344,SOTC_SWINE!B2:D344,3,FALSE)))-SEARCH("-",IF(ISBLANK(VLOOKUP(E271,SOTC_SWINE!B2:D344,3,FALSE)),VLOOKUP(E271,SOTC_SWINE!B2:E344,4,FALSE),VLOOKUP(E344,SOTC_SWINE!B2:D344,3,FALSE))))))</f>
      </c>
      <c r="G271" s="7" t="s">
        <v>26</v>
      </c>
      <c r="H271" s="7">
        <f>VLOOKUP(E271,SOTC_SWINE!B2:C344,{2},FALSE)</f>
      </c>
      <c r="I271" s="1">
        <v>1000000000283</v>
      </c>
      <c r="J271" s="2" t="s">
        <v>45</v>
      </c>
      <c r="K271" s="2" t="s">
        <v>45</v>
      </c>
      <c r="L271">
        <f>IF(VLOOKUP(K271,SKU_SWINE!C2:F106,{4},FALSE)=0, "-",VLOOKUP(K271,SKU_SWINE!C2:F106,{4},FALSE)</f>
      </c>
      <c r="M271" s="8">
        <v>3</v>
      </c>
      <c r="N271" s="7" t="s">
        <v>28</v>
      </c>
      <c r="O271" s="9">
        <f>((VLOOKUP(Y271,SOTC_SWINE!A2:J344,9,FALSE)/VLOOKUP(Y271,SOTC_SWINE!A2:J344,8,FALSE))*M271)</f>
      </c>
      <c r="P271" s="8">
        <v>0</v>
      </c>
      <c r="Q271" s="10">
        <f>O271-P271</f>
      </c>
      <c r="R271" s="10">
        <f>Q271/M271</f>
      </c>
      <c r="S271" s="10">
        <f>U271*P271</f>
      </c>
      <c r="T271" s="8">
        <v>27144</v>
      </c>
      <c r="U271" s="8">
        <f>T271/Q271</f>
      </c>
      <c r="V271" s="8">
        <f>T271/M271</f>
      </c>
      <c r="W271" t="s">
        <v>54</v>
      </c>
      <c r="X271">
        <v>17</v>
      </c>
      <c r="Y271" t="s">
        <v>237</v>
      </c>
    </row>
    <row r="272" spans="1:25" x14ac:dyDescent="0.25">
      <c r="A272">
        <v>2024</v>
      </c>
      <c r="B272" t="s">
        <v>22</v>
      </c>
      <c r="C272" s="1" t="s">
        <v>202</v>
      </c>
      <c r="D272" s="1" t="s">
        <v>232</v>
      </c>
      <c r="E272" s="1">
        <v>2100124322</v>
      </c>
      <c r="F272" s="2">
        <f>IF(ISNUMBER(SEARCH(":",IF(ISBLANK(VLOOKUP(E272,SOTC_SWINE!B2:D344,3,FALSE)),VLOOKUP(E272,SOTC_SWINE!B2:E344,4,FALSE),VLOOKUP(E344,SOTC_SWINE!B2:D344,3,FALSE))))=TRUE,"SW"&amp;UPPER(RIGHT(IF(ISBLANK(VLOOKUP(E272,SOTC_SWINE!B2:D344,3,FALSE)),VLOOKUP(E272,SOTC_SWINE!B2:E344,4,FALSE),VLOOKUP(E344,SOTC_SWINE!B2:D344,3,FALSE)),LEN(IF(ISBLANK(VLOOKUP(E272,SOTC_SWINE!B2:D344,3,FALSE)),VLOOKUP(E272,SOTC_SWINE!B2:E344,4,FALSE),VLOOKUP(E344,SOTC_SWINE!B2:D344,3,FALSE)))-SEARCH(":",IF(ISBLANK(VLOOKUP(E272,SOTC_SWINE!B2:D344,3,FALSE)),VLOOKUP(E272,SOTC_SWINE!B2:E344,4,FALSE),VLOOKUP(E344,SOTC_SWINE!B2:D344,3,FALSE))))),"SW"&amp;UPPER(RIGHT(IF(ISBLANK(VLOOKUP(E272,SOTC_SWINE!B2:D344,3,FALSE)),VLOOKUP(E272,SOTC_SWINE!B2:E344,4,FALSE),VLOOKUP(E344,SOTC_SWINE!B2:D344,3,FALSE)),LEN(IF(ISBLANK(VLOOKUP(E272,SOTC_SWINE!B2:D344,3,FALSE)),VLOOKUP(E272,SOTC_SWINE!B2:E344,4,FALSE),VLOOKUP(E344,SOTC_SWINE!B2:D344,3,FALSE)))-SEARCH("-",IF(ISBLANK(VLOOKUP(E272,SOTC_SWINE!B2:D344,3,FALSE)),VLOOKUP(E272,SOTC_SWINE!B2:E344,4,FALSE),VLOOKUP(E344,SOTC_SWINE!B2:D344,3,FALSE))))))</f>
      </c>
      <c r="G272" s="7" t="s">
        <v>26</v>
      </c>
      <c r="H272" s="7">
        <f>VLOOKUP(E272,SOTC_SWINE!B2:C344,{2},FALSE)</f>
      </c>
      <c r="I272" s="1">
        <v>1000000000278</v>
      </c>
      <c r="J272" s="2" t="s">
        <v>51</v>
      </c>
      <c r="K272" s="2" t="s">
        <v>51</v>
      </c>
      <c r="L272">
        <f>IF(VLOOKUP(K272,SKU_SWINE!C2:F106,{4},FALSE)=0, "-",VLOOKUP(K272,SKU_SWINE!C2:F106,{4},FALSE)</f>
      </c>
      <c r="M272" s="8">
        <v>4</v>
      </c>
      <c r="N272" s="7" t="s">
        <v>28</v>
      </c>
      <c r="O272" s="9">
        <f>((VLOOKUP(Y272,SOTC_SWINE!A2:J344,9,FALSE)/VLOOKUP(Y272,SOTC_SWINE!A2:J344,8,FALSE))*M272)</f>
      </c>
      <c r="P272" s="8">
        <v>0</v>
      </c>
      <c r="Q272" s="10">
        <f>O272-P272</f>
      </c>
      <c r="R272" s="10">
        <f>Q272/M272</f>
      </c>
      <c r="S272" s="10">
        <f>U272*P272</f>
      </c>
      <c r="T272" s="8">
        <v>16320</v>
      </c>
      <c r="U272" s="8">
        <f>T272/Q272</f>
      </c>
      <c r="V272" s="8">
        <f>T272/M272</f>
      </c>
      <c r="W272" t="s">
        <v>54</v>
      </c>
      <c r="X272">
        <v>17</v>
      </c>
      <c r="Y272" t="s">
        <v>236</v>
      </c>
    </row>
    <row r="273" spans="1:25" x14ac:dyDescent="0.25">
      <c r="A273">
        <v>2024</v>
      </c>
      <c r="B273" t="s">
        <v>22</v>
      </c>
      <c r="C273" s="1" t="s">
        <v>202</v>
      </c>
      <c r="D273" s="1" t="s">
        <v>232</v>
      </c>
      <c r="E273" s="1">
        <v>2100124322</v>
      </c>
      <c r="F273" s="2">
        <f>IF(ISNUMBER(SEARCH(":",IF(ISBLANK(VLOOKUP(E273,SOTC_SWINE!B2:D344,3,FALSE)),VLOOKUP(E273,SOTC_SWINE!B2:E344,4,FALSE),VLOOKUP(E344,SOTC_SWINE!B2:D344,3,FALSE))))=TRUE,"SW"&amp;UPPER(RIGHT(IF(ISBLANK(VLOOKUP(E273,SOTC_SWINE!B2:D344,3,FALSE)),VLOOKUP(E273,SOTC_SWINE!B2:E344,4,FALSE),VLOOKUP(E344,SOTC_SWINE!B2:D344,3,FALSE)),LEN(IF(ISBLANK(VLOOKUP(E273,SOTC_SWINE!B2:D344,3,FALSE)),VLOOKUP(E273,SOTC_SWINE!B2:E344,4,FALSE),VLOOKUP(E344,SOTC_SWINE!B2:D344,3,FALSE)))-SEARCH(":",IF(ISBLANK(VLOOKUP(E273,SOTC_SWINE!B2:D344,3,FALSE)),VLOOKUP(E273,SOTC_SWINE!B2:E344,4,FALSE),VLOOKUP(E344,SOTC_SWINE!B2:D344,3,FALSE))))),"SW"&amp;UPPER(RIGHT(IF(ISBLANK(VLOOKUP(E273,SOTC_SWINE!B2:D344,3,FALSE)),VLOOKUP(E273,SOTC_SWINE!B2:E344,4,FALSE),VLOOKUP(E344,SOTC_SWINE!B2:D344,3,FALSE)),LEN(IF(ISBLANK(VLOOKUP(E273,SOTC_SWINE!B2:D344,3,FALSE)),VLOOKUP(E273,SOTC_SWINE!B2:E344,4,FALSE),VLOOKUP(E344,SOTC_SWINE!B2:D344,3,FALSE)))-SEARCH("-",IF(ISBLANK(VLOOKUP(E273,SOTC_SWINE!B2:D344,3,FALSE)),VLOOKUP(E273,SOTC_SWINE!B2:E344,4,FALSE),VLOOKUP(E344,SOTC_SWINE!B2:D344,3,FALSE))))))</f>
      </c>
      <c r="G273" s="7" t="s">
        <v>26</v>
      </c>
      <c r="H273" s="7">
        <f>VLOOKUP(E273,SOTC_SWINE!B2:C344,{2},FALSE)</f>
      </c>
      <c r="I273" s="1">
        <v>1000000000282</v>
      </c>
      <c r="J273" s="2" t="s">
        <v>49</v>
      </c>
      <c r="K273" s="2" t="s">
        <v>49</v>
      </c>
      <c r="L273">
        <f>IF(VLOOKUP(K273,SKU_SWINE!C2:F106,{4},FALSE)=0, "-",VLOOKUP(K273,SKU_SWINE!C2:F106,{4},FALSE)</f>
      </c>
      <c r="M273" s="8">
        <v>2</v>
      </c>
      <c r="N273" s="7" t="s">
        <v>28</v>
      </c>
      <c r="O273" s="9">
        <f>((VLOOKUP(Y273,SOTC_SWINE!A2:J344,9,FALSE)/VLOOKUP(Y273,SOTC_SWINE!A2:J344,8,FALSE))*M273)</f>
      </c>
      <c r="P273" s="8">
        <v>0</v>
      </c>
      <c r="Q273" s="10">
        <f>O273-P273</f>
      </c>
      <c r="R273" s="10">
        <f>Q273/M273</f>
      </c>
      <c r="S273" s="10">
        <f>U273*P273</f>
      </c>
      <c r="T273" s="8">
        <v>13725</v>
      </c>
      <c r="U273" s="8">
        <f>T273/Q273</f>
      </c>
      <c r="V273" s="8">
        <f>T273/M273</f>
      </c>
      <c r="W273" t="s">
        <v>54</v>
      </c>
      <c r="X273">
        <v>17</v>
      </c>
      <c r="Y273" t="s">
        <v>239</v>
      </c>
    </row>
    <row r="274" spans="1:25" x14ac:dyDescent="0.25">
      <c r="A274">
        <v>2024</v>
      </c>
      <c r="B274" t="s">
        <v>22</v>
      </c>
      <c r="C274" s="1" t="s">
        <v>202</v>
      </c>
      <c r="D274" s="1" t="s">
        <v>232</v>
      </c>
      <c r="E274" s="1">
        <v>2100124322</v>
      </c>
      <c r="F274" s="2">
        <f>IF(ISNUMBER(SEARCH(":",IF(ISBLANK(VLOOKUP(E274,SOTC_SWINE!B2:D344,3,FALSE)),VLOOKUP(E274,SOTC_SWINE!B2:E344,4,FALSE),VLOOKUP(E344,SOTC_SWINE!B2:D344,3,FALSE))))=TRUE,"SW"&amp;UPPER(RIGHT(IF(ISBLANK(VLOOKUP(E274,SOTC_SWINE!B2:D344,3,FALSE)),VLOOKUP(E274,SOTC_SWINE!B2:E344,4,FALSE),VLOOKUP(E344,SOTC_SWINE!B2:D344,3,FALSE)),LEN(IF(ISBLANK(VLOOKUP(E274,SOTC_SWINE!B2:D344,3,FALSE)),VLOOKUP(E274,SOTC_SWINE!B2:E344,4,FALSE),VLOOKUP(E344,SOTC_SWINE!B2:D344,3,FALSE)))-SEARCH(":",IF(ISBLANK(VLOOKUP(E274,SOTC_SWINE!B2:D344,3,FALSE)),VLOOKUP(E274,SOTC_SWINE!B2:E344,4,FALSE),VLOOKUP(E344,SOTC_SWINE!B2:D344,3,FALSE))))),"SW"&amp;UPPER(RIGHT(IF(ISBLANK(VLOOKUP(E274,SOTC_SWINE!B2:D344,3,FALSE)),VLOOKUP(E274,SOTC_SWINE!B2:E344,4,FALSE),VLOOKUP(E344,SOTC_SWINE!B2:D344,3,FALSE)),LEN(IF(ISBLANK(VLOOKUP(E274,SOTC_SWINE!B2:D344,3,FALSE)),VLOOKUP(E274,SOTC_SWINE!B2:E344,4,FALSE),VLOOKUP(E344,SOTC_SWINE!B2:D344,3,FALSE)))-SEARCH("-",IF(ISBLANK(VLOOKUP(E274,SOTC_SWINE!B2:D344,3,FALSE)),VLOOKUP(E274,SOTC_SWINE!B2:E344,4,FALSE),VLOOKUP(E344,SOTC_SWINE!B2:D344,3,FALSE))))))</f>
      </c>
      <c r="G274" s="7" t="s">
        <v>26</v>
      </c>
      <c r="H274" s="7">
        <f>VLOOKUP(E274,SOTC_SWINE!B2:C344,{2},FALSE)</f>
      </c>
      <c r="I274" s="1">
        <v>1000000000040</v>
      </c>
      <c r="J274" s="2" t="s">
        <v>240</v>
      </c>
      <c r="K274" s="2" t="s">
        <v>240</v>
      </c>
      <c r="L274">
        <f>IF(VLOOKUP(K274,SKU_SWINE!C2:F106,{4},FALSE)=0, "-",VLOOKUP(K274,SKU_SWINE!C2:F106,{4},FALSE)</f>
      </c>
      <c r="M274" s="8">
        <v>1</v>
      </c>
      <c r="N274" s="7" t="s">
        <v>28</v>
      </c>
      <c r="O274" s="9">
        <f>((VLOOKUP(Y274,SOTC_SWINE!A2:J344,9,FALSE)/VLOOKUP(Y274,SOTC_SWINE!A2:J344,8,FALSE))*M274)</f>
      </c>
      <c r="P274" s="8">
        <v>0</v>
      </c>
      <c r="Q274" s="10">
        <f>O274-P274</f>
      </c>
      <c r="R274" s="10">
        <f>Q274/M274</f>
      </c>
      <c r="S274" s="10">
        <f>U274*P274</f>
      </c>
      <c r="T274" s="8">
        <v>5812.5</v>
      </c>
      <c r="U274" s="8">
        <f>T274/Q274</f>
      </c>
      <c r="V274" s="8">
        <f>T274/M274</f>
      </c>
      <c r="W274" t="s">
        <v>54</v>
      </c>
      <c r="X274">
        <v>17</v>
      </c>
      <c r="Y274" t="s">
        <v>241</v>
      </c>
    </row>
    <row r="275" spans="1:25" x14ac:dyDescent="0.25">
      <c r="A275">
        <v>2024</v>
      </c>
      <c r="B275" t="s">
        <v>22</v>
      </c>
      <c r="C275" s="1" t="s">
        <v>242</v>
      </c>
      <c r="D275" s="1" t="s">
        <v>243</v>
      </c>
      <c r="E275" s="1">
        <v>2100124329</v>
      </c>
      <c r="F275" s="2">
        <f>IF(ISNUMBER(SEARCH(":",IF(ISBLANK(VLOOKUP(E275,SOTC_SWINE!B2:D344,3,FALSE)),VLOOKUP(E275,SOTC_SWINE!B2:E344,4,FALSE),VLOOKUP(E344,SOTC_SWINE!B2:D344,3,FALSE))))=TRUE,"SW"&amp;UPPER(RIGHT(IF(ISBLANK(VLOOKUP(E275,SOTC_SWINE!B2:D344,3,FALSE)),VLOOKUP(E275,SOTC_SWINE!B2:E344,4,FALSE),VLOOKUP(E344,SOTC_SWINE!B2:D344,3,FALSE)),LEN(IF(ISBLANK(VLOOKUP(E275,SOTC_SWINE!B2:D344,3,FALSE)),VLOOKUP(E275,SOTC_SWINE!B2:E344,4,FALSE),VLOOKUP(E344,SOTC_SWINE!B2:D344,3,FALSE)))-SEARCH(":",IF(ISBLANK(VLOOKUP(E275,SOTC_SWINE!B2:D344,3,FALSE)),VLOOKUP(E275,SOTC_SWINE!B2:E344,4,FALSE),VLOOKUP(E344,SOTC_SWINE!B2:D344,3,FALSE))))),"SW"&amp;UPPER(RIGHT(IF(ISBLANK(VLOOKUP(E275,SOTC_SWINE!B2:D344,3,FALSE)),VLOOKUP(E275,SOTC_SWINE!B2:E344,4,FALSE),VLOOKUP(E344,SOTC_SWINE!B2:D344,3,FALSE)),LEN(IF(ISBLANK(VLOOKUP(E275,SOTC_SWINE!B2:D344,3,FALSE)),VLOOKUP(E275,SOTC_SWINE!B2:E344,4,FALSE),VLOOKUP(E344,SOTC_SWINE!B2:D344,3,FALSE)))-SEARCH("-",IF(ISBLANK(VLOOKUP(E275,SOTC_SWINE!B2:D344,3,FALSE)),VLOOKUP(E275,SOTC_SWINE!B2:E344,4,FALSE),VLOOKUP(E344,SOTC_SWINE!B2:D344,3,FALSE))))))</f>
      </c>
      <c r="G275" s="7" t="s">
        <v>26</v>
      </c>
      <c r="H275" s="7">
        <f>VLOOKUP(E275,SOTC_SWINE!B2:C344,{2},FALSE)</f>
      </c>
      <c r="I275" s="1">
        <v>1000000000283</v>
      </c>
      <c r="J275" s="2" t="s">
        <v>45</v>
      </c>
      <c r="K275" s="2" t="s">
        <v>45</v>
      </c>
      <c r="L275">
        <f>IF(VLOOKUP(K275,SKU_SWINE!C2:F106,{4},FALSE)=0, "-",VLOOKUP(K275,SKU_SWINE!C2:F106,{4},FALSE)</f>
      </c>
      <c r="M275" s="8">
        <v>3</v>
      </c>
      <c r="N275" s="7" t="s">
        <v>28</v>
      </c>
      <c r="O275" s="9">
        <f>((VLOOKUP(Y275,SOTC_SWINE!A2:J344,9,FALSE)/VLOOKUP(Y275,SOTC_SWINE!A2:J344,8,FALSE))*M275)</f>
      </c>
      <c r="P275" s="8">
        <v>0</v>
      </c>
      <c r="Q275" s="10">
        <f>O275-P275</f>
      </c>
      <c r="R275" s="10">
        <f>Q275/M275</f>
      </c>
      <c r="S275" s="10">
        <f>U275*P275</f>
      </c>
      <c r="T275" s="8">
        <v>24360</v>
      </c>
      <c r="U275" s="8">
        <f>T275/Q275</f>
      </c>
      <c r="V275" s="8">
        <f>T275/M275</f>
      </c>
      <c r="W275" t="s">
        <v>54</v>
      </c>
      <c r="X275">
        <v>17</v>
      </c>
      <c r="Y275" t="s">
        <v>244</v>
      </c>
    </row>
    <row r="276" spans="1:25" x14ac:dyDescent="0.25">
      <c r="A276">
        <v>2024</v>
      </c>
      <c r="B276" t="s">
        <v>22</v>
      </c>
      <c r="C276" s="1" t="s">
        <v>242</v>
      </c>
      <c r="D276" s="1" t="s">
        <v>243</v>
      </c>
      <c r="E276" s="1">
        <v>2100124329</v>
      </c>
      <c r="F276" s="2">
        <f>IF(ISNUMBER(SEARCH(":",IF(ISBLANK(VLOOKUP(E276,SOTC_SWINE!B2:D344,3,FALSE)),VLOOKUP(E276,SOTC_SWINE!B2:E344,4,FALSE),VLOOKUP(E344,SOTC_SWINE!B2:D344,3,FALSE))))=TRUE,"SW"&amp;UPPER(RIGHT(IF(ISBLANK(VLOOKUP(E276,SOTC_SWINE!B2:D344,3,FALSE)),VLOOKUP(E276,SOTC_SWINE!B2:E344,4,FALSE),VLOOKUP(E344,SOTC_SWINE!B2:D344,3,FALSE)),LEN(IF(ISBLANK(VLOOKUP(E276,SOTC_SWINE!B2:D344,3,FALSE)),VLOOKUP(E276,SOTC_SWINE!B2:E344,4,FALSE),VLOOKUP(E344,SOTC_SWINE!B2:D344,3,FALSE)))-SEARCH(":",IF(ISBLANK(VLOOKUP(E276,SOTC_SWINE!B2:D344,3,FALSE)),VLOOKUP(E276,SOTC_SWINE!B2:E344,4,FALSE),VLOOKUP(E344,SOTC_SWINE!B2:D344,3,FALSE))))),"SW"&amp;UPPER(RIGHT(IF(ISBLANK(VLOOKUP(E276,SOTC_SWINE!B2:D344,3,FALSE)),VLOOKUP(E276,SOTC_SWINE!B2:E344,4,FALSE),VLOOKUP(E344,SOTC_SWINE!B2:D344,3,FALSE)),LEN(IF(ISBLANK(VLOOKUP(E276,SOTC_SWINE!B2:D344,3,FALSE)),VLOOKUP(E276,SOTC_SWINE!B2:E344,4,FALSE),VLOOKUP(E344,SOTC_SWINE!B2:D344,3,FALSE)))-SEARCH("-",IF(ISBLANK(VLOOKUP(E276,SOTC_SWINE!B2:D344,3,FALSE)),VLOOKUP(E276,SOTC_SWINE!B2:E344,4,FALSE),VLOOKUP(E344,SOTC_SWINE!B2:D344,3,FALSE))))))</f>
      </c>
      <c r="G276" s="7" t="s">
        <v>26</v>
      </c>
      <c r="H276" s="7">
        <f>VLOOKUP(E276,SOTC_SWINE!B2:C344,{2},FALSE)</f>
      </c>
      <c r="I276" s="1">
        <v>1000000000282</v>
      </c>
      <c r="J276" s="2" t="s">
        <v>49</v>
      </c>
      <c r="K276" s="2" t="s">
        <v>49</v>
      </c>
      <c r="L276">
        <f>IF(VLOOKUP(K276,SKU_SWINE!C2:F106,{4},FALSE)=0, "-",VLOOKUP(K276,SKU_SWINE!C2:F106,{4},FALSE)</f>
      </c>
      <c r="M276" s="8">
        <v>1</v>
      </c>
      <c r="N276" s="7" t="s">
        <v>28</v>
      </c>
      <c r="O276" s="9">
        <f>((VLOOKUP(Y276,SOTC_SWINE!A2:J344,9,FALSE)/VLOOKUP(Y276,SOTC_SWINE!A2:J344,8,FALSE))*M276)</f>
      </c>
      <c r="P276" s="8">
        <v>0</v>
      </c>
      <c r="Q276" s="10">
        <f>O276-P276</f>
      </c>
      <c r="R276" s="10">
        <f>Q276/M276</f>
      </c>
      <c r="S276" s="10">
        <f>U276*P276</f>
      </c>
      <c r="T276" s="8">
        <v>5817.5</v>
      </c>
      <c r="U276" s="8">
        <f>T276/Q276</f>
      </c>
      <c r="V276" s="8">
        <f>T276/M276</f>
      </c>
      <c r="W276" t="s">
        <v>54</v>
      </c>
      <c r="X276">
        <v>17</v>
      </c>
      <c r="Y276" t="s">
        <v>245</v>
      </c>
    </row>
    <row r="277" spans="1:25" x14ac:dyDescent="0.25">
      <c r="A277">
        <v>2024</v>
      </c>
      <c r="B277" t="s">
        <v>22</v>
      </c>
      <c r="C277" s="1" t="s">
        <v>242</v>
      </c>
      <c r="D277" s="1" t="s">
        <v>243</v>
      </c>
      <c r="E277" s="1">
        <v>2100124329</v>
      </c>
      <c r="F277" s="2">
        <f>IF(ISNUMBER(SEARCH(":",IF(ISBLANK(VLOOKUP(E277,SOTC_SWINE!B2:D344,3,FALSE)),VLOOKUP(E277,SOTC_SWINE!B2:E344,4,FALSE),VLOOKUP(E344,SOTC_SWINE!B2:D344,3,FALSE))))=TRUE,"SW"&amp;UPPER(RIGHT(IF(ISBLANK(VLOOKUP(E277,SOTC_SWINE!B2:D344,3,FALSE)),VLOOKUP(E277,SOTC_SWINE!B2:E344,4,FALSE),VLOOKUP(E344,SOTC_SWINE!B2:D344,3,FALSE)),LEN(IF(ISBLANK(VLOOKUP(E277,SOTC_SWINE!B2:D344,3,FALSE)),VLOOKUP(E277,SOTC_SWINE!B2:E344,4,FALSE),VLOOKUP(E344,SOTC_SWINE!B2:D344,3,FALSE)))-SEARCH(":",IF(ISBLANK(VLOOKUP(E277,SOTC_SWINE!B2:D344,3,FALSE)),VLOOKUP(E277,SOTC_SWINE!B2:E344,4,FALSE),VLOOKUP(E344,SOTC_SWINE!B2:D344,3,FALSE))))),"SW"&amp;UPPER(RIGHT(IF(ISBLANK(VLOOKUP(E277,SOTC_SWINE!B2:D344,3,FALSE)),VLOOKUP(E277,SOTC_SWINE!B2:E344,4,FALSE),VLOOKUP(E344,SOTC_SWINE!B2:D344,3,FALSE)),LEN(IF(ISBLANK(VLOOKUP(E277,SOTC_SWINE!B2:D344,3,FALSE)),VLOOKUP(E277,SOTC_SWINE!B2:E344,4,FALSE),VLOOKUP(E344,SOTC_SWINE!B2:D344,3,FALSE)))-SEARCH("-",IF(ISBLANK(VLOOKUP(E277,SOTC_SWINE!B2:D344,3,FALSE)),VLOOKUP(E277,SOTC_SWINE!B2:E344,4,FALSE),VLOOKUP(E344,SOTC_SWINE!B2:D344,3,FALSE))))))</f>
      </c>
      <c r="G277" s="7" t="s">
        <v>26</v>
      </c>
      <c r="H277" s="7">
        <f>VLOOKUP(E277,SOTC_SWINE!B2:C344,{2},FALSE)</f>
      </c>
      <c r="I277" s="1">
        <v>1000000000282</v>
      </c>
      <c r="J277" s="2" t="s">
        <v>49</v>
      </c>
      <c r="K277" s="2" t="s">
        <v>49</v>
      </c>
      <c r="L277">
        <f>IF(VLOOKUP(K277,SKU_SWINE!C2:F106,{4},FALSE)=0, "-",VLOOKUP(K277,SKU_SWINE!C2:F106,{4},FALSE)</f>
      </c>
      <c r="M277" s="8">
        <v>1</v>
      </c>
      <c r="N277" s="7" t="s">
        <v>28</v>
      </c>
      <c r="O277" s="9">
        <f>((VLOOKUP(Y277,SOTC_SWINE!A2:J344,9,FALSE)/VLOOKUP(Y277,SOTC_SWINE!A2:J344,8,FALSE))*M277)</f>
      </c>
      <c r="P277" s="8">
        <v>0</v>
      </c>
      <c r="Q277" s="10">
        <f>O277-P277</f>
      </c>
      <c r="R277" s="10">
        <f>Q277/M277</f>
      </c>
      <c r="S277" s="10">
        <f>U277*P277</f>
      </c>
      <c r="T277" s="8">
        <v>5817.5</v>
      </c>
      <c r="U277" s="8">
        <f>T277/Q277</f>
      </c>
      <c r="V277" s="8">
        <f>T277/M277</f>
      </c>
      <c r="W277" t="s">
        <v>54</v>
      </c>
      <c r="X277">
        <v>17</v>
      </c>
      <c r="Y277" t="s">
        <v>245</v>
      </c>
    </row>
    <row r="278" spans="1:25" x14ac:dyDescent="0.25">
      <c r="A278">
        <v>2024</v>
      </c>
      <c r="B278" t="s">
        <v>22</v>
      </c>
      <c r="C278" s="1" t="s">
        <v>242</v>
      </c>
      <c r="D278" s="1" t="s">
        <v>243</v>
      </c>
      <c r="E278" s="1">
        <v>2100124329</v>
      </c>
      <c r="F278" s="2">
        <f>IF(ISNUMBER(SEARCH(":",IF(ISBLANK(VLOOKUP(E278,SOTC_SWINE!B2:D344,3,FALSE)),VLOOKUP(E278,SOTC_SWINE!B2:E344,4,FALSE),VLOOKUP(E344,SOTC_SWINE!B2:D344,3,FALSE))))=TRUE,"SW"&amp;UPPER(RIGHT(IF(ISBLANK(VLOOKUP(E278,SOTC_SWINE!B2:D344,3,FALSE)),VLOOKUP(E278,SOTC_SWINE!B2:E344,4,FALSE),VLOOKUP(E344,SOTC_SWINE!B2:D344,3,FALSE)),LEN(IF(ISBLANK(VLOOKUP(E278,SOTC_SWINE!B2:D344,3,FALSE)),VLOOKUP(E278,SOTC_SWINE!B2:E344,4,FALSE),VLOOKUP(E344,SOTC_SWINE!B2:D344,3,FALSE)))-SEARCH(":",IF(ISBLANK(VLOOKUP(E278,SOTC_SWINE!B2:D344,3,FALSE)),VLOOKUP(E278,SOTC_SWINE!B2:E344,4,FALSE),VLOOKUP(E344,SOTC_SWINE!B2:D344,3,FALSE))))),"SW"&amp;UPPER(RIGHT(IF(ISBLANK(VLOOKUP(E278,SOTC_SWINE!B2:D344,3,FALSE)),VLOOKUP(E278,SOTC_SWINE!B2:E344,4,FALSE),VLOOKUP(E344,SOTC_SWINE!B2:D344,3,FALSE)),LEN(IF(ISBLANK(VLOOKUP(E278,SOTC_SWINE!B2:D344,3,FALSE)),VLOOKUP(E278,SOTC_SWINE!B2:E344,4,FALSE),VLOOKUP(E344,SOTC_SWINE!B2:D344,3,FALSE)))-SEARCH("-",IF(ISBLANK(VLOOKUP(E278,SOTC_SWINE!B2:D344,3,FALSE)),VLOOKUP(E278,SOTC_SWINE!B2:E344,4,FALSE),VLOOKUP(E344,SOTC_SWINE!B2:D344,3,FALSE))))))</f>
      </c>
      <c r="G278" s="7" t="s">
        <v>26</v>
      </c>
      <c r="H278" s="7">
        <f>VLOOKUP(E278,SOTC_SWINE!B2:C344,{2},FALSE)</f>
      </c>
      <c r="I278" s="1">
        <v>1000000000283</v>
      </c>
      <c r="J278" s="2" t="s">
        <v>45</v>
      </c>
      <c r="K278" s="2" t="s">
        <v>45</v>
      </c>
      <c r="L278">
        <f>IF(VLOOKUP(K278,SKU_SWINE!C2:F106,{4},FALSE)=0, "-",VLOOKUP(K278,SKU_SWINE!C2:F106,{4},FALSE)</f>
      </c>
      <c r="M278" s="8">
        <v>4</v>
      </c>
      <c r="N278" s="7" t="s">
        <v>28</v>
      </c>
      <c r="O278" s="9">
        <f>((VLOOKUP(Y278,SOTC_SWINE!A2:J344,9,FALSE)/VLOOKUP(Y278,SOTC_SWINE!A2:J344,8,FALSE))*M278)</f>
      </c>
      <c r="P278" s="8">
        <v>0</v>
      </c>
      <c r="Q278" s="10">
        <f>O278-P278</f>
      </c>
      <c r="R278" s="10">
        <f>Q278/M278</f>
      </c>
      <c r="S278" s="10">
        <f>U278*P278</f>
      </c>
      <c r="T278" s="8">
        <v>32480</v>
      </c>
      <c r="U278" s="8">
        <f>T278/Q278</f>
      </c>
      <c r="V278" s="8">
        <f>T278/M278</f>
      </c>
      <c r="W278" t="s">
        <v>54</v>
      </c>
      <c r="X278">
        <v>17</v>
      </c>
      <c r="Y278" t="s">
        <v>244</v>
      </c>
    </row>
    <row r="279" spans="1:25" x14ac:dyDescent="0.25">
      <c r="A279">
        <v>2024</v>
      </c>
      <c r="B279" t="s">
        <v>22</v>
      </c>
      <c r="C279" s="1" t="s">
        <v>242</v>
      </c>
      <c r="D279" s="1" t="s">
        <v>243</v>
      </c>
      <c r="E279" s="1">
        <v>2100124329</v>
      </c>
      <c r="F279" s="2">
        <f>IF(ISNUMBER(SEARCH(":",IF(ISBLANK(VLOOKUP(E279,SOTC_SWINE!B2:D344,3,FALSE)),VLOOKUP(E279,SOTC_SWINE!B2:E344,4,FALSE),VLOOKUP(E344,SOTC_SWINE!B2:D344,3,FALSE))))=TRUE,"SW"&amp;UPPER(RIGHT(IF(ISBLANK(VLOOKUP(E279,SOTC_SWINE!B2:D344,3,FALSE)),VLOOKUP(E279,SOTC_SWINE!B2:E344,4,FALSE),VLOOKUP(E344,SOTC_SWINE!B2:D344,3,FALSE)),LEN(IF(ISBLANK(VLOOKUP(E279,SOTC_SWINE!B2:D344,3,FALSE)),VLOOKUP(E279,SOTC_SWINE!B2:E344,4,FALSE),VLOOKUP(E344,SOTC_SWINE!B2:D344,3,FALSE)))-SEARCH(":",IF(ISBLANK(VLOOKUP(E279,SOTC_SWINE!B2:D344,3,FALSE)),VLOOKUP(E279,SOTC_SWINE!B2:E344,4,FALSE),VLOOKUP(E344,SOTC_SWINE!B2:D344,3,FALSE))))),"SW"&amp;UPPER(RIGHT(IF(ISBLANK(VLOOKUP(E279,SOTC_SWINE!B2:D344,3,FALSE)),VLOOKUP(E279,SOTC_SWINE!B2:E344,4,FALSE),VLOOKUP(E344,SOTC_SWINE!B2:D344,3,FALSE)),LEN(IF(ISBLANK(VLOOKUP(E279,SOTC_SWINE!B2:D344,3,FALSE)),VLOOKUP(E279,SOTC_SWINE!B2:E344,4,FALSE),VLOOKUP(E344,SOTC_SWINE!B2:D344,3,FALSE)))-SEARCH("-",IF(ISBLANK(VLOOKUP(E279,SOTC_SWINE!B2:D344,3,FALSE)),VLOOKUP(E279,SOTC_SWINE!B2:E344,4,FALSE),VLOOKUP(E344,SOTC_SWINE!B2:D344,3,FALSE))))))</f>
      </c>
      <c r="G279" s="7" t="s">
        <v>26</v>
      </c>
      <c r="H279" s="7">
        <f>VLOOKUP(E279,SOTC_SWINE!B2:C344,{2},FALSE)</f>
      </c>
      <c r="I279" s="1">
        <v>1000000000286</v>
      </c>
      <c r="J279" s="2" t="s">
        <v>41</v>
      </c>
      <c r="K279" s="2" t="s">
        <v>41</v>
      </c>
      <c r="L279">
        <f>IF(VLOOKUP(K279,SKU_SWINE!C2:F106,{4},FALSE)=0, "-",VLOOKUP(K279,SKU_SWINE!C2:F106,{4},FALSE)</f>
      </c>
      <c r="M279" s="8">
        <v>4</v>
      </c>
      <c r="N279" s="7" t="s">
        <v>28</v>
      </c>
      <c r="O279" s="9">
        <f>((VLOOKUP(Y279,SOTC_SWINE!A2:J344,9,FALSE)/VLOOKUP(Y279,SOTC_SWINE!A2:J344,8,FALSE))*M279)</f>
      </c>
      <c r="P279" s="8">
        <v>0</v>
      </c>
      <c r="Q279" s="10">
        <f>O279-P279</f>
      </c>
      <c r="R279" s="10">
        <f>Q279/M279</f>
      </c>
      <c r="S279" s="10">
        <f>U279*P279</f>
      </c>
      <c r="T279" s="8">
        <v>37772.5</v>
      </c>
      <c r="U279" s="8">
        <f>T279/Q279</f>
      </c>
      <c r="V279" s="8">
        <f>T279/M279</f>
      </c>
      <c r="W279" t="s">
        <v>54</v>
      </c>
      <c r="X279">
        <v>17</v>
      </c>
      <c r="Y279" t="s">
        <v>246</v>
      </c>
    </row>
    <row r="280" spans="1:25" x14ac:dyDescent="0.25">
      <c r="A280">
        <v>2024</v>
      </c>
      <c r="B280" t="s">
        <v>22</v>
      </c>
      <c r="C280" s="1" t="s">
        <v>242</v>
      </c>
      <c r="D280" s="1" t="s">
        <v>243</v>
      </c>
      <c r="E280" s="1">
        <v>2100124329</v>
      </c>
      <c r="F280" s="2">
        <f>IF(ISNUMBER(SEARCH(":",IF(ISBLANK(VLOOKUP(E280,SOTC_SWINE!B2:D344,3,FALSE)),VLOOKUP(E280,SOTC_SWINE!B2:E344,4,FALSE),VLOOKUP(E344,SOTC_SWINE!B2:D344,3,FALSE))))=TRUE,"SW"&amp;UPPER(RIGHT(IF(ISBLANK(VLOOKUP(E280,SOTC_SWINE!B2:D344,3,FALSE)),VLOOKUP(E280,SOTC_SWINE!B2:E344,4,FALSE),VLOOKUP(E344,SOTC_SWINE!B2:D344,3,FALSE)),LEN(IF(ISBLANK(VLOOKUP(E280,SOTC_SWINE!B2:D344,3,FALSE)),VLOOKUP(E280,SOTC_SWINE!B2:E344,4,FALSE),VLOOKUP(E344,SOTC_SWINE!B2:D344,3,FALSE)))-SEARCH(":",IF(ISBLANK(VLOOKUP(E280,SOTC_SWINE!B2:D344,3,FALSE)),VLOOKUP(E280,SOTC_SWINE!B2:E344,4,FALSE),VLOOKUP(E344,SOTC_SWINE!B2:D344,3,FALSE))))),"SW"&amp;UPPER(RIGHT(IF(ISBLANK(VLOOKUP(E280,SOTC_SWINE!B2:D344,3,FALSE)),VLOOKUP(E280,SOTC_SWINE!B2:E344,4,FALSE),VLOOKUP(E344,SOTC_SWINE!B2:D344,3,FALSE)),LEN(IF(ISBLANK(VLOOKUP(E280,SOTC_SWINE!B2:D344,3,FALSE)),VLOOKUP(E280,SOTC_SWINE!B2:E344,4,FALSE),VLOOKUP(E344,SOTC_SWINE!B2:D344,3,FALSE)))-SEARCH("-",IF(ISBLANK(VLOOKUP(E280,SOTC_SWINE!B2:D344,3,FALSE)),VLOOKUP(E280,SOTC_SWINE!B2:E344,4,FALSE),VLOOKUP(E344,SOTC_SWINE!B2:D344,3,FALSE))))))</f>
      </c>
      <c r="G280" s="7" t="s">
        <v>26</v>
      </c>
      <c r="H280" s="7">
        <f>VLOOKUP(E280,SOTC_SWINE!B2:C344,{2},FALSE)</f>
      </c>
      <c r="I280" s="1">
        <v>1000000000278</v>
      </c>
      <c r="J280" s="2" t="s">
        <v>51</v>
      </c>
      <c r="K280" s="2" t="s">
        <v>51</v>
      </c>
      <c r="L280">
        <f>IF(VLOOKUP(K280,SKU_SWINE!C2:F106,{4},FALSE)=0, "-",VLOOKUP(K280,SKU_SWINE!C2:F106,{4},FALSE)</f>
      </c>
      <c r="M280" s="8">
        <v>1</v>
      </c>
      <c r="N280" s="7" t="s">
        <v>28</v>
      </c>
      <c r="O280" s="9">
        <f>((VLOOKUP(Y280,SOTC_SWINE!A2:J344,9,FALSE)/VLOOKUP(Y280,SOTC_SWINE!A2:J344,8,FALSE))*M280)</f>
      </c>
      <c r="P280" s="8">
        <v>0</v>
      </c>
      <c r="Q280" s="10">
        <f>O280-P280</f>
      </c>
      <c r="R280" s="10">
        <f>Q280/M280</f>
      </c>
      <c r="S280" s="10">
        <f>U280*P280</f>
      </c>
      <c r="T280" s="8">
        <v>4418.81</v>
      </c>
      <c r="U280" s="8">
        <f>T280/Q280</f>
      </c>
      <c r="V280" s="8">
        <f>T280/M280</f>
      </c>
      <c r="W280" t="s">
        <v>54</v>
      </c>
      <c r="X280">
        <v>17</v>
      </c>
      <c r="Y280" t="s">
        <v>247</v>
      </c>
    </row>
    <row r="281" spans="1:25" x14ac:dyDescent="0.25">
      <c r="A281">
        <v>2024</v>
      </c>
      <c r="B281" t="s">
        <v>22</v>
      </c>
      <c r="C281" s="1" t="s">
        <v>242</v>
      </c>
      <c r="D281" s="1" t="s">
        <v>243</v>
      </c>
      <c r="E281" s="1">
        <v>2100124329</v>
      </c>
      <c r="F281" s="2">
        <f>IF(ISNUMBER(SEARCH(":",IF(ISBLANK(VLOOKUP(E281,SOTC_SWINE!B2:D344,3,FALSE)),VLOOKUP(E281,SOTC_SWINE!B2:E344,4,FALSE),VLOOKUP(E344,SOTC_SWINE!B2:D344,3,FALSE))))=TRUE,"SW"&amp;UPPER(RIGHT(IF(ISBLANK(VLOOKUP(E281,SOTC_SWINE!B2:D344,3,FALSE)),VLOOKUP(E281,SOTC_SWINE!B2:E344,4,FALSE),VLOOKUP(E344,SOTC_SWINE!B2:D344,3,FALSE)),LEN(IF(ISBLANK(VLOOKUP(E281,SOTC_SWINE!B2:D344,3,FALSE)),VLOOKUP(E281,SOTC_SWINE!B2:E344,4,FALSE),VLOOKUP(E344,SOTC_SWINE!B2:D344,3,FALSE)))-SEARCH(":",IF(ISBLANK(VLOOKUP(E281,SOTC_SWINE!B2:D344,3,FALSE)),VLOOKUP(E281,SOTC_SWINE!B2:E344,4,FALSE),VLOOKUP(E344,SOTC_SWINE!B2:D344,3,FALSE))))),"SW"&amp;UPPER(RIGHT(IF(ISBLANK(VLOOKUP(E281,SOTC_SWINE!B2:D344,3,FALSE)),VLOOKUP(E281,SOTC_SWINE!B2:E344,4,FALSE),VLOOKUP(E344,SOTC_SWINE!B2:D344,3,FALSE)),LEN(IF(ISBLANK(VLOOKUP(E281,SOTC_SWINE!B2:D344,3,FALSE)),VLOOKUP(E281,SOTC_SWINE!B2:E344,4,FALSE),VLOOKUP(E344,SOTC_SWINE!B2:D344,3,FALSE)))-SEARCH("-",IF(ISBLANK(VLOOKUP(E281,SOTC_SWINE!B2:D344,3,FALSE)),VLOOKUP(E281,SOTC_SWINE!B2:E344,4,FALSE),VLOOKUP(E344,SOTC_SWINE!B2:D344,3,FALSE))))))</f>
      </c>
      <c r="G281" s="7" t="s">
        <v>26</v>
      </c>
      <c r="H281" s="7">
        <f>VLOOKUP(E281,SOTC_SWINE!B2:C344,{2},FALSE)</f>
      </c>
      <c r="I281" s="1">
        <v>1000000000282</v>
      </c>
      <c r="J281" s="2" t="s">
        <v>49</v>
      </c>
      <c r="K281" s="2" t="s">
        <v>49</v>
      </c>
      <c r="L281">
        <f>IF(VLOOKUP(K281,SKU_SWINE!C2:F106,{4},FALSE)=0, "-",VLOOKUP(K281,SKU_SWINE!C2:F106,{4},FALSE)</f>
      </c>
      <c r="M281" s="8">
        <v>3</v>
      </c>
      <c r="N281" s="7" t="s">
        <v>28</v>
      </c>
      <c r="O281" s="9">
        <f>((VLOOKUP(Y281,SOTC_SWINE!A2:J344,9,FALSE)/VLOOKUP(Y281,SOTC_SWINE!A2:J344,8,FALSE))*M281)</f>
      </c>
      <c r="P281" s="8">
        <v>0</v>
      </c>
      <c r="Q281" s="10">
        <f>O281-P281</f>
      </c>
      <c r="R281" s="10">
        <f>Q281/M281</f>
      </c>
      <c r="S281" s="10">
        <f>U281*P281</f>
      </c>
      <c r="T281" s="8">
        <v>21354.54</v>
      </c>
      <c r="U281" s="8">
        <f>T281/Q281</f>
      </c>
      <c r="V281" s="8">
        <f>T281/M281</f>
      </c>
      <c r="W281" t="s">
        <v>54</v>
      </c>
      <c r="X281">
        <v>17</v>
      </c>
      <c r="Y281" t="s">
        <v>245</v>
      </c>
    </row>
    <row r="282" spans="1:25" x14ac:dyDescent="0.25">
      <c r="A282">
        <v>2024</v>
      </c>
      <c r="B282" t="s">
        <v>22</v>
      </c>
      <c r="C282" s="1" t="s">
        <v>242</v>
      </c>
      <c r="D282" s="1" t="s">
        <v>243</v>
      </c>
      <c r="E282" s="1">
        <v>2100124329</v>
      </c>
      <c r="F282" s="2">
        <f>IF(ISNUMBER(SEARCH(":",IF(ISBLANK(VLOOKUP(E282,SOTC_SWINE!B2:D344,3,FALSE)),VLOOKUP(E282,SOTC_SWINE!B2:E344,4,FALSE),VLOOKUP(E344,SOTC_SWINE!B2:D344,3,FALSE))))=TRUE,"SW"&amp;UPPER(RIGHT(IF(ISBLANK(VLOOKUP(E282,SOTC_SWINE!B2:D344,3,FALSE)),VLOOKUP(E282,SOTC_SWINE!B2:E344,4,FALSE),VLOOKUP(E344,SOTC_SWINE!B2:D344,3,FALSE)),LEN(IF(ISBLANK(VLOOKUP(E282,SOTC_SWINE!B2:D344,3,FALSE)),VLOOKUP(E282,SOTC_SWINE!B2:E344,4,FALSE),VLOOKUP(E344,SOTC_SWINE!B2:D344,3,FALSE)))-SEARCH(":",IF(ISBLANK(VLOOKUP(E282,SOTC_SWINE!B2:D344,3,FALSE)),VLOOKUP(E282,SOTC_SWINE!B2:E344,4,FALSE),VLOOKUP(E344,SOTC_SWINE!B2:D344,3,FALSE))))),"SW"&amp;UPPER(RIGHT(IF(ISBLANK(VLOOKUP(E282,SOTC_SWINE!B2:D344,3,FALSE)),VLOOKUP(E282,SOTC_SWINE!B2:E344,4,FALSE),VLOOKUP(E344,SOTC_SWINE!B2:D344,3,FALSE)),LEN(IF(ISBLANK(VLOOKUP(E282,SOTC_SWINE!B2:D344,3,FALSE)),VLOOKUP(E282,SOTC_SWINE!B2:E344,4,FALSE),VLOOKUP(E344,SOTC_SWINE!B2:D344,3,FALSE)))-SEARCH("-",IF(ISBLANK(VLOOKUP(E282,SOTC_SWINE!B2:D344,3,FALSE)),VLOOKUP(E282,SOTC_SWINE!B2:E344,4,FALSE),VLOOKUP(E344,SOTC_SWINE!B2:D344,3,FALSE))))))</f>
      </c>
      <c r="G282" s="7" t="s">
        <v>26</v>
      </c>
      <c r="H282" s="7">
        <f>VLOOKUP(E282,SOTC_SWINE!B2:C344,{2},FALSE)</f>
      </c>
      <c r="I282" s="1">
        <v>1000000000283</v>
      </c>
      <c r="J282" s="2" t="s">
        <v>45</v>
      </c>
      <c r="K282" s="2" t="s">
        <v>45</v>
      </c>
      <c r="L282">
        <f>IF(VLOOKUP(K282,SKU_SWINE!C2:F106,{4},FALSE)=0, "-",VLOOKUP(K282,SKU_SWINE!C2:F106,{4},FALSE)</f>
      </c>
      <c r="M282" s="8">
        <v>7</v>
      </c>
      <c r="N282" s="7" t="s">
        <v>28</v>
      </c>
      <c r="O282" s="9">
        <f>((VLOOKUP(Y282,SOTC_SWINE!A2:J344,9,FALSE)/VLOOKUP(Y282,SOTC_SWINE!A2:J344,8,FALSE))*M282)</f>
      </c>
      <c r="P282" s="8">
        <v>0</v>
      </c>
      <c r="Q282" s="10">
        <f>O282-P282</f>
      </c>
      <c r="R282" s="10">
        <f>Q282/M282</f>
      </c>
      <c r="S282" s="10">
        <f>U282*P282</f>
      </c>
      <c r="T282" s="8">
        <v>62592.81</v>
      </c>
      <c r="U282" s="8">
        <f>T282/Q282</f>
      </c>
      <c r="V282" s="8">
        <f>T282/M282</f>
      </c>
      <c r="W282" t="s">
        <v>54</v>
      </c>
      <c r="X282">
        <v>17</v>
      </c>
      <c r="Y282" t="s">
        <v>244</v>
      </c>
    </row>
    <row r="283" spans="1:25" x14ac:dyDescent="0.25">
      <c r="A283">
        <v>2024</v>
      </c>
      <c r="B283" t="s">
        <v>22</v>
      </c>
      <c r="C283" s="1" t="s">
        <v>242</v>
      </c>
      <c r="D283" s="1" t="s">
        <v>243</v>
      </c>
      <c r="E283" s="1">
        <v>2100124329</v>
      </c>
      <c r="F283" s="2">
        <f>IF(ISNUMBER(SEARCH(":",IF(ISBLANK(VLOOKUP(E283,SOTC_SWINE!B2:D344,3,FALSE)),VLOOKUP(E283,SOTC_SWINE!B2:E344,4,FALSE),VLOOKUP(E344,SOTC_SWINE!B2:D344,3,FALSE))))=TRUE,"SW"&amp;UPPER(RIGHT(IF(ISBLANK(VLOOKUP(E283,SOTC_SWINE!B2:D344,3,FALSE)),VLOOKUP(E283,SOTC_SWINE!B2:E344,4,FALSE),VLOOKUP(E344,SOTC_SWINE!B2:D344,3,FALSE)),LEN(IF(ISBLANK(VLOOKUP(E283,SOTC_SWINE!B2:D344,3,FALSE)),VLOOKUP(E283,SOTC_SWINE!B2:E344,4,FALSE),VLOOKUP(E344,SOTC_SWINE!B2:D344,3,FALSE)))-SEARCH(":",IF(ISBLANK(VLOOKUP(E283,SOTC_SWINE!B2:D344,3,FALSE)),VLOOKUP(E283,SOTC_SWINE!B2:E344,4,FALSE),VLOOKUP(E344,SOTC_SWINE!B2:D344,3,FALSE))))),"SW"&amp;UPPER(RIGHT(IF(ISBLANK(VLOOKUP(E283,SOTC_SWINE!B2:D344,3,FALSE)),VLOOKUP(E283,SOTC_SWINE!B2:E344,4,FALSE),VLOOKUP(E344,SOTC_SWINE!B2:D344,3,FALSE)),LEN(IF(ISBLANK(VLOOKUP(E283,SOTC_SWINE!B2:D344,3,FALSE)),VLOOKUP(E283,SOTC_SWINE!B2:E344,4,FALSE),VLOOKUP(E344,SOTC_SWINE!B2:D344,3,FALSE)))-SEARCH("-",IF(ISBLANK(VLOOKUP(E283,SOTC_SWINE!B2:D344,3,FALSE)),VLOOKUP(E283,SOTC_SWINE!B2:E344,4,FALSE),VLOOKUP(E344,SOTC_SWINE!B2:D344,3,FALSE))))))</f>
      </c>
      <c r="G283" s="7" t="s">
        <v>26</v>
      </c>
      <c r="H283" s="7">
        <f>VLOOKUP(E283,SOTC_SWINE!B2:C344,{2},FALSE)</f>
      </c>
      <c r="I283" s="1">
        <v>1000000000286</v>
      </c>
      <c r="J283" s="2" t="s">
        <v>41</v>
      </c>
      <c r="K283" s="2" t="s">
        <v>41</v>
      </c>
      <c r="L283">
        <f>IF(VLOOKUP(K283,SKU_SWINE!C2:F106,{4},FALSE)=0, "-",VLOOKUP(K283,SKU_SWINE!C2:F106,{4},FALSE)</f>
      </c>
      <c r="M283" s="8">
        <v>1</v>
      </c>
      <c r="N283" s="7" t="s">
        <v>28</v>
      </c>
      <c r="O283" s="9">
        <f>((VLOOKUP(Y283,SOTC_SWINE!A2:J344,9,FALSE)/VLOOKUP(Y283,SOTC_SWINE!A2:J344,8,FALSE))*M283)</f>
      </c>
      <c r="P283" s="8">
        <v>0</v>
      </c>
      <c r="Q283" s="10">
        <f>O283-P283</f>
      </c>
      <c r="R283" s="10">
        <f>Q283/M283</f>
      </c>
      <c r="S283" s="10">
        <f>U283*P283</f>
      </c>
      <c r="T283" s="8">
        <v>10576.5</v>
      </c>
      <c r="U283" s="8">
        <f>T283/Q283</f>
      </c>
      <c r="V283" s="8">
        <f>T283/M283</f>
      </c>
      <c r="W283" t="s">
        <v>54</v>
      </c>
      <c r="X283">
        <v>17</v>
      </c>
      <c r="Y283" t="s">
        <v>246</v>
      </c>
    </row>
    <row r="284" spans="1:25" x14ac:dyDescent="0.25">
      <c r="A284">
        <v>2024</v>
      </c>
      <c r="B284" t="s">
        <v>22</v>
      </c>
      <c r="C284" s="1" t="s">
        <v>242</v>
      </c>
      <c r="D284" s="1" t="s">
        <v>243</v>
      </c>
      <c r="E284" s="1">
        <v>2100124329</v>
      </c>
      <c r="F284" s="2">
        <f>IF(ISNUMBER(SEARCH(":",IF(ISBLANK(VLOOKUP(E284,SOTC_SWINE!B2:D344,3,FALSE)),VLOOKUP(E284,SOTC_SWINE!B2:E344,4,FALSE),VLOOKUP(E344,SOTC_SWINE!B2:D344,3,FALSE))))=TRUE,"SW"&amp;UPPER(RIGHT(IF(ISBLANK(VLOOKUP(E284,SOTC_SWINE!B2:D344,3,FALSE)),VLOOKUP(E284,SOTC_SWINE!B2:E344,4,FALSE),VLOOKUP(E344,SOTC_SWINE!B2:D344,3,FALSE)),LEN(IF(ISBLANK(VLOOKUP(E284,SOTC_SWINE!B2:D344,3,FALSE)),VLOOKUP(E284,SOTC_SWINE!B2:E344,4,FALSE),VLOOKUP(E344,SOTC_SWINE!B2:D344,3,FALSE)))-SEARCH(":",IF(ISBLANK(VLOOKUP(E284,SOTC_SWINE!B2:D344,3,FALSE)),VLOOKUP(E284,SOTC_SWINE!B2:E344,4,FALSE),VLOOKUP(E344,SOTC_SWINE!B2:D344,3,FALSE))))),"SW"&amp;UPPER(RIGHT(IF(ISBLANK(VLOOKUP(E284,SOTC_SWINE!B2:D344,3,FALSE)),VLOOKUP(E284,SOTC_SWINE!B2:E344,4,FALSE),VLOOKUP(E344,SOTC_SWINE!B2:D344,3,FALSE)),LEN(IF(ISBLANK(VLOOKUP(E284,SOTC_SWINE!B2:D344,3,FALSE)),VLOOKUP(E284,SOTC_SWINE!B2:E344,4,FALSE),VLOOKUP(E344,SOTC_SWINE!B2:D344,3,FALSE)))-SEARCH("-",IF(ISBLANK(VLOOKUP(E284,SOTC_SWINE!B2:D344,3,FALSE)),VLOOKUP(E284,SOTC_SWINE!B2:E344,4,FALSE),VLOOKUP(E344,SOTC_SWINE!B2:D344,3,FALSE))))))</f>
      </c>
      <c r="G284" s="7" t="s">
        <v>26</v>
      </c>
      <c r="H284" s="7">
        <f>VLOOKUP(E284,SOTC_SWINE!B2:C344,{2},FALSE)</f>
      </c>
      <c r="I284" s="1">
        <v>1000000000282</v>
      </c>
      <c r="J284" s="2" t="s">
        <v>49</v>
      </c>
      <c r="K284" s="2" t="s">
        <v>49</v>
      </c>
      <c r="L284">
        <f>IF(VLOOKUP(K284,SKU_SWINE!C2:F106,{4},FALSE)=0, "-",VLOOKUP(K284,SKU_SWINE!C2:F106,{4},FALSE)</f>
      </c>
      <c r="M284" s="8">
        <v>2</v>
      </c>
      <c r="N284" s="7" t="s">
        <v>28</v>
      </c>
      <c r="O284" s="9">
        <f>((VLOOKUP(Y284,SOTC_SWINE!A2:J344,9,FALSE)/VLOOKUP(Y284,SOTC_SWINE!A2:J344,8,FALSE))*M284)</f>
      </c>
      <c r="P284" s="8">
        <v>0</v>
      </c>
      <c r="Q284" s="10">
        <f>O284-P284</f>
      </c>
      <c r="R284" s="10">
        <f>Q284/M284</f>
      </c>
      <c r="S284" s="10">
        <f>U284*P284</f>
      </c>
      <c r="T284" s="8">
        <v>14236.36</v>
      </c>
      <c r="U284" s="8">
        <f>T284/Q284</f>
      </c>
      <c r="V284" s="8">
        <f>T284/M284</f>
      </c>
      <c r="W284" t="s">
        <v>54</v>
      </c>
      <c r="X284">
        <v>17</v>
      </c>
      <c r="Y284" t="s">
        <v>245</v>
      </c>
    </row>
    <row r="285" spans="1:25" x14ac:dyDescent="0.25">
      <c r="A285">
        <v>2024</v>
      </c>
      <c r="B285" t="s">
        <v>22</v>
      </c>
      <c r="C285" s="1" t="s">
        <v>242</v>
      </c>
      <c r="D285" s="1" t="s">
        <v>243</v>
      </c>
      <c r="E285" s="1">
        <v>2100124329</v>
      </c>
      <c r="F285" s="2">
        <f>IF(ISNUMBER(SEARCH(":",IF(ISBLANK(VLOOKUP(E285,SOTC_SWINE!B2:D344,3,FALSE)),VLOOKUP(E285,SOTC_SWINE!B2:E344,4,FALSE),VLOOKUP(E344,SOTC_SWINE!B2:D344,3,FALSE))))=TRUE,"SW"&amp;UPPER(RIGHT(IF(ISBLANK(VLOOKUP(E285,SOTC_SWINE!B2:D344,3,FALSE)),VLOOKUP(E285,SOTC_SWINE!B2:E344,4,FALSE),VLOOKUP(E344,SOTC_SWINE!B2:D344,3,FALSE)),LEN(IF(ISBLANK(VLOOKUP(E285,SOTC_SWINE!B2:D344,3,FALSE)),VLOOKUP(E285,SOTC_SWINE!B2:E344,4,FALSE),VLOOKUP(E344,SOTC_SWINE!B2:D344,3,FALSE)))-SEARCH(":",IF(ISBLANK(VLOOKUP(E285,SOTC_SWINE!B2:D344,3,FALSE)),VLOOKUP(E285,SOTC_SWINE!B2:E344,4,FALSE),VLOOKUP(E344,SOTC_SWINE!B2:D344,3,FALSE))))),"SW"&amp;UPPER(RIGHT(IF(ISBLANK(VLOOKUP(E285,SOTC_SWINE!B2:D344,3,FALSE)),VLOOKUP(E285,SOTC_SWINE!B2:E344,4,FALSE),VLOOKUP(E344,SOTC_SWINE!B2:D344,3,FALSE)),LEN(IF(ISBLANK(VLOOKUP(E285,SOTC_SWINE!B2:D344,3,FALSE)),VLOOKUP(E285,SOTC_SWINE!B2:E344,4,FALSE),VLOOKUP(E344,SOTC_SWINE!B2:D344,3,FALSE)))-SEARCH("-",IF(ISBLANK(VLOOKUP(E285,SOTC_SWINE!B2:D344,3,FALSE)),VLOOKUP(E285,SOTC_SWINE!B2:E344,4,FALSE),VLOOKUP(E344,SOTC_SWINE!B2:D344,3,FALSE))))))</f>
      </c>
      <c r="G285" s="7" t="s">
        <v>26</v>
      </c>
      <c r="H285" s="7">
        <f>VLOOKUP(E285,SOTC_SWINE!B2:C344,{2},FALSE)</f>
      </c>
      <c r="I285" s="1">
        <v>1000000000283</v>
      </c>
      <c r="J285" s="2" t="s">
        <v>45</v>
      </c>
      <c r="K285" s="2" t="s">
        <v>45</v>
      </c>
      <c r="L285">
        <f>IF(VLOOKUP(K285,SKU_SWINE!C2:F106,{4},FALSE)=0, "-",VLOOKUP(K285,SKU_SWINE!C2:F106,{4},FALSE)</f>
      </c>
      <c r="M285" s="8">
        <v>8</v>
      </c>
      <c r="N285" s="7" t="s">
        <v>28</v>
      </c>
      <c r="O285" s="9">
        <f>((VLOOKUP(Y285,SOTC_SWINE!A2:J344,9,FALSE)/VLOOKUP(Y285,SOTC_SWINE!A2:J344,8,FALSE))*M285)</f>
      </c>
      <c r="P285" s="8">
        <v>0</v>
      </c>
      <c r="Q285" s="10">
        <f>O285-P285</f>
      </c>
      <c r="R285" s="10">
        <f>Q285/M285</f>
      </c>
      <c r="S285" s="10">
        <f>U285*P285</f>
      </c>
      <c r="T285" s="8">
        <v>71534.56</v>
      </c>
      <c r="U285" s="8">
        <f>T285/Q285</f>
      </c>
      <c r="V285" s="8">
        <f>T285/M285</f>
      </c>
      <c r="W285" t="s">
        <v>54</v>
      </c>
      <c r="X285">
        <v>17</v>
      </c>
      <c r="Y285" t="s">
        <v>244</v>
      </c>
    </row>
    <row r="286" spans="1:25" x14ac:dyDescent="0.25">
      <c r="A286">
        <v>2024</v>
      </c>
      <c r="B286" t="s">
        <v>22</v>
      </c>
      <c r="C286" s="1" t="s">
        <v>242</v>
      </c>
      <c r="D286" s="1" t="s">
        <v>243</v>
      </c>
      <c r="E286" s="1">
        <v>2100124329</v>
      </c>
      <c r="F286" s="2">
        <f>IF(ISNUMBER(SEARCH(":",IF(ISBLANK(VLOOKUP(E286,SOTC_SWINE!B2:D344,3,FALSE)),VLOOKUP(E286,SOTC_SWINE!B2:E344,4,FALSE),VLOOKUP(E344,SOTC_SWINE!B2:D344,3,FALSE))))=TRUE,"SW"&amp;UPPER(RIGHT(IF(ISBLANK(VLOOKUP(E286,SOTC_SWINE!B2:D344,3,FALSE)),VLOOKUP(E286,SOTC_SWINE!B2:E344,4,FALSE),VLOOKUP(E344,SOTC_SWINE!B2:D344,3,FALSE)),LEN(IF(ISBLANK(VLOOKUP(E286,SOTC_SWINE!B2:D344,3,FALSE)),VLOOKUP(E286,SOTC_SWINE!B2:E344,4,FALSE),VLOOKUP(E344,SOTC_SWINE!B2:D344,3,FALSE)))-SEARCH(":",IF(ISBLANK(VLOOKUP(E286,SOTC_SWINE!B2:D344,3,FALSE)),VLOOKUP(E286,SOTC_SWINE!B2:E344,4,FALSE),VLOOKUP(E344,SOTC_SWINE!B2:D344,3,FALSE))))),"SW"&amp;UPPER(RIGHT(IF(ISBLANK(VLOOKUP(E286,SOTC_SWINE!B2:D344,3,FALSE)),VLOOKUP(E286,SOTC_SWINE!B2:E344,4,FALSE),VLOOKUP(E344,SOTC_SWINE!B2:D344,3,FALSE)),LEN(IF(ISBLANK(VLOOKUP(E286,SOTC_SWINE!B2:D344,3,FALSE)),VLOOKUP(E286,SOTC_SWINE!B2:E344,4,FALSE),VLOOKUP(E344,SOTC_SWINE!B2:D344,3,FALSE)))-SEARCH("-",IF(ISBLANK(VLOOKUP(E286,SOTC_SWINE!B2:D344,3,FALSE)),VLOOKUP(E286,SOTC_SWINE!B2:E344,4,FALSE),VLOOKUP(E344,SOTC_SWINE!B2:D344,3,FALSE))))))</f>
      </c>
      <c r="G286" s="7" t="s">
        <v>26</v>
      </c>
      <c r="H286" s="7">
        <f>VLOOKUP(E286,SOTC_SWINE!B2:C344,{2},FALSE)</f>
      </c>
      <c r="I286" s="1">
        <v>1000000000286</v>
      </c>
      <c r="J286" s="2" t="s">
        <v>41</v>
      </c>
      <c r="K286" s="2" t="s">
        <v>41</v>
      </c>
      <c r="L286">
        <f>IF(VLOOKUP(K286,SKU_SWINE!C2:F106,{4},FALSE)=0, "-",VLOOKUP(K286,SKU_SWINE!C2:F106,{4},FALSE)</f>
      </c>
      <c r="M286" s="8">
        <v>1</v>
      </c>
      <c r="N286" s="7" t="s">
        <v>28</v>
      </c>
      <c r="O286" s="9">
        <f>((VLOOKUP(Y286,SOTC_SWINE!A2:J344,9,FALSE)/VLOOKUP(Y286,SOTC_SWINE!A2:J344,8,FALSE))*M286)</f>
      </c>
      <c r="P286" s="8">
        <v>0</v>
      </c>
      <c r="Q286" s="10">
        <f>O286-P286</f>
      </c>
      <c r="R286" s="10">
        <f>Q286/M286</f>
      </c>
      <c r="S286" s="10">
        <f>U286*P286</f>
      </c>
      <c r="T286" s="8">
        <v>10576.5</v>
      </c>
      <c r="U286" s="8">
        <f>T286/Q286</f>
      </c>
      <c r="V286" s="8">
        <f>T286/M286</f>
      </c>
      <c r="W286" t="s">
        <v>54</v>
      </c>
      <c r="X286">
        <v>17</v>
      </c>
      <c r="Y286" t="s">
        <v>246</v>
      </c>
    </row>
    <row r="287" spans="1:25" x14ac:dyDescent="0.25">
      <c r="A287">
        <v>2024</v>
      </c>
      <c r="B287" t="s">
        <v>22</v>
      </c>
      <c r="C287" s="1" t="s">
        <v>242</v>
      </c>
      <c r="D287" s="1" t="s">
        <v>243</v>
      </c>
      <c r="E287" s="1">
        <v>2100124329</v>
      </c>
      <c r="F287" s="2">
        <f>IF(ISNUMBER(SEARCH(":",IF(ISBLANK(VLOOKUP(E287,SOTC_SWINE!B2:D344,3,FALSE)),VLOOKUP(E287,SOTC_SWINE!B2:E344,4,FALSE),VLOOKUP(E344,SOTC_SWINE!B2:D344,3,FALSE))))=TRUE,"SW"&amp;UPPER(RIGHT(IF(ISBLANK(VLOOKUP(E287,SOTC_SWINE!B2:D344,3,FALSE)),VLOOKUP(E287,SOTC_SWINE!B2:E344,4,FALSE),VLOOKUP(E344,SOTC_SWINE!B2:D344,3,FALSE)),LEN(IF(ISBLANK(VLOOKUP(E287,SOTC_SWINE!B2:D344,3,FALSE)),VLOOKUP(E287,SOTC_SWINE!B2:E344,4,FALSE),VLOOKUP(E344,SOTC_SWINE!B2:D344,3,FALSE)))-SEARCH(":",IF(ISBLANK(VLOOKUP(E287,SOTC_SWINE!B2:D344,3,FALSE)),VLOOKUP(E287,SOTC_SWINE!B2:E344,4,FALSE),VLOOKUP(E344,SOTC_SWINE!B2:D344,3,FALSE))))),"SW"&amp;UPPER(RIGHT(IF(ISBLANK(VLOOKUP(E287,SOTC_SWINE!B2:D344,3,FALSE)),VLOOKUP(E287,SOTC_SWINE!B2:E344,4,FALSE),VLOOKUP(E344,SOTC_SWINE!B2:D344,3,FALSE)),LEN(IF(ISBLANK(VLOOKUP(E287,SOTC_SWINE!B2:D344,3,FALSE)),VLOOKUP(E287,SOTC_SWINE!B2:E344,4,FALSE),VLOOKUP(E344,SOTC_SWINE!B2:D344,3,FALSE)))-SEARCH("-",IF(ISBLANK(VLOOKUP(E287,SOTC_SWINE!B2:D344,3,FALSE)),VLOOKUP(E287,SOTC_SWINE!B2:E344,4,FALSE),VLOOKUP(E344,SOTC_SWINE!B2:D344,3,FALSE))))))</f>
      </c>
      <c r="G287" s="7" t="s">
        <v>26</v>
      </c>
      <c r="H287" s="7">
        <f>VLOOKUP(E287,SOTC_SWINE!B2:C344,{2},FALSE)</f>
      </c>
      <c r="I287" s="1">
        <v>1000000000282</v>
      </c>
      <c r="J287" s="2" t="s">
        <v>49</v>
      </c>
      <c r="K287" s="2" t="s">
        <v>49</v>
      </c>
      <c r="L287">
        <f>IF(VLOOKUP(K287,SKU_SWINE!C2:F106,{4},FALSE)=0, "-",VLOOKUP(K287,SKU_SWINE!C2:F106,{4},FALSE)</f>
      </c>
      <c r="M287" s="8">
        <v>4</v>
      </c>
      <c r="N287" s="7" t="s">
        <v>28</v>
      </c>
      <c r="O287" s="9">
        <f>((VLOOKUP(Y287,SOTC_SWINE!A2:J344,9,FALSE)/VLOOKUP(Y287,SOTC_SWINE!A2:J344,8,FALSE))*M287)</f>
      </c>
      <c r="P287" s="8">
        <v>0</v>
      </c>
      <c r="Q287" s="10">
        <f>O287-P287</f>
      </c>
      <c r="R287" s="10">
        <f>Q287/M287</f>
      </c>
      <c r="S287" s="10">
        <f>U287*P287</f>
      </c>
      <c r="T287" s="8">
        <v>28472.72</v>
      </c>
      <c r="U287" s="8">
        <f>T287/Q287</f>
      </c>
      <c r="V287" s="8">
        <f>T287/M287</f>
      </c>
      <c r="W287" t="s">
        <v>54</v>
      </c>
      <c r="X287">
        <v>17</v>
      </c>
      <c r="Y287" t="s">
        <v>245</v>
      </c>
    </row>
    <row r="288" spans="1:25" x14ac:dyDescent="0.25">
      <c r="A288">
        <v>2024</v>
      </c>
      <c r="B288" t="s">
        <v>22</v>
      </c>
      <c r="C288" s="1" t="s">
        <v>242</v>
      </c>
      <c r="D288" s="1" t="s">
        <v>243</v>
      </c>
      <c r="E288" s="1">
        <v>2100124329</v>
      </c>
      <c r="F288" s="2">
        <f>IF(ISNUMBER(SEARCH(":",IF(ISBLANK(VLOOKUP(E288,SOTC_SWINE!B2:D344,3,FALSE)),VLOOKUP(E288,SOTC_SWINE!B2:E344,4,FALSE),VLOOKUP(E344,SOTC_SWINE!B2:D344,3,FALSE))))=TRUE,"SW"&amp;UPPER(RIGHT(IF(ISBLANK(VLOOKUP(E288,SOTC_SWINE!B2:D344,3,FALSE)),VLOOKUP(E288,SOTC_SWINE!B2:E344,4,FALSE),VLOOKUP(E344,SOTC_SWINE!B2:D344,3,FALSE)),LEN(IF(ISBLANK(VLOOKUP(E288,SOTC_SWINE!B2:D344,3,FALSE)),VLOOKUP(E288,SOTC_SWINE!B2:E344,4,FALSE),VLOOKUP(E344,SOTC_SWINE!B2:D344,3,FALSE)))-SEARCH(":",IF(ISBLANK(VLOOKUP(E288,SOTC_SWINE!B2:D344,3,FALSE)),VLOOKUP(E288,SOTC_SWINE!B2:E344,4,FALSE),VLOOKUP(E344,SOTC_SWINE!B2:D344,3,FALSE))))),"SW"&amp;UPPER(RIGHT(IF(ISBLANK(VLOOKUP(E288,SOTC_SWINE!B2:D344,3,FALSE)),VLOOKUP(E288,SOTC_SWINE!B2:E344,4,FALSE),VLOOKUP(E344,SOTC_SWINE!B2:D344,3,FALSE)),LEN(IF(ISBLANK(VLOOKUP(E288,SOTC_SWINE!B2:D344,3,FALSE)),VLOOKUP(E288,SOTC_SWINE!B2:E344,4,FALSE),VLOOKUP(E344,SOTC_SWINE!B2:D344,3,FALSE)))-SEARCH("-",IF(ISBLANK(VLOOKUP(E288,SOTC_SWINE!B2:D344,3,FALSE)),VLOOKUP(E288,SOTC_SWINE!B2:E344,4,FALSE),VLOOKUP(E344,SOTC_SWINE!B2:D344,3,FALSE))))))</f>
      </c>
      <c r="G288" s="7" t="s">
        <v>26</v>
      </c>
      <c r="H288" s="7">
        <f>VLOOKUP(E288,SOTC_SWINE!B2:C344,{2},FALSE)</f>
      </c>
      <c r="I288" s="1">
        <v>1000000000283</v>
      </c>
      <c r="J288" s="2" t="s">
        <v>45</v>
      </c>
      <c r="K288" s="2" t="s">
        <v>45</v>
      </c>
      <c r="L288">
        <f>IF(VLOOKUP(K288,SKU_SWINE!C2:F106,{4},FALSE)=0, "-",VLOOKUP(K288,SKU_SWINE!C2:F106,{4},FALSE)</f>
      </c>
      <c r="M288" s="8">
        <v>2</v>
      </c>
      <c r="N288" s="7" t="s">
        <v>28</v>
      </c>
      <c r="O288" s="9">
        <f>((VLOOKUP(Y288,SOTC_SWINE!A2:J344,9,FALSE)/VLOOKUP(Y288,SOTC_SWINE!A2:J344,8,FALSE))*M288)</f>
      </c>
      <c r="P288" s="8">
        <v>0</v>
      </c>
      <c r="Q288" s="10">
        <f>O288-P288</f>
      </c>
      <c r="R288" s="10">
        <f>Q288/M288</f>
      </c>
      <c r="S288" s="10">
        <f>U288*P288</f>
      </c>
      <c r="T288" s="8">
        <v>17883.64</v>
      </c>
      <c r="U288" s="8">
        <f>T288/Q288</f>
      </c>
      <c r="V288" s="8">
        <f>T288/M288</f>
      </c>
      <c r="W288" t="s">
        <v>54</v>
      </c>
      <c r="X288">
        <v>17</v>
      </c>
      <c r="Y288" t="s">
        <v>244</v>
      </c>
    </row>
    <row r="289" spans="1:25" x14ac:dyDescent="0.25">
      <c r="A289">
        <v>2024</v>
      </c>
      <c r="B289" t="s">
        <v>22</v>
      </c>
      <c r="C289" s="1" t="s">
        <v>242</v>
      </c>
      <c r="D289" s="1" t="s">
        <v>243</v>
      </c>
      <c r="E289" s="1">
        <v>2100124329</v>
      </c>
      <c r="F289" s="2">
        <f>IF(ISNUMBER(SEARCH(":",IF(ISBLANK(VLOOKUP(E289,SOTC_SWINE!B2:D344,3,FALSE)),VLOOKUP(E289,SOTC_SWINE!B2:E344,4,FALSE),VLOOKUP(E344,SOTC_SWINE!B2:D344,3,FALSE))))=TRUE,"SW"&amp;UPPER(RIGHT(IF(ISBLANK(VLOOKUP(E289,SOTC_SWINE!B2:D344,3,FALSE)),VLOOKUP(E289,SOTC_SWINE!B2:E344,4,FALSE),VLOOKUP(E344,SOTC_SWINE!B2:D344,3,FALSE)),LEN(IF(ISBLANK(VLOOKUP(E289,SOTC_SWINE!B2:D344,3,FALSE)),VLOOKUP(E289,SOTC_SWINE!B2:E344,4,FALSE),VLOOKUP(E344,SOTC_SWINE!B2:D344,3,FALSE)))-SEARCH(":",IF(ISBLANK(VLOOKUP(E289,SOTC_SWINE!B2:D344,3,FALSE)),VLOOKUP(E289,SOTC_SWINE!B2:E344,4,FALSE),VLOOKUP(E344,SOTC_SWINE!B2:D344,3,FALSE))))),"SW"&amp;UPPER(RIGHT(IF(ISBLANK(VLOOKUP(E289,SOTC_SWINE!B2:D344,3,FALSE)),VLOOKUP(E289,SOTC_SWINE!B2:E344,4,FALSE),VLOOKUP(E344,SOTC_SWINE!B2:D344,3,FALSE)),LEN(IF(ISBLANK(VLOOKUP(E289,SOTC_SWINE!B2:D344,3,FALSE)),VLOOKUP(E289,SOTC_SWINE!B2:E344,4,FALSE),VLOOKUP(E344,SOTC_SWINE!B2:D344,3,FALSE)))-SEARCH("-",IF(ISBLANK(VLOOKUP(E289,SOTC_SWINE!B2:D344,3,FALSE)),VLOOKUP(E289,SOTC_SWINE!B2:E344,4,FALSE),VLOOKUP(E344,SOTC_SWINE!B2:D344,3,FALSE))))))</f>
      </c>
      <c r="G289" s="7" t="s">
        <v>26</v>
      </c>
      <c r="H289" s="7">
        <f>VLOOKUP(E289,SOTC_SWINE!B2:C344,{2},FALSE)</f>
      </c>
      <c r="I289" s="1">
        <v>1000000000286</v>
      </c>
      <c r="J289" s="2" t="s">
        <v>41</v>
      </c>
      <c r="K289" s="2" t="s">
        <v>41</v>
      </c>
      <c r="L289">
        <f>IF(VLOOKUP(K289,SKU_SWINE!C2:F106,{4},FALSE)=0, "-",VLOOKUP(K289,SKU_SWINE!C2:F106,{4},FALSE)</f>
      </c>
      <c r="M289" s="8">
        <v>2</v>
      </c>
      <c r="N289" s="7" t="s">
        <v>28</v>
      </c>
      <c r="O289" s="9">
        <f>((VLOOKUP(Y289,SOTC_SWINE!A2:J344,9,FALSE)/VLOOKUP(Y289,SOTC_SWINE!A2:J344,8,FALSE))*M289)</f>
      </c>
      <c r="P289" s="8">
        <v>0</v>
      </c>
      <c r="Q289" s="10">
        <f>O289-P289</f>
      </c>
      <c r="R289" s="10">
        <f>Q289/M289</f>
      </c>
      <c r="S289" s="10">
        <f>U289*P289</f>
      </c>
      <c r="T289" s="8">
        <v>21153</v>
      </c>
      <c r="U289" s="8">
        <f>T289/Q289</f>
      </c>
      <c r="V289" s="8">
        <f>T289/M289</f>
      </c>
      <c r="W289" t="s">
        <v>54</v>
      </c>
      <c r="X289">
        <v>17</v>
      </c>
      <c r="Y289" t="s">
        <v>246</v>
      </c>
    </row>
    <row r="290" spans="1:25" x14ac:dyDescent="0.25">
      <c r="A290">
        <v>2024</v>
      </c>
      <c r="B290" t="s">
        <v>22</v>
      </c>
      <c r="C290" s="1" t="s">
        <v>242</v>
      </c>
      <c r="D290" s="1" t="s">
        <v>243</v>
      </c>
      <c r="E290" s="1">
        <v>2100124329</v>
      </c>
      <c r="F290" s="2">
        <f>IF(ISNUMBER(SEARCH(":",IF(ISBLANK(VLOOKUP(E290,SOTC_SWINE!B2:D344,3,FALSE)),VLOOKUP(E290,SOTC_SWINE!B2:E344,4,FALSE),VLOOKUP(E344,SOTC_SWINE!B2:D344,3,FALSE))))=TRUE,"SW"&amp;UPPER(RIGHT(IF(ISBLANK(VLOOKUP(E290,SOTC_SWINE!B2:D344,3,FALSE)),VLOOKUP(E290,SOTC_SWINE!B2:E344,4,FALSE),VLOOKUP(E344,SOTC_SWINE!B2:D344,3,FALSE)),LEN(IF(ISBLANK(VLOOKUP(E290,SOTC_SWINE!B2:D344,3,FALSE)),VLOOKUP(E290,SOTC_SWINE!B2:E344,4,FALSE),VLOOKUP(E344,SOTC_SWINE!B2:D344,3,FALSE)))-SEARCH(":",IF(ISBLANK(VLOOKUP(E290,SOTC_SWINE!B2:D344,3,FALSE)),VLOOKUP(E290,SOTC_SWINE!B2:E344,4,FALSE),VLOOKUP(E344,SOTC_SWINE!B2:D344,3,FALSE))))),"SW"&amp;UPPER(RIGHT(IF(ISBLANK(VLOOKUP(E290,SOTC_SWINE!B2:D344,3,FALSE)),VLOOKUP(E290,SOTC_SWINE!B2:E344,4,FALSE),VLOOKUP(E344,SOTC_SWINE!B2:D344,3,FALSE)),LEN(IF(ISBLANK(VLOOKUP(E290,SOTC_SWINE!B2:D344,3,FALSE)),VLOOKUP(E290,SOTC_SWINE!B2:E344,4,FALSE),VLOOKUP(E344,SOTC_SWINE!B2:D344,3,FALSE)))-SEARCH("-",IF(ISBLANK(VLOOKUP(E290,SOTC_SWINE!B2:D344,3,FALSE)),VLOOKUP(E290,SOTC_SWINE!B2:E344,4,FALSE),VLOOKUP(E344,SOTC_SWINE!B2:D344,3,FALSE))))))</f>
      </c>
      <c r="G290" s="7" t="s">
        <v>26</v>
      </c>
      <c r="H290" s="7">
        <f>VLOOKUP(E290,SOTC_SWINE!B2:C344,{2},FALSE)</f>
      </c>
      <c r="I290" s="1">
        <v>1000000000278</v>
      </c>
      <c r="J290" s="2" t="s">
        <v>51</v>
      </c>
      <c r="K290" s="2" t="s">
        <v>51</v>
      </c>
      <c r="L290">
        <f>IF(VLOOKUP(K290,SKU_SWINE!C2:F106,{4},FALSE)=0, "-",VLOOKUP(K290,SKU_SWINE!C2:F106,{4},FALSE)</f>
      </c>
      <c r="M290" s="8">
        <v>1</v>
      </c>
      <c r="N290" s="7" t="s">
        <v>28</v>
      </c>
      <c r="O290" s="9">
        <f>((VLOOKUP(Y290,SOTC_SWINE!A2:J344,9,FALSE)/VLOOKUP(Y290,SOTC_SWINE!A2:J344,8,FALSE))*M290)</f>
      </c>
      <c r="P290" s="8">
        <v>0</v>
      </c>
      <c r="Q290" s="10">
        <f>O290-P290</f>
      </c>
      <c r="R290" s="10">
        <f>Q290/M290</f>
      </c>
      <c r="S290" s="10">
        <f>U290*P290</f>
      </c>
      <c r="T290" s="8">
        <v>4418.82</v>
      </c>
      <c r="U290" s="8">
        <f>T290/Q290</f>
      </c>
      <c r="V290" s="8">
        <f>T290/M290</f>
      </c>
      <c r="W290" t="s">
        <v>54</v>
      </c>
      <c r="X290">
        <v>17</v>
      </c>
      <c r="Y290" t="s">
        <v>247</v>
      </c>
    </row>
    <row r="291" spans="1:25" x14ac:dyDescent="0.25">
      <c r="A291">
        <v>2024</v>
      </c>
      <c r="B291" t="s">
        <v>22</v>
      </c>
      <c r="C291" s="1" t="s">
        <v>242</v>
      </c>
      <c r="D291" s="1" t="s">
        <v>243</v>
      </c>
      <c r="E291" s="1">
        <v>2100124329</v>
      </c>
      <c r="F291" s="2">
        <f>IF(ISNUMBER(SEARCH(":",IF(ISBLANK(VLOOKUP(E291,SOTC_SWINE!B2:D344,3,FALSE)),VLOOKUP(E291,SOTC_SWINE!B2:E344,4,FALSE),VLOOKUP(E344,SOTC_SWINE!B2:D344,3,FALSE))))=TRUE,"SW"&amp;UPPER(RIGHT(IF(ISBLANK(VLOOKUP(E291,SOTC_SWINE!B2:D344,3,FALSE)),VLOOKUP(E291,SOTC_SWINE!B2:E344,4,FALSE),VLOOKUP(E344,SOTC_SWINE!B2:D344,3,FALSE)),LEN(IF(ISBLANK(VLOOKUP(E291,SOTC_SWINE!B2:D344,3,FALSE)),VLOOKUP(E291,SOTC_SWINE!B2:E344,4,FALSE),VLOOKUP(E344,SOTC_SWINE!B2:D344,3,FALSE)))-SEARCH(":",IF(ISBLANK(VLOOKUP(E291,SOTC_SWINE!B2:D344,3,FALSE)),VLOOKUP(E291,SOTC_SWINE!B2:E344,4,FALSE),VLOOKUP(E344,SOTC_SWINE!B2:D344,3,FALSE))))),"SW"&amp;UPPER(RIGHT(IF(ISBLANK(VLOOKUP(E291,SOTC_SWINE!B2:D344,3,FALSE)),VLOOKUP(E291,SOTC_SWINE!B2:E344,4,FALSE),VLOOKUP(E344,SOTC_SWINE!B2:D344,3,FALSE)),LEN(IF(ISBLANK(VLOOKUP(E291,SOTC_SWINE!B2:D344,3,FALSE)),VLOOKUP(E291,SOTC_SWINE!B2:E344,4,FALSE),VLOOKUP(E344,SOTC_SWINE!B2:D344,3,FALSE)))-SEARCH("-",IF(ISBLANK(VLOOKUP(E291,SOTC_SWINE!B2:D344,3,FALSE)),VLOOKUP(E291,SOTC_SWINE!B2:E344,4,FALSE),VLOOKUP(E344,SOTC_SWINE!B2:D344,3,FALSE))))))</f>
      </c>
      <c r="G291" s="7" t="s">
        <v>26</v>
      </c>
      <c r="H291" s="7">
        <f>VLOOKUP(E291,SOTC_SWINE!B2:C344,{2},FALSE)</f>
      </c>
      <c r="I291" s="1">
        <v>1000000000282</v>
      </c>
      <c r="J291" s="2" t="s">
        <v>49</v>
      </c>
      <c r="K291" s="2" t="s">
        <v>49</v>
      </c>
      <c r="L291">
        <f>IF(VLOOKUP(K291,SKU_SWINE!C2:F106,{4},FALSE)=0, "-",VLOOKUP(K291,SKU_SWINE!C2:F106,{4},FALSE)</f>
      </c>
      <c r="M291" s="8">
        <v>2</v>
      </c>
      <c r="N291" s="7" t="s">
        <v>28</v>
      </c>
      <c r="O291" s="9">
        <f>((VLOOKUP(Y291,SOTC_SWINE!A2:J344,9,FALSE)/VLOOKUP(Y291,SOTC_SWINE!A2:J344,8,FALSE))*M291)</f>
      </c>
      <c r="P291" s="8">
        <v>0</v>
      </c>
      <c r="Q291" s="10">
        <f>O291-P291</f>
      </c>
      <c r="R291" s="10">
        <f>Q291/M291</f>
      </c>
      <c r="S291" s="10">
        <f>U291*P291</f>
      </c>
      <c r="T291" s="8">
        <v>14236.36</v>
      </c>
      <c r="U291" s="8">
        <f>T291/Q291</f>
      </c>
      <c r="V291" s="8">
        <f>T291/M291</f>
      </c>
      <c r="W291" t="s">
        <v>54</v>
      </c>
      <c r="X291">
        <v>17</v>
      </c>
      <c r="Y291" t="s">
        <v>245</v>
      </c>
    </row>
    <row r="292" spans="1:25" x14ac:dyDescent="0.25">
      <c r="A292">
        <v>2024</v>
      </c>
      <c r="B292" t="s">
        <v>22</v>
      </c>
      <c r="C292" s="1" t="s">
        <v>242</v>
      </c>
      <c r="D292" s="1" t="s">
        <v>243</v>
      </c>
      <c r="E292" s="1">
        <v>2100124329</v>
      </c>
      <c r="F292" s="2">
        <f>IF(ISNUMBER(SEARCH(":",IF(ISBLANK(VLOOKUP(E292,SOTC_SWINE!B2:D344,3,FALSE)),VLOOKUP(E292,SOTC_SWINE!B2:E344,4,FALSE),VLOOKUP(E344,SOTC_SWINE!B2:D344,3,FALSE))))=TRUE,"SW"&amp;UPPER(RIGHT(IF(ISBLANK(VLOOKUP(E292,SOTC_SWINE!B2:D344,3,FALSE)),VLOOKUP(E292,SOTC_SWINE!B2:E344,4,FALSE),VLOOKUP(E344,SOTC_SWINE!B2:D344,3,FALSE)),LEN(IF(ISBLANK(VLOOKUP(E292,SOTC_SWINE!B2:D344,3,FALSE)),VLOOKUP(E292,SOTC_SWINE!B2:E344,4,FALSE),VLOOKUP(E344,SOTC_SWINE!B2:D344,3,FALSE)))-SEARCH(":",IF(ISBLANK(VLOOKUP(E292,SOTC_SWINE!B2:D344,3,FALSE)),VLOOKUP(E292,SOTC_SWINE!B2:E344,4,FALSE),VLOOKUP(E344,SOTC_SWINE!B2:D344,3,FALSE))))),"SW"&amp;UPPER(RIGHT(IF(ISBLANK(VLOOKUP(E292,SOTC_SWINE!B2:D344,3,FALSE)),VLOOKUP(E292,SOTC_SWINE!B2:E344,4,FALSE),VLOOKUP(E344,SOTC_SWINE!B2:D344,3,FALSE)),LEN(IF(ISBLANK(VLOOKUP(E292,SOTC_SWINE!B2:D344,3,FALSE)),VLOOKUP(E292,SOTC_SWINE!B2:E344,4,FALSE),VLOOKUP(E344,SOTC_SWINE!B2:D344,3,FALSE)))-SEARCH("-",IF(ISBLANK(VLOOKUP(E292,SOTC_SWINE!B2:D344,3,FALSE)),VLOOKUP(E292,SOTC_SWINE!B2:E344,4,FALSE),VLOOKUP(E344,SOTC_SWINE!B2:D344,3,FALSE))))))</f>
      </c>
      <c r="G292" s="7" t="s">
        <v>26</v>
      </c>
      <c r="H292" s="7">
        <f>VLOOKUP(E292,SOTC_SWINE!B2:C344,{2},FALSE)</f>
      </c>
      <c r="I292" s="1">
        <v>1000000000283</v>
      </c>
      <c r="J292" s="2" t="s">
        <v>45</v>
      </c>
      <c r="K292" s="2" t="s">
        <v>45</v>
      </c>
      <c r="L292">
        <f>IF(VLOOKUP(K292,SKU_SWINE!C2:F106,{4},FALSE)=0, "-",VLOOKUP(K292,SKU_SWINE!C2:F106,{4},FALSE)</f>
      </c>
      <c r="M292" s="8">
        <v>4</v>
      </c>
      <c r="N292" s="7" t="s">
        <v>28</v>
      </c>
      <c r="O292" s="9">
        <f>((VLOOKUP(Y292,SOTC_SWINE!A2:J344,9,FALSE)/VLOOKUP(Y292,SOTC_SWINE!A2:J344,8,FALSE))*M292)</f>
      </c>
      <c r="P292" s="8">
        <v>0</v>
      </c>
      <c r="Q292" s="10">
        <f>O292-P292</f>
      </c>
      <c r="R292" s="10">
        <f>Q292/M292</f>
      </c>
      <c r="S292" s="10">
        <f>U292*P292</f>
      </c>
      <c r="T292" s="8">
        <v>35767.28</v>
      </c>
      <c r="U292" s="8">
        <f>T292/Q292</f>
      </c>
      <c r="V292" s="8">
        <f>T292/M292</f>
      </c>
      <c r="W292" t="s">
        <v>54</v>
      </c>
      <c r="X292">
        <v>17</v>
      </c>
      <c r="Y292" t="s">
        <v>244</v>
      </c>
    </row>
    <row r="293" spans="1:25" x14ac:dyDescent="0.25">
      <c r="A293">
        <v>2024</v>
      </c>
      <c r="B293" t="s">
        <v>22</v>
      </c>
      <c r="C293" s="1" t="s">
        <v>242</v>
      </c>
      <c r="D293" s="1" t="s">
        <v>243</v>
      </c>
      <c r="E293" s="1">
        <v>2100124329</v>
      </c>
      <c r="F293" s="2">
        <f>IF(ISNUMBER(SEARCH(":",IF(ISBLANK(VLOOKUP(E293,SOTC_SWINE!B2:D344,3,FALSE)),VLOOKUP(E293,SOTC_SWINE!B2:E344,4,FALSE),VLOOKUP(E344,SOTC_SWINE!B2:D344,3,FALSE))))=TRUE,"SW"&amp;UPPER(RIGHT(IF(ISBLANK(VLOOKUP(E293,SOTC_SWINE!B2:D344,3,FALSE)),VLOOKUP(E293,SOTC_SWINE!B2:E344,4,FALSE),VLOOKUP(E344,SOTC_SWINE!B2:D344,3,FALSE)),LEN(IF(ISBLANK(VLOOKUP(E293,SOTC_SWINE!B2:D344,3,FALSE)),VLOOKUP(E293,SOTC_SWINE!B2:E344,4,FALSE),VLOOKUP(E344,SOTC_SWINE!B2:D344,3,FALSE)))-SEARCH(":",IF(ISBLANK(VLOOKUP(E293,SOTC_SWINE!B2:D344,3,FALSE)),VLOOKUP(E293,SOTC_SWINE!B2:E344,4,FALSE),VLOOKUP(E344,SOTC_SWINE!B2:D344,3,FALSE))))),"SW"&amp;UPPER(RIGHT(IF(ISBLANK(VLOOKUP(E293,SOTC_SWINE!B2:D344,3,FALSE)),VLOOKUP(E293,SOTC_SWINE!B2:E344,4,FALSE),VLOOKUP(E344,SOTC_SWINE!B2:D344,3,FALSE)),LEN(IF(ISBLANK(VLOOKUP(E293,SOTC_SWINE!B2:D344,3,FALSE)),VLOOKUP(E293,SOTC_SWINE!B2:E344,4,FALSE),VLOOKUP(E344,SOTC_SWINE!B2:D344,3,FALSE)))-SEARCH("-",IF(ISBLANK(VLOOKUP(E293,SOTC_SWINE!B2:D344,3,FALSE)),VLOOKUP(E293,SOTC_SWINE!B2:E344,4,FALSE),VLOOKUP(E344,SOTC_SWINE!B2:D344,3,FALSE))))))</f>
      </c>
      <c r="G293" s="7" t="s">
        <v>26</v>
      </c>
      <c r="H293" s="7">
        <f>VLOOKUP(E293,SOTC_SWINE!B2:C344,{2},FALSE)</f>
      </c>
      <c r="I293" s="1">
        <v>1000000000286</v>
      </c>
      <c r="J293" s="2" t="s">
        <v>41</v>
      </c>
      <c r="K293" s="2" t="s">
        <v>41</v>
      </c>
      <c r="L293">
        <f>IF(VLOOKUP(K293,SKU_SWINE!C2:F106,{4},FALSE)=0, "-",VLOOKUP(K293,SKU_SWINE!C2:F106,{4},FALSE)</f>
      </c>
      <c r="M293" s="8">
        <v>1</v>
      </c>
      <c r="N293" s="7" t="s">
        <v>28</v>
      </c>
      <c r="O293" s="9">
        <f>((VLOOKUP(Y293,SOTC_SWINE!A2:J344,9,FALSE)/VLOOKUP(Y293,SOTC_SWINE!A2:J344,8,FALSE))*M293)</f>
      </c>
      <c r="P293" s="8">
        <v>0</v>
      </c>
      <c r="Q293" s="10">
        <f>O293-P293</f>
      </c>
      <c r="R293" s="10">
        <f>Q293/M293</f>
      </c>
      <c r="S293" s="10">
        <f>U293*P293</f>
      </c>
      <c r="T293" s="8">
        <v>10576.5</v>
      </c>
      <c r="U293" s="8">
        <f>T293/Q293</f>
      </c>
      <c r="V293" s="8">
        <f>T293/M293</f>
      </c>
      <c r="W293" t="s">
        <v>54</v>
      </c>
      <c r="X293">
        <v>17</v>
      </c>
      <c r="Y293" t="s">
        <v>246</v>
      </c>
    </row>
    <row r="294" spans="1:25" x14ac:dyDescent="0.25">
      <c r="A294">
        <v>2024</v>
      </c>
      <c r="B294" t="s">
        <v>22</v>
      </c>
      <c r="C294" s="1" t="s">
        <v>242</v>
      </c>
      <c r="D294" s="1" t="s">
        <v>243</v>
      </c>
      <c r="E294" s="1">
        <v>2100124329</v>
      </c>
      <c r="F294" s="2">
        <f>IF(ISNUMBER(SEARCH(":",IF(ISBLANK(VLOOKUP(E294,SOTC_SWINE!B2:D344,3,FALSE)),VLOOKUP(E294,SOTC_SWINE!B2:E344,4,FALSE),VLOOKUP(E344,SOTC_SWINE!B2:D344,3,FALSE))))=TRUE,"SW"&amp;UPPER(RIGHT(IF(ISBLANK(VLOOKUP(E294,SOTC_SWINE!B2:D344,3,FALSE)),VLOOKUP(E294,SOTC_SWINE!B2:E344,4,FALSE),VLOOKUP(E344,SOTC_SWINE!B2:D344,3,FALSE)),LEN(IF(ISBLANK(VLOOKUP(E294,SOTC_SWINE!B2:D344,3,FALSE)),VLOOKUP(E294,SOTC_SWINE!B2:E344,4,FALSE),VLOOKUP(E344,SOTC_SWINE!B2:D344,3,FALSE)))-SEARCH(":",IF(ISBLANK(VLOOKUP(E294,SOTC_SWINE!B2:D344,3,FALSE)),VLOOKUP(E294,SOTC_SWINE!B2:E344,4,FALSE),VLOOKUP(E344,SOTC_SWINE!B2:D344,3,FALSE))))),"SW"&amp;UPPER(RIGHT(IF(ISBLANK(VLOOKUP(E294,SOTC_SWINE!B2:D344,3,FALSE)),VLOOKUP(E294,SOTC_SWINE!B2:E344,4,FALSE),VLOOKUP(E344,SOTC_SWINE!B2:D344,3,FALSE)),LEN(IF(ISBLANK(VLOOKUP(E294,SOTC_SWINE!B2:D344,3,FALSE)),VLOOKUP(E294,SOTC_SWINE!B2:E344,4,FALSE),VLOOKUP(E344,SOTC_SWINE!B2:D344,3,FALSE)))-SEARCH("-",IF(ISBLANK(VLOOKUP(E294,SOTC_SWINE!B2:D344,3,FALSE)),VLOOKUP(E294,SOTC_SWINE!B2:E344,4,FALSE),VLOOKUP(E344,SOTC_SWINE!B2:D344,3,FALSE))))))</f>
      </c>
      <c r="G294" s="7" t="s">
        <v>26</v>
      </c>
      <c r="H294" s="7">
        <f>VLOOKUP(E294,SOTC_SWINE!B2:C344,{2},FALSE)</f>
      </c>
      <c r="I294" s="1">
        <v>1000000000637</v>
      </c>
      <c r="J294" s="2" t="s">
        <v>47</v>
      </c>
      <c r="K294" s="2" t="s">
        <v>47</v>
      </c>
      <c r="L294">
        <f>IF(VLOOKUP(K294,SKU_SWINE!C2:F106,{4},FALSE)=0, "-",VLOOKUP(K294,SKU_SWINE!C2:F106,{4},FALSE)</f>
      </c>
      <c r="M294" s="8">
        <v>1</v>
      </c>
      <c r="N294" s="7" t="s">
        <v>28</v>
      </c>
      <c r="O294" s="9">
        <f>((VLOOKUP(Y294,SOTC_SWINE!A2:J344,9,FALSE)/VLOOKUP(Y294,SOTC_SWINE!A2:J344,8,FALSE))*M294)</f>
      </c>
      <c r="P294" s="8">
        <v>0</v>
      </c>
      <c r="Q294" s="10">
        <f>O294-P294</f>
      </c>
      <c r="R294" s="10">
        <f>Q294/M294</f>
      </c>
      <c r="S294" s="10">
        <f>U294*P294</f>
      </c>
      <c r="T294" s="8">
        <v>3137.14</v>
      </c>
      <c r="U294" s="8">
        <f>T294/Q294</f>
      </c>
      <c r="V294" s="8">
        <f>T294/M294</f>
      </c>
      <c r="W294" t="s">
        <v>54</v>
      </c>
      <c r="X294">
        <v>17</v>
      </c>
      <c r="Y294" t="s">
        <v>248</v>
      </c>
    </row>
    <row r="295" spans="1:25" x14ac:dyDescent="0.25">
      <c r="A295">
        <v>2024</v>
      </c>
      <c r="B295" t="s">
        <v>22</v>
      </c>
      <c r="C295" s="1" t="s">
        <v>242</v>
      </c>
      <c r="D295" s="1" t="s">
        <v>243</v>
      </c>
      <c r="E295" s="1">
        <v>2100124329</v>
      </c>
      <c r="F295" s="2">
        <f>IF(ISNUMBER(SEARCH(":",IF(ISBLANK(VLOOKUP(E295,SOTC_SWINE!B2:D344,3,FALSE)),VLOOKUP(E295,SOTC_SWINE!B2:E344,4,FALSE),VLOOKUP(E344,SOTC_SWINE!B2:D344,3,FALSE))))=TRUE,"SW"&amp;UPPER(RIGHT(IF(ISBLANK(VLOOKUP(E295,SOTC_SWINE!B2:D344,3,FALSE)),VLOOKUP(E295,SOTC_SWINE!B2:E344,4,FALSE),VLOOKUP(E344,SOTC_SWINE!B2:D344,3,FALSE)),LEN(IF(ISBLANK(VLOOKUP(E295,SOTC_SWINE!B2:D344,3,FALSE)),VLOOKUP(E295,SOTC_SWINE!B2:E344,4,FALSE),VLOOKUP(E344,SOTC_SWINE!B2:D344,3,FALSE)))-SEARCH(":",IF(ISBLANK(VLOOKUP(E295,SOTC_SWINE!B2:D344,3,FALSE)),VLOOKUP(E295,SOTC_SWINE!B2:E344,4,FALSE),VLOOKUP(E344,SOTC_SWINE!B2:D344,3,FALSE))))),"SW"&amp;UPPER(RIGHT(IF(ISBLANK(VLOOKUP(E295,SOTC_SWINE!B2:D344,3,FALSE)),VLOOKUP(E295,SOTC_SWINE!B2:E344,4,FALSE),VLOOKUP(E344,SOTC_SWINE!B2:D344,3,FALSE)),LEN(IF(ISBLANK(VLOOKUP(E295,SOTC_SWINE!B2:D344,3,FALSE)),VLOOKUP(E295,SOTC_SWINE!B2:E344,4,FALSE),VLOOKUP(E344,SOTC_SWINE!B2:D344,3,FALSE)))-SEARCH("-",IF(ISBLANK(VLOOKUP(E295,SOTC_SWINE!B2:D344,3,FALSE)),VLOOKUP(E295,SOTC_SWINE!B2:E344,4,FALSE),VLOOKUP(E344,SOTC_SWINE!B2:D344,3,FALSE))))))</f>
      </c>
      <c r="G295" s="7" t="s">
        <v>26</v>
      </c>
      <c r="H295" s="7">
        <f>VLOOKUP(E295,SOTC_SWINE!B2:C344,{2},FALSE)</f>
      </c>
      <c r="I295" s="1">
        <v>1000000000278</v>
      </c>
      <c r="J295" s="2" t="s">
        <v>51</v>
      </c>
      <c r="K295" s="2" t="s">
        <v>51</v>
      </c>
      <c r="L295">
        <f>IF(VLOOKUP(K295,SKU_SWINE!C2:F106,{4},FALSE)=0, "-",VLOOKUP(K295,SKU_SWINE!C2:F106,{4},FALSE)</f>
      </c>
      <c r="M295" s="8">
        <v>6</v>
      </c>
      <c r="N295" s="7" t="s">
        <v>28</v>
      </c>
      <c r="O295" s="9">
        <f>((VLOOKUP(Y295,SOTC_SWINE!A2:J344,9,FALSE)/VLOOKUP(Y295,SOTC_SWINE!A2:J344,8,FALSE))*M295)</f>
      </c>
      <c r="P295" s="8">
        <v>0</v>
      </c>
      <c r="Q295" s="10">
        <f>O295-P295</f>
      </c>
      <c r="R295" s="10">
        <f>Q295/M295</f>
      </c>
      <c r="S295" s="10">
        <f>U295*P295</f>
      </c>
      <c r="T295" s="8">
        <v>26512.92</v>
      </c>
      <c r="U295" s="8">
        <f>T295/Q295</f>
      </c>
      <c r="V295" s="8">
        <f>T295/M295</f>
      </c>
      <c r="W295" t="s">
        <v>54</v>
      </c>
      <c r="X295">
        <v>17</v>
      </c>
      <c r="Y295" t="s">
        <v>247</v>
      </c>
    </row>
    <row r="296" spans="1:25" x14ac:dyDescent="0.25">
      <c r="A296">
        <v>2024</v>
      </c>
      <c r="B296" t="s">
        <v>22</v>
      </c>
      <c r="C296" s="1" t="s">
        <v>242</v>
      </c>
      <c r="D296" s="1" t="s">
        <v>243</v>
      </c>
      <c r="E296" s="1">
        <v>2100124329</v>
      </c>
      <c r="F296" s="2">
        <f>IF(ISNUMBER(SEARCH(":",IF(ISBLANK(VLOOKUP(E296,SOTC_SWINE!B2:D344,3,FALSE)),VLOOKUP(E296,SOTC_SWINE!B2:E344,4,FALSE),VLOOKUP(E344,SOTC_SWINE!B2:D344,3,FALSE))))=TRUE,"SW"&amp;UPPER(RIGHT(IF(ISBLANK(VLOOKUP(E296,SOTC_SWINE!B2:D344,3,FALSE)),VLOOKUP(E296,SOTC_SWINE!B2:E344,4,FALSE),VLOOKUP(E344,SOTC_SWINE!B2:D344,3,FALSE)),LEN(IF(ISBLANK(VLOOKUP(E296,SOTC_SWINE!B2:D344,3,FALSE)),VLOOKUP(E296,SOTC_SWINE!B2:E344,4,FALSE),VLOOKUP(E344,SOTC_SWINE!B2:D344,3,FALSE)))-SEARCH(":",IF(ISBLANK(VLOOKUP(E296,SOTC_SWINE!B2:D344,3,FALSE)),VLOOKUP(E296,SOTC_SWINE!B2:E344,4,FALSE),VLOOKUP(E344,SOTC_SWINE!B2:D344,3,FALSE))))),"SW"&amp;UPPER(RIGHT(IF(ISBLANK(VLOOKUP(E296,SOTC_SWINE!B2:D344,3,FALSE)),VLOOKUP(E296,SOTC_SWINE!B2:E344,4,FALSE),VLOOKUP(E344,SOTC_SWINE!B2:D344,3,FALSE)),LEN(IF(ISBLANK(VLOOKUP(E296,SOTC_SWINE!B2:D344,3,FALSE)),VLOOKUP(E296,SOTC_SWINE!B2:E344,4,FALSE),VLOOKUP(E344,SOTC_SWINE!B2:D344,3,FALSE)))-SEARCH("-",IF(ISBLANK(VLOOKUP(E296,SOTC_SWINE!B2:D344,3,FALSE)),VLOOKUP(E296,SOTC_SWINE!B2:E344,4,FALSE),VLOOKUP(E344,SOTC_SWINE!B2:D344,3,FALSE))))))</f>
      </c>
      <c r="G296" s="7" t="s">
        <v>26</v>
      </c>
      <c r="H296" s="7">
        <f>VLOOKUP(E296,SOTC_SWINE!B2:C344,{2},FALSE)</f>
      </c>
      <c r="I296" s="1">
        <v>1000000000278</v>
      </c>
      <c r="J296" s="2" t="s">
        <v>51</v>
      </c>
      <c r="K296" s="2" t="s">
        <v>51</v>
      </c>
      <c r="L296">
        <f>IF(VLOOKUP(K296,SKU_SWINE!C2:F106,{4},FALSE)=0, "-",VLOOKUP(K296,SKU_SWINE!C2:F106,{4},FALSE)</f>
      </c>
      <c r="M296" s="8">
        <v>7</v>
      </c>
      <c r="N296" s="7" t="s">
        <v>28</v>
      </c>
      <c r="O296" s="9">
        <f>((VLOOKUP(Y296,SOTC_SWINE!A2:J344,9,FALSE)/VLOOKUP(Y296,SOTC_SWINE!A2:J344,8,FALSE))*M296)</f>
      </c>
      <c r="P296" s="8">
        <v>0</v>
      </c>
      <c r="Q296" s="10">
        <f>O296-P296</f>
      </c>
      <c r="R296" s="10">
        <f>Q296/M296</f>
      </c>
      <c r="S296" s="10">
        <f>U296*P296</f>
      </c>
      <c r="T296" s="8">
        <v>30931.74</v>
      </c>
      <c r="U296" s="8">
        <f>T296/Q296</f>
      </c>
      <c r="V296" s="8">
        <f>T296/M296</f>
      </c>
      <c r="W296" t="s">
        <v>54</v>
      </c>
      <c r="X296">
        <v>17</v>
      </c>
      <c r="Y296" t="s">
        <v>247</v>
      </c>
    </row>
    <row r="297" spans="1:25" x14ac:dyDescent="0.25">
      <c r="A297">
        <v>2024</v>
      </c>
      <c r="B297" t="s">
        <v>22</v>
      </c>
      <c r="C297" s="1" t="s">
        <v>242</v>
      </c>
      <c r="D297" s="1" t="s">
        <v>243</v>
      </c>
      <c r="E297" s="1">
        <v>2100124329</v>
      </c>
      <c r="F297" s="2">
        <f>IF(ISNUMBER(SEARCH(":",IF(ISBLANK(VLOOKUP(E297,SOTC_SWINE!B2:D344,3,FALSE)),VLOOKUP(E297,SOTC_SWINE!B2:E344,4,FALSE),VLOOKUP(E344,SOTC_SWINE!B2:D344,3,FALSE))))=TRUE,"SW"&amp;UPPER(RIGHT(IF(ISBLANK(VLOOKUP(E297,SOTC_SWINE!B2:D344,3,FALSE)),VLOOKUP(E297,SOTC_SWINE!B2:E344,4,FALSE),VLOOKUP(E344,SOTC_SWINE!B2:D344,3,FALSE)),LEN(IF(ISBLANK(VLOOKUP(E297,SOTC_SWINE!B2:D344,3,FALSE)),VLOOKUP(E297,SOTC_SWINE!B2:E344,4,FALSE),VLOOKUP(E344,SOTC_SWINE!B2:D344,3,FALSE)))-SEARCH(":",IF(ISBLANK(VLOOKUP(E297,SOTC_SWINE!B2:D344,3,FALSE)),VLOOKUP(E297,SOTC_SWINE!B2:E344,4,FALSE),VLOOKUP(E344,SOTC_SWINE!B2:D344,3,FALSE))))),"SW"&amp;UPPER(RIGHT(IF(ISBLANK(VLOOKUP(E297,SOTC_SWINE!B2:D344,3,FALSE)),VLOOKUP(E297,SOTC_SWINE!B2:E344,4,FALSE),VLOOKUP(E344,SOTC_SWINE!B2:D344,3,FALSE)),LEN(IF(ISBLANK(VLOOKUP(E297,SOTC_SWINE!B2:D344,3,FALSE)),VLOOKUP(E297,SOTC_SWINE!B2:E344,4,FALSE),VLOOKUP(E344,SOTC_SWINE!B2:D344,3,FALSE)))-SEARCH("-",IF(ISBLANK(VLOOKUP(E297,SOTC_SWINE!B2:D344,3,FALSE)),VLOOKUP(E297,SOTC_SWINE!B2:E344,4,FALSE),VLOOKUP(E344,SOTC_SWINE!B2:D344,3,FALSE))))))</f>
      </c>
      <c r="G297" s="7" t="s">
        <v>26</v>
      </c>
      <c r="H297" s="7">
        <f>VLOOKUP(E297,SOTC_SWINE!B2:C344,{2},FALSE)</f>
      </c>
      <c r="I297" s="1">
        <v>1000000000283</v>
      </c>
      <c r="J297" s="2" t="s">
        <v>45</v>
      </c>
      <c r="K297" s="2" t="s">
        <v>45</v>
      </c>
      <c r="L297">
        <f>IF(VLOOKUP(K297,SKU_SWINE!C2:F106,{4},FALSE)=0, "-",VLOOKUP(K297,SKU_SWINE!C2:F106,{4},FALSE)</f>
      </c>
      <c r="M297" s="8">
        <v>1</v>
      </c>
      <c r="N297" s="7" t="s">
        <v>28</v>
      </c>
      <c r="O297" s="9">
        <f>((VLOOKUP(Y297,SOTC_SWINE!A2:J344,9,FALSE)/VLOOKUP(Y297,SOTC_SWINE!A2:J344,8,FALSE))*M297)</f>
      </c>
      <c r="P297" s="8">
        <v>0</v>
      </c>
      <c r="Q297" s="10">
        <f>O297-P297</f>
      </c>
      <c r="R297" s="10">
        <f>Q297/M297</f>
      </c>
      <c r="S297" s="10">
        <f>U297*P297</f>
      </c>
      <c r="T297" s="8">
        <v>8941.82</v>
      </c>
      <c r="U297" s="8">
        <f>T297/Q297</f>
      </c>
      <c r="V297" s="8">
        <f>T297/M297</f>
      </c>
      <c r="W297" t="s">
        <v>54</v>
      </c>
      <c r="X297">
        <v>17</v>
      </c>
      <c r="Y297" t="s">
        <v>244</v>
      </c>
    </row>
    <row r="298" spans="1:25" x14ac:dyDescent="0.25">
      <c r="A298">
        <v>2024</v>
      </c>
      <c r="B298" t="s">
        <v>22</v>
      </c>
      <c r="C298" s="1" t="s">
        <v>242</v>
      </c>
      <c r="D298" s="1" t="s">
        <v>243</v>
      </c>
      <c r="E298" s="1">
        <v>2100124329</v>
      </c>
      <c r="F298" s="2">
        <f>IF(ISNUMBER(SEARCH(":",IF(ISBLANK(VLOOKUP(E298,SOTC_SWINE!B2:D344,3,FALSE)),VLOOKUP(E298,SOTC_SWINE!B2:E344,4,FALSE),VLOOKUP(E344,SOTC_SWINE!B2:D344,3,FALSE))))=TRUE,"SW"&amp;UPPER(RIGHT(IF(ISBLANK(VLOOKUP(E298,SOTC_SWINE!B2:D344,3,FALSE)),VLOOKUP(E298,SOTC_SWINE!B2:E344,4,FALSE),VLOOKUP(E344,SOTC_SWINE!B2:D344,3,FALSE)),LEN(IF(ISBLANK(VLOOKUP(E298,SOTC_SWINE!B2:D344,3,FALSE)),VLOOKUP(E298,SOTC_SWINE!B2:E344,4,FALSE),VLOOKUP(E344,SOTC_SWINE!B2:D344,3,FALSE)))-SEARCH(":",IF(ISBLANK(VLOOKUP(E298,SOTC_SWINE!B2:D344,3,FALSE)),VLOOKUP(E298,SOTC_SWINE!B2:E344,4,FALSE),VLOOKUP(E344,SOTC_SWINE!B2:D344,3,FALSE))))),"SW"&amp;UPPER(RIGHT(IF(ISBLANK(VLOOKUP(E298,SOTC_SWINE!B2:D344,3,FALSE)),VLOOKUP(E298,SOTC_SWINE!B2:E344,4,FALSE),VLOOKUP(E344,SOTC_SWINE!B2:D344,3,FALSE)),LEN(IF(ISBLANK(VLOOKUP(E298,SOTC_SWINE!B2:D344,3,FALSE)),VLOOKUP(E298,SOTC_SWINE!B2:E344,4,FALSE),VLOOKUP(E344,SOTC_SWINE!B2:D344,3,FALSE)))-SEARCH("-",IF(ISBLANK(VLOOKUP(E298,SOTC_SWINE!B2:D344,3,FALSE)),VLOOKUP(E298,SOTC_SWINE!B2:E344,4,FALSE),VLOOKUP(E344,SOTC_SWINE!B2:D344,3,FALSE))))))</f>
      </c>
      <c r="G298" s="7" t="s">
        <v>26</v>
      </c>
      <c r="H298" s="7">
        <f>VLOOKUP(E298,SOTC_SWINE!B2:C344,{2},FALSE)</f>
      </c>
      <c r="I298" s="1">
        <v>1000000000637</v>
      </c>
      <c r="J298" s="2" t="s">
        <v>47</v>
      </c>
      <c r="K298" s="2" t="s">
        <v>47</v>
      </c>
      <c r="L298">
        <f>IF(VLOOKUP(K298,SKU_SWINE!C2:F106,{4},FALSE)=0, "-",VLOOKUP(K298,SKU_SWINE!C2:F106,{4},FALSE)</f>
      </c>
      <c r="M298" s="8">
        <v>4</v>
      </c>
      <c r="N298" s="7" t="s">
        <v>28</v>
      </c>
      <c r="O298" s="9">
        <f>((VLOOKUP(Y298,SOTC_SWINE!A2:J344,9,FALSE)/VLOOKUP(Y298,SOTC_SWINE!A2:J344,8,FALSE))*M298)</f>
      </c>
      <c r="P298" s="8">
        <v>0</v>
      </c>
      <c r="Q298" s="10">
        <f>O298-P298</f>
      </c>
      <c r="R298" s="10">
        <f>Q298/M298</f>
      </c>
      <c r="S298" s="10">
        <f>U298*P298</f>
      </c>
      <c r="T298" s="8">
        <v>12548.56</v>
      </c>
      <c r="U298" s="8">
        <f>T298/Q298</f>
      </c>
      <c r="V298" s="8">
        <f>T298/M298</f>
      </c>
      <c r="W298" t="s">
        <v>54</v>
      </c>
      <c r="X298">
        <v>17</v>
      </c>
      <c r="Y298" t="s">
        <v>248</v>
      </c>
    </row>
    <row r="299" spans="1:25" x14ac:dyDescent="0.25">
      <c r="A299">
        <v>2024</v>
      </c>
      <c r="B299" t="s">
        <v>22</v>
      </c>
      <c r="C299" s="1" t="s">
        <v>242</v>
      </c>
      <c r="D299" s="1" t="s">
        <v>243</v>
      </c>
      <c r="E299" s="1">
        <v>2100124329</v>
      </c>
      <c r="F299" s="2">
        <f>IF(ISNUMBER(SEARCH(":",IF(ISBLANK(VLOOKUP(E299,SOTC_SWINE!B2:D344,3,FALSE)),VLOOKUP(E299,SOTC_SWINE!B2:E344,4,FALSE),VLOOKUP(E344,SOTC_SWINE!B2:D344,3,FALSE))))=TRUE,"SW"&amp;UPPER(RIGHT(IF(ISBLANK(VLOOKUP(E299,SOTC_SWINE!B2:D344,3,FALSE)),VLOOKUP(E299,SOTC_SWINE!B2:E344,4,FALSE),VLOOKUP(E344,SOTC_SWINE!B2:D344,3,FALSE)),LEN(IF(ISBLANK(VLOOKUP(E299,SOTC_SWINE!B2:D344,3,FALSE)),VLOOKUP(E299,SOTC_SWINE!B2:E344,4,FALSE),VLOOKUP(E344,SOTC_SWINE!B2:D344,3,FALSE)))-SEARCH(":",IF(ISBLANK(VLOOKUP(E299,SOTC_SWINE!B2:D344,3,FALSE)),VLOOKUP(E299,SOTC_SWINE!B2:E344,4,FALSE),VLOOKUP(E344,SOTC_SWINE!B2:D344,3,FALSE))))),"SW"&amp;UPPER(RIGHT(IF(ISBLANK(VLOOKUP(E299,SOTC_SWINE!B2:D344,3,FALSE)),VLOOKUP(E299,SOTC_SWINE!B2:E344,4,FALSE),VLOOKUP(E344,SOTC_SWINE!B2:D344,3,FALSE)),LEN(IF(ISBLANK(VLOOKUP(E299,SOTC_SWINE!B2:D344,3,FALSE)),VLOOKUP(E299,SOTC_SWINE!B2:E344,4,FALSE),VLOOKUP(E344,SOTC_SWINE!B2:D344,3,FALSE)))-SEARCH("-",IF(ISBLANK(VLOOKUP(E299,SOTC_SWINE!B2:D344,3,FALSE)),VLOOKUP(E299,SOTC_SWINE!B2:E344,4,FALSE),VLOOKUP(E344,SOTC_SWINE!B2:D344,3,FALSE))))))</f>
      </c>
      <c r="G299" s="7" t="s">
        <v>26</v>
      </c>
      <c r="H299" s="7">
        <f>VLOOKUP(E299,SOTC_SWINE!B2:C344,{2},FALSE)</f>
      </c>
      <c r="I299" s="1">
        <v>1000000000278</v>
      </c>
      <c r="J299" s="2" t="s">
        <v>51</v>
      </c>
      <c r="K299" s="2" t="s">
        <v>51</v>
      </c>
      <c r="L299">
        <f>IF(VLOOKUP(K299,SKU_SWINE!C2:F106,{4},FALSE)=0, "-",VLOOKUP(K299,SKU_SWINE!C2:F106,{4},FALSE)</f>
      </c>
      <c r="M299" s="8">
        <v>1</v>
      </c>
      <c r="N299" s="7" t="s">
        <v>28</v>
      </c>
      <c r="O299" s="9">
        <f>((VLOOKUP(Y299,SOTC_SWINE!A2:J344,9,FALSE)/VLOOKUP(Y299,SOTC_SWINE!A2:J344,8,FALSE))*M299)</f>
      </c>
      <c r="P299" s="8">
        <v>0</v>
      </c>
      <c r="Q299" s="10">
        <f>O299-P299</f>
      </c>
      <c r="R299" s="10">
        <f>Q299/M299</f>
      </c>
      <c r="S299" s="10">
        <f>U299*P299</f>
      </c>
      <c r="T299" s="8">
        <v>4418.82</v>
      </c>
      <c r="U299" s="8">
        <f>T299/Q299</f>
      </c>
      <c r="V299" s="8">
        <f>T299/M299</f>
      </c>
      <c r="W299" t="s">
        <v>54</v>
      </c>
      <c r="X299">
        <v>17</v>
      </c>
      <c r="Y299" t="s">
        <v>247</v>
      </c>
    </row>
    <row r="300" spans="1:25" x14ac:dyDescent="0.25">
      <c r="A300">
        <v>2024</v>
      </c>
      <c r="B300" t="s">
        <v>22</v>
      </c>
      <c r="C300" s="1" t="s">
        <v>242</v>
      </c>
      <c r="D300" s="1" t="s">
        <v>243</v>
      </c>
      <c r="E300" s="1">
        <v>2100124329</v>
      </c>
      <c r="F300" s="2">
        <f>IF(ISNUMBER(SEARCH(":",IF(ISBLANK(VLOOKUP(E300,SOTC_SWINE!B2:D344,3,FALSE)),VLOOKUP(E300,SOTC_SWINE!B2:E344,4,FALSE),VLOOKUP(E344,SOTC_SWINE!B2:D344,3,FALSE))))=TRUE,"SW"&amp;UPPER(RIGHT(IF(ISBLANK(VLOOKUP(E300,SOTC_SWINE!B2:D344,3,FALSE)),VLOOKUP(E300,SOTC_SWINE!B2:E344,4,FALSE),VLOOKUP(E344,SOTC_SWINE!B2:D344,3,FALSE)),LEN(IF(ISBLANK(VLOOKUP(E300,SOTC_SWINE!B2:D344,3,FALSE)),VLOOKUP(E300,SOTC_SWINE!B2:E344,4,FALSE),VLOOKUP(E344,SOTC_SWINE!B2:D344,3,FALSE)))-SEARCH(":",IF(ISBLANK(VLOOKUP(E300,SOTC_SWINE!B2:D344,3,FALSE)),VLOOKUP(E300,SOTC_SWINE!B2:E344,4,FALSE),VLOOKUP(E344,SOTC_SWINE!B2:D344,3,FALSE))))),"SW"&amp;UPPER(RIGHT(IF(ISBLANK(VLOOKUP(E300,SOTC_SWINE!B2:D344,3,FALSE)),VLOOKUP(E300,SOTC_SWINE!B2:E344,4,FALSE),VLOOKUP(E344,SOTC_SWINE!B2:D344,3,FALSE)),LEN(IF(ISBLANK(VLOOKUP(E300,SOTC_SWINE!B2:D344,3,FALSE)),VLOOKUP(E300,SOTC_SWINE!B2:E344,4,FALSE),VLOOKUP(E344,SOTC_SWINE!B2:D344,3,FALSE)))-SEARCH("-",IF(ISBLANK(VLOOKUP(E300,SOTC_SWINE!B2:D344,3,FALSE)),VLOOKUP(E300,SOTC_SWINE!B2:E344,4,FALSE),VLOOKUP(E344,SOTC_SWINE!B2:D344,3,FALSE))))))</f>
      </c>
      <c r="G300" s="7" t="s">
        <v>26</v>
      </c>
      <c r="H300" s="7">
        <f>VLOOKUP(E300,SOTC_SWINE!B2:C344,{2},FALSE)</f>
      </c>
      <c r="I300" s="1">
        <v>1000000000191</v>
      </c>
      <c r="J300" s="2" t="s">
        <v>249</v>
      </c>
      <c r="K300" s="2" t="s">
        <v>249</v>
      </c>
      <c r="L300">
        <f>IF(VLOOKUP(K300,SKU_SWINE!C2:F106,{4},FALSE)=0, "-",VLOOKUP(K300,SKU_SWINE!C2:F106,{4},FALSE)</f>
      </c>
      <c r="M300" s="8">
        <v>1</v>
      </c>
      <c r="N300" s="7" t="s">
        <v>28</v>
      </c>
      <c r="O300" s="9">
        <f>((VLOOKUP(Y300,SOTC_SWINE!A2:J344,9,FALSE)/VLOOKUP(Y300,SOTC_SWINE!A2:J344,8,FALSE))*M300)</f>
      </c>
      <c r="P300" s="8">
        <v>0</v>
      </c>
      <c r="Q300" s="10">
        <f>O300-P300</f>
      </c>
      <c r="R300" s="10">
        <f>Q300/M300</f>
      </c>
      <c r="S300" s="10">
        <f>U300*P300</f>
      </c>
      <c r="T300" s="8">
        <v>2875</v>
      </c>
      <c r="U300" s="8">
        <f>T300/Q300</f>
      </c>
      <c r="V300" s="8">
        <f>T300/M300</f>
      </c>
      <c r="W300" t="s">
        <v>54</v>
      </c>
      <c r="X300">
        <v>17</v>
      </c>
      <c r="Y300" t="s">
        <v>250</v>
      </c>
    </row>
    <row r="301" spans="1:25" x14ac:dyDescent="0.25">
      <c r="A301">
        <v>2024</v>
      </c>
      <c r="B301" t="s">
        <v>22</v>
      </c>
      <c r="C301" s="1" t="s">
        <v>242</v>
      </c>
      <c r="D301" s="1" t="s">
        <v>243</v>
      </c>
      <c r="E301" s="1">
        <v>2100124329</v>
      </c>
      <c r="F301" s="2">
        <f>IF(ISNUMBER(SEARCH(":",IF(ISBLANK(VLOOKUP(E301,SOTC_SWINE!B2:D344,3,FALSE)),VLOOKUP(E301,SOTC_SWINE!B2:E344,4,FALSE),VLOOKUP(E344,SOTC_SWINE!B2:D344,3,FALSE))))=TRUE,"SW"&amp;UPPER(RIGHT(IF(ISBLANK(VLOOKUP(E301,SOTC_SWINE!B2:D344,3,FALSE)),VLOOKUP(E301,SOTC_SWINE!B2:E344,4,FALSE),VLOOKUP(E344,SOTC_SWINE!B2:D344,3,FALSE)),LEN(IF(ISBLANK(VLOOKUP(E301,SOTC_SWINE!B2:D344,3,FALSE)),VLOOKUP(E301,SOTC_SWINE!B2:E344,4,FALSE),VLOOKUP(E344,SOTC_SWINE!B2:D344,3,FALSE)))-SEARCH(":",IF(ISBLANK(VLOOKUP(E301,SOTC_SWINE!B2:D344,3,FALSE)),VLOOKUP(E301,SOTC_SWINE!B2:E344,4,FALSE),VLOOKUP(E344,SOTC_SWINE!B2:D344,3,FALSE))))),"SW"&amp;UPPER(RIGHT(IF(ISBLANK(VLOOKUP(E301,SOTC_SWINE!B2:D344,3,FALSE)),VLOOKUP(E301,SOTC_SWINE!B2:E344,4,FALSE),VLOOKUP(E344,SOTC_SWINE!B2:D344,3,FALSE)),LEN(IF(ISBLANK(VLOOKUP(E301,SOTC_SWINE!B2:D344,3,FALSE)),VLOOKUP(E301,SOTC_SWINE!B2:E344,4,FALSE),VLOOKUP(E344,SOTC_SWINE!B2:D344,3,FALSE)))-SEARCH("-",IF(ISBLANK(VLOOKUP(E301,SOTC_SWINE!B2:D344,3,FALSE)),VLOOKUP(E301,SOTC_SWINE!B2:E344,4,FALSE),VLOOKUP(E344,SOTC_SWINE!B2:D344,3,FALSE))))))</f>
      </c>
      <c r="G301" s="7" t="s">
        <v>26</v>
      </c>
      <c r="H301" s="7">
        <f>VLOOKUP(E301,SOTC_SWINE!B2:C344,{2},FALSE)</f>
      </c>
      <c r="I301" s="1">
        <v>1000000000637</v>
      </c>
      <c r="J301" s="2" t="s">
        <v>47</v>
      </c>
      <c r="K301" s="2" t="s">
        <v>47</v>
      </c>
      <c r="L301">
        <f>IF(VLOOKUP(K301,SKU_SWINE!C2:F106,{4},FALSE)=0, "-",VLOOKUP(K301,SKU_SWINE!C2:F106,{4},FALSE)</f>
      </c>
      <c r="M301" s="8">
        <v>2</v>
      </c>
      <c r="N301" s="7" t="s">
        <v>28</v>
      </c>
      <c r="O301" s="9">
        <f>((VLOOKUP(Y301,SOTC_SWINE!A2:J344,9,FALSE)/VLOOKUP(Y301,SOTC_SWINE!A2:J344,8,FALSE))*M301)</f>
      </c>
      <c r="P301" s="8">
        <v>0</v>
      </c>
      <c r="Q301" s="10">
        <f>O301-P301</f>
      </c>
      <c r="R301" s="10">
        <f>Q301/M301</f>
      </c>
      <c r="S301" s="10">
        <f>U301*P301</f>
      </c>
      <c r="T301" s="8">
        <v>6274.28</v>
      </c>
      <c r="U301" s="8">
        <f>T301/Q301</f>
      </c>
      <c r="V301" s="8">
        <f>T301/M301</f>
      </c>
      <c r="W301" t="s">
        <v>54</v>
      </c>
      <c r="X301">
        <v>17</v>
      </c>
      <c r="Y301" t="s">
        <v>248</v>
      </c>
    </row>
    <row r="302" spans="1:25" x14ac:dyDescent="0.25">
      <c r="A302">
        <v>2024</v>
      </c>
      <c r="B302" t="s">
        <v>22</v>
      </c>
      <c r="C302" s="1" t="s">
        <v>242</v>
      </c>
      <c r="D302" s="1" t="s">
        <v>243</v>
      </c>
      <c r="E302" s="1">
        <v>2100124329</v>
      </c>
      <c r="F302" s="2">
        <f>IF(ISNUMBER(SEARCH(":",IF(ISBLANK(VLOOKUP(E302,SOTC_SWINE!B2:D344,3,FALSE)),VLOOKUP(E302,SOTC_SWINE!B2:E344,4,FALSE),VLOOKUP(E344,SOTC_SWINE!B2:D344,3,FALSE))))=TRUE,"SW"&amp;UPPER(RIGHT(IF(ISBLANK(VLOOKUP(E302,SOTC_SWINE!B2:D344,3,FALSE)),VLOOKUP(E302,SOTC_SWINE!B2:E344,4,FALSE),VLOOKUP(E344,SOTC_SWINE!B2:D344,3,FALSE)),LEN(IF(ISBLANK(VLOOKUP(E302,SOTC_SWINE!B2:D344,3,FALSE)),VLOOKUP(E302,SOTC_SWINE!B2:E344,4,FALSE),VLOOKUP(E344,SOTC_SWINE!B2:D344,3,FALSE)))-SEARCH(":",IF(ISBLANK(VLOOKUP(E302,SOTC_SWINE!B2:D344,3,FALSE)),VLOOKUP(E302,SOTC_SWINE!B2:E344,4,FALSE),VLOOKUP(E344,SOTC_SWINE!B2:D344,3,FALSE))))),"SW"&amp;UPPER(RIGHT(IF(ISBLANK(VLOOKUP(E302,SOTC_SWINE!B2:D344,3,FALSE)),VLOOKUP(E302,SOTC_SWINE!B2:E344,4,FALSE),VLOOKUP(E344,SOTC_SWINE!B2:D344,3,FALSE)),LEN(IF(ISBLANK(VLOOKUP(E302,SOTC_SWINE!B2:D344,3,FALSE)),VLOOKUP(E302,SOTC_SWINE!B2:E344,4,FALSE),VLOOKUP(E344,SOTC_SWINE!B2:D344,3,FALSE)))-SEARCH("-",IF(ISBLANK(VLOOKUP(E302,SOTC_SWINE!B2:D344,3,FALSE)),VLOOKUP(E302,SOTC_SWINE!B2:E344,4,FALSE),VLOOKUP(E344,SOTC_SWINE!B2:D344,3,FALSE))))))</f>
      </c>
      <c r="G302" s="7" t="s">
        <v>26</v>
      </c>
      <c r="H302" s="7">
        <f>VLOOKUP(E302,SOTC_SWINE!B2:C344,{2},FALSE)</f>
      </c>
      <c r="I302" s="1">
        <v>1000000000278</v>
      </c>
      <c r="J302" s="2" t="s">
        <v>51</v>
      </c>
      <c r="K302" s="2" t="s">
        <v>51</v>
      </c>
      <c r="L302">
        <f>IF(VLOOKUP(K302,SKU_SWINE!C2:F106,{4},FALSE)=0, "-",VLOOKUP(K302,SKU_SWINE!C2:F106,{4},FALSE)</f>
      </c>
      <c r="M302" s="8">
        <v>1</v>
      </c>
      <c r="N302" s="7" t="s">
        <v>28</v>
      </c>
      <c r="O302" s="9">
        <f>((VLOOKUP(Y302,SOTC_SWINE!A2:J344,9,FALSE)/VLOOKUP(Y302,SOTC_SWINE!A2:J344,8,FALSE))*M302)</f>
      </c>
      <c r="P302" s="8">
        <v>0</v>
      </c>
      <c r="Q302" s="10">
        <f>O302-P302</f>
      </c>
      <c r="R302" s="10">
        <f>Q302/M302</f>
      </c>
      <c r="S302" s="10">
        <f>U302*P302</f>
      </c>
      <c r="T302" s="8">
        <v>4418.82</v>
      </c>
      <c r="U302" s="8">
        <f>T302/Q302</f>
      </c>
      <c r="V302" s="8">
        <f>T302/M302</f>
      </c>
      <c r="W302" t="s">
        <v>54</v>
      </c>
      <c r="X302">
        <v>17</v>
      </c>
      <c r="Y302" t="s">
        <v>247</v>
      </c>
    </row>
    <row r="303" spans="1:25" x14ac:dyDescent="0.25">
      <c r="A303">
        <v>2024</v>
      </c>
      <c r="B303" t="s">
        <v>22</v>
      </c>
      <c r="C303" s="1" t="s">
        <v>251</v>
      </c>
      <c r="D303" s="1" t="s">
        <v>252</v>
      </c>
      <c r="E303" s="1">
        <v>2100125923</v>
      </c>
      <c r="F303" s="2" t="s">
        <v>25</v>
      </c>
      <c r="G303" s="7" t="s">
        <v>26</v>
      </c>
      <c r="H303" s="7">
        <f>VLOOKUP(E303,SOTC_SWINE!B2:C344,{2},FALSE)</f>
      </c>
      <c r="I303" s="1">
        <v>1000000002356</v>
      </c>
      <c r="J303" s="2" t="s">
        <v>95</v>
      </c>
      <c r="K303" s="2" t="s">
        <v>95</v>
      </c>
      <c r="L303">
        <f>IF(VLOOKUP(K303,SKU_SWINE!C2:F106,{4},FALSE)=0, "-",VLOOKUP(K303,SKU_SWINE!C2:F106,{4},FALSE)</f>
      </c>
      <c r="M303" s="8">
        <v>12</v>
      </c>
      <c r="N303" s="7" t="s">
        <v>28</v>
      </c>
      <c r="O303" s="9">
        <f>((VLOOKUP(Y303,SOTC_SWINE!A2:J344,9,FALSE)/VLOOKUP(Y303,SOTC_SWINE!A2:J344,8,FALSE))*M303)</f>
      </c>
      <c r="P303" s="8">
        <f>3*M303</f>
      </c>
      <c r="Q303" s="10">
        <f>O303-P303</f>
      </c>
      <c r="R303" s="10">
        <f>Q303/M303</f>
      </c>
      <c r="S303" s="10">
        <f>U303*P303</f>
      </c>
      <c r="T303" s="8">
        <v>341010</v>
      </c>
      <c r="U303" s="8">
        <f>T303/Q303</f>
      </c>
      <c r="V303" s="8">
        <f>T303/M303</f>
      </c>
      <c r="W303" t="s">
        <v>25</v>
      </c>
      <c r="X303">
        <v>17</v>
      </c>
      <c r="Y303" t="s">
        <v>253</v>
      </c>
    </row>
    <row r="304" spans="1:25" x14ac:dyDescent="0.25">
      <c r="A304">
        <v>2024</v>
      </c>
      <c r="B304" t="s">
        <v>22</v>
      </c>
      <c r="C304" s="1" t="s">
        <v>251</v>
      </c>
      <c r="D304" s="1" t="s">
        <v>252</v>
      </c>
      <c r="E304" s="1">
        <v>2100125923</v>
      </c>
      <c r="F304" s="2" t="s">
        <v>25</v>
      </c>
      <c r="G304" s="7" t="s">
        <v>26</v>
      </c>
      <c r="H304" s="7">
        <f>VLOOKUP(E304,SOTC_SWINE!B2:C344,{2},FALSE)</f>
      </c>
      <c r="I304" s="1">
        <v>1000000002357</v>
      </c>
      <c r="J304" s="2" t="s">
        <v>97</v>
      </c>
      <c r="K304" s="2" t="s">
        <v>97</v>
      </c>
      <c r="L304">
        <f>IF(VLOOKUP(K304,SKU_SWINE!C2:F106,{4},FALSE)=0, "-",VLOOKUP(K304,SKU_SWINE!C2:F106,{4},FALSE)</f>
      </c>
      <c r="M304" s="8">
        <v>3</v>
      </c>
      <c r="N304" s="7" t="s">
        <v>28</v>
      </c>
      <c r="O304" s="9">
        <f>((VLOOKUP(Y304,SOTC_SWINE!A2:J344,9,FALSE)/VLOOKUP(Y304,SOTC_SWINE!A2:J344,8,FALSE))*M304)</f>
      </c>
      <c r="P304" s="8">
        <f>3*M304</f>
      </c>
      <c r="Q304" s="10">
        <f>O304-P304</f>
      </c>
      <c r="R304" s="10">
        <f>Q304/M304</f>
      </c>
      <c r="S304" s="10">
        <f>U304*P304</f>
      </c>
      <c r="T304" s="8">
        <v>69030</v>
      </c>
      <c r="U304" s="8">
        <f>T304/Q304</f>
      </c>
      <c r="V304" s="8">
        <f>T304/M304</f>
      </c>
      <c r="W304" t="s">
        <v>25</v>
      </c>
      <c r="X304">
        <v>17</v>
      </c>
      <c r="Y304" t="s">
        <v>254</v>
      </c>
    </row>
    <row r="305" spans="1:25" x14ac:dyDescent="0.25">
      <c r="A305">
        <v>2024</v>
      </c>
      <c r="B305" t="s">
        <v>22</v>
      </c>
      <c r="C305" s="1" t="s">
        <v>251</v>
      </c>
      <c r="D305" s="1" t="s">
        <v>255</v>
      </c>
      <c r="E305" s="1">
        <v>2100125974</v>
      </c>
      <c r="F305" s="2" t="s">
        <v>25</v>
      </c>
      <c r="G305" s="7" t="s">
        <v>26</v>
      </c>
      <c r="H305" s="7">
        <f>VLOOKUP(E305,SOTC_SWINE!B2:C344,{2},FALSE)</f>
      </c>
      <c r="I305" s="1">
        <v>1000000002356</v>
      </c>
      <c r="J305" s="2" t="s">
        <v>95</v>
      </c>
      <c r="K305" s="2" t="s">
        <v>95</v>
      </c>
      <c r="L305">
        <f>IF(VLOOKUP(K305,SKU_SWINE!C2:F106,{4},FALSE)=0, "-",VLOOKUP(K305,SKU_SWINE!C2:F106,{4},FALSE)</f>
      </c>
      <c r="M305" s="8">
        <v>15</v>
      </c>
      <c r="N305" s="7" t="s">
        <v>28</v>
      </c>
      <c r="O305" s="9">
        <f>((VLOOKUP(Y305,SOTC_SWINE!A2:J344,9,FALSE)/VLOOKUP(Y305,SOTC_SWINE!A2:J344,8,FALSE))*M305)</f>
      </c>
      <c r="P305" s="8">
        <f>3*M305</f>
      </c>
      <c r="Q305" s="10">
        <f>O305-P305</f>
      </c>
      <c r="R305" s="10">
        <f>Q305/M305</f>
      </c>
      <c r="S305" s="10">
        <f>U305*P305</f>
      </c>
      <c r="T305" s="8">
        <v>409657.5</v>
      </c>
      <c r="U305" s="8">
        <f>T305/Q305</f>
      </c>
      <c r="V305" s="8">
        <f>T305/M305</f>
      </c>
      <c r="W305" t="s">
        <v>25</v>
      </c>
      <c r="X305">
        <v>17</v>
      </c>
      <c r="Y305" t="s">
        <v>256</v>
      </c>
    </row>
    <row r="306" spans="1:25" x14ac:dyDescent="0.25">
      <c r="A306">
        <v>2024</v>
      </c>
      <c r="B306" t="s">
        <v>22</v>
      </c>
      <c r="C306" s="1" t="s">
        <v>251</v>
      </c>
      <c r="D306" s="1" t="s">
        <v>257</v>
      </c>
      <c r="E306" s="1">
        <v>2100125979</v>
      </c>
      <c r="F306" s="2">
        <f>IF(ISNUMBER(SEARCH(":",IF(ISBLANK(VLOOKUP(E306,SOTC_SWINE!B2:D344,3,FALSE)),VLOOKUP(E306,SOTC_SWINE!B2:E344,4,FALSE),VLOOKUP(E344,SOTC_SWINE!B2:D344,3,FALSE))))=TRUE,"SW"&amp;UPPER(RIGHT(IF(ISBLANK(VLOOKUP(E306,SOTC_SWINE!B2:D344,3,FALSE)),VLOOKUP(E306,SOTC_SWINE!B2:E344,4,FALSE),VLOOKUP(E344,SOTC_SWINE!B2:D344,3,FALSE)),LEN(IF(ISBLANK(VLOOKUP(E306,SOTC_SWINE!B2:D344,3,FALSE)),VLOOKUP(E306,SOTC_SWINE!B2:E344,4,FALSE),VLOOKUP(E344,SOTC_SWINE!B2:D344,3,FALSE)))-SEARCH(":",IF(ISBLANK(VLOOKUP(E306,SOTC_SWINE!B2:D344,3,FALSE)),VLOOKUP(E306,SOTC_SWINE!B2:E344,4,FALSE),VLOOKUP(E344,SOTC_SWINE!B2:D344,3,FALSE))))),"SW"&amp;UPPER(RIGHT(IF(ISBLANK(VLOOKUP(E306,SOTC_SWINE!B2:D344,3,FALSE)),VLOOKUP(E306,SOTC_SWINE!B2:E344,4,FALSE),VLOOKUP(E344,SOTC_SWINE!B2:D344,3,FALSE)),LEN(IF(ISBLANK(VLOOKUP(E306,SOTC_SWINE!B2:D344,3,FALSE)),VLOOKUP(E306,SOTC_SWINE!B2:E344,4,FALSE),VLOOKUP(E344,SOTC_SWINE!B2:D344,3,FALSE)))-SEARCH("-",IF(ISBLANK(VLOOKUP(E306,SOTC_SWINE!B2:D344,3,FALSE)),VLOOKUP(E306,SOTC_SWINE!B2:E344,4,FALSE),VLOOKUP(E344,SOTC_SWINE!B2:D344,3,FALSE))))))</f>
      </c>
      <c r="G306" s="7" t="s">
        <v>26</v>
      </c>
      <c r="H306" s="7">
        <f>VLOOKUP(E306,SOTC_SWINE!B2:C344,{2},FALSE)</f>
      </c>
      <c r="I306" s="1">
        <v>1000000002356</v>
      </c>
      <c r="J306" s="2" t="s">
        <v>95</v>
      </c>
      <c r="K306" s="2" t="s">
        <v>95</v>
      </c>
      <c r="L306">
        <f>IF(VLOOKUP(K306,SKU_SWINE!C2:F106,{4},FALSE)=0, "-",VLOOKUP(K306,SKU_SWINE!C2:F106,{4},FALSE)</f>
      </c>
      <c r="M306" s="8">
        <v>15</v>
      </c>
      <c r="N306" s="7" t="s">
        <v>28</v>
      </c>
      <c r="O306" s="9">
        <f>((VLOOKUP(Y306,SOTC_SWINE!A2:J344,9,FALSE)/VLOOKUP(Y306,SOTC_SWINE!A2:J344,8,FALSE))*M306)</f>
      </c>
      <c r="P306" s="8">
        <v>0</v>
      </c>
      <c r="Q306" s="10">
        <f>O306-P306</f>
      </c>
      <c r="R306" s="10">
        <f>Q306/M306</f>
      </c>
      <c r="S306" s="10">
        <f>U306*P306</f>
      </c>
      <c r="T306" s="8">
        <v>430042.5</v>
      </c>
      <c r="U306" s="8">
        <f>T306/Q306</f>
      </c>
      <c r="V306" s="8">
        <f>T306/M306</f>
      </c>
      <c r="W306" t="s">
        <v>54</v>
      </c>
      <c r="X306">
        <v>17</v>
      </c>
      <c r="Y306" t="s">
        <v>258</v>
      </c>
    </row>
    <row r="307" spans="1:25" x14ac:dyDescent="0.25">
      <c r="A307">
        <v>2024</v>
      </c>
      <c r="B307" t="s">
        <v>22</v>
      </c>
      <c r="C307" s="1" t="s">
        <v>251</v>
      </c>
      <c r="D307" s="1" t="s">
        <v>259</v>
      </c>
      <c r="E307" s="1">
        <v>2100125992</v>
      </c>
      <c r="F307" s="2" t="s">
        <v>25</v>
      </c>
      <c r="G307" s="7" t="s">
        <v>26</v>
      </c>
      <c r="H307" s="7">
        <f>VLOOKUP(E307,SOTC_SWINE!B2:C344,{2},FALSE)</f>
      </c>
      <c r="I307" s="1">
        <v>1000000000286</v>
      </c>
      <c r="J307" s="2" t="s">
        <v>41</v>
      </c>
      <c r="K307" s="2" t="s">
        <v>41</v>
      </c>
      <c r="L307">
        <f>IF(VLOOKUP(K307,SKU_SWINE!C2:F106,{4},FALSE)=0, "-",VLOOKUP(K307,SKU_SWINE!C2:F106,{4},FALSE)</f>
      </c>
      <c r="M307" s="8">
        <v>1</v>
      </c>
      <c r="N307" s="7" t="s">
        <v>28</v>
      </c>
      <c r="O307" s="9">
        <f>((VLOOKUP(Y307,SOTC_SWINE!A2:J344,9,FALSE)/VLOOKUP(Y307,SOTC_SWINE!A2:J344,8,FALSE))*M307)</f>
      </c>
      <c r="P307" s="8">
        <f>3*M307</f>
      </c>
      <c r="Q307" s="10">
        <f>O307-P307</f>
      </c>
      <c r="R307" s="10">
        <f>Q307/M307</f>
      </c>
      <c r="S307" s="10">
        <f>U307*P307</f>
      </c>
      <c r="T307" s="8">
        <v>10675</v>
      </c>
      <c r="U307" s="8">
        <f>T307/Q307</f>
      </c>
      <c r="V307" s="8">
        <f>T307/M307</f>
      </c>
      <c r="W307" t="s">
        <v>25</v>
      </c>
      <c r="X307">
        <v>17</v>
      </c>
      <c r="Y307" t="s">
        <v>260</v>
      </c>
    </row>
    <row r="308" spans="1:25" x14ac:dyDescent="0.25">
      <c r="A308">
        <v>2024</v>
      </c>
      <c r="B308" t="s">
        <v>22</v>
      </c>
      <c r="C308" s="1" t="s">
        <v>251</v>
      </c>
      <c r="D308" s="1" t="s">
        <v>259</v>
      </c>
      <c r="E308" s="1">
        <v>2100125992</v>
      </c>
      <c r="F308" s="2" t="s">
        <v>25</v>
      </c>
      <c r="G308" s="7" t="s">
        <v>26</v>
      </c>
      <c r="H308" s="7">
        <f>VLOOKUP(E308,SOTC_SWINE!B2:C344,{2},FALSE)</f>
      </c>
      <c r="I308" s="1">
        <v>1000000000283</v>
      </c>
      <c r="J308" s="2" t="s">
        <v>45</v>
      </c>
      <c r="K308" s="2" t="s">
        <v>45</v>
      </c>
      <c r="L308">
        <f>IF(VLOOKUP(K308,SKU_SWINE!C2:F106,{4},FALSE)=0, "-",VLOOKUP(K308,SKU_SWINE!C2:F106,{4},FALSE)</f>
      </c>
      <c r="M308" s="8">
        <v>1</v>
      </c>
      <c r="N308" s="7" t="s">
        <v>28</v>
      </c>
      <c r="O308" s="9">
        <f>((VLOOKUP(Y308,SOTC_SWINE!A2:J344,9,FALSE)/VLOOKUP(Y308,SOTC_SWINE!A2:J344,8,FALSE))*M308)</f>
      </c>
      <c r="P308" s="8">
        <f>3*M308</f>
      </c>
      <c r="Q308" s="10">
        <f>O308-P308</f>
      </c>
      <c r="R308" s="10">
        <f>Q308/M308</f>
      </c>
      <c r="S308" s="10">
        <f>U308*P308</f>
      </c>
      <c r="T308" s="8">
        <v>8400</v>
      </c>
      <c r="U308" s="8">
        <f>T308/Q308</f>
      </c>
      <c r="V308" s="8">
        <f>T308/M308</f>
      </c>
      <c r="W308" t="s">
        <v>25</v>
      </c>
      <c r="X308">
        <v>17</v>
      </c>
      <c r="Y308" t="s">
        <v>261</v>
      </c>
    </row>
    <row r="309" spans="1:25" x14ac:dyDescent="0.25">
      <c r="A309">
        <v>2024</v>
      </c>
      <c r="B309" t="s">
        <v>22</v>
      </c>
      <c r="C309" s="1" t="s">
        <v>251</v>
      </c>
      <c r="D309" s="1" t="s">
        <v>259</v>
      </c>
      <c r="E309" s="1">
        <v>2100125992</v>
      </c>
      <c r="F309" s="2" t="s">
        <v>25</v>
      </c>
      <c r="G309" s="7" t="s">
        <v>26</v>
      </c>
      <c r="H309" s="7">
        <f>VLOOKUP(E309,SOTC_SWINE!B2:C344,{2},FALSE)</f>
      </c>
      <c r="I309" s="1">
        <v>1000000000283</v>
      </c>
      <c r="J309" s="2" t="s">
        <v>45</v>
      </c>
      <c r="K309" s="2" t="s">
        <v>45</v>
      </c>
      <c r="L309">
        <f>IF(VLOOKUP(K309,SKU_SWINE!C2:F106,{4},FALSE)=0, "-",VLOOKUP(K309,SKU_SWINE!C2:F106,{4},FALSE)</f>
      </c>
      <c r="M309" s="8">
        <v>1</v>
      </c>
      <c r="N309" s="7" t="s">
        <v>28</v>
      </c>
      <c r="O309" s="9">
        <f>((VLOOKUP(Y309,SOTC_SWINE!A2:J344,9,FALSE)/VLOOKUP(Y309,SOTC_SWINE!A2:J344,8,FALSE))*M309)</f>
      </c>
      <c r="P309" s="8">
        <f>3*M309</f>
      </c>
      <c r="Q309" s="10">
        <f>O309-P309</f>
      </c>
      <c r="R309" s="10">
        <f>Q309/M309</f>
      </c>
      <c r="S309" s="10">
        <f>U309*P309</f>
      </c>
      <c r="T309" s="8">
        <v>8400</v>
      </c>
      <c r="U309" s="8">
        <f>T309/Q309</f>
      </c>
      <c r="V309" s="8">
        <f>T309/M309</f>
      </c>
      <c r="W309" t="s">
        <v>25</v>
      </c>
      <c r="X309">
        <v>17</v>
      </c>
      <c r="Y309" t="s">
        <v>261</v>
      </c>
    </row>
    <row r="310" spans="1:25" x14ac:dyDescent="0.25">
      <c r="A310">
        <v>2024</v>
      </c>
      <c r="B310" t="s">
        <v>22</v>
      </c>
      <c r="C310" s="1" t="s">
        <v>251</v>
      </c>
      <c r="D310" s="1" t="s">
        <v>259</v>
      </c>
      <c r="E310" s="1">
        <v>2100125992</v>
      </c>
      <c r="F310" s="2" t="s">
        <v>25</v>
      </c>
      <c r="G310" s="7" t="s">
        <v>26</v>
      </c>
      <c r="H310" s="7">
        <f>VLOOKUP(E310,SOTC_SWINE!B2:C344,{2},FALSE)</f>
      </c>
      <c r="I310" s="1">
        <v>1000000000637</v>
      </c>
      <c r="J310" s="2" t="s">
        <v>47</v>
      </c>
      <c r="K310" s="2" t="s">
        <v>47</v>
      </c>
      <c r="L310">
        <f>IF(VLOOKUP(K310,SKU_SWINE!C2:F106,{4},FALSE)=0, "-",VLOOKUP(K310,SKU_SWINE!C2:F106,{4},FALSE)</f>
      </c>
      <c r="M310" s="8">
        <v>1</v>
      </c>
      <c r="N310" s="7" t="s">
        <v>28</v>
      </c>
      <c r="O310" s="9">
        <f>((VLOOKUP(Y310,SOTC_SWINE!A2:J344,9,FALSE)/VLOOKUP(Y310,SOTC_SWINE!A2:J344,8,FALSE))*M310)</f>
      </c>
      <c r="P310" s="8">
        <f>3*M310</f>
      </c>
      <c r="Q310" s="10">
        <f>O310-P310</f>
      </c>
      <c r="R310" s="10">
        <f>Q310/M310</f>
      </c>
      <c r="S310" s="10">
        <f>U310*P310</f>
      </c>
      <c r="T310" s="8">
        <v>3500</v>
      </c>
      <c r="U310" s="8">
        <f>T310/Q310</f>
      </c>
      <c r="V310" s="8">
        <f>T310/M310</f>
      </c>
      <c r="W310" t="s">
        <v>25</v>
      </c>
      <c r="X310">
        <v>17</v>
      </c>
      <c r="Y310" t="s">
        <v>262</v>
      </c>
    </row>
    <row r="311" spans="1:25" x14ac:dyDescent="0.25">
      <c r="A311">
        <v>2024</v>
      </c>
      <c r="B311" t="s">
        <v>22</v>
      </c>
      <c r="C311" s="1" t="s">
        <v>251</v>
      </c>
      <c r="D311" s="1" t="s">
        <v>259</v>
      </c>
      <c r="E311" s="1">
        <v>2100125992</v>
      </c>
      <c r="F311" s="2" t="s">
        <v>25</v>
      </c>
      <c r="G311" s="7" t="s">
        <v>26</v>
      </c>
      <c r="H311" s="7">
        <f>VLOOKUP(E311,SOTC_SWINE!B2:C344,{2},FALSE)</f>
      </c>
      <c r="I311" s="1">
        <v>1000000000637</v>
      </c>
      <c r="J311" s="2" t="s">
        <v>47</v>
      </c>
      <c r="K311" s="2" t="s">
        <v>47</v>
      </c>
      <c r="L311">
        <f>IF(VLOOKUP(K311,SKU_SWINE!C2:F106,{4},FALSE)=0, "-",VLOOKUP(K311,SKU_SWINE!C2:F106,{4},FALSE)</f>
      </c>
      <c r="M311" s="8">
        <v>1</v>
      </c>
      <c r="N311" s="7" t="s">
        <v>28</v>
      </c>
      <c r="O311" s="9">
        <f>((VLOOKUP(Y311,SOTC_SWINE!A2:J344,9,FALSE)/VLOOKUP(Y311,SOTC_SWINE!A2:J344,8,FALSE))*M311)</f>
      </c>
      <c r="P311" s="8">
        <f>3*M311</f>
      </c>
      <c r="Q311" s="10">
        <f>O311-P311</f>
      </c>
      <c r="R311" s="10">
        <f>Q311/M311</f>
      </c>
      <c r="S311" s="10">
        <f>U311*P311</f>
      </c>
      <c r="T311" s="8">
        <v>3500</v>
      </c>
      <c r="U311" s="8">
        <f>T311/Q311</f>
      </c>
      <c r="V311" s="8">
        <f>T311/M311</f>
      </c>
      <c r="W311" t="s">
        <v>25</v>
      </c>
      <c r="X311">
        <v>17</v>
      </c>
      <c r="Y311" t="s">
        <v>262</v>
      </c>
    </row>
    <row r="312" spans="1:25" x14ac:dyDescent="0.25">
      <c r="A312">
        <v>2024</v>
      </c>
      <c r="B312" t="s">
        <v>22</v>
      </c>
      <c r="C312" s="1" t="s">
        <v>251</v>
      </c>
      <c r="D312" s="1" t="s">
        <v>259</v>
      </c>
      <c r="E312" s="1">
        <v>2100125992</v>
      </c>
      <c r="F312" s="2" t="s">
        <v>25</v>
      </c>
      <c r="G312" s="7" t="s">
        <v>26</v>
      </c>
      <c r="H312" s="7">
        <f>VLOOKUP(E312,SOTC_SWINE!B2:C344,{2},FALSE)</f>
      </c>
      <c r="I312" s="1">
        <v>1000000000278</v>
      </c>
      <c r="J312" s="2" t="s">
        <v>51</v>
      </c>
      <c r="K312" s="2" t="s">
        <v>51</v>
      </c>
      <c r="L312">
        <f>IF(VLOOKUP(K312,SKU_SWINE!C2:F106,{4},FALSE)=0, "-",VLOOKUP(K312,SKU_SWINE!C2:F106,{4},FALSE)</f>
      </c>
      <c r="M312" s="8">
        <v>2</v>
      </c>
      <c r="N312" s="7" t="s">
        <v>28</v>
      </c>
      <c r="O312" s="9">
        <f>((VLOOKUP(Y312,SOTC_SWINE!A2:J344,9,FALSE)/VLOOKUP(Y312,SOTC_SWINE!A2:J344,8,FALSE))*M312)</f>
      </c>
      <c r="P312" s="8">
        <f>3*M312</f>
      </c>
      <c r="Q312" s="10">
        <f>O312-P312</f>
      </c>
      <c r="R312" s="10">
        <f>Q312/M312</f>
      </c>
      <c r="S312" s="10">
        <f>U312*P312</f>
      </c>
      <c r="T312" s="8">
        <v>8531.26</v>
      </c>
      <c r="U312" s="8">
        <f>T312/Q312</f>
      </c>
      <c r="V312" s="8">
        <f>T312/M312</f>
      </c>
      <c r="W312" t="s">
        <v>25</v>
      </c>
      <c r="X312">
        <v>17</v>
      </c>
      <c r="Y312" t="s">
        <v>263</v>
      </c>
    </row>
    <row r="313" spans="1:25" x14ac:dyDescent="0.25">
      <c r="A313">
        <v>2024</v>
      </c>
      <c r="B313" t="s">
        <v>22</v>
      </c>
      <c r="C313" s="1" t="s">
        <v>251</v>
      </c>
      <c r="D313" s="1" t="s">
        <v>259</v>
      </c>
      <c r="E313" s="1">
        <v>2100125992</v>
      </c>
      <c r="F313" s="2" t="s">
        <v>25</v>
      </c>
      <c r="G313" s="7" t="s">
        <v>26</v>
      </c>
      <c r="H313" s="7">
        <f>VLOOKUP(E313,SOTC_SWINE!B2:C344,{2},FALSE)</f>
      </c>
      <c r="I313" s="1">
        <v>1000000000278</v>
      </c>
      <c r="J313" s="2" t="s">
        <v>51</v>
      </c>
      <c r="K313" s="2" t="s">
        <v>51</v>
      </c>
      <c r="L313">
        <f>IF(VLOOKUP(K313,SKU_SWINE!C2:F106,{4},FALSE)=0, "-",VLOOKUP(K313,SKU_SWINE!C2:F106,{4},FALSE)</f>
      </c>
      <c r="M313" s="8">
        <v>1</v>
      </c>
      <c r="N313" s="7" t="s">
        <v>28</v>
      </c>
      <c r="O313" s="9">
        <f>((VLOOKUP(Y313,SOTC_SWINE!A2:J344,9,FALSE)/VLOOKUP(Y313,SOTC_SWINE!A2:J344,8,FALSE))*M313)</f>
      </c>
      <c r="P313" s="8">
        <f>3*M313</f>
      </c>
      <c r="Q313" s="10">
        <f>O313-P313</f>
      </c>
      <c r="R313" s="10">
        <f>Q313/M313</f>
      </c>
      <c r="S313" s="10">
        <f>U313*P313</f>
      </c>
      <c r="T313" s="8">
        <v>4265.62</v>
      </c>
      <c r="U313" s="8">
        <f>T313/Q313</f>
      </c>
      <c r="V313" s="8">
        <f>T313/M313</f>
      </c>
      <c r="W313" t="s">
        <v>25</v>
      </c>
      <c r="X313">
        <v>17</v>
      </c>
      <c r="Y313" t="s">
        <v>263</v>
      </c>
    </row>
    <row r="314" spans="1:25" x14ac:dyDescent="0.25">
      <c r="A314">
        <v>2024</v>
      </c>
      <c r="B314" t="s">
        <v>22</v>
      </c>
      <c r="C314" s="1" t="s">
        <v>251</v>
      </c>
      <c r="D314" s="1" t="s">
        <v>259</v>
      </c>
      <c r="E314" s="1">
        <v>2100125992</v>
      </c>
      <c r="F314" s="2" t="s">
        <v>25</v>
      </c>
      <c r="G314" s="7" t="s">
        <v>26</v>
      </c>
      <c r="H314" s="7">
        <f>VLOOKUP(E314,SOTC_SWINE!B2:C344,{2},FALSE)</f>
      </c>
      <c r="I314" s="1">
        <v>1000000000278</v>
      </c>
      <c r="J314" s="2" t="s">
        <v>51</v>
      </c>
      <c r="K314" s="2" t="s">
        <v>51</v>
      </c>
      <c r="L314">
        <f>IF(VLOOKUP(K314,SKU_SWINE!C2:F106,{4},FALSE)=0, "-",VLOOKUP(K314,SKU_SWINE!C2:F106,{4},FALSE)</f>
      </c>
      <c r="M314" s="8">
        <v>1</v>
      </c>
      <c r="N314" s="7" t="s">
        <v>28</v>
      </c>
      <c r="O314" s="9">
        <f>((VLOOKUP(Y314,SOTC_SWINE!A2:J344,9,FALSE)/VLOOKUP(Y314,SOTC_SWINE!A2:J344,8,FALSE))*M314)</f>
      </c>
      <c r="P314" s="8">
        <f>3*M314</f>
      </c>
      <c r="Q314" s="10">
        <f>O314-P314</f>
      </c>
      <c r="R314" s="10">
        <f>Q314/M314</f>
      </c>
      <c r="S314" s="10">
        <f>U314*P314</f>
      </c>
      <c r="T314" s="8">
        <v>4265.63</v>
      </c>
      <c r="U314" s="8">
        <f>T314/Q314</f>
      </c>
      <c r="V314" s="8">
        <f>T314/M314</f>
      </c>
      <c r="W314" t="s">
        <v>25</v>
      </c>
      <c r="X314">
        <v>17</v>
      </c>
      <c r="Y314" t="s">
        <v>263</v>
      </c>
    </row>
    <row r="315" spans="1:25" x14ac:dyDescent="0.25">
      <c r="A315">
        <v>2024</v>
      </c>
      <c r="B315" t="s">
        <v>22</v>
      </c>
      <c r="C315" s="1" t="s">
        <v>251</v>
      </c>
      <c r="D315" s="1" t="s">
        <v>259</v>
      </c>
      <c r="E315" s="1">
        <v>2100125992</v>
      </c>
      <c r="F315" s="2" t="s">
        <v>25</v>
      </c>
      <c r="G315" s="7" t="s">
        <v>26</v>
      </c>
      <c r="H315" s="7">
        <f>VLOOKUP(E315,SOTC_SWINE!B2:C344,{2},FALSE)</f>
      </c>
      <c r="I315" s="1">
        <v>1000000000282</v>
      </c>
      <c r="J315" s="2" t="s">
        <v>49</v>
      </c>
      <c r="K315" s="2" t="s">
        <v>49</v>
      </c>
      <c r="L315">
        <f>IF(VLOOKUP(K315,SKU_SWINE!C2:F106,{4},FALSE)=0, "-",VLOOKUP(K315,SKU_SWINE!C2:F106,{4},FALSE)</f>
      </c>
      <c r="M315" s="8">
        <v>1</v>
      </c>
      <c r="N315" s="7" t="s">
        <v>28</v>
      </c>
      <c r="O315" s="9">
        <f>((VLOOKUP(Y315,SOTC_SWINE!A2:J344,9,FALSE)/VLOOKUP(Y315,SOTC_SWINE!A2:J344,8,FALSE))*M315)</f>
      </c>
      <c r="P315" s="8">
        <f>3*M315</f>
      </c>
      <c r="Q315" s="10">
        <f>O315-P315</f>
      </c>
      <c r="R315" s="10">
        <f>Q315/M315</f>
      </c>
      <c r="S315" s="10">
        <f>U315*P315</f>
      </c>
      <c r="T315" s="8">
        <v>6709.09</v>
      </c>
      <c r="U315" s="8">
        <f>T315/Q315</f>
      </c>
      <c r="V315" s="8">
        <f>T315/M315</f>
      </c>
      <c r="W315" t="s">
        <v>25</v>
      </c>
      <c r="X315">
        <v>17</v>
      </c>
      <c r="Y315" t="s">
        <v>264</v>
      </c>
    </row>
    <row r="316" spans="1:25" x14ac:dyDescent="0.25">
      <c r="A316">
        <v>2024</v>
      </c>
      <c r="B316" t="s">
        <v>22</v>
      </c>
      <c r="C316" s="1" t="s">
        <v>251</v>
      </c>
      <c r="D316" s="1" t="s">
        <v>259</v>
      </c>
      <c r="E316" s="1">
        <v>2100125992</v>
      </c>
      <c r="F316" s="2" t="s">
        <v>25</v>
      </c>
      <c r="G316" s="7" t="s">
        <v>26</v>
      </c>
      <c r="H316" s="7">
        <f>VLOOKUP(E316,SOTC_SWINE!B2:C344,{2},FALSE)</f>
      </c>
      <c r="I316" s="1">
        <v>1000000000282</v>
      </c>
      <c r="J316" s="2" t="s">
        <v>49</v>
      </c>
      <c r="K316" s="2" t="s">
        <v>49</v>
      </c>
      <c r="L316">
        <f>IF(VLOOKUP(K316,SKU_SWINE!C2:F106,{4},FALSE)=0, "-",VLOOKUP(K316,SKU_SWINE!C2:F106,{4},FALSE)</f>
      </c>
      <c r="M316" s="8">
        <v>3</v>
      </c>
      <c r="N316" s="7" t="s">
        <v>28</v>
      </c>
      <c r="O316" s="9">
        <f>((VLOOKUP(Y316,SOTC_SWINE!A2:J344,9,FALSE)/VLOOKUP(Y316,SOTC_SWINE!A2:J344,8,FALSE))*M316)</f>
      </c>
      <c r="P316" s="8">
        <f>3*M316</f>
      </c>
      <c r="Q316" s="10">
        <f>O316-P316</f>
      </c>
      <c r="R316" s="10">
        <f>Q316/M316</f>
      </c>
      <c r="S316" s="10">
        <f>U316*P316</f>
      </c>
      <c r="T316" s="8">
        <v>20127.27</v>
      </c>
      <c r="U316" s="8">
        <f>T316/Q316</f>
      </c>
      <c r="V316" s="8">
        <f>T316/M316</f>
      </c>
      <c r="W316" t="s">
        <v>25</v>
      </c>
      <c r="X316">
        <v>17</v>
      </c>
      <c r="Y316" t="s">
        <v>264</v>
      </c>
    </row>
    <row r="317" spans="1:25" x14ac:dyDescent="0.25">
      <c r="A317">
        <v>2024</v>
      </c>
      <c r="B317" t="s">
        <v>22</v>
      </c>
      <c r="C317" s="1" t="s">
        <v>251</v>
      </c>
      <c r="D317" s="1" t="s">
        <v>259</v>
      </c>
      <c r="E317" s="1">
        <v>2100125992</v>
      </c>
      <c r="F317" s="2" t="s">
        <v>25</v>
      </c>
      <c r="G317" s="7" t="s">
        <v>26</v>
      </c>
      <c r="H317" s="7">
        <f>VLOOKUP(E317,SOTC_SWINE!B2:C344,{2},FALSE)</f>
      </c>
      <c r="I317" s="1">
        <v>1000000000282</v>
      </c>
      <c r="J317" s="2" t="s">
        <v>49</v>
      </c>
      <c r="K317" s="2" t="s">
        <v>49</v>
      </c>
      <c r="L317">
        <f>IF(VLOOKUP(K317,SKU_SWINE!C2:F106,{4},FALSE)=0, "-",VLOOKUP(K317,SKU_SWINE!C2:F106,{4},FALSE)</f>
      </c>
      <c r="M317" s="8">
        <v>2</v>
      </c>
      <c r="N317" s="7" t="s">
        <v>28</v>
      </c>
      <c r="O317" s="9">
        <f>((VLOOKUP(Y317,SOTC_SWINE!A2:J344,9,FALSE)/VLOOKUP(Y317,SOTC_SWINE!A2:J344,8,FALSE))*M317)</f>
      </c>
      <c r="P317" s="8">
        <f>3*M317</f>
      </c>
      <c r="Q317" s="10">
        <f>O317-P317</f>
      </c>
      <c r="R317" s="10">
        <f>Q317/M317</f>
      </c>
      <c r="S317" s="10">
        <f>U317*P317</f>
      </c>
      <c r="T317" s="8">
        <v>13418.18</v>
      </c>
      <c r="U317" s="8">
        <f>T317/Q317</f>
      </c>
      <c r="V317" s="8">
        <f>T317/M317</f>
      </c>
      <c r="W317" t="s">
        <v>25</v>
      </c>
      <c r="X317">
        <v>17</v>
      </c>
      <c r="Y317" t="s">
        <v>264</v>
      </c>
    </row>
    <row r="318" spans="1:25" x14ac:dyDescent="0.25">
      <c r="A318">
        <v>2024</v>
      </c>
      <c r="B318" t="s">
        <v>22</v>
      </c>
      <c r="C318" s="1" t="s">
        <v>251</v>
      </c>
      <c r="D318" s="1" t="s">
        <v>259</v>
      </c>
      <c r="E318" s="1">
        <v>2100125992</v>
      </c>
      <c r="F318" s="2" t="s">
        <v>25</v>
      </c>
      <c r="G318" s="7" t="s">
        <v>26</v>
      </c>
      <c r="H318" s="7">
        <f>VLOOKUP(E318,SOTC_SWINE!B2:C344,{2},FALSE)</f>
      </c>
      <c r="I318" s="1">
        <v>1000000000282</v>
      </c>
      <c r="J318" s="2" t="s">
        <v>49</v>
      </c>
      <c r="K318" s="2" t="s">
        <v>49</v>
      </c>
      <c r="L318">
        <f>IF(VLOOKUP(K318,SKU_SWINE!C2:F106,{4},FALSE)=0, "-",VLOOKUP(K318,SKU_SWINE!C2:F106,{4},FALSE)</f>
      </c>
      <c r="M318" s="8">
        <v>4</v>
      </c>
      <c r="N318" s="7" t="s">
        <v>28</v>
      </c>
      <c r="O318" s="9">
        <f>((VLOOKUP(Y318,SOTC_SWINE!A2:J344,9,FALSE)/VLOOKUP(Y318,SOTC_SWINE!A2:J344,8,FALSE))*M318)</f>
      </c>
      <c r="P318" s="8">
        <f>3*M318</f>
      </c>
      <c r="Q318" s="10">
        <f>O318-P318</f>
      </c>
      <c r="R318" s="10">
        <f>Q318/M318</f>
      </c>
      <c r="S318" s="10">
        <f>U318*P318</f>
      </c>
      <c r="T318" s="8">
        <v>26836.36</v>
      </c>
      <c r="U318" s="8">
        <f>T318/Q318</f>
      </c>
      <c r="V318" s="8">
        <f>T318/M318</f>
      </c>
      <c r="W318" t="s">
        <v>25</v>
      </c>
      <c r="X318">
        <v>17</v>
      </c>
      <c r="Y318" t="s">
        <v>264</v>
      </c>
    </row>
    <row r="319" spans="1:25" x14ac:dyDescent="0.25">
      <c r="A319">
        <v>2024</v>
      </c>
      <c r="B319" t="s">
        <v>22</v>
      </c>
      <c r="C319" s="1" t="s">
        <v>251</v>
      </c>
      <c r="D319" s="1" t="s">
        <v>259</v>
      </c>
      <c r="E319" s="1">
        <v>2100125992</v>
      </c>
      <c r="F319" s="2" t="s">
        <v>25</v>
      </c>
      <c r="G319" s="7" t="s">
        <v>26</v>
      </c>
      <c r="H319" s="7">
        <f>VLOOKUP(E319,SOTC_SWINE!B2:C344,{2},FALSE)</f>
      </c>
      <c r="I319" s="1">
        <v>1000000000282</v>
      </c>
      <c r="J319" s="2" t="s">
        <v>49</v>
      </c>
      <c r="K319" s="2" t="s">
        <v>49</v>
      </c>
      <c r="L319">
        <f>IF(VLOOKUP(K319,SKU_SWINE!C2:F106,{4},FALSE)=0, "-",VLOOKUP(K319,SKU_SWINE!C2:F106,{4},FALSE)</f>
      </c>
      <c r="M319" s="8">
        <v>1</v>
      </c>
      <c r="N319" s="7" t="s">
        <v>28</v>
      </c>
      <c r="O319" s="9">
        <f>((VLOOKUP(Y319,SOTC_SWINE!A2:J344,9,FALSE)/VLOOKUP(Y319,SOTC_SWINE!A2:J344,8,FALSE))*M319)</f>
      </c>
      <c r="P319" s="8">
        <f>3*M319</f>
      </c>
      <c r="Q319" s="10">
        <f>O319-P319</f>
      </c>
      <c r="R319" s="10">
        <f>Q319/M319</f>
      </c>
      <c r="S319" s="10">
        <f>U319*P319</f>
      </c>
      <c r="T319" s="8">
        <v>6709.09</v>
      </c>
      <c r="U319" s="8">
        <f>T319/Q319</f>
      </c>
      <c r="V319" s="8">
        <f>T319/M319</f>
      </c>
      <c r="W319" t="s">
        <v>25</v>
      </c>
      <c r="X319">
        <v>17</v>
      </c>
      <c r="Y319" t="s">
        <v>264</v>
      </c>
    </row>
    <row r="320" spans="1:25" x14ac:dyDescent="0.25">
      <c r="A320">
        <v>2024</v>
      </c>
      <c r="B320" t="s">
        <v>22</v>
      </c>
      <c r="C320" s="1" t="s">
        <v>265</v>
      </c>
      <c r="D320" s="1" t="s">
        <v>266</v>
      </c>
      <c r="E320" s="1">
        <v>2100126070</v>
      </c>
      <c r="F320" s="2" t="s">
        <v>25</v>
      </c>
      <c r="G320" s="7" t="s">
        <v>26</v>
      </c>
      <c r="H320" s="7">
        <f>VLOOKUP(E320,SOTC_SWINE!B2:C344,{2},FALSE)</f>
      </c>
      <c r="I320" s="1">
        <v>1000000002356</v>
      </c>
      <c r="J320" s="2" t="s">
        <v>95</v>
      </c>
      <c r="K320" s="2" t="s">
        <v>95</v>
      </c>
      <c r="L320">
        <f>IF(VLOOKUP(K320,SKU_SWINE!C2:F106,{4},FALSE)=0, "-",VLOOKUP(K320,SKU_SWINE!C2:F106,{4},FALSE)</f>
      </c>
      <c r="M320" s="8">
        <v>16</v>
      </c>
      <c r="N320" s="7" t="s">
        <v>28</v>
      </c>
      <c r="O320" s="9">
        <f>((VLOOKUP(Y320,SOTC_SWINE!A2:J344,9,FALSE)/VLOOKUP(Y320,SOTC_SWINE!A2:J344,8,FALSE))*M320)</f>
      </c>
      <c r="P320" s="8">
        <f>3*M320</f>
      </c>
      <c r="Q320" s="10">
        <f>O320-P320</f>
      </c>
      <c r="R320" s="10">
        <f>Q320/M320</f>
      </c>
      <c r="S320" s="10">
        <f>U320*P320</f>
      </c>
      <c r="T320" s="8">
        <v>399330</v>
      </c>
      <c r="U320" s="8">
        <f>T320/Q320</f>
      </c>
      <c r="V320" s="8">
        <f>T320/M320</f>
      </c>
      <c r="W320" t="s">
        <v>25</v>
      </c>
      <c r="X320">
        <v>17</v>
      </c>
      <c r="Y320" t="s">
        <v>267</v>
      </c>
    </row>
    <row r="321" spans="1:25" x14ac:dyDescent="0.25">
      <c r="A321">
        <v>2024</v>
      </c>
      <c r="B321" t="s">
        <v>22</v>
      </c>
      <c r="C321" s="1" t="s">
        <v>265</v>
      </c>
      <c r="D321" s="1" t="s">
        <v>266</v>
      </c>
      <c r="E321" s="1">
        <v>2100126070</v>
      </c>
      <c r="F321" s="2" t="s">
        <v>25</v>
      </c>
      <c r="G321" s="7" t="s">
        <v>26</v>
      </c>
      <c r="H321" s="7">
        <f>VLOOKUP(E321,SOTC_SWINE!B2:C344,{2},FALSE)</f>
      </c>
      <c r="I321" s="1">
        <v>1000000002357</v>
      </c>
      <c r="J321" s="2" t="s">
        <v>97</v>
      </c>
      <c r="K321" s="2" t="s">
        <v>97</v>
      </c>
      <c r="L321">
        <f>IF(VLOOKUP(K321,SKU_SWINE!C2:F106,{4},FALSE)=0, "-",VLOOKUP(K321,SKU_SWINE!C2:F106,{4},FALSE)</f>
      </c>
      <c r="M321" s="8">
        <v>1</v>
      </c>
      <c r="N321" s="7" t="s">
        <v>28</v>
      </c>
      <c r="O321" s="9">
        <f>((VLOOKUP(Y321,SOTC_SWINE!A2:J344,9,FALSE)/VLOOKUP(Y321,SOTC_SWINE!A2:J344,8,FALSE))*M321)</f>
      </c>
      <c r="P321" s="8">
        <f>3*M321</f>
      </c>
      <c r="Q321" s="10">
        <f>O321-P321</f>
      </c>
      <c r="R321" s="10">
        <f>Q321/M321</f>
      </c>
      <c r="S321" s="10">
        <f>U321*P321</f>
      </c>
      <c r="T321" s="8">
        <v>21320</v>
      </c>
      <c r="U321" s="8">
        <f>T321/Q321</f>
      </c>
      <c r="V321" s="8">
        <f>T321/M321</f>
      </c>
      <c r="W321" t="s">
        <v>25</v>
      </c>
      <c r="X321">
        <v>17</v>
      </c>
      <c r="Y321" t="s">
        <v>268</v>
      </c>
    </row>
    <row r="322" spans="1:25" x14ac:dyDescent="0.25">
      <c r="A322">
        <v>2024</v>
      </c>
      <c r="B322" t="s">
        <v>22</v>
      </c>
      <c r="C322" s="1" t="s">
        <v>265</v>
      </c>
      <c r="D322" s="1" t="s">
        <v>266</v>
      </c>
      <c r="E322" s="1">
        <v>2100126070</v>
      </c>
      <c r="F322" s="2" t="s">
        <v>25</v>
      </c>
      <c r="G322" s="7" t="s">
        <v>26</v>
      </c>
      <c r="H322" s="7">
        <f>VLOOKUP(E322,SOTC_SWINE!B2:C344,{2},FALSE)</f>
      </c>
      <c r="I322" s="1">
        <v>1000000000225</v>
      </c>
      <c r="J322" s="2" t="s">
        <v>30</v>
      </c>
      <c r="K322" s="2" t="s">
        <v>30</v>
      </c>
      <c r="L322">
        <f>IF(VLOOKUP(K322,SKU_SWINE!C2:F106,{4},FALSE)=0, "-",VLOOKUP(K322,SKU_SWINE!C2:F106,{4},FALSE)</f>
      </c>
      <c r="M322" s="8">
        <v>1</v>
      </c>
      <c r="N322" s="7" t="s">
        <v>28</v>
      </c>
      <c r="O322" s="9">
        <f>((VLOOKUP(Y322,SOTC_SWINE!A2:J344,9,FALSE)/VLOOKUP(Y322,SOTC_SWINE!A2:J344,8,FALSE))*M322)</f>
      </c>
      <c r="P322" s="8">
        <f>3*M322</f>
      </c>
      <c r="Q322" s="10">
        <f>O322-P322</f>
      </c>
      <c r="R322" s="10">
        <f>Q322/M322</f>
      </c>
      <c r="S322" s="10">
        <f>U322*P322</f>
      </c>
      <c r="T322" s="8">
        <v>22785</v>
      </c>
      <c r="U322" s="8">
        <f>T322/Q322</f>
      </c>
      <c r="V322" s="8">
        <f>T322/M322</f>
      </c>
      <c r="W322" t="s">
        <v>25</v>
      </c>
      <c r="X322">
        <v>17</v>
      </c>
      <c r="Y322" t="s">
        <v>269</v>
      </c>
    </row>
    <row r="323" spans="1:25" x14ac:dyDescent="0.25">
      <c r="A323">
        <v>2024</v>
      </c>
      <c r="B323" t="s">
        <v>22</v>
      </c>
      <c r="C323" s="1" t="s">
        <v>265</v>
      </c>
      <c r="D323" s="1" t="s">
        <v>266</v>
      </c>
      <c r="E323" s="1">
        <v>2100126070</v>
      </c>
      <c r="F323" s="2" t="s">
        <v>25</v>
      </c>
      <c r="G323" s="7" t="s">
        <v>26</v>
      </c>
      <c r="H323" s="7">
        <f>VLOOKUP(E323,SOTC_SWINE!B2:C344,{2},FALSE)</f>
      </c>
      <c r="I323" s="1">
        <v>1000000000743</v>
      </c>
      <c r="J323" s="2" t="s">
        <v>34</v>
      </c>
      <c r="K323" s="2" t="s">
        <v>34</v>
      </c>
      <c r="L323">
        <f>IF(VLOOKUP(K323,SKU_SWINE!C2:F106,{4},FALSE)=0, "-",VLOOKUP(K323,SKU_SWINE!C2:F106,{4},FALSE)</f>
      </c>
      <c r="M323" s="8">
        <v>4</v>
      </c>
      <c r="N323" s="7" t="s">
        <v>28</v>
      </c>
      <c r="O323" s="9">
        <f>((VLOOKUP(Y323,SOTC_SWINE!A2:J344,9,FALSE)/VLOOKUP(Y323,SOTC_SWINE!A2:J344,8,FALSE))*M323)</f>
      </c>
      <c r="P323" s="8">
        <f>3*M323</f>
      </c>
      <c r="Q323" s="10">
        <f>O323-P323</f>
      </c>
      <c r="R323" s="10">
        <f>Q323/M323</f>
      </c>
      <c r="S323" s="10">
        <f>U323*P323</f>
      </c>
      <c r="T323" s="8">
        <v>90000</v>
      </c>
      <c r="U323" s="8">
        <f>T323/Q323</f>
      </c>
      <c r="V323" s="8">
        <f>T323/M323</f>
      </c>
      <c r="W323" t="s">
        <v>25</v>
      </c>
      <c r="X323">
        <v>17</v>
      </c>
      <c r="Y323" t="s">
        <v>270</v>
      </c>
    </row>
    <row r="324" spans="1:25" x14ac:dyDescent="0.25">
      <c r="A324">
        <v>2024</v>
      </c>
      <c r="B324" t="s">
        <v>22</v>
      </c>
      <c r="C324" s="1" t="s">
        <v>265</v>
      </c>
      <c r="D324" s="1" t="s">
        <v>266</v>
      </c>
      <c r="E324" s="1">
        <v>2100126070</v>
      </c>
      <c r="F324" s="2" t="s">
        <v>25</v>
      </c>
      <c r="G324" s="7" t="s">
        <v>26</v>
      </c>
      <c r="H324" s="7">
        <f>VLOOKUP(E324,SOTC_SWINE!B2:C344,{2},FALSE)</f>
      </c>
      <c r="I324" s="1">
        <v>1000000000744</v>
      </c>
      <c r="J324" s="2" t="s">
        <v>112</v>
      </c>
      <c r="K324" s="2" t="s">
        <v>112</v>
      </c>
      <c r="L324">
        <f>IF(VLOOKUP(K324,SKU_SWINE!C2:F106,{4},FALSE)=0, "-",VLOOKUP(K324,SKU_SWINE!C2:F106,{4},FALSE)</f>
      </c>
      <c r="M324" s="8">
        <v>3</v>
      </c>
      <c r="N324" s="7" t="s">
        <v>28</v>
      </c>
      <c r="O324" s="9">
        <f>((VLOOKUP(Y324,SOTC_SWINE!A2:J344,9,FALSE)/VLOOKUP(Y324,SOTC_SWINE!A2:J344,8,FALSE))*M324)</f>
      </c>
      <c r="P324" s="8">
        <f>3*M324</f>
      </c>
      <c r="Q324" s="10">
        <f>O324-P324</f>
      </c>
      <c r="R324" s="10">
        <f>Q324/M324</f>
      </c>
      <c r="S324" s="10">
        <f>U324*P324</f>
      </c>
      <c r="T324" s="8">
        <v>69450</v>
      </c>
      <c r="U324" s="8">
        <f>T324/Q324</f>
      </c>
      <c r="V324" s="8">
        <f>T324/M324</f>
      </c>
      <c r="W324" t="s">
        <v>25</v>
      </c>
      <c r="X324">
        <v>17</v>
      </c>
      <c r="Y324" t="s">
        <v>271</v>
      </c>
    </row>
    <row r="325" spans="1:25" x14ac:dyDescent="0.25">
      <c r="A325">
        <v>2024</v>
      </c>
      <c r="B325" t="s">
        <v>22</v>
      </c>
      <c r="C325" s="1" t="s">
        <v>265</v>
      </c>
      <c r="D325" s="1" t="s">
        <v>266</v>
      </c>
      <c r="E325" s="1">
        <v>2100126070</v>
      </c>
      <c r="F325" s="2" t="s">
        <v>25</v>
      </c>
      <c r="G325" s="7" t="s">
        <v>26</v>
      </c>
      <c r="H325" s="7">
        <f>VLOOKUP(E325,SOTC_SWINE!B2:C344,{2},FALSE)</f>
      </c>
      <c r="I325" s="1">
        <v>1000000000745</v>
      </c>
      <c r="J325" s="2" t="s">
        <v>114</v>
      </c>
      <c r="K325" s="2" t="s">
        <v>114</v>
      </c>
      <c r="L325">
        <f>IF(VLOOKUP(K325,SKU_SWINE!C2:F106,{4},FALSE)=0, "-",VLOOKUP(K325,SKU_SWINE!C2:F106,{4},FALSE)</f>
      </c>
      <c r="M325" s="8">
        <v>2</v>
      </c>
      <c r="N325" s="7" t="s">
        <v>28</v>
      </c>
      <c r="O325" s="9">
        <f>((VLOOKUP(Y325,SOTC_SWINE!A2:J344,9,FALSE)/VLOOKUP(Y325,SOTC_SWINE!A2:J344,8,FALSE))*M325)</f>
      </c>
      <c r="P325" s="8">
        <f>3*M325</f>
      </c>
      <c r="Q325" s="10">
        <f>O325-P325</f>
      </c>
      <c r="R325" s="10">
        <f>Q325/M325</f>
      </c>
      <c r="S325" s="10">
        <f>U325*P325</f>
      </c>
      <c r="T325" s="8">
        <v>50625</v>
      </c>
      <c r="U325" s="8">
        <f>T325/Q325</f>
      </c>
      <c r="V325" s="8">
        <f>T325/M325</f>
      </c>
      <c r="W325" t="s">
        <v>25</v>
      </c>
      <c r="X325">
        <v>17</v>
      </c>
      <c r="Y325" t="s">
        <v>272</v>
      </c>
    </row>
    <row r="326" spans="1:25" x14ac:dyDescent="0.25">
      <c r="A326">
        <v>2024</v>
      </c>
      <c r="B326" t="s">
        <v>22</v>
      </c>
      <c r="C326" s="1" t="s">
        <v>265</v>
      </c>
      <c r="D326" s="1" t="s">
        <v>273</v>
      </c>
      <c r="E326" s="1">
        <v>2100126060</v>
      </c>
      <c r="F326" s="2">
        <f>IF(ISNUMBER(SEARCH(":",IF(ISBLANK(VLOOKUP(E326,SOTC_SWINE!B2:D344,3,FALSE)),VLOOKUP(E326,SOTC_SWINE!B2:E344,4,FALSE),VLOOKUP(E344,SOTC_SWINE!B2:D344,3,FALSE))))=TRUE,"SW"&amp;UPPER(RIGHT(IF(ISBLANK(VLOOKUP(E326,SOTC_SWINE!B2:D344,3,FALSE)),VLOOKUP(E326,SOTC_SWINE!B2:E344,4,FALSE),VLOOKUP(E344,SOTC_SWINE!B2:D344,3,FALSE)),LEN(IF(ISBLANK(VLOOKUP(E326,SOTC_SWINE!B2:D344,3,FALSE)),VLOOKUP(E326,SOTC_SWINE!B2:E344,4,FALSE),VLOOKUP(E344,SOTC_SWINE!B2:D344,3,FALSE)))-SEARCH(":",IF(ISBLANK(VLOOKUP(E326,SOTC_SWINE!B2:D344,3,FALSE)),VLOOKUP(E326,SOTC_SWINE!B2:E344,4,FALSE),VLOOKUP(E344,SOTC_SWINE!B2:D344,3,FALSE))))),"SW"&amp;UPPER(RIGHT(IF(ISBLANK(VLOOKUP(E326,SOTC_SWINE!B2:D344,3,FALSE)),VLOOKUP(E326,SOTC_SWINE!B2:E344,4,FALSE),VLOOKUP(E344,SOTC_SWINE!B2:D344,3,FALSE)),LEN(IF(ISBLANK(VLOOKUP(E326,SOTC_SWINE!B2:D344,3,FALSE)),VLOOKUP(E326,SOTC_SWINE!B2:E344,4,FALSE),VLOOKUP(E344,SOTC_SWINE!B2:D344,3,FALSE)))-SEARCH("-",IF(ISBLANK(VLOOKUP(E326,SOTC_SWINE!B2:D344,3,FALSE)),VLOOKUP(E326,SOTC_SWINE!B2:E344,4,FALSE),VLOOKUP(E344,SOTC_SWINE!B2:D344,3,FALSE))))))</f>
      </c>
      <c r="G326" s="7" t="s">
        <v>26</v>
      </c>
      <c r="H326" s="7">
        <f>VLOOKUP(E326,SOTC_SWINE!B2:C344,{2},FALSE)</f>
      </c>
      <c r="I326" s="1">
        <v>1000000002356</v>
      </c>
      <c r="J326" s="2" t="s">
        <v>95</v>
      </c>
      <c r="K326" s="2" t="s">
        <v>95</v>
      </c>
      <c r="L326">
        <f>IF(VLOOKUP(K326,SKU_SWINE!C2:F106,{4},FALSE)=0, "-",VLOOKUP(K326,SKU_SWINE!C2:F106,{4},FALSE)</f>
      </c>
      <c r="M326" s="8">
        <v>16</v>
      </c>
      <c r="N326" s="7" t="s">
        <v>28</v>
      </c>
      <c r="O326" s="9">
        <f>((VLOOKUP(Y326,SOTC_SWINE!A2:J344,9,FALSE)/VLOOKUP(Y326,SOTC_SWINE!A2:J344,8,FALSE))*M326)</f>
      </c>
      <c r="P326" s="8">
        <v>0</v>
      </c>
      <c r="Q326" s="10">
        <f>O326-P326</f>
      </c>
      <c r="R326" s="10">
        <f>Q326/M326</f>
      </c>
      <c r="S326" s="10">
        <f>U326*P326</f>
      </c>
      <c r="T326" s="8">
        <v>380565</v>
      </c>
      <c r="U326" s="8">
        <f>T326/Q326</f>
      </c>
      <c r="V326" s="8">
        <f>T326/M326</f>
      </c>
      <c r="W326" t="s">
        <v>54</v>
      </c>
      <c r="X326">
        <v>17</v>
      </c>
      <c r="Y326" t="s">
        <v>274</v>
      </c>
    </row>
    <row r="327" spans="1:25" x14ac:dyDescent="0.25">
      <c r="A327">
        <v>2024</v>
      </c>
      <c r="B327" t="s">
        <v>22</v>
      </c>
      <c r="C327" s="1" t="s">
        <v>265</v>
      </c>
      <c r="D327" s="1" t="s">
        <v>273</v>
      </c>
      <c r="E327" s="1">
        <v>2100126060</v>
      </c>
      <c r="F327" s="2">
        <f>IF(ISNUMBER(SEARCH(":",IF(ISBLANK(VLOOKUP(E327,SOTC_SWINE!B2:D344,3,FALSE)),VLOOKUP(E327,SOTC_SWINE!B2:E344,4,FALSE),VLOOKUP(E344,SOTC_SWINE!B2:D344,3,FALSE))))=TRUE,"SW"&amp;UPPER(RIGHT(IF(ISBLANK(VLOOKUP(E327,SOTC_SWINE!B2:D344,3,FALSE)),VLOOKUP(E327,SOTC_SWINE!B2:E344,4,FALSE),VLOOKUP(E344,SOTC_SWINE!B2:D344,3,FALSE)),LEN(IF(ISBLANK(VLOOKUP(E327,SOTC_SWINE!B2:D344,3,FALSE)),VLOOKUP(E327,SOTC_SWINE!B2:E344,4,FALSE),VLOOKUP(E344,SOTC_SWINE!B2:D344,3,FALSE)))-SEARCH(":",IF(ISBLANK(VLOOKUP(E327,SOTC_SWINE!B2:D344,3,FALSE)),VLOOKUP(E327,SOTC_SWINE!B2:E344,4,FALSE),VLOOKUP(E344,SOTC_SWINE!B2:D344,3,FALSE))))),"SW"&amp;UPPER(RIGHT(IF(ISBLANK(VLOOKUP(E327,SOTC_SWINE!B2:D344,3,FALSE)),VLOOKUP(E327,SOTC_SWINE!B2:E344,4,FALSE),VLOOKUP(E344,SOTC_SWINE!B2:D344,3,FALSE)),LEN(IF(ISBLANK(VLOOKUP(E327,SOTC_SWINE!B2:D344,3,FALSE)),VLOOKUP(E327,SOTC_SWINE!B2:E344,4,FALSE),VLOOKUP(E344,SOTC_SWINE!B2:D344,3,FALSE)))-SEARCH("-",IF(ISBLANK(VLOOKUP(E327,SOTC_SWINE!B2:D344,3,FALSE)),VLOOKUP(E327,SOTC_SWINE!B2:E344,4,FALSE),VLOOKUP(E344,SOTC_SWINE!B2:D344,3,FALSE))))))</f>
      </c>
      <c r="G327" s="7" t="s">
        <v>26</v>
      </c>
      <c r="H327" s="7">
        <f>VLOOKUP(E327,SOTC_SWINE!B2:C344,{2},FALSE)</f>
      </c>
      <c r="I327" s="1">
        <v>1000000002357</v>
      </c>
      <c r="J327" s="2" t="s">
        <v>97</v>
      </c>
      <c r="K327" s="2" t="s">
        <v>97</v>
      </c>
      <c r="L327">
        <f>IF(VLOOKUP(K327,SKU_SWINE!C2:F106,{4},FALSE)=0, "-",VLOOKUP(K327,SKU_SWINE!C2:F106,{4},FALSE)</f>
      </c>
      <c r="M327" s="8">
        <v>1</v>
      </c>
      <c r="N327" s="7" t="s">
        <v>28</v>
      </c>
      <c r="O327" s="9">
        <f>((VLOOKUP(Y327,SOTC_SWINE!A2:J344,9,FALSE)/VLOOKUP(Y327,SOTC_SWINE!A2:J344,8,FALSE))*M327)</f>
      </c>
      <c r="P327" s="8">
        <v>0</v>
      </c>
      <c r="Q327" s="10">
        <f>O327-P327</f>
      </c>
      <c r="R327" s="10">
        <f>Q327/M327</f>
      </c>
      <c r="S327" s="10">
        <f>U327*P327</f>
      </c>
      <c r="T327" s="8">
        <v>21645</v>
      </c>
      <c r="U327" s="8">
        <f>T327/Q327</f>
      </c>
      <c r="V327" s="8">
        <f>T327/M327</f>
      </c>
      <c r="W327" t="s">
        <v>54</v>
      </c>
      <c r="X327">
        <v>17</v>
      </c>
      <c r="Y327" t="s">
        <v>275</v>
      </c>
    </row>
    <row r="328" spans="1:25" x14ac:dyDescent="0.25">
      <c r="A328">
        <v>2024</v>
      </c>
      <c r="B328" t="s">
        <v>22</v>
      </c>
      <c r="C328" s="1" t="s">
        <v>265</v>
      </c>
      <c r="D328" s="1" t="s">
        <v>276</v>
      </c>
      <c r="E328" s="1">
        <v>2100126063</v>
      </c>
      <c r="F328" s="2">
        <f>IF(ISNUMBER(SEARCH(":",IF(ISBLANK(VLOOKUP(E328,SOTC_SWINE!B2:D344,3,FALSE)),VLOOKUP(E328,SOTC_SWINE!B2:E344,4,FALSE),VLOOKUP(E344,SOTC_SWINE!B2:D344,3,FALSE))))=TRUE,"SW"&amp;UPPER(RIGHT(IF(ISBLANK(VLOOKUP(E328,SOTC_SWINE!B2:D344,3,FALSE)),VLOOKUP(E328,SOTC_SWINE!B2:E344,4,FALSE),VLOOKUP(E344,SOTC_SWINE!B2:D344,3,FALSE)),LEN(IF(ISBLANK(VLOOKUP(E328,SOTC_SWINE!B2:D344,3,FALSE)),VLOOKUP(E328,SOTC_SWINE!B2:E344,4,FALSE),VLOOKUP(E344,SOTC_SWINE!B2:D344,3,FALSE)))-SEARCH(":",IF(ISBLANK(VLOOKUP(E328,SOTC_SWINE!B2:D344,3,FALSE)),VLOOKUP(E328,SOTC_SWINE!B2:E344,4,FALSE),VLOOKUP(E344,SOTC_SWINE!B2:D344,3,FALSE))))),"SW"&amp;UPPER(RIGHT(IF(ISBLANK(VLOOKUP(E328,SOTC_SWINE!B2:D344,3,FALSE)),VLOOKUP(E328,SOTC_SWINE!B2:E344,4,FALSE),VLOOKUP(E344,SOTC_SWINE!B2:D344,3,FALSE)),LEN(IF(ISBLANK(VLOOKUP(E328,SOTC_SWINE!B2:D344,3,FALSE)),VLOOKUP(E328,SOTC_SWINE!B2:E344,4,FALSE),VLOOKUP(E344,SOTC_SWINE!B2:D344,3,FALSE)))-SEARCH("-",IF(ISBLANK(VLOOKUP(E328,SOTC_SWINE!B2:D344,3,FALSE)),VLOOKUP(E328,SOTC_SWINE!B2:E344,4,FALSE),VLOOKUP(E344,SOTC_SWINE!B2:D344,3,FALSE))))))</f>
      </c>
      <c r="G328" s="7" t="s">
        <v>26</v>
      </c>
      <c r="H328" s="7">
        <f>VLOOKUP(E328,SOTC_SWINE!B2:C344,{2},FALSE)</f>
      </c>
      <c r="I328" s="1">
        <v>1000000000225</v>
      </c>
      <c r="J328" s="2" t="s">
        <v>30</v>
      </c>
      <c r="K328" s="2" t="s">
        <v>30</v>
      </c>
      <c r="L328">
        <f>IF(VLOOKUP(K328,SKU_SWINE!C2:F106,{4},FALSE)=0, "-",VLOOKUP(K328,SKU_SWINE!C2:F106,{4},FALSE)</f>
      </c>
      <c r="M328" s="8">
        <v>2</v>
      </c>
      <c r="N328" s="7" t="s">
        <v>28</v>
      </c>
      <c r="O328" s="9">
        <f>((VLOOKUP(Y328,SOTC_SWINE!A2:J344,9,FALSE)/VLOOKUP(Y328,SOTC_SWINE!A2:J344,8,FALSE))*M328)</f>
      </c>
      <c r="P328" s="8">
        <v>0</v>
      </c>
      <c r="Q328" s="10">
        <f>O328-P328</f>
      </c>
      <c r="R328" s="10">
        <f>Q328/M328</f>
      </c>
      <c r="S328" s="10">
        <f>U328*P328</f>
      </c>
      <c r="T328" s="8">
        <v>48720</v>
      </c>
      <c r="U328" s="8">
        <f>T328/Q328</f>
      </c>
      <c r="V328" s="8">
        <f>T328/M328</f>
      </c>
      <c r="W328" t="s">
        <v>54</v>
      </c>
      <c r="X328">
        <v>17</v>
      </c>
      <c r="Y328" t="s">
        <v>277</v>
      </c>
    </row>
    <row r="329" spans="1:25" x14ac:dyDescent="0.25">
      <c r="A329">
        <v>2024</v>
      </c>
      <c r="B329" t="s">
        <v>22</v>
      </c>
      <c r="C329" s="1" t="s">
        <v>265</v>
      </c>
      <c r="D329" s="1" t="s">
        <v>276</v>
      </c>
      <c r="E329" s="1">
        <v>2100126063</v>
      </c>
      <c r="F329" s="2">
        <f>IF(ISNUMBER(SEARCH(":",IF(ISBLANK(VLOOKUP(E329,SOTC_SWINE!B2:D344,3,FALSE)),VLOOKUP(E329,SOTC_SWINE!B2:E344,4,FALSE),VLOOKUP(E344,SOTC_SWINE!B2:D344,3,FALSE))))=TRUE,"SW"&amp;UPPER(RIGHT(IF(ISBLANK(VLOOKUP(E329,SOTC_SWINE!B2:D344,3,FALSE)),VLOOKUP(E329,SOTC_SWINE!B2:E344,4,FALSE),VLOOKUP(E344,SOTC_SWINE!B2:D344,3,FALSE)),LEN(IF(ISBLANK(VLOOKUP(E329,SOTC_SWINE!B2:D344,3,FALSE)),VLOOKUP(E329,SOTC_SWINE!B2:E344,4,FALSE),VLOOKUP(E344,SOTC_SWINE!B2:D344,3,FALSE)))-SEARCH(":",IF(ISBLANK(VLOOKUP(E329,SOTC_SWINE!B2:D344,3,FALSE)),VLOOKUP(E329,SOTC_SWINE!B2:E344,4,FALSE),VLOOKUP(E344,SOTC_SWINE!B2:D344,3,FALSE))))),"SW"&amp;UPPER(RIGHT(IF(ISBLANK(VLOOKUP(E329,SOTC_SWINE!B2:D344,3,FALSE)),VLOOKUP(E329,SOTC_SWINE!B2:E344,4,FALSE),VLOOKUP(E344,SOTC_SWINE!B2:D344,3,FALSE)),LEN(IF(ISBLANK(VLOOKUP(E329,SOTC_SWINE!B2:D344,3,FALSE)),VLOOKUP(E329,SOTC_SWINE!B2:E344,4,FALSE),VLOOKUP(E344,SOTC_SWINE!B2:D344,3,FALSE)))-SEARCH("-",IF(ISBLANK(VLOOKUP(E329,SOTC_SWINE!B2:D344,3,FALSE)),VLOOKUP(E329,SOTC_SWINE!B2:E344,4,FALSE),VLOOKUP(E344,SOTC_SWINE!B2:D344,3,FALSE))))))</f>
      </c>
      <c r="G329" s="7" t="s">
        <v>26</v>
      </c>
      <c r="H329" s="7">
        <f>VLOOKUP(E329,SOTC_SWINE!B2:C344,{2},FALSE)</f>
      </c>
      <c r="I329" s="1">
        <v>1000000000743</v>
      </c>
      <c r="J329" s="2" t="s">
        <v>34</v>
      </c>
      <c r="K329" s="2" t="s">
        <v>34</v>
      </c>
      <c r="L329">
        <f>IF(VLOOKUP(K329,SKU_SWINE!C2:F106,{4},FALSE)=0, "-",VLOOKUP(K329,SKU_SWINE!C2:F106,{4},FALSE)</f>
      </c>
      <c r="M329" s="8">
        <v>2</v>
      </c>
      <c r="N329" s="7" t="s">
        <v>28</v>
      </c>
      <c r="O329" s="9">
        <f>((VLOOKUP(Y329,SOTC_SWINE!A2:J344,9,FALSE)/VLOOKUP(Y329,SOTC_SWINE!A2:J344,8,FALSE))*M329)</f>
      </c>
      <c r="P329" s="8">
        <v>0</v>
      </c>
      <c r="Q329" s="10">
        <f>O329-P329</f>
      </c>
      <c r="R329" s="10">
        <f>Q329/M329</f>
      </c>
      <c r="S329" s="10">
        <f>U329*P329</f>
      </c>
      <c r="T329" s="8">
        <v>44560</v>
      </c>
      <c r="U329" s="8">
        <f>T329/Q329</f>
      </c>
      <c r="V329" s="8">
        <f>T329/M329</f>
      </c>
      <c r="W329" t="s">
        <v>54</v>
      </c>
      <c r="X329">
        <v>17</v>
      </c>
      <c r="Y329" t="s">
        <v>278</v>
      </c>
    </row>
    <row r="330" spans="1:25" x14ac:dyDescent="0.25">
      <c r="A330">
        <v>2024</v>
      </c>
      <c r="B330" t="s">
        <v>22</v>
      </c>
      <c r="C330" s="1" t="s">
        <v>265</v>
      </c>
      <c r="D330" s="1" t="s">
        <v>276</v>
      </c>
      <c r="E330" s="1">
        <v>2100126063</v>
      </c>
      <c r="F330" s="2">
        <f>IF(ISNUMBER(SEARCH(":",IF(ISBLANK(VLOOKUP(E330,SOTC_SWINE!B2:D344,3,FALSE)),VLOOKUP(E330,SOTC_SWINE!B2:E344,4,FALSE),VLOOKUP(E344,SOTC_SWINE!B2:D344,3,FALSE))))=TRUE,"SW"&amp;UPPER(RIGHT(IF(ISBLANK(VLOOKUP(E330,SOTC_SWINE!B2:D344,3,FALSE)),VLOOKUP(E330,SOTC_SWINE!B2:E344,4,FALSE),VLOOKUP(E344,SOTC_SWINE!B2:D344,3,FALSE)),LEN(IF(ISBLANK(VLOOKUP(E330,SOTC_SWINE!B2:D344,3,FALSE)),VLOOKUP(E330,SOTC_SWINE!B2:E344,4,FALSE),VLOOKUP(E344,SOTC_SWINE!B2:D344,3,FALSE)))-SEARCH(":",IF(ISBLANK(VLOOKUP(E330,SOTC_SWINE!B2:D344,3,FALSE)),VLOOKUP(E330,SOTC_SWINE!B2:E344,4,FALSE),VLOOKUP(E344,SOTC_SWINE!B2:D344,3,FALSE))))),"SW"&amp;UPPER(RIGHT(IF(ISBLANK(VLOOKUP(E330,SOTC_SWINE!B2:D344,3,FALSE)),VLOOKUP(E330,SOTC_SWINE!B2:E344,4,FALSE),VLOOKUP(E344,SOTC_SWINE!B2:D344,3,FALSE)),LEN(IF(ISBLANK(VLOOKUP(E330,SOTC_SWINE!B2:D344,3,FALSE)),VLOOKUP(E330,SOTC_SWINE!B2:E344,4,FALSE),VLOOKUP(E344,SOTC_SWINE!B2:D344,3,FALSE)))-SEARCH("-",IF(ISBLANK(VLOOKUP(E330,SOTC_SWINE!B2:D344,3,FALSE)),VLOOKUP(E330,SOTC_SWINE!B2:E344,4,FALSE),VLOOKUP(E344,SOTC_SWINE!B2:D344,3,FALSE))))))</f>
      </c>
      <c r="G330" s="7" t="s">
        <v>26</v>
      </c>
      <c r="H330" s="7">
        <f>VLOOKUP(E330,SOTC_SWINE!B2:C344,{2},FALSE)</f>
      </c>
      <c r="I330" s="1">
        <v>1000000000744</v>
      </c>
      <c r="J330" s="2" t="s">
        <v>112</v>
      </c>
      <c r="K330" s="2" t="s">
        <v>112</v>
      </c>
      <c r="L330">
        <f>IF(VLOOKUP(K330,SKU_SWINE!C2:F106,{4},FALSE)=0, "-",VLOOKUP(K330,SKU_SWINE!C2:F106,{4},FALSE)</f>
      </c>
      <c r="M330" s="8">
        <v>4</v>
      </c>
      <c r="N330" s="7" t="s">
        <v>28</v>
      </c>
      <c r="O330" s="9">
        <f>((VLOOKUP(Y330,SOTC_SWINE!A2:J344,9,FALSE)/VLOOKUP(Y330,SOTC_SWINE!A2:J344,8,FALSE))*M330)</f>
      </c>
      <c r="P330" s="8">
        <v>0</v>
      </c>
      <c r="Q330" s="10">
        <f>O330-P330</f>
      </c>
      <c r="R330" s="10">
        <f>Q330/M330</f>
      </c>
      <c r="S330" s="10">
        <f>U330*P330</f>
      </c>
      <c r="T330" s="8">
        <v>90375</v>
      </c>
      <c r="U330" s="8">
        <f>T330/Q330</f>
      </c>
      <c r="V330" s="8">
        <f>T330/M330</f>
      </c>
      <c r="W330" t="s">
        <v>54</v>
      </c>
      <c r="X330">
        <v>17</v>
      </c>
      <c r="Y330" t="s">
        <v>279</v>
      </c>
    </row>
    <row r="331" spans="1:25" x14ac:dyDescent="0.25">
      <c r="A331">
        <v>2024</v>
      </c>
      <c r="B331" t="s">
        <v>22</v>
      </c>
      <c r="C331" s="1" t="s">
        <v>265</v>
      </c>
      <c r="D331" s="1" t="s">
        <v>276</v>
      </c>
      <c r="E331" s="1">
        <v>2100126063</v>
      </c>
      <c r="F331" s="2">
        <f>IF(ISNUMBER(SEARCH(":",IF(ISBLANK(VLOOKUP(E331,SOTC_SWINE!B2:D344,3,FALSE)),VLOOKUP(E331,SOTC_SWINE!B2:E344,4,FALSE),VLOOKUP(E344,SOTC_SWINE!B2:D344,3,FALSE))))=TRUE,"SW"&amp;UPPER(RIGHT(IF(ISBLANK(VLOOKUP(E331,SOTC_SWINE!B2:D344,3,FALSE)),VLOOKUP(E331,SOTC_SWINE!B2:E344,4,FALSE),VLOOKUP(E344,SOTC_SWINE!B2:D344,3,FALSE)),LEN(IF(ISBLANK(VLOOKUP(E331,SOTC_SWINE!B2:D344,3,FALSE)),VLOOKUP(E331,SOTC_SWINE!B2:E344,4,FALSE),VLOOKUP(E344,SOTC_SWINE!B2:D344,3,FALSE)))-SEARCH(":",IF(ISBLANK(VLOOKUP(E331,SOTC_SWINE!B2:D344,3,FALSE)),VLOOKUP(E331,SOTC_SWINE!B2:E344,4,FALSE),VLOOKUP(E344,SOTC_SWINE!B2:D344,3,FALSE))))),"SW"&amp;UPPER(RIGHT(IF(ISBLANK(VLOOKUP(E331,SOTC_SWINE!B2:D344,3,FALSE)),VLOOKUP(E331,SOTC_SWINE!B2:E344,4,FALSE),VLOOKUP(E344,SOTC_SWINE!B2:D344,3,FALSE)),LEN(IF(ISBLANK(VLOOKUP(E331,SOTC_SWINE!B2:D344,3,FALSE)),VLOOKUP(E331,SOTC_SWINE!B2:E344,4,FALSE),VLOOKUP(E344,SOTC_SWINE!B2:D344,3,FALSE)))-SEARCH("-",IF(ISBLANK(VLOOKUP(E331,SOTC_SWINE!B2:D344,3,FALSE)),VLOOKUP(E331,SOTC_SWINE!B2:E344,4,FALSE),VLOOKUP(E344,SOTC_SWINE!B2:D344,3,FALSE))))))</f>
      </c>
      <c r="G331" s="7" t="s">
        <v>26</v>
      </c>
      <c r="H331" s="7">
        <f>VLOOKUP(E331,SOTC_SWINE!B2:C344,{2},FALSE)</f>
      </c>
      <c r="I331" s="1">
        <v>1000000000745</v>
      </c>
      <c r="J331" s="2" t="s">
        <v>114</v>
      </c>
      <c r="K331" s="2" t="s">
        <v>114</v>
      </c>
      <c r="L331">
        <f>IF(VLOOKUP(K331,SKU_SWINE!C2:F106,{4},FALSE)=0, "-",VLOOKUP(K331,SKU_SWINE!C2:F106,{4},FALSE)</f>
      </c>
      <c r="M331" s="8">
        <v>1</v>
      </c>
      <c r="N331" s="7" t="s">
        <v>28</v>
      </c>
      <c r="O331" s="9">
        <f>((VLOOKUP(Y331,SOTC_SWINE!A2:J344,9,FALSE)/VLOOKUP(Y331,SOTC_SWINE!A2:J344,8,FALSE))*M331)</f>
      </c>
      <c r="P331" s="8">
        <v>0</v>
      </c>
      <c r="Q331" s="10">
        <f>O331-P331</f>
      </c>
      <c r="R331" s="10">
        <f>Q331/M331</f>
      </c>
      <c r="S331" s="10">
        <f>U331*P331</f>
      </c>
      <c r="T331" s="8">
        <v>24900</v>
      </c>
      <c r="U331" s="8">
        <f>T331/Q331</f>
      </c>
      <c r="V331" s="8">
        <f>T331/M331</f>
      </c>
      <c r="W331" t="s">
        <v>54</v>
      </c>
      <c r="X331">
        <v>17</v>
      </c>
      <c r="Y331" t="s">
        <v>280</v>
      </c>
    </row>
    <row r="332" spans="1:25" x14ac:dyDescent="0.25">
      <c r="A332">
        <v>2024</v>
      </c>
      <c r="B332" t="s">
        <v>22</v>
      </c>
      <c r="C332" s="1" t="s">
        <v>265</v>
      </c>
      <c r="D332" s="1" t="s">
        <v>276</v>
      </c>
      <c r="E332" s="1">
        <v>2100126063</v>
      </c>
      <c r="F332" s="2">
        <f>IF(ISNUMBER(SEARCH(":",IF(ISBLANK(VLOOKUP(E332,SOTC_SWINE!B2:D344,3,FALSE)),VLOOKUP(E332,SOTC_SWINE!B2:E344,4,FALSE),VLOOKUP(E344,SOTC_SWINE!B2:D344,3,FALSE))))=TRUE,"SW"&amp;UPPER(RIGHT(IF(ISBLANK(VLOOKUP(E332,SOTC_SWINE!B2:D344,3,FALSE)),VLOOKUP(E332,SOTC_SWINE!B2:E344,4,FALSE),VLOOKUP(E344,SOTC_SWINE!B2:D344,3,FALSE)),LEN(IF(ISBLANK(VLOOKUP(E332,SOTC_SWINE!B2:D344,3,FALSE)),VLOOKUP(E332,SOTC_SWINE!B2:E344,4,FALSE),VLOOKUP(E344,SOTC_SWINE!B2:D344,3,FALSE)))-SEARCH(":",IF(ISBLANK(VLOOKUP(E332,SOTC_SWINE!B2:D344,3,FALSE)),VLOOKUP(E332,SOTC_SWINE!B2:E344,4,FALSE),VLOOKUP(E344,SOTC_SWINE!B2:D344,3,FALSE))))),"SW"&amp;UPPER(RIGHT(IF(ISBLANK(VLOOKUP(E332,SOTC_SWINE!B2:D344,3,FALSE)),VLOOKUP(E332,SOTC_SWINE!B2:E344,4,FALSE),VLOOKUP(E344,SOTC_SWINE!B2:D344,3,FALSE)),LEN(IF(ISBLANK(VLOOKUP(E332,SOTC_SWINE!B2:D344,3,FALSE)),VLOOKUP(E332,SOTC_SWINE!B2:E344,4,FALSE),VLOOKUP(E344,SOTC_SWINE!B2:D344,3,FALSE)))-SEARCH("-",IF(ISBLANK(VLOOKUP(E332,SOTC_SWINE!B2:D344,3,FALSE)),VLOOKUP(E332,SOTC_SWINE!B2:E344,4,FALSE),VLOOKUP(E344,SOTC_SWINE!B2:D344,3,FALSE))))))</f>
      </c>
      <c r="G332" s="7" t="s">
        <v>26</v>
      </c>
      <c r="H332" s="7">
        <f>VLOOKUP(E332,SOTC_SWINE!B2:C344,{2},FALSE)</f>
      </c>
      <c r="I332" s="1">
        <v>1000000000742</v>
      </c>
      <c r="J332" s="2" t="s">
        <v>32</v>
      </c>
      <c r="K332" s="2" t="s">
        <v>32</v>
      </c>
      <c r="L332">
        <f>IF(VLOOKUP(K332,SKU_SWINE!C2:F106,{4},FALSE)=0, "-",VLOOKUP(K332,SKU_SWINE!C2:F106,{4},FALSE)</f>
      </c>
      <c r="M332" s="8">
        <v>1</v>
      </c>
      <c r="N332" s="7" t="s">
        <v>28</v>
      </c>
      <c r="O332" s="9">
        <f>((VLOOKUP(Y332,SOTC_SWINE!A2:J344,9,FALSE)/VLOOKUP(Y332,SOTC_SWINE!A2:J344,8,FALSE))*M332)</f>
      </c>
      <c r="P332" s="8">
        <v>0</v>
      </c>
      <c r="Q332" s="10">
        <f>O332-P332</f>
      </c>
      <c r="R332" s="10">
        <f>Q332/M332</f>
      </c>
      <c r="S332" s="10">
        <f>U332*P332</f>
      </c>
      <c r="T332" s="8">
        <v>25350</v>
      </c>
      <c r="U332" s="8">
        <f>T332/Q332</f>
      </c>
      <c r="V332" s="8">
        <f>T332/M332</f>
      </c>
      <c r="W332" t="s">
        <v>54</v>
      </c>
      <c r="X332">
        <v>17</v>
      </c>
      <c r="Y332" t="s">
        <v>281</v>
      </c>
    </row>
    <row r="333" spans="1:25" x14ac:dyDescent="0.25">
      <c r="A333">
        <v>2024</v>
      </c>
      <c r="B333" t="s">
        <v>22</v>
      </c>
      <c r="C333" s="1" t="s">
        <v>265</v>
      </c>
      <c r="D333" s="1" t="s">
        <v>276</v>
      </c>
      <c r="E333" s="1">
        <v>2100126063</v>
      </c>
      <c r="F333" s="2">
        <f>IF(ISNUMBER(SEARCH(":",IF(ISBLANK(VLOOKUP(E333,SOTC_SWINE!B2:D344,3,FALSE)),VLOOKUP(E333,SOTC_SWINE!B2:E344,4,FALSE),VLOOKUP(E344,SOTC_SWINE!B2:D344,3,FALSE))))=TRUE,"SW"&amp;UPPER(RIGHT(IF(ISBLANK(VLOOKUP(E333,SOTC_SWINE!B2:D344,3,FALSE)),VLOOKUP(E333,SOTC_SWINE!B2:E344,4,FALSE),VLOOKUP(E344,SOTC_SWINE!B2:D344,3,FALSE)),LEN(IF(ISBLANK(VLOOKUP(E333,SOTC_SWINE!B2:D344,3,FALSE)),VLOOKUP(E333,SOTC_SWINE!B2:E344,4,FALSE),VLOOKUP(E344,SOTC_SWINE!B2:D344,3,FALSE)))-SEARCH(":",IF(ISBLANK(VLOOKUP(E333,SOTC_SWINE!B2:D344,3,FALSE)),VLOOKUP(E333,SOTC_SWINE!B2:E344,4,FALSE),VLOOKUP(E344,SOTC_SWINE!B2:D344,3,FALSE))))),"SW"&amp;UPPER(RIGHT(IF(ISBLANK(VLOOKUP(E333,SOTC_SWINE!B2:D344,3,FALSE)),VLOOKUP(E333,SOTC_SWINE!B2:E344,4,FALSE),VLOOKUP(E344,SOTC_SWINE!B2:D344,3,FALSE)),LEN(IF(ISBLANK(VLOOKUP(E333,SOTC_SWINE!B2:D344,3,FALSE)),VLOOKUP(E333,SOTC_SWINE!B2:E344,4,FALSE),VLOOKUP(E344,SOTC_SWINE!B2:D344,3,FALSE)))-SEARCH("-",IF(ISBLANK(VLOOKUP(E333,SOTC_SWINE!B2:D344,3,FALSE)),VLOOKUP(E333,SOTC_SWINE!B2:E344,4,FALSE),VLOOKUP(E344,SOTC_SWINE!B2:D344,3,FALSE))))))</f>
      </c>
      <c r="G333" s="7" t="s">
        <v>26</v>
      </c>
      <c r="H333" s="7">
        <f>VLOOKUP(E333,SOTC_SWINE!B2:C344,{2},FALSE)</f>
      </c>
      <c r="I333" s="1">
        <v>1000000000604</v>
      </c>
      <c r="J333" s="2" t="s">
        <v>282</v>
      </c>
      <c r="K333" s="2" t="s">
        <v>282</v>
      </c>
      <c r="L333">
        <f>IF(VLOOKUP(K333,SKU_SWINE!C2:F106,{4},FALSE)=0, "-",VLOOKUP(K333,SKU_SWINE!C2:F106,{4},FALSE)</f>
      </c>
      <c r="M333" s="8">
        <v>1</v>
      </c>
      <c r="N333" s="7" t="s">
        <v>28</v>
      </c>
      <c r="O333" s="9">
        <f>((VLOOKUP(Y333,SOTC_SWINE!A2:J344,9,FALSE)/VLOOKUP(Y333,SOTC_SWINE!A2:J344,8,FALSE))*M333)</f>
      </c>
      <c r="P333" s="8">
        <v>0</v>
      </c>
      <c r="Q333" s="10">
        <f>O333-P333</f>
      </c>
      <c r="R333" s="10">
        <f>Q333/M333</f>
      </c>
      <c r="S333" s="10">
        <f>U333*P333</f>
      </c>
      <c r="T333" s="8">
        <v>29435</v>
      </c>
      <c r="U333" s="8">
        <f>T333/Q333</f>
      </c>
      <c r="V333" s="8">
        <f>T333/M333</f>
      </c>
      <c r="W333" t="s">
        <v>54</v>
      </c>
      <c r="X333">
        <v>17</v>
      </c>
      <c r="Y333" t="s">
        <v>283</v>
      </c>
    </row>
    <row r="334" spans="1:25" x14ac:dyDescent="0.25">
      <c r="A334">
        <v>2024</v>
      </c>
      <c r="B334" t="s">
        <v>22</v>
      </c>
      <c r="C334" s="1" t="s">
        <v>265</v>
      </c>
      <c r="D334" s="1" t="s">
        <v>284</v>
      </c>
      <c r="E334" s="1">
        <v>2100126137</v>
      </c>
      <c r="F334" s="2" t="s">
        <v>25</v>
      </c>
      <c r="G334" s="7" t="s">
        <v>26</v>
      </c>
      <c r="H334" s="7">
        <f>VLOOKUP(E334,SOTC_SWINE!B2:C344,{2},FALSE)</f>
      </c>
      <c r="I334" s="1">
        <v>1000000000637</v>
      </c>
      <c r="J334" s="2" t="s">
        <v>47</v>
      </c>
      <c r="K334" s="2" t="s">
        <v>47</v>
      </c>
      <c r="L334">
        <f>IF(VLOOKUP(K334,SKU_SWINE!C2:F106,{4},FALSE)=0, "-",VLOOKUP(K334,SKU_SWINE!C2:F106,{4},FALSE)</f>
      </c>
      <c r="M334" s="8">
        <v>7</v>
      </c>
      <c r="N334" s="7" t="s">
        <v>28</v>
      </c>
      <c r="O334" s="9">
        <f>((VLOOKUP(Y334,SOTC_SWINE!A2:J344,9,FALSE)/VLOOKUP(Y334,SOTC_SWINE!A2:J344,8,FALSE))*M334)</f>
      </c>
      <c r="P334" s="8">
        <f>3*M334</f>
      </c>
      <c r="Q334" s="10">
        <f>O334-P334</f>
      </c>
      <c r="R334" s="10">
        <f>Q334/M334</f>
      </c>
      <c r="S334" s="10">
        <f>U334*P334</f>
      </c>
      <c r="T334" s="8">
        <v>21455</v>
      </c>
      <c r="U334" s="8">
        <f>T334/Q334</f>
      </c>
      <c r="V334" s="8">
        <f>T334/M334</f>
      </c>
      <c r="W334" t="s">
        <v>25</v>
      </c>
      <c r="X334">
        <v>17</v>
      </c>
      <c r="Y334" t="s">
        <v>285</v>
      </c>
    </row>
    <row r="335" spans="1:25" x14ac:dyDescent="0.25">
      <c r="A335">
        <v>2024</v>
      </c>
      <c r="B335" t="s">
        <v>22</v>
      </c>
      <c r="C335" s="1" t="s">
        <v>265</v>
      </c>
      <c r="D335" s="1" t="s">
        <v>284</v>
      </c>
      <c r="E335" s="1">
        <v>2100126137</v>
      </c>
      <c r="F335" s="2" t="s">
        <v>25</v>
      </c>
      <c r="G335" s="7" t="s">
        <v>26</v>
      </c>
      <c r="H335" s="7">
        <f>VLOOKUP(E335,SOTC_SWINE!B2:C344,{2},FALSE)</f>
      </c>
      <c r="I335" s="1">
        <v>1000000000631</v>
      </c>
      <c r="J335" s="2" t="s">
        <v>90</v>
      </c>
      <c r="K335" s="2" t="s">
        <v>90</v>
      </c>
      <c r="L335">
        <f>IF(VLOOKUP(K335,SKU_SWINE!C2:F106,{4},FALSE)=0, "-",VLOOKUP(K335,SKU_SWINE!C2:F106,{4},FALSE)</f>
      </c>
      <c r="M335" s="8">
        <v>23</v>
      </c>
      <c r="N335" s="7" t="s">
        <v>28</v>
      </c>
      <c r="O335" s="9">
        <f>((VLOOKUP(Y335,SOTC_SWINE!A2:J344,9,FALSE)/VLOOKUP(Y335,SOTC_SWINE!A2:J344,8,FALSE))*M335)</f>
      </c>
      <c r="P335" s="8">
        <f>3*M335</f>
      </c>
      <c r="Q335" s="10">
        <f>O335-P335</f>
      </c>
      <c r="R335" s="10">
        <f>Q335/M335</f>
      </c>
      <c r="S335" s="10">
        <f>U335*P335</f>
      </c>
      <c r="T335" s="8">
        <v>37914.12</v>
      </c>
      <c r="U335" s="8">
        <f>T335/Q335</f>
      </c>
      <c r="V335" s="8">
        <f>T335/M335</f>
      </c>
      <c r="W335" t="s">
        <v>25</v>
      </c>
      <c r="X335">
        <v>17</v>
      </c>
      <c r="Y335" t="s">
        <v>286</v>
      </c>
    </row>
    <row r="336" spans="1:25" x14ac:dyDescent="0.25">
      <c r="A336">
        <v>2024</v>
      </c>
      <c r="B336" t="s">
        <v>22</v>
      </c>
      <c r="C336" s="1" t="s">
        <v>265</v>
      </c>
      <c r="D336" s="1" t="s">
        <v>284</v>
      </c>
      <c r="E336" s="1">
        <v>2100126137</v>
      </c>
      <c r="F336" s="2" t="s">
        <v>25</v>
      </c>
      <c r="G336" s="7" t="s">
        <v>26</v>
      </c>
      <c r="H336" s="7">
        <f>VLOOKUP(E336,SOTC_SWINE!B2:C344,{2},FALSE)</f>
      </c>
      <c r="I336" s="1">
        <v>1000000000631</v>
      </c>
      <c r="J336" s="2" t="s">
        <v>90</v>
      </c>
      <c r="K336" s="2" t="s">
        <v>90</v>
      </c>
      <c r="L336">
        <f>IF(VLOOKUP(K336,SKU_SWINE!C2:F106,{4},FALSE)=0, "-",VLOOKUP(K336,SKU_SWINE!C2:F106,{4},FALSE)</f>
      </c>
      <c r="M336" s="8">
        <v>9</v>
      </c>
      <c r="N336" s="7" t="s">
        <v>28</v>
      </c>
      <c r="O336" s="9">
        <f>((VLOOKUP(Y336,SOTC_SWINE!A2:J344,9,FALSE)/VLOOKUP(Y336,SOTC_SWINE!A2:J344,8,FALSE))*M336)</f>
      </c>
      <c r="P336" s="8">
        <f>3*M336</f>
      </c>
      <c r="Q336" s="10">
        <f>O336-P336</f>
      </c>
      <c r="R336" s="10">
        <f>Q336/M336</f>
      </c>
      <c r="S336" s="10">
        <f>U336*P336</f>
      </c>
      <c r="T336" s="8">
        <v>14835.87</v>
      </c>
      <c r="U336" s="8">
        <f>T336/Q336</f>
      </c>
      <c r="V336" s="8">
        <f>T336/M336</f>
      </c>
      <c r="W336" t="s">
        <v>25</v>
      </c>
      <c r="X336">
        <v>17</v>
      </c>
      <c r="Y336" t="s">
        <v>286</v>
      </c>
    </row>
    <row r="337" spans="1:25" x14ac:dyDescent="0.25">
      <c r="A337">
        <v>2024</v>
      </c>
      <c r="B337" t="s">
        <v>22</v>
      </c>
      <c r="C337" s="1" t="s">
        <v>265</v>
      </c>
      <c r="D337" s="1" t="s">
        <v>284</v>
      </c>
      <c r="E337" s="1">
        <v>2100126137</v>
      </c>
      <c r="F337" s="2" t="s">
        <v>25</v>
      </c>
      <c r="G337" s="7" t="s">
        <v>26</v>
      </c>
      <c r="H337" s="7">
        <f>VLOOKUP(E337,SOTC_SWINE!B2:C344,{2},FALSE)</f>
      </c>
      <c r="I337" s="1">
        <v>1000000000630</v>
      </c>
      <c r="J337" s="2" t="s">
        <v>102</v>
      </c>
      <c r="K337" s="2" t="s">
        <v>102</v>
      </c>
      <c r="L337">
        <f>IF(VLOOKUP(K337,SKU_SWINE!C2:F106,{4},FALSE)=0, "-",VLOOKUP(K337,SKU_SWINE!C2:F106,{4},FALSE)</f>
      </c>
      <c r="M337" s="8">
        <v>11</v>
      </c>
      <c r="N337" s="7" t="s">
        <v>28</v>
      </c>
      <c r="O337" s="9">
        <f>((VLOOKUP(Y337,SOTC_SWINE!A2:J344,9,FALSE)/VLOOKUP(Y337,SOTC_SWINE!A2:J344,8,FALSE))*M337)</f>
      </c>
      <c r="P337" s="8">
        <f>3*M337</f>
      </c>
      <c r="Q337" s="10">
        <f>O337-P337</f>
      </c>
      <c r="R337" s="10">
        <f>Q337/M337</f>
      </c>
      <c r="S337" s="10">
        <f>U337*P337</f>
      </c>
      <c r="T337" s="8">
        <v>12250</v>
      </c>
      <c r="U337" s="8">
        <f>T337/Q337</f>
      </c>
      <c r="V337" s="8">
        <f>T337/M337</f>
      </c>
      <c r="W337" t="s">
        <v>25</v>
      </c>
      <c r="X337">
        <v>17</v>
      </c>
      <c r="Y337" t="s">
        <v>287</v>
      </c>
    </row>
    <row r="338" spans="1:25" x14ac:dyDescent="0.25">
      <c r="A338">
        <v>2024</v>
      </c>
      <c r="B338" t="s">
        <v>22</v>
      </c>
      <c r="C338" s="1" t="s">
        <v>251</v>
      </c>
      <c r="D338" s="1" t="s">
        <v>288</v>
      </c>
      <c r="E338" s="1">
        <v>2100126013</v>
      </c>
      <c r="F338" s="2">
        <f>IF(ISNUMBER(SEARCH(":",IF(ISBLANK(VLOOKUP(E338,SOTC_SWINE!B2:D344,3,FALSE)),VLOOKUP(E338,SOTC_SWINE!B2:E344,4,FALSE),VLOOKUP(E344,SOTC_SWINE!B2:D344,3,FALSE))))=TRUE,"SW"&amp;UPPER(RIGHT(IF(ISBLANK(VLOOKUP(E338,SOTC_SWINE!B2:D344,3,FALSE)),VLOOKUP(E338,SOTC_SWINE!B2:E344,4,FALSE),VLOOKUP(E344,SOTC_SWINE!B2:D344,3,FALSE)),LEN(IF(ISBLANK(VLOOKUP(E338,SOTC_SWINE!B2:D344,3,FALSE)),VLOOKUP(E338,SOTC_SWINE!B2:E344,4,FALSE),VLOOKUP(E344,SOTC_SWINE!B2:D344,3,FALSE)))-SEARCH(":",IF(ISBLANK(VLOOKUP(E338,SOTC_SWINE!B2:D344,3,FALSE)),VLOOKUP(E338,SOTC_SWINE!B2:E344,4,FALSE),VLOOKUP(E344,SOTC_SWINE!B2:D344,3,FALSE))))),"SW"&amp;UPPER(RIGHT(IF(ISBLANK(VLOOKUP(E338,SOTC_SWINE!B2:D344,3,FALSE)),VLOOKUP(E338,SOTC_SWINE!B2:E344,4,FALSE),VLOOKUP(E344,SOTC_SWINE!B2:D344,3,FALSE)),LEN(IF(ISBLANK(VLOOKUP(E338,SOTC_SWINE!B2:D344,3,FALSE)),VLOOKUP(E338,SOTC_SWINE!B2:E344,4,FALSE),VLOOKUP(E344,SOTC_SWINE!B2:D344,3,FALSE)))-SEARCH("-",IF(ISBLANK(VLOOKUP(E338,SOTC_SWINE!B2:D344,3,FALSE)),VLOOKUP(E338,SOTC_SWINE!B2:E344,4,FALSE),VLOOKUP(E344,SOTC_SWINE!B2:D344,3,FALSE))))))</f>
      </c>
      <c r="G338" s="7" t="s">
        <v>26</v>
      </c>
      <c r="H338" s="7">
        <f>VLOOKUP(E338,SOTC_SWINE!B2:C344,{2},FALSE)</f>
      </c>
      <c r="I338" s="1">
        <v>1000000000283</v>
      </c>
      <c r="J338" s="2" t="s">
        <v>45</v>
      </c>
      <c r="K338" s="2" t="s">
        <v>45</v>
      </c>
      <c r="L338">
        <f>IF(VLOOKUP(K338,SKU_SWINE!C2:F106,{4},FALSE)=0, "-",VLOOKUP(K338,SKU_SWINE!C2:F106,{4},FALSE)</f>
      </c>
      <c r="M338" s="8">
        <v>1</v>
      </c>
      <c r="N338" s="7" t="s">
        <v>28</v>
      </c>
      <c r="O338" s="9">
        <f>((VLOOKUP(Y338,SOTC_SWINE!A2:J344,9,FALSE)/VLOOKUP(Y338,SOTC_SWINE!A2:J344,8,FALSE))*M338)</f>
      </c>
      <c r="P338" s="8">
        <v>0</v>
      </c>
      <c r="Q338" s="10">
        <f>O338-P338</f>
      </c>
      <c r="R338" s="10">
        <f>Q338/M338</f>
      </c>
      <c r="S338" s="10">
        <f>U338*P338</f>
      </c>
      <c r="T338" s="8">
        <v>8880</v>
      </c>
      <c r="U338" s="8">
        <f>T338/Q338</f>
      </c>
      <c r="V338" s="8">
        <f>T338/M338</f>
      </c>
      <c r="W338" t="s">
        <v>54</v>
      </c>
      <c r="X338">
        <v>17</v>
      </c>
      <c r="Y338" t="s">
        <v>289</v>
      </c>
    </row>
    <row r="339" spans="1:25" x14ac:dyDescent="0.25">
      <c r="A339">
        <v>2024</v>
      </c>
      <c r="B339" t="s">
        <v>22</v>
      </c>
      <c r="C339" s="1" t="s">
        <v>251</v>
      </c>
      <c r="D339" s="1" t="s">
        <v>288</v>
      </c>
      <c r="E339" s="1">
        <v>2100126013</v>
      </c>
      <c r="F339" s="2">
        <f>IF(ISNUMBER(SEARCH(":",IF(ISBLANK(VLOOKUP(E339,SOTC_SWINE!B2:D344,3,FALSE)),VLOOKUP(E339,SOTC_SWINE!B2:E344,4,FALSE),VLOOKUP(E344,SOTC_SWINE!B2:D344,3,FALSE))))=TRUE,"SW"&amp;UPPER(RIGHT(IF(ISBLANK(VLOOKUP(E339,SOTC_SWINE!B2:D344,3,FALSE)),VLOOKUP(E339,SOTC_SWINE!B2:E344,4,FALSE),VLOOKUP(E344,SOTC_SWINE!B2:D344,3,FALSE)),LEN(IF(ISBLANK(VLOOKUP(E339,SOTC_SWINE!B2:D344,3,FALSE)),VLOOKUP(E339,SOTC_SWINE!B2:E344,4,FALSE),VLOOKUP(E344,SOTC_SWINE!B2:D344,3,FALSE)))-SEARCH(":",IF(ISBLANK(VLOOKUP(E339,SOTC_SWINE!B2:D344,3,FALSE)),VLOOKUP(E339,SOTC_SWINE!B2:E344,4,FALSE),VLOOKUP(E344,SOTC_SWINE!B2:D344,3,FALSE))))),"SW"&amp;UPPER(RIGHT(IF(ISBLANK(VLOOKUP(E339,SOTC_SWINE!B2:D344,3,FALSE)),VLOOKUP(E339,SOTC_SWINE!B2:E344,4,FALSE),VLOOKUP(E344,SOTC_SWINE!B2:D344,3,FALSE)),LEN(IF(ISBLANK(VLOOKUP(E339,SOTC_SWINE!B2:D344,3,FALSE)),VLOOKUP(E339,SOTC_SWINE!B2:E344,4,FALSE),VLOOKUP(E344,SOTC_SWINE!B2:D344,3,FALSE)))-SEARCH("-",IF(ISBLANK(VLOOKUP(E339,SOTC_SWINE!B2:D344,3,FALSE)),VLOOKUP(E339,SOTC_SWINE!B2:E344,4,FALSE),VLOOKUP(E344,SOTC_SWINE!B2:D344,3,FALSE))))))</f>
      </c>
      <c r="G339" s="7" t="s">
        <v>26</v>
      </c>
      <c r="H339" s="7">
        <f>VLOOKUP(E339,SOTC_SWINE!B2:C344,{2},FALSE)</f>
      </c>
      <c r="I339" s="1">
        <v>1000000000637</v>
      </c>
      <c r="J339" s="2" t="s">
        <v>47</v>
      </c>
      <c r="K339" s="2" t="s">
        <v>47</v>
      </c>
      <c r="L339">
        <f>IF(VLOOKUP(K339,SKU_SWINE!C2:F106,{4},FALSE)=0, "-",VLOOKUP(K339,SKU_SWINE!C2:F106,{4},FALSE)</f>
      </c>
      <c r="M339" s="8">
        <v>1</v>
      </c>
      <c r="N339" s="7" t="s">
        <v>28</v>
      </c>
      <c r="O339" s="9">
        <f>((VLOOKUP(Y339,SOTC_SWINE!A2:J344,9,FALSE)/VLOOKUP(Y339,SOTC_SWINE!A2:J344,8,FALSE))*M339)</f>
      </c>
      <c r="P339" s="8">
        <v>0</v>
      </c>
      <c r="Q339" s="10">
        <f>O339-P339</f>
      </c>
      <c r="R339" s="10">
        <f>Q339/M339</f>
      </c>
      <c r="S339" s="10">
        <f>U339*P339</f>
      </c>
      <c r="T339" s="8">
        <v>3296.88</v>
      </c>
      <c r="U339" s="8">
        <f>T339/Q339</f>
      </c>
      <c r="V339" s="8">
        <f>T339/M339</f>
      </c>
      <c r="W339" t="s">
        <v>54</v>
      </c>
      <c r="X339">
        <v>17</v>
      </c>
      <c r="Y339" t="s">
        <v>290</v>
      </c>
    </row>
    <row r="340" spans="1:25" x14ac:dyDescent="0.25">
      <c r="A340">
        <v>2024</v>
      </c>
      <c r="B340" t="s">
        <v>22</v>
      </c>
      <c r="C340" s="1" t="s">
        <v>251</v>
      </c>
      <c r="D340" s="1" t="s">
        <v>288</v>
      </c>
      <c r="E340" s="1">
        <v>2100126013</v>
      </c>
      <c r="F340" s="2">
        <f>IF(ISNUMBER(SEARCH(":",IF(ISBLANK(VLOOKUP(E340,SOTC_SWINE!B2:D344,3,FALSE)),VLOOKUP(E340,SOTC_SWINE!B2:E344,4,FALSE),VLOOKUP(E344,SOTC_SWINE!B2:D344,3,FALSE))))=TRUE,"SW"&amp;UPPER(RIGHT(IF(ISBLANK(VLOOKUP(E340,SOTC_SWINE!B2:D344,3,FALSE)),VLOOKUP(E340,SOTC_SWINE!B2:E344,4,FALSE),VLOOKUP(E344,SOTC_SWINE!B2:D344,3,FALSE)),LEN(IF(ISBLANK(VLOOKUP(E340,SOTC_SWINE!B2:D344,3,FALSE)),VLOOKUP(E340,SOTC_SWINE!B2:E344,4,FALSE),VLOOKUP(E344,SOTC_SWINE!B2:D344,3,FALSE)))-SEARCH(":",IF(ISBLANK(VLOOKUP(E340,SOTC_SWINE!B2:D344,3,FALSE)),VLOOKUP(E340,SOTC_SWINE!B2:E344,4,FALSE),VLOOKUP(E344,SOTC_SWINE!B2:D344,3,FALSE))))),"SW"&amp;UPPER(RIGHT(IF(ISBLANK(VLOOKUP(E340,SOTC_SWINE!B2:D344,3,FALSE)),VLOOKUP(E340,SOTC_SWINE!B2:E344,4,FALSE),VLOOKUP(E344,SOTC_SWINE!B2:D344,3,FALSE)),LEN(IF(ISBLANK(VLOOKUP(E340,SOTC_SWINE!B2:D344,3,FALSE)),VLOOKUP(E340,SOTC_SWINE!B2:E344,4,FALSE),VLOOKUP(E344,SOTC_SWINE!B2:D344,3,FALSE)))-SEARCH("-",IF(ISBLANK(VLOOKUP(E340,SOTC_SWINE!B2:D344,3,FALSE)),VLOOKUP(E340,SOTC_SWINE!B2:E344,4,FALSE),VLOOKUP(E344,SOTC_SWINE!B2:D344,3,FALSE))))))</f>
      </c>
      <c r="G340" s="7" t="s">
        <v>26</v>
      </c>
      <c r="H340" s="7">
        <f>VLOOKUP(E340,SOTC_SWINE!B2:C344,{2},FALSE)</f>
      </c>
      <c r="I340" s="1">
        <v>1000000000278</v>
      </c>
      <c r="J340" s="2" t="s">
        <v>51</v>
      </c>
      <c r="K340" s="2" t="s">
        <v>51</v>
      </c>
      <c r="L340">
        <f>IF(VLOOKUP(K340,SKU_SWINE!C2:F106,{4},FALSE)=0, "-",VLOOKUP(K340,SKU_SWINE!C2:F106,{4},FALSE)</f>
      </c>
      <c r="M340" s="8">
        <v>4</v>
      </c>
      <c r="N340" s="7" t="s">
        <v>28</v>
      </c>
      <c r="O340" s="9">
        <f>((VLOOKUP(Y340,SOTC_SWINE!A2:J344,9,FALSE)/VLOOKUP(Y340,SOTC_SWINE!A2:J344,8,FALSE))*M340)</f>
      </c>
      <c r="P340" s="8">
        <v>0</v>
      </c>
      <c r="Q340" s="10">
        <f>O340-P340</f>
      </c>
      <c r="R340" s="10">
        <f>Q340/M340</f>
      </c>
      <c r="S340" s="10">
        <f>U340*P340</f>
      </c>
      <c r="T340" s="8">
        <v>17555.56</v>
      </c>
      <c r="U340" s="8">
        <f>T340/Q340</f>
      </c>
      <c r="V340" s="8">
        <f>T340/M340</f>
      </c>
      <c r="W340" t="s">
        <v>54</v>
      </c>
      <c r="X340">
        <v>17</v>
      </c>
      <c r="Y340" t="s">
        <v>291</v>
      </c>
    </row>
    <row r="341" spans="1:25" x14ac:dyDescent="0.25">
      <c r="A341">
        <v>2024</v>
      </c>
      <c r="B341" t="s">
        <v>22</v>
      </c>
      <c r="C341" s="1" t="s">
        <v>251</v>
      </c>
      <c r="D341" s="1" t="s">
        <v>288</v>
      </c>
      <c r="E341" s="1">
        <v>2100126013</v>
      </c>
      <c r="F341" s="2">
        <f>IF(ISNUMBER(SEARCH(":",IF(ISBLANK(VLOOKUP(E341,SOTC_SWINE!B2:D344,3,FALSE)),VLOOKUP(E341,SOTC_SWINE!B2:E344,4,FALSE),VLOOKUP(E344,SOTC_SWINE!B2:D344,3,FALSE))))=TRUE,"SW"&amp;UPPER(RIGHT(IF(ISBLANK(VLOOKUP(E341,SOTC_SWINE!B2:D344,3,FALSE)),VLOOKUP(E341,SOTC_SWINE!B2:E344,4,FALSE),VLOOKUP(E344,SOTC_SWINE!B2:D344,3,FALSE)),LEN(IF(ISBLANK(VLOOKUP(E341,SOTC_SWINE!B2:D344,3,FALSE)),VLOOKUP(E341,SOTC_SWINE!B2:E344,4,FALSE),VLOOKUP(E344,SOTC_SWINE!B2:D344,3,FALSE)))-SEARCH(":",IF(ISBLANK(VLOOKUP(E341,SOTC_SWINE!B2:D344,3,FALSE)),VLOOKUP(E341,SOTC_SWINE!B2:E344,4,FALSE),VLOOKUP(E344,SOTC_SWINE!B2:D344,3,FALSE))))),"SW"&amp;UPPER(RIGHT(IF(ISBLANK(VLOOKUP(E341,SOTC_SWINE!B2:D344,3,FALSE)),VLOOKUP(E341,SOTC_SWINE!B2:E344,4,FALSE),VLOOKUP(E344,SOTC_SWINE!B2:D344,3,FALSE)),LEN(IF(ISBLANK(VLOOKUP(E341,SOTC_SWINE!B2:D344,3,FALSE)),VLOOKUP(E341,SOTC_SWINE!B2:E344,4,FALSE),VLOOKUP(E344,SOTC_SWINE!B2:D344,3,FALSE)))-SEARCH("-",IF(ISBLANK(VLOOKUP(E341,SOTC_SWINE!B2:D344,3,FALSE)),VLOOKUP(E341,SOTC_SWINE!B2:E344,4,FALSE),VLOOKUP(E344,SOTC_SWINE!B2:D344,3,FALSE))))))</f>
      </c>
      <c r="G341" s="7" t="s">
        <v>26</v>
      </c>
      <c r="H341" s="7">
        <f>VLOOKUP(E341,SOTC_SWINE!B2:C344,{2},FALSE)</f>
      </c>
      <c r="I341" s="1">
        <v>1000000000278</v>
      </c>
      <c r="J341" s="2" t="s">
        <v>51</v>
      </c>
      <c r="K341" s="2" t="s">
        <v>51</v>
      </c>
      <c r="L341">
        <f>IF(VLOOKUP(K341,SKU_SWINE!C2:F106,{4},FALSE)=0, "-",VLOOKUP(K341,SKU_SWINE!C2:F106,{4},FALSE)</f>
      </c>
      <c r="M341" s="8">
        <v>4</v>
      </c>
      <c r="N341" s="7" t="s">
        <v>28</v>
      </c>
      <c r="O341" s="9">
        <f>((VLOOKUP(Y341,SOTC_SWINE!A2:J344,9,FALSE)/VLOOKUP(Y341,SOTC_SWINE!A2:J344,8,FALSE))*M341)</f>
      </c>
      <c r="P341" s="8">
        <v>0</v>
      </c>
      <c r="Q341" s="10">
        <f>O341-P341</f>
      </c>
      <c r="R341" s="10">
        <f>Q341/M341</f>
      </c>
      <c r="S341" s="10">
        <f>U341*P341</f>
      </c>
      <c r="T341" s="8">
        <v>17555.56</v>
      </c>
      <c r="U341" s="8">
        <f>T341/Q341</f>
      </c>
      <c r="V341" s="8">
        <f>T341/M341</f>
      </c>
      <c r="W341" t="s">
        <v>54</v>
      </c>
      <c r="X341">
        <v>17</v>
      </c>
      <c r="Y341" t="s">
        <v>291</v>
      </c>
    </row>
    <row r="342" spans="1:25" x14ac:dyDescent="0.25">
      <c r="A342">
        <v>2024</v>
      </c>
      <c r="B342" t="s">
        <v>22</v>
      </c>
      <c r="C342" s="1" t="s">
        <v>251</v>
      </c>
      <c r="D342" s="1" t="s">
        <v>288</v>
      </c>
      <c r="E342" s="1">
        <v>2100126013</v>
      </c>
      <c r="F342" s="2">
        <f>IF(ISNUMBER(SEARCH(":",IF(ISBLANK(VLOOKUP(E342,SOTC_SWINE!B2:D344,3,FALSE)),VLOOKUP(E342,SOTC_SWINE!B2:E344,4,FALSE),VLOOKUP(E344,SOTC_SWINE!B2:D344,3,FALSE))))=TRUE,"SW"&amp;UPPER(RIGHT(IF(ISBLANK(VLOOKUP(E342,SOTC_SWINE!B2:D344,3,FALSE)),VLOOKUP(E342,SOTC_SWINE!B2:E344,4,FALSE),VLOOKUP(E344,SOTC_SWINE!B2:D344,3,FALSE)),LEN(IF(ISBLANK(VLOOKUP(E342,SOTC_SWINE!B2:D344,3,FALSE)),VLOOKUP(E342,SOTC_SWINE!B2:E344,4,FALSE),VLOOKUP(E344,SOTC_SWINE!B2:D344,3,FALSE)))-SEARCH(":",IF(ISBLANK(VLOOKUP(E342,SOTC_SWINE!B2:D344,3,FALSE)),VLOOKUP(E342,SOTC_SWINE!B2:E344,4,FALSE),VLOOKUP(E344,SOTC_SWINE!B2:D344,3,FALSE))))),"SW"&amp;UPPER(RIGHT(IF(ISBLANK(VLOOKUP(E342,SOTC_SWINE!B2:D344,3,FALSE)),VLOOKUP(E342,SOTC_SWINE!B2:E344,4,FALSE),VLOOKUP(E344,SOTC_SWINE!B2:D344,3,FALSE)),LEN(IF(ISBLANK(VLOOKUP(E342,SOTC_SWINE!B2:D344,3,FALSE)),VLOOKUP(E342,SOTC_SWINE!B2:E344,4,FALSE),VLOOKUP(E344,SOTC_SWINE!B2:D344,3,FALSE)))-SEARCH("-",IF(ISBLANK(VLOOKUP(E342,SOTC_SWINE!B2:D344,3,FALSE)),VLOOKUP(E342,SOTC_SWINE!B2:E344,4,FALSE),VLOOKUP(E344,SOTC_SWINE!B2:D344,3,FALSE))))))</f>
      </c>
      <c r="G342" s="7" t="s">
        <v>26</v>
      </c>
      <c r="H342" s="7">
        <f>VLOOKUP(E342,SOTC_SWINE!B2:C344,{2},FALSE)</f>
      </c>
      <c r="I342" s="1">
        <v>1000000000282</v>
      </c>
      <c r="J342" s="2" t="s">
        <v>49</v>
      </c>
      <c r="K342" s="2" t="s">
        <v>49</v>
      </c>
      <c r="L342">
        <f>IF(VLOOKUP(K342,SKU_SWINE!C2:F106,{4},FALSE)=0, "-",VLOOKUP(K342,SKU_SWINE!C2:F106,{4},FALSE)</f>
      </c>
      <c r="M342" s="8">
        <v>6</v>
      </c>
      <c r="N342" s="7" t="s">
        <v>28</v>
      </c>
      <c r="O342" s="9">
        <f>((VLOOKUP(Y342,SOTC_SWINE!A2:J344,9,FALSE)/VLOOKUP(Y342,SOTC_SWINE!A2:J344,8,FALSE))*M342)</f>
      </c>
      <c r="P342" s="8">
        <v>0</v>
      </c>
      <c r="Q342" s="10">
        <f>O342-P342</f>
      </c>
      <c r="R342" s="10">
        <f>Q342/M342</f>
      </c>
      <c r="S342" s="10">
        <f>U342*P342</f>
      </c>
      <c r="T342" s="8">
        <v>38550</v>
      </c>
      <c r="U342" s="8">
        <f>T342/Q342</f>
      </c>
      <c r="V342" s="8">
        <f>T342/M342</f>
      </c>
      <c r="W342" t="s">
        <v>54</v>
      </c>
      <c r="X342">
        <v>17</v>
      </c>
      <c r="Y342" t="s">
        <v>292</v>
      </c>
    </row>
    <row r="343" spans="1:25" x14ac:dyDescent="0.25">
      <c r="A343">
        <v>2024</v>
      </c>
      <c r="B343" t="s">
        <v>22</v>
      </c>
      <c r="C343" s="1" t="s">
        <v>251</v>
      </c>
      <c r="D343" s="1" t="s">
        <v>288</v>
      </c>
      <c r="E343" s="1">
        <v>2100126013</v>
      </c>
      <c r="F343" s="2">
        <f>IF(ISNUMBER(SEARCH(":",IF(ISBLANK(VLOOKUP(E343,SOTC_SWINE!B2:D344,3,FALSE)),VLOOKUP(E343,SOTC_SWINE!B2:E344,4,FALSE),VLOOKUP(E344,SOTC_SWINE!B2:D344,3,FALSE))))=TRUE,"SW"&amp;UPPER(RIGHT(IF(ISBLANK(VLOOKUP(E343,SOTC_SWINE!B2:D344,3,FALSE)),VLOOKUP(E343,SOTC_SWINE!B2:E344,4,FALSE),VLOOKUP(E344,SOTC_SWINE!B2:D344,3,FALSE)),LEN(IF(ISBLANK(VLOOKUP(E343,SOTC_SWINE!B2:D344,3,FALSE)),VLOOKUP(E343,SOTC_SWINE!B2:E344,4,FALSE),VLOOKUP(E344,SOTC_SWINE!B2:D344,3,FALSE)))-SEARCH(":",IF(ISBLANK(VLOOKUP(E343,SOTC_SWINE!B2:D344,3,FALSE)),VLOOKUP(E343,SOTC_SWINE!B2:E344,4,FALSE),VLOOKUP(E344,SOTC_SWINE!B2:D344,3,FALSE))))),"SW"&amp;UPPER(RIGHT(IF(ISBLANK(VLOOKUP(E343,SOTC_SWINE!B2:D344,3,FALSE)),VLOOKUP(E343,SOTC_SWINE!B2:E344,4,FALSE),VLOOKUP(E344,SOTC_SWINE!B2:D344,3,FALSE)),LEN(IF(ISBLANK(VLOOKUP(E343,SOTC_SWINE!B2:D344,3,FALSE)),VLOOKUP(E343,SOTC_SWINE!B2:E344,4,FALSE),VLOOKUP(E344,SOTC_SWINE!B2:D344,3,FALSE)))-SEARCH("-",IF(ISBLANK(VLOOKUP(E343,SOTC_SWINE!B2:D344,3,FALSE)),VLOOKUP(E343,SOTC_SWINE!B2:E344,4,FALSE),VLOOKUP(E344,SOTC_SWINE!B2:D344,3,FALSE))))))</f>
      </c>
      <c r="G343" s="7" t="s">
        <v>26</v>
      </c>
      <c r="H343" s="7">
        <f>VLOOKUP(E343,SOTC_SWINE!B2:C344,{2},FALSE)</f>
      </c>
      <c r="I343" s="1">
        <v>1000000000278</v>
      </c>
      <c r="J343" s="2" t="s">
        <v>51</v>
      </c>
      <c r="K343" s="2" t="s">
        <v>51</v>
      </c>
      <c r="L343">
        <f>IF(VLOOKUP(K343,SKU_SWINE!C2:F106,{4},FALSE)=0, "-",VLOOKUP(K343,SKU_SWINE!C2:F106,{4},FALSE)</f>
      </c>
      <c r="M343" s="8">
        <v>1</v>
      </c>
      <c r="N343" s="7" t="s">
        <v>28</v>
      </c>
      <c r="O343" s="9">
        <f>((VLOOKUP(Y343,SOTC_SWINE!A2:J344,9,FALSE)/VLOOKUP(Y343,SOTC_SWINE!A2:J344,8,FALSE))*M343)</f>
      </c>
      <c r="P343" s="8">
        <v>0</v>
      </c>
      <c r="Q343" s="10">
        <f>O343-P343</f>
      </c>
      <c r="R343" s="10">
        <f>Q343/M343</f>
      </c>
      <c r="S343" s="10">
        <f>U343*P343</f>
      </c>
      <c r="T343" s="8">
        <v>4388.89</v>
      </c>
      <c r="U343" s="8">
        <f>T343/Q343</f>
      </c>
      <c r="V343" s="8">
        <f>T343/M343</f>
      </c>
      <c r="W343" t="s">
        <v>54</v>
      </c>
      <c r="X343">
        <v>17</v>
      </c>
      <c r="Y343" t="s">
        <v>291</v>
      </c>
    </row>
    <row r="344" spans="1:25" x14ac:dyDescent="0.25">
      <c r="A344">
        <v>2024</v>
      </c>
      <c r="B344" t="s">
        <v>22</v>
      </c>
      <c r="C344" s="1" t="s">
        <v>251</v>
      </c>
      <c r="D344" s="1" t="s">
        <v>288</v>
      </c>
      <c r="E344" s="1">
        <v>2100126013</v>
      </c>
      <c r="F344" s="2">
        <f>IF(ISNUMBER(SEARCH(":",IF(ISBLANK(VLOOKUP(E344,SOTC_SWINE!B2:D344,3,FALSE)),VLOOKUP(E344,SOTC_SWINE!B2:E344,4,FALSE),VLOOKUP(E344,SOTC_SWINE!B2:D344,3,FALSE))))=TRUE,"SW"&amp;UPPER(RIGHT(IF(ISBLANK(VLOOKUP(E344,SOTC_SWINE!B2:D344,3,FALSE)),VLOOKUP(E344,SOTC_SWINE!B2:E344,4,FALSE),VLOOKUP(E344,SOTC_SWINE!B2:D344,3,FALSE)),LEN(IF(ISBLANK(VLOOKUP(E344,SOTC_SWINE!B2:D344,3,FALSE)),VLOOKUP(E344,SOTC_SWINE!B2:E344,4,FALSE),VLOOKUP(E344,SOTC_SWINE!B2:D344,3,FALSE)))-SEARCH(":",IF(ISBLANK(VLOOKUP(E344,SOTC_SWINE!B2:D344,3,FALSE)),VLOOKUP(E344,SOTC_SWINE!B2:E344,4,FALSE),VLOOKUP(E344,SOTC_SWINE!B2:D344,3,FALSE))))),"SW"&amp;UPPER(RIGHT(IF(ISBLANK(VLOOKUP(E344,SOTC_SWINE!B2:D344,3,FALSE)),VLOOKUP(E344,SOTC_SWINE!B2:E344,4,FALSE),VLOOKUP(E344,SOTC_SWINE!B2:D344,3,FALSE)),LEN(IF(ISBLANK(VLOOKUP(E344,SOTC_SWINE!B2:D344,3,FALSE)),VLOOKUP(E344,SOTC_SWINE!B2:E344,4,FALSE),VLOOKUP(E344,SOTC_SWINE!B2:D344,3,FALSE)))-SEARCH("-",IF(ISBLANK(VLOOKUP(E344,SOTC_SWINE!B2:D344,3,FALSE)),VLOOKUP(E344,SOTC_SWINE!B2:E344,4,FALSE),VLOOKUP(E344,SOTC_SWINE!B2:D344,3,FALSE))))))</f>
      </c>
      <c r="G344" s="7" t="s">
        <v>26</v>
      </c>
      <c r="H344" s="7">
        <f>VLOOKUP(E344,SOTC_SWINE!B2:C344,{2},FALSE)</f>
      </c>
      <c r="I344" s="1">
        <v>1000000000637</v>
      </c>
      <c r="J344" s="2" t="s">
        <v>47</v>
      </c>
      <c r="K344" s="2" t="s">
        <v>47</v>
      </c>
      <c r="L344">
        <f>IF(VLOOKUP(K344,SKU_SWINE!C2:F106,{4},FALSE)=0, "-",VLOOKUP(K344,SKU_SWINE!C2:F106,{4},FALSE)</f>
      </c>
      <c r="M344" s="8">
        <v>3</v>
      </c>
      <c r="N344" s="7" t="s">
        <v>28</v>
      </c>
      <c r="O344" s="9">
        <f>((VLOOKUP(Y344,SOTC_SWINE!A2:J344,9,FALSE)/VLOOKUP(Y344,SOTC_SWINE!A2:J344,8,FALSE))*M344)</f>
      </c>
      <c r="P344" s="8">
        <v>0</v>
      </c>
      <c r="Q344" s="10">
        <f>O344-P344</f>
      </c>
      <c r="R344" s="10">
        <f>Q344/M344</f>
      </c>
      <c r="S344" s="10">
        <f>U344*P344</f>
      </c>
      <c r="T344" s="8">
        <v>9890.61</v>
      </c>
      <c r="U344" s="8">
        <f>T344/Q344</f>
      </c>
      <c r="V344" s="8">
        <f>T344/M344</f>
      </c>
      <c r="W344" t="s">
        <v>54</v>
      </c>
      <c r="X344">
        <v>17</v>
      </c>
      <c r="Y344" t="s">
        <v>290</v>
      </c>
    </row>
    <row r="345" spans="1:25" x14ac:dyDescent="0.25">
      <c r="A345">
        <v>2024</v>
      </c>
      <c r="B345" t="s">
        <v>22</v>
      </c>
      <c r="C345" s="1" t="s">
        <v>251</v>
      </c>
      <c r="D345" s="1" t="s">
        <v>288</v>
      </c>
      <c r="E345" s="1">
        <v>2100126013</v>
      </c>
      <c r="F345" s="2">
        <f>IF(ISNUMBER(SEARCH(":",IF(ISBLANK(VLOOKUP(E345,SOTC_SWINE!B2:D344,3,FALSE)),VLOOKUP(E345,SOTC_SWINE!B2:E344,4,FALSE),VLOOKUP(E344,SOTC_SWINE!B2:D344,3,FALSE))))=TRUE,"SW"&amp;UPPER(RIGHT(IF(ISBLANK(VLOOKUP(E345,SOTC_SWINE!B2:D344,3,FALSE)),VLOOKUP(E345,SOTC_SWINE!B2:E344,4,FALSE),VLOOKUP(E344,SOTC_SWINE!B2:D344,3,FALSE)),LEN(IF(ISBLANK(VLOOKUP(E345,SOTC_SWINE!B2:D344,3,FALSE)),VLOOKUP(E345,SOTC_SWINE!B2:E344,4,FALSE),VLOOKUP(E344,SOTC_SWINE!B2:D344,3,FALSE)))-SEARCH(":",IF(ISBLANK(VLOOKUP(E345,SOTC_SWINE!B2:D344,3,FALSE)),VLOOKUP(E345,SOTC_SWINE!B2:E344,4,FALSE),VLOOKUP(E344,SOTC_SWINE!B2:D344,3,FALSE))))),"SW"&amp;UPPER(RIGHT(IF(ISBLANK(VLOOKUP(E345,SOTC_SWINE!B2:D344,3,FALSE)),VLOOKUP(E345,SOTC_SWINE!B2:E344,4,FALSE),VLOOKUP(E344,SOTC_SWINE!B2:D344,3,FALSE)),LEN(IF(ISBLANK(VLOOKUP(E345,SOTC_SWINE!B2:D344,3,FALSE)),VLOOKUP(E345,SOTC_SWINE!B2:E344,4,FALSE),VLOOKUP(E344,SOTC_SWINE!B2:D344,3,FALSE)))-SEARCH("-",IF(ISBLANK(VLOOKUP(E345,SOTC_SWINE!B2:D344,3,FALSE)),VLOOKUP(E345,SOTC_SWINE!B2:E344,4,FALSE),VLOOKUP(E344,SOTC_SWINE!B2:D344,3,FALSE))))))</f>
      </c>
      <c r="G345" s="7" t="s">
        <v>26</v>
      </c>
      <c r="H345" s="7">
        <f>VLOOKUP(E345,SOTC_SWINE!B2:C344,{2},FALSE)</f>
      </c>
      <c r="I345" s="1">
        <v>1000000000040</v>
      </c>
      <c r="J345" s="2" t="s">
        <v>240</v>
      </c>
      <c r="K345" s="2" t="s">
        <v>240</v>
      </c>
      <c r="L345">
        <f>IF(VLOOKUP(K345,SKU_SWINE!C2:F106,{4},FALSE)=0, "-",VLOOKUP(K345,SKU_SWINE!C2:F106,{4},FALSE)</f>
      </c>
      <c r="M345" s="8">
        <v>1</v>
      </c>
      <c r="N345" s="7" t="s">
        <v>28</v>
      </c>
      <c r="O345" s="9">
        <f>((VLOOKUP(Y345,SOTC_SWINE!A2:J344,9,FALSE)/VLOOKUP(Y345,SOTC_SWINE!A2:J344,8,FALSE))*M345)</f>
      </c>
      <c r="P345" s="8">
        <v>0</v>
      </c>
      <c r="Q345" s="10">
        <f>O345-P345</f>
      </c>
      <c r="R345" s="10">
        <f>Q345/M345</f>
      </c>
      <c r="S345" s="10">
        <f>U345*P345</f>
      </c>
      <c r="T345" s="8">
        <v>3517.5</v>
      </c>
      <c r="U345" s="8">
        <f>T345/Q345</f>
      </c>
      <c r="V345" s="8">
        <f>T345/M345</f>
      </c>
      <c r="W345" t="s">
        <v>54</v>
      </c>
      <c r="X345">
        <v>17</v>
      </c>
      <c r="Y345" t="s">
        <v>293</v>
      </c>
    </row>
    <row r="346" spans="1:25" x14ac:dyDescent="0.25">
      <c r="A346">
        <v>2024</v>
      </c>
      <c r="B346" t="s">
        <v>22</v>
      </c>
      <c r="C346" s="1" t="s">
        <v>265</v>
      </c>
      <c r="D346" s="1" t="s">
        <v>294</v>
      </c>
      <c r="E346" s="1">
        <v>2100126140</v>
      </c>
      <c r="F346" s="2">
        <f>IF(ISNUMBER(SEARCH(":",IF(ISBLANK(VLOOKUP(E346,SOTC_SWINE!B2:D344,3,FALSE)),VLOOKUP(E346,SOTC_SWINE!B2:E344,4,FALSE),VLOOKUP(E344,SOTC_SWINE!B2:D344,3,FALSE))))=TRUE,"SW"&amp;UPPER(RIGHT(IF(ISBLANK(VLOOKUP(E346,SOTC_SWINE!B2:D344,3,FALSE)),VLOOKUP(E346,SOTC_SWINE!B2:E344,4,FALSE),VLOOKUP(E344,SOTC_SWINE!B2:D344,3,FALSE)),LEN(IF(ISBLANK(VLOOKUP(E346,SOTC_SWINE!B2:D344,3,FALSE)),VLOOKUP(E346,SOTC_SWINE!B2:E344,4,FALSE),VLOOKUP(E344,SOTC_SWINE!B2:D344,3,FALSE)))-SEARCH(":",IF(ISBLANK(VLOOKUP(E346,SOTC_SWINE!B2:D344,3,FALSE)),VLOOKUP(E346,SOTC_SWINE!B2:E344,4,FALSE),VLOOKUP(E344,SOTC_SWINE!B2:D344,3,FALSE))))),"SW"&amp;UPPER(RIGHT(IF(ISBLANK(VLOOKUP(E346,SOTC_SWINE!B2:D344,3,FALSE)),VLOOKUP(E346,SOTC_SWINE!B2:E344,4,FALSE),VLOOKUP(E344,SOTC_SWINE!B2:D344,3,FALSE)),LEN(IF(ISBLANK(VLOOKUP(E346,SOTC_SWINE!B2:D344,3,FALSE)),VLOOKUP(E346,SOTC_SWINE!B2:E344,4,FALSE),VLOOKUP(E344,SOTC_SWINE!B2:D344,3,FALSE)))-SEARCH("-",IF(ISBLANK(VLOOKUP(E346,SOTC_SWINE!B2:D344,3,FALSE)),VLOOKUP(E346,SOTC_SWINE!B2:E344,4,FALSE),VLOOKUP(E344,SOTC_SWINE!B2:D344,3,FALSE))))))</f>
      </c>
      <c r="G346" s="7" t="s">
        <v>26</v>
      </c>
      <c r="H346" s="7">
        <f>VLOOKUP(E346,SOTC_SWINE!B2:C344,{2},FALSE)</f>
      </c>
      <c r="I346" s="1">
        <v>1000000000637</v>
      </c>
      <c r="J346" s="2" t="s">
        <v>47</v>
      </c>
      <c r="K346" s="2" t="s">
        <v>47</v>
      </c>
      <c r="L346">
        <f>IF(VLOOKUP(K346,SKU_SWINE!C2:F106,{4},FALSE)=0, "-",VLOOKUP(K346,SKU_SWINE!C2:F106,{4},FALSE)</f>
      </c>
      <c r="M346" s="8">
        <v>2</v>
      </c>
      <c r="N346" s="7" t="s">
        <v>28</v>
      </c>
      <c r="O346" s="9">
        <f>((VLOOKUP(Y346,SOTC_SWINE!A2:J344,9,FALSE)/VLOOKUP(Y346,SOTC_SWINE!A2:J344,8,FALSE))*M346)</f>
      </c>
      <c r="P346" s="8">
        <v>0</v>
      </c>
      <c r="Q346" s="10">
        <f>O346-P346</f>
      </c>
      <c r="R346" s="10">
        <f>Q346/M346</f>
      </c>
      <c r="S346" s="10">
        <f>U346*P346</f>
      </c>
      <c r="T346" s="8">
        <v>5395</v>
      </c>
      <c r="U346" s="8">
        <f>T346/Q346</f>
      </c>
      <c r="V346" s="8">
        <f>T346/M346</f>
      </c>
      <c r="W346" t="s">
        <v>54</v>
      </c>
      <c r="X346">
        <v>17</v>
      </c>
      <c r="Y346" t="s">
        <v>295</v>
      </c>
    </row>
    <row r="347" spans="1:25" x14ac:dyDescent="0.25">
      <c r="A347">
        <v>2024</v>
      </c>
      <c r="B347" t="s">
        <v>22</v>
      </c>
      <c r="C347" s="1" t="s">
        <v>265</v>
      </c>
      <c r="D347" s="1" t="s">
        <v>294</v>
      </c>
      <c r="E347" s="1">
        <v>2100126140</v>
      </c>
      <c r="F347" s="2">
        <f>IF(ISNUMBER(SEARCH(":",IF(ISBLANK(VLOOKUP(E347,SOTC_SWINE!B2:D344,3,FALSE)),VLOOKUP(E347,SOTC_SWINE!B2:E344,4,FALSE),VLOOKUP(E344,SOTC_SWINE!B2:D344,3,FALSE))))=TRUE,"SW"&amp;UPPER(RIGHT(IF(ISBLANK(VLOOKUP(E347,SOTC_SWINE!B2:D344,3,FALSE)),VLOOKUP(E347,SOTC_SWINE!B2:E344,4,FALSE),VLOOKUP(E344,SOTC_SWINE!B2:D344,3,FALSE)),LEN(IF(ISBLANK(VLOOKUP(E347,SOTC_SWINE!B2:D344,3,FALSE)),VLOOKUP(E347,SOTC_SWINE!B2:E344,4,FALSE),VLOOKUP(E344,SOTC_SWINE!B2:D344,3,FALSE)))-SEARCH(":",IF(ISBLANK(VLOOKUP(E347,SOTC_SWINE!B2:D344,3,FALSE)),VLOOKUP(E347,SOTC_SWINE!B2:E344,4,FALSE),VLOOKUP(E344,SOTC_SWINE!B2:D344,3,FALSE))))),"SW"&amp;UPPER(RIGHT(IF(ISBLANK(VLOOKUP(E347,SOTC_SWINE!B2:D344,3,FALSE)),VLOOKUP(E347,SOTC_SWINE!B2:E344,4,FALSE),VLOOKUP(E344,SOTC_SWINE!B2:D344,3,FALSE)),LEN(IF(ISBLANK(VLOOKUP(E347,SOTC_SWINE!B2:D344,3,FALSE)),VLOOKUP(E347,SOTC_SWINE!B2:E344,4,FALSE),VLOOKUP(E344,SOTC_SWINE!B2:D344,3,FALSE)))-SEARCH("-",IF(ISBLANK(VLOOKUP(E347,SOTC_SWINE!B2:D344,3,FALSE)),VLOOKUP(E347,SOTC_SWINE!B2:E344,4,FALSE),VLOOKUP(E344,SOTC_SWINE!B2:D344,3,FALSE))))))</f>
      </c>
      <c r="G347" s="7" t="s">
        <v>26</v>
      </c>
      <c r="H347" s="7">
        <f>VLOOKUP(E347,SOTC_SWINE!B2:C344,{2},FALSE)</f>
      </c>
      <c r="I347" s="1">
        <v>1000000000631</v>
      </c>
      <c r="J347" s="2" t="s">
        <v>90</v>
      </c>
      <c r="K347" s="2" t="s">
        <v>90</v>
      </c>
      <c r="L347">
        <f>IF(VLOOKUP(K347,SKU_SWINE!C2:F106,{4},FALSE)=0, "-",VLOOKUP(K347,SKU_SWINE!C2:F106,{4},FALSE)</f>
      </c>
      <c r="M347" s="8">
        <v>22</v>
      </c>
      <c r="N347" s="7" t="s">
        <v>28</v>
      </c>
      <c r="O347" s="9">
        <f>((VLOOKUP(Y347,SOTC_SWINE!A2:J344,9,FALSE)/VLOOKUP(Y347,SOTC_SWINE!A2:J344,8,FALSE))*M347)</f>
      </c>
      <c r="P347" s="8">
        <v>0</v>
      </c>
      <c r="Q347" s="10">
        <f>O347-P347</f>
      </c>
      <c r="R347" s="10">
        <f>Q347/M347</f>
      </c>
      <c r="S347" s="10">
        <f>U347*P347</f>
      </c>
      <c r="T347" s="8">
        <v>36630</v>
      </c>
      <c r="U347" s="8">
        <f>T347/Q347</f>
      </c>
      <c r="V347" s="8">
        <f>T347/M347</f>
      </c>
      <c r="W347" t="s">
        <v>54</v>
      </c>
      <c r="X347">
        <v>17</v>
      </c>
      <c r="Y347" t="s">
        <v>296</v>
      </c>
    </row>
    <row r="348" spans="1:25" x14ac:dyDescent="0.25">
      <c r="A348">
        <v>2024</v>
      </c>
      <c r="B348" t="s">
        <v>22</v>
      </c>
      <c r="C348" s="1" t="s">
        <v>265</v>
      </c>
      <c r="D348" s="1" t="s">
        <v>294</v>
      </c>
      <c r="E348" s="1">
        <v>2100126140</v>
      </c>
      <c r="F348" s="2">
        <f>IF(ISNUMBER(SEARCH(":",IF(ISBLANK(VLOOKUP(E348,SOTC_SWINE!B2:D344,3,FALSE)),VLOOKUP(E348,SOTC_SWINE!B2:E344,4,FALSE),VLOOKUP(E344,SOTC_SWINE!B2:D344,3,FALSE))))=TRUE,"SW"&amp;UPPER(RIGHT(IF(ISBLANK(VLOOKUP(E348,SOTC_SWINE!B2:D344,3,FALSE)),VLOOKUP(E348,SOTC_SWINE!B2:E344,4,FALSE),VLOOKUP(E344,SOTC_SWINE!B2:D344,3,FALSE)),LEN(IF(ISBLANK(VLOOKUP(E348,SOTC_SWINE!B2:D344,3,FALSE)),VLOOKUP(E348,SOTC_SWINE!B2:E344,4,FALSE),VLOOKUP(E344,SOTC_SWINE!B2:D344,3,FALSE)))-SEARCH(":",IF(ISBLANK(VLOOKUP(E348,SOTC_SWINE!B2:D344,3,FALSE)),VLOOKUP(E348,SOTC_SWINE!B2:E344,4,FALSE),VLOOKUP(E344,SOTC_SWINE!B2:D344,3,FALSE))))),"SW"&amp;UPPER(RIGHT(IF(ISBLANK(VLOOKUP(E348,SOTC_SWINE!B2:D344,3,FALSE)),VLOOKUP(E348,SOTC_SWINE!B2:E344,4,FALSE),VLOOKUP(E344,SOTC_SWINE!B2:D344,3,FALSE)),LEN(IF(ISBLANK(VLOOKUP(E348,SOTC_SWINE!B2:D344,3,FALSE)),VLOOKUP(E348,SOTC_SWINE!B2:E344,4,FALSE),VLOOKUP(E344,SOTC_SWINE!B2:D344,3,FALSE)))-SEARCH("-",IF(ISBLANK(VLOOKUP(E348,SOTC_SWINE!B2:D344,3,FALSE)),VLOOKUP(E348,SOTC_SWINE!B2:E344,4,FALSE),VLOOKUP(E344,SOTC_SWINE!B2:D344,3,FALSE))))))</f>
      </c>
      <c r="G348" s="7" t="s">
        <v>26</v>
      </c>
      <c r="H348" s="7">
        <f>VLOOKUP(E348,SOTC_SWINE!B2:C344,{2},FALSE)</f>
      </c>
      <c r="I348" s="1">
        <v>1000000000630</v>
      </c>
      <c r="J348" s="2" t="s">
        <v>102</v>
      </c>
      <c r="K348" s="2" t="s">
        <v>102</v>
      </c>
      <c r="L348">
        <f>IF(VLOOKUP(K348,SKU_SWINE!C2:F106,{4},FALSE)=0, "-",VLOOKUP(K348,SKU_SWINE!C2:F106,{4},FALSE)</f>
      </c>
      <c r="M348" s="8">
        <v>26</v>
      </c>
      <c r="N348" s="7" t="s">
        <v>28</v>
      </c>
      <c r="O348" s="9">
        <f>((VLOOKUP(Y348,SOTC_SWINE!A2:J344,9,FALSE)/VLOOKUP(Y348,SOTC_SWINE!A2:J344,8,FALSE))*M348)</f>
      </c>
      <c r="P348" s="8">
        <v>0</v>
      </c>
      <c r="Q348" s="10">
        <f>O348-P348</f>
      </c>
      <c r="R348" s="10">
        <f>Q348/M348</f>
      </c>
      <c r="S348" s="10">
        <f>U348*P348</f>
      </c>
      <c r="T348" s="8">
        <v>29062.5</v>
      </c>
      <c r="U348" s="8">
        <f>T348/Q348</f>
      </c>
      <c r="V348" s="8">
        <f>T348/M348</f>
      </c>
      <c r="W348" t="s">
        <v>54</v>
      </c>
      <c r="X348">
        <v>17</v>
      </c>
      <c r="Y348" t="s">
        <v>297</v>
      </c>
    </row>
    <row r="349" spans="1:25" x14ac:dyDescent="0.25">
      <c r="A349">
        <v>2024</v>
      </c>
      <c r="B349" t="s">
        <v>22</v>
      </c>
      <c r="C349" s="1" t="s">
        <v>298</v>
      </c>
      <c r="D349" s="1" t="s">
        <v>299</v>
      </c>
      <c r="E349" s="1">
        <v>2100126529</v>
      </c>
      <c r="F349" s="2">
        <f>IF(ISNUMBER(SEARCH(":",IF(ISBLANK(VLOOKUP(E349,SOTC_SWINE!B2:D344,3,FALSE)),VLOOKUP(E349,SOTC_SWINE!B2:E344,4,FALSE),VLOOKUP(E344,SOTC_SWINE!B2:D344,3,FALSE))))=TRUE,"SW"&amp;UPPER(RIGHT(IF(ISBLANK(VLOOKUP(E349,SOTC_SWINE!B2:D344,3,FALSE)),VLOOKUP(E349,SOTC_SWINE!B2:E344,4,FALSE),VLOOKUP(E344,SOTC_SWINE!B2:D344,3,FALSE)),LEN(IF(ISBLANK(VLOOKUP(E349,SOTC_SWINE!B2:D344,3,FALSE)),VLOOKUP(E349,SOTC_SWINE!B2:E344,4,FALSE),VLOOKUP(E344,SOTC_SWINE!B2:D344,3,FALSE)))-SEARCH(":",IF(ISBLANK(VLOOKUP(E349,SOTC_SWINE!B2:D344,3,FALSE)),VLOOKUP(E349,SOTC_SWINE!B2:E344,4,FALSE),VLOOKUP(E344,SOTC_SWINE!B2:D344,3,FALSE))))),"SW"&amp;UPPER(RIGHT(IF(ISBLANK(VLOOKUP(E349,SOTC_SWINE!B2:D344,3,FALSE)),VLOOKUP(E349,SOTC_SWINE!B2:E344,4,FALSE),VLOOKUP(E344,SOTC_SWINE!B2:D344,3,FALSE)),LEN(IF(ISBLANK(VLOOKUP(E349,SOTC_SWINE!B2:D344,3,FALSE)),VLOOKUP(E349,SOTC_SWINE!B2:E344,4,FALSE),VLOOKUP(E344,SOTC_SWINE!B2:D344,3,FALSE)))-SEARCH("-",IF(ISBLANK(VLOOKUP(E349,SOTC_SWINE!B2:D344,3,FALSE)),VLOOKUP(E349,SOTC_SWINE!B2:E344,4,FALSE),VLOOKUP(E344,SOTC_SWINE!B2:D344,3,FALSE))))))</f>
      </c>
      <c r="G349" s="7" t="s">
        <v>26</v>
      </c>
      <c r="H349" s="7">
        <f>VLOOKUP(E349,SOTC_SWINE!B2:C344,{2},FALSE)</f>
      </c>
      <c r="I349" s="1">
        <v>1000000000278</v>
      </c>
      <c r="J349" s="2" t="s">
        <v>51</v>
      </c>
      <c r="K349" s="2" t="s">
        <v>51</v>
      </c>
      <c r="L349">
        <f>IF(VLOOKUP(K349,SKU_SWINE!C2:F106,{4},FALSE)=0, "-",VLOOKUP(K349,SKU_SWINE!C2:F106,{4},FALSE)</f>
      </c>
      <c r="M349" s="8">
        <v>5</v>
      </c>
      <c r="N349" s="7" t="s">
        <v>28</v>
      </c>
      <c r="O349" s="9">
        <f>((VLOOKUP(Y349,SOTC_SWINE!A2:J344,9,FALSE)/VLOOKUP(Y349,SOTC_SWINE!A2:J344,8,FALSE))*M349)</f>
      </c>
      <c r="P349" s="8">
        <v>0</v>
      </c>
      <c r="Q349" s="10">
        <f>O349-P349</f>
      </c>
      <c r="R349" s="10">
        <f>Q349/M349</f>
      </c>
      <c r="S349" s="10">
        <f>U349*P349</f>
      </c>
      <c r="T349" s="8">
        <v>20442.5</v>
      </c>
      <c r="U349" s="8">
        <f>T349/Q349</f>
      </c>
      <c r="V349" s="8">
        <f>T349/M349</f>
      </c>
      <c r="W349" t="s">
        <v>54</v>
      </c>
      <c r="X349">
        <v>17</v>
      </c>
      <c r="Y349" t="s">
        <v>300</v>
      </c>
    </row>
    <row r="350" spans="1:25" x14ac:dyDescent="0.25">
      <c r="A350">
        <v>2024</v>
      </c>
      <c r="B350" t="s">
        <v>22</v>
      </c>
      <c r="C350" s="1" t="s">
        <v>298</v>
      </c>
      <c r="D350" s="1" t="s">
        <v>299</v>
      </c>
      <c r="E350" s="1">
        <v>2100126529</v>
      </c>
      <c r="F350" s="2">
        <f>IF(ISNUMBER(SEARCH(":",IF(ISBLANK(VLOOKUP(E350,SOTC_SWINE!B2:D344,3,FALSE)),VLOOKUP(E350,SOTC_SWINE!B2:E344,4,FALSE),VLOOKUP(E344,SOTC_SWINE!B2:D344,3,FALSE))))=TRUE,"SW"&amp;UPPER(RIGHT(IF(ISBLANK(VLOOKUP(E350,SOTC_SWINE!B2:D344,3,FALSE)),VLOOKUP(E350,SOTC_SWINE!B2:E344,4,FALSE),VLOOKUP(E344,SOTC_SWINE!B2:D344,3,FALSE)),LEN(IF(ISBLANK(VLOOKUP(E350,SOTC_SWINE!B2:D344,3,FALSE)),VLOOKUP(E350,SOTC_SWINE!B2:E344,4,FALSE),VLOOKUP(E344,SOTC_SWINE!B2:D344,3,FALSE)))-SEARCH(":",IF(ISBLANK(VLOOKUP(E350,SOTC_SWINE!B2:D344,3,FALSE)),VLOOKUP(E350,SOTC_SWINE!B2:E344,4,FALSE),VLOOKUP(E344,SOTC_SWINE!B2:D344,3,FALSE))))),"SW"&amp;UPPER(RIGHT(IF(ISBLANK(VLOOKUP(E350,SOTC_SWINE!B2:D344,3,FALSE)),VLOOKUP(E350,SOTC_SWINE!B2:E344,4,FALSE),VLOOKUP(E344,SOTC_SWINE!B2:D344,3,FALSE)),LEN(IF(ISBLANK(VLOOKUP(E350,SOTC_SWINE!B2:D344,3,FALSE)),VLOOKUP(E350,SOTC_SWINE!B2:E344,4,FALSE),VLOOKUP(E344,SOTC_SWINE!B2:D344,3,FALSE)))-SEARCH("-",IF(ISBLANK(VLOOKUP(E350,SOTC_SWINE!B2:D344,3,FALSE)),VLOOKUP(E350,SOTC_SWINE!B2:E344,4,FALSE),VLOOKUP(E344,SOTC_SWINE!B2:D344,3,FALSE))))))</f>
      </c>
      <c r="G350" s="7" t="s">
        <v>26</v>
      </c>
      <c r="H350" s="7">
        <f>VLOOKUP(E350,SOTC_SWINE!B2:C344,{2},FALSE)</f>
      </c>
      <c r="I350" s="1">
        <v>1000000000631</v>
      </c>
      <c r="J350" s="2" t="s">
        <v>90</v>
      </c>
      <c r="K350" s="2" t="s">
        <v>90</v>
      </c>
      <c r="L350">
        <f>IF(VLOOKUP(K350,SKU_SWINE!C2:F106,{4},FALSE)=0, "-",VLOOKUP(K350,SKU_SWINE!C2:F106,{4},FALSE)</f>
      </c>
      <c r="M350" s="8">
        <v>6</v>
      </c>
      <c r="N350" s="7" t="s">
        <v>28</v>
      </c>
      <c r="O350" s="9">
        <f>((VLOOKUP(Y350,SOTC_SWINE!A2:J344,9,FALSE)/VLOOKUP(Y350,SOTC_SWINE!A2:J344,8,FALSE))*M350)</f>
      </c>
      <c r="P350" s="8">
        <v>0</v>
      </c>
      <c r="Q350" s="10">
        <f>O350-P350</f>
      </c>
      <c r="R350" s="10">
        <f>Q350/M350</f>
      </c>
      <c r="S350" s="10">
        <f>U350*P350</f>
      </c>
      <c r="T350" s="8">
        <v>13660.74</v>
      </c>
      <c r="U350" s="8">
        <f>T350/Q350</f>
      </c>
      <c r="V350" s="8">
        <f>T350/M350</f>
      </c>
      <c r="W350" t="s">
        <v>54</v>
      </c>
      <c r="X350">
        <v>17</v>
      </c>
      <c r="Y350" t="s">
        <v>301</v>
      </c>
    </row>
    <row r="351" spans="1:25" x14ac:dyDescent="0.25">
      <c r="A351">
        <v>2024</v>
      </c>
      <c r="B351" t="s">
        <v>22</v>
      </c>
      <c r="C351" s="1" t="s">
        <v>298</v>
      </c>
      <c r="D351" s="1" t="s">
        <v>299</v>
      </c>
      <c r="E351" s="1">
        <v>2100126529</v>
      </c>
      <c r="F351" s="2">
        <f>IF(ISNUMBER(SEARCH(":",IF(ISBLANK(VLOOKUP(E351,SOTC_SWINE!B2:D344,3,FALSE)),VLOOKUP(E351,SOTC_SWINE!B2:E344,4,FALSE),VLOOKUP(E344,SOTC_SWINE!B2:D344,3,FALSE))))=TRUE,"SW"&amp;UPPER(RIGHT(IF(ISBLANK(VLOOKUP(E351,SOTC_SWINE!B2:D344,3,FALSE)),VLOOKUP(E351,SOTC_SWINE!B2:E344,4,FALSE),VLOOKUP(E344,SOTC_SWINE!B2:D344,3,FALSE)),LEN(IF(ISBLANK(VLOOKUP(E351,SOTC_SWINE!B2:D344,3,FALSE)),VLOOKUP(E351,SOTC_SWINE!B2:E344,4,FALSE),VLOOKUP(E344,SOTC_SWINE!B2:D344,3,FALSE)))-SEARCH(":",IF(ISBLANK(VLOOKUP(E351,SOTC_SWINE!B2:D344,3,FALSE)),VLOOKUP(E351,SOTC_SWINE!B2:E344,4,FALSE),VLOOKUP(E344,SOTC_SWINE!B2:D344,3,FALSE))))),"SW"&amp;UPPER(RIGHT(IF(ISBLANK(VLOOKUP(E351,SOTC_SWINE!B2:D344,3,FALSE)),VLOOKUP(E351,SOTC_SWINE!B2:E344,4,FALSE),VLOOKUP(E344,SOTC_SWINE!B2:D344,3,FALSE)),LEN(IF(ISBLANK(VLOOKUP(E351,SOTC_SWINE!B2:D344,3,FALSE)),VLOOKUP(E351,SOTC_SWINE!B2:E344,4,FALSE),VLOOKUP(E344,SOTC_SWINE!B2:D344,3,FALSE)))-SEARCH("-",IF(ISBLANK(VLOOKUP(E351,SOTC_SWINE!B2:D344,3,FALSE)),VLOOKUP(E351,SOTC_SWINE!B2:E344,4,FALSE),VLOOKUP(E344,SOTC_SWINE!B2:D344,3,FALSE))))))</f>
      </c>
      <c r="G351" s="7" t="s">
        <v>26</v>
      </c>
      <c r="H351" s="7">
        <f>VLOOKUP(E351,SOTC_SWINE!B2:C344,{2},FALSE)</f>
      </c>
      <c r="I351" s="1">
        <v>1000000000631</v>
      </c>
      <c r="J351" s="2" t="s">
        <v>90</v>
      </c>
      <c r="K351" s="2" t="s">
        <v>90</v>
      </c>
      <c r="L351">
        <f>IF(VLOOKUP(K351,SKU_SWINE!C2:F106,{4},FALSE)=0, "-",VLOOKUP(K351,SKU_SWINE!C2:F106,{4},FALSE)</f>
      </c>
      <c r="M351" s="8">
        <v>1</v>
      </c>
      <c r="N351" s="7" t="s">
        <v>28</v>
      </c>
      <c r="O351" s="9">
        <f>((VLOOKUP(Y351,SOTC_SWINE!A2:J344,9,FALSE)/VLOOKUP(Y351,SOTC_SWINE!A2:J344,8,FALSE))*M351)</f>
      </c>
      <c r="P351" s="8">
        <v>0</v>
      </c>
      <c r="Q351" s="10">
        <f>O351-P351</f>
      </c>
      <c r="R351" s="10">
        <f>Q351/M351</f>
      </c>
      <c r="S351" s="10">
        <f>U351*P351</f>
      </c>
      <c r="T351" s="8">
        <v>2276.8</v>
      </c>
      <c r="U351" s="8">
        <f>T351/Q351</f>
      </c>
      <c r="V351" s="8">
        <f>T351/M351</f>
      </c>
      <c r="W351" t="s">
        <v>54</v>
      </c>
      <c r="X351">
        <v>17</v>
      </c>
      <c r="Y351" t="s">
        <v>301</v>
      </c>
    </row>
    <row r="352" spans="1:25" x14ac:dyDescent="0.25">
      <c r="A352">
        <v>2024</v>
      </c>
      <c r="B352" t="s">
        <v>22</v>
      </c>
      <c r="C352" s="1" t="s">
        <v>298</v>
      </c>
      <c r="D352" s="1" t="s">
        <v>299</v>
      </c>
      <c r="E352" s="1">
        <v>2100126529</v>
      </c>
      <c r="F352" s="2">
        <f>IF(ISNUMBER(SEARCH(":",IF(ISBLANK(VLOOKUP(E352,SOTC_SWINE!B2:D344,3,FALSE)),VLOOKUP(E352,SOTC_SWINE!B2:E344,4,FALSE),VLOOKUP(E344,SOTC_SWINE!B2:D344,3,FALSE))))=TRUE,"SW"&amp;UPPER(RIGHT(IF(ISBLANK(VLOOKUP(E352,SOTC_SWINE!B2:D344,3,FALSE)),VLOOKUP(E352,SOTC_SWINE!B2:E344,4,FALSE),VLOOKUP(E344,SOTC_SWINE!B2:D344,3,FALSE)),LEN(IF(ISBLANK(VLOOKUP(E352,SOTC_SWINE!B2:D344,3,FALSE)),VLOOKUP(E352,SOTC_SWINE!B2:E344,4,FALSE),VLOOKUP(E344,SOTC_SWINE!B2:D344,3,FALSE)))-SEARCH(":",IF(ISBLANK(VLOOKUP(E352,SOTC_SWINE!B2:D344,3,FALSE)),VLOOKUP(E352,SOTC_SWINE!B2:E344,4,FALSE),VLOOKUP(E344,SOTC_SWINE!B2:D344,3,FALSE))))),"SW"&amp;UPPER(RIGHT(IF(ISBLANK(VLOOKUP(E352,SOTC_SWINE!B2:D344,3,FALSE)),VLOOKUP(E352,SOTC_SWINE!B2:E344,4,FALSE),VLOOKUP(E344,SOTC_SWINE!B2:D344,3,FALSE)),LEN(IF(ISBLANK(VLOOKUP(E352,SOTC_SWINE!B2:D344,3,FALSE)),VLOOKUP(E352,SOTC_SWINE!B2:E344,4,FALSE),VLOOKUP(E344,SOTC_SWINE!B2:D344,3,FALSE)))-SEARCH("-",IF(ISBLANK(VLOOKUP(E352,SOTC_SWINE!B2:D344,3,FALSE)),VLOOKUP(E352,SOTC_SWINE!B2:E344,4,FALSE),VLOOKUP(E344,SOTC_SWINE!B2:D344,3,FALSE))))))</f>
      </c>
      <c r="G352" s="7" t="s">
        <v>26</v>
      </c>
      <c r="H352" s="7">
        <f>VLOOKUP(E352,SOTC_SWINE!B2:C344,{2},FALSE)</f>
      </c>
      <c r="I352" s="1">
        <v>1000000000637</v>
      </c>
      <c r="J352" s="2" t="s">
        <v>47</v>
      </c>
      <c r="K352" s="2" t="s">
        <v>47</v>
      </c>
      <c r="L352">
        <f>IF(VLOOKUP(K352,SKU_SWINE!C2:F106,{4},FALSE)=0, "-",VLOOKUP(K352,SKU_SWINE!C2:F106,{4},FALSE)</f>
      </c>
      <c r="M352" s="8">
        <v>14</v>
      </c>
      <c r="N352" s="7" t="s">
        <v>28</v>
      </c>
      <c r="O352" s="9">
        <f>((VLOOKUP(Y352,SOTC_SWINE!A2:J344,9,FALSE)/VLOOKUP(Y352,SOTC_SWINE!A2:J344,8,FALSE))*M352)</f>
      </c>
      <c r="P352" s="8">
        <v>0</v>
      </c>
      <c r="Q352" s="10">
        <f>O352-P352</f>
      </c>
      <c r="R352" s="10">
        <f>Q352/M352</f>
      </c>
      <c r="S352" s="10">
        <f>U352*P352</f>
      </c>
      <c r="T352" s="8">
        <v>42437.5</v>
      </c>
      <c r="U352" s="8">
        <f>T352/Q352</f>
      </c>
      <c r="V352" s="8">
        <f>T352/M352</f>
      </c>
      <c r="W352" t="s">
        <v>54</v>
      </c>
      <c r="X352">
        <v>17</v>
      </c>
      <c r="Y352" t="s">
        <v>302</v>
      </c>
    </row>
    <row r="353" spans="1:25" x14ac:dyDescent="0.25">
      <c r="A353">
        <v>2024</v>
      </c>
      <c r="B353" t="s">
        <v>22</v>
      </c>
      <c r="C353" s="1" t="s">
        <v>298</v>
      </c>
      <c r="D353" s="1" t="s">
        <v>299</v>
      </c>
      <c r="E353" s="1">
        <v>2100126529</v>
      </c>
      <c r="F353" s="2">
        <f>IF(ISNUMBER(SEARCH(":",IF(ISBLANK(VLOOKUP(E353,SOTC_SWINE!B2:D344,3,FALSE)),VLOOKUP(E353,SOTC_SWINE!B2:E344,4,FALSE),VLOOKUP(E344,SOTC_SWINE!B2:D344,3,FALSE))))=TRUE,"SW"&amp;UPPER(RIGHT(IF(ISBLANK(VLOOKUP(E353,SOTC_SWINE!B2:D344,3,FALSE)),VLOOKUP(E353,SOTC_SWINE!B2:E344,4,FALSE),VLOOKUP(E344,SOTC_SWINE!B2:D344,3,FALSE)),LEN(IF(ISBLANK(VLOOKUP(E353,SOTC_SWINE!B2:D344,3,FALSE)),VLOOKUP(E353,SOTC_SWINE!B2:E344,4,FALSE),VLOOKUP(E344,SOTC_SWINE!B2:D344,3,FALSE)))-SEARCH(":",IF(ISBLANK(VLOOKUP(E353,SOTC_SWINE!B2:D344,3,FALSE)),VLOOKUP(E353,SOTC_SWINE!B2:E344,4,FALSE),VLOOKUP(E344,SOTC_SWINE!B2:D344,3,FALSE))))),"SW"&amp;UPPER(RIGHT(IF(ISBLANK(VLOOKUP(E353,SOTC_SWINE!B2:D344,3,FALSE)),VLOOKUP(E353,SOTC_SWINE!B2:E344,4,FALSE),VLOOKUP(E344,SOTC_SWINE!B2:D344,3,FALSE)),LEN(IF(ISBLANK(VLOOKUP(E353,SOTC_SWINE!B2:D344,3,FALSE)),VLOOKUP(E353,SOTC_SWINE!B2:E344,4,FALSE),VLOOKUP(E344,SOTC_SWINE!B2:D344,3,FALSE)))-SEARCH("-",IF(ISBLANK(VLOOKUP(E353,SOTC_SWINE!B2:D344,3,FALSE)),VLOOKUP(E353,SOTC_SWINE!B2:E344,4,FALSE),VLOOKUP(E344,SOTC_SWINE!B2:D344,3,FALSE))))))</f>
      </c>
      <c r="G353" s="7" t="s">
        <v>26</v>
      </c>
      <c r="H353" s="7">
        <f>VLOOKUP(E353,SOTC_SWINE!B2:C344,{2},FALSE)</f>
      </c>
      <c r="I353" s="1">
        <v>1000000000630</v>
      </c>
      <c r="J353" s="2" t="s">
        <v>102</v>
      </c>
      <c r="K353" s="2" t="s">
        <v>102</v>
      </c>
      <c r="L353">
        <f>IF(VLOOKUP(K353,SKU_SWINE!C2:F106,{4},FALSE)=0, "-",VLOOKUP(K353,SKU_SWINE!C2:F106,{4},FALSE)</f>
      </c>
      <c r="M353" s="8">
        <v>3</v>
      </c>
      <c r="N353" s="7" t="s">
        <v>28</v>
      </c>
      <c r="O353" s="9">
        <f>((VLOOKUP(Y353,SOTC_SWINE!A2:J344,9,FALSE)/VLOOKUP(Y353,SOTC_SWINE!A2:J344,8,FALSE))*M353)</f>
      </c>
      <c r="P353" s="8">
        <v>0</v>
      </c>
      <c r="Q353" s="10">
        <f>O353-P353</f>
      </c>
      <c r="R353" s="10">
        <f>Q353/M353</f>
      </c>
      <c r="S353" s="10">
        <f>U353*P353</f>
      </c>
      <c r="T353" s="8">
        <v>2489.22</v>
      </c>
      <c r="U353" s="8">
        <f>T353/Q353</f>
      </c>
      <c r="V353" s="8">
        <f>T353/M353</f>
      </c>
      <c r="W353" t="s">
        <v>54</v>
      </c>
      <c r="X353">
        <v>17</v>
      </c>
      <c r="Y353" t="s">
        <v>303</v>
      </c>
    </row>
    <row r="354" spans="1:25" x14ac:dyDescent="0.25">
      <c r="A354">
        <v>2024</v>
      </c>
      <c r="B354" t="s">
        <v>22</v>
      </c>
      <c r="C354" s="1" t="s">
        <v>298</v>
      </c>
      <c r="D354" s="1" t="s">
        <v>299</v>
      </c>
      <c r="E354" s="1">
        <v>2100126529</v>
      </c>
      <c r="F354" s="2">
        <f>IF(ISNUMBER(SEARCH(":",IF(ISBLANK(VLOOKUP(E354,SOTC_SWINE!B2:D344,3,FALSE)),VLOOKUP(E354,SOTC_SWINE!B2:E344,4,FALSE),VLOOKUP(E344,SOTC_SWINE!B2:D344,3,FALSE))))=TRUE,"SW"&amp;UPPER(RIGHT(IF(ISBLANK(VLOOKUP(E354,SOTC_SWINE!B2:D344,3,FALSE)),VLOOKUP(E354,SOTC_SWINE!B2:E344,4,FALSE),VLOOKUP(E344,SOTC_SWINE!B2:D344,3,FALSE)),LEN(IF(ISBLANK(VLOOKUP(E354,SOTC_SWINE!B2:D344,3,FALSE)),VLOOKUP(E354,SOTC_SWINE!B2:E344,4,FALSE),VLOOKUP(E344,SOTC_SWINE!B2:D344,3,FALSE)))-SEARCH(":",IF(ISBLANK(VLOOKUP(E354,SOTC_SWINE!B2:D344,3,FALSE)),VLOOKUP(E354,SOTC_SWINE!B2:E344,4,FALSE),VLOOKUP(E344,SOTC_SWINE!B2:D344,3,FALSE))))),"SW"&amp;UPPER(RIGHT(IF(ISBLANK(VLOOKUP(E354,SOTC_SWINE!B2:D344,3,FALSE)),VLOOKUP(E354,SOTC_SWINE!B2:E344,4,FALSE),VLOOKUP(E344,SOTC_SWINE!B2:D344,3,FALSE)),LEN(IF(ISBLANK(VLOOKUP(E354,SOTC_SWINE!B2:D344,3,FALSE)),VLOOKUP(E354,SOTC_SWINE!B2:E344,4,FALSE),VLOOKUP(E344,SOTC_SWINE!B2:D344,3,FALSE)))-SEARCH("-",IF(ISBLANK(VLOOKUP(E354,SOTC_SWINE!B2:D344,3,FALSE)),VLOOKUP(E354,SOTC_SWINE!B2:E344,4,FALSE),VLOOKUP(E344,SOTC_SWINE!B2:D344,3,FALSE))))))</f>
      </c>
      <c r="G354" s="7" t="s">
        <v>26</v>
      </c>
      <c r="H354" s="7">
        <f>VLOOKUP(E354,SOTC_SWINE!B2:C344,{2},FALSE)</f>
      </c>
      <c r="I354" s="1">
        <v>1000000000630</v>
      </c>
      <c r="J354" s="2" t="s">
        <v>102</v>
      </c>
      <c r="K354" s="2" t="s">
        <v>102</v>
      </c>
      <c r="L354">
        <f>IF(VLOOKUP(K354,SKU_SWINE!C2:F106,{4},FALSE)=0, "-",VLOOKUP(K354,SKU_SWINE!C2:F106,{4},FALSE)</f>
      </c>
      <c r="M354" s="8">
        <v>17</v>
      </c>
      <c r="N354" s="7" t="s">
        <v>28</v>
      </c>
      <c r="O354" s="9">
        <f>((VLOOKUP(Y354,SOTC_SWINE!A2:J344,9,FALSE)/VLOOKUP(Y354,SOTC_SWINE!A2:J344,8,FALSE))*M354)</f>
      </c>
      <c r="P354" s="8">
        <v>0</v>
      </c>
      <c r="Q354" s="10">
        <f>O354-P354</f>
      </c>
      <c r="R354" s="10">
        <f>Q354/M354</f>
      </c>
      <c r="S354" s="10">
        <f>U354*P354</f>
      </c>
      <c r="T354" s="8">
        <v>14105.58</v>
      </c>
      <c r="U354" s="8">
        <f>T354/Q354</f>
      </c>
      <c r="V354" s="8">
        <f>T354/M354</f>
      </c>
      <c r="W354" t="s">
        <v>54</v>
      </c>
      <c r="X354">
        <v>17</v>
      </c>
      <c r="Y354" t="s">
        <v>303</v>
      </c>
    </row>
    <row r="355" spans="1:25" x14ac:dyDescent="0.25">
      <c r="A355">
        <v>2024</v>
      </c>
      <c r="B355" t="s">
        <v>22</v>
      </c>
      <c r="C355" s="1" t="s">
        <v>298</v>
      </c>
      <c r="D355" s="1" t="s">
        <v>299</v>
      </c>
      <c r="E355" s="1">
        <v>2100126529</v>
      </c>
      <c r="F355" s="2">
        <f>IF(ISNUMBER(SEARCH(":",IF(ISBLANK(VLOOKUP(E355,SOTC_SWINE!B2:D344,3,FALSE)),VLOOKUP(E355,SOTC_SWINE!B2:E344,4,FALSE),VLOOKUP(E344,SOTC_SWINE!B2:D344,3,FALSE))))=TRUE,"SW"&amp;UPPER(RIGHT(IF(ISBLANK(VLOOKUP(E355,SOTC_SWINE!B2:D344,3,FALSE)),VLOOKUP(E355,SOTC_SWINE!B2:E344,4,FALSE),VLOOKUP(E344,SOTC_SWINE!B2:D344,3,FALSE)),LEN(IF(ISBLANK(VLOOKUP(E355,SOTC_SWINE!B2:D344,3,FALSE)),VLOOKUP(E355,SOTC_SWINE!B2:E344,4,FALSE),VLOOKUP(E344,SOTC_SWINE!B2:D344,3,FALSE)))-SEARCH(":",IF(ISBLANK(VLOOKUP(E355,SOTC_SWINE!B2:D344,3,FALSE)),VLOOKUP(E355,SOTC_SWINE!B2:E344,4,FALSE),VLOOKUP(E344,SOTC_SWINE!B2:D344,3,FALSE))))),"SW"&amp;UPPER(RIGHT(IF(ISBLANK(VLOOKUP(E355,SOTC_SWINE!B2:D344,3,FALSE)),VLOOKUP(E355,SOTC_SWINE!B2:E344,4,FALSE),VLOOKUP(E344,SOTC_SWINE!B2:D344,3,FALSE)),LEN(IF(ISBLANK(VLOOKUP(E355,SOTC_SWINE!B2:D344,3,FALSE)),VLOOKUP(E355,SOTC_SWINE!B2:E344,4,FALSE),VLOOKUP(E344,SOTC_SWINE!B2:D344,3,FALSE)))-SEARCH("-",IF(ISBLANK(VLOOKUP(E355,SOTC_SWINE!B2:D344,3,FALSE)),VLOOKUP(E355,SOTC_SWINE!B2:E344,4,FALSE),VLOOKUP(E344,SOTC_SWINE!B2:D344,3,FALSE))))))</f>
      </c>
      <c r="G355" s="7" t="s">
        <v>26</v>
      </c>
      <c r="H355" s="7">
        <f>VLOOKUP(E355,SOTC_SWINE!B2:C344,{2},FALSE)</f>
      </c>
      <c r="I355" s="1">
        <v>1000000000630</v>
      </c>
      <c r="J355" s="2" t="s">
        <v>102</v>
      </c>
      <c r="K355" s="2" t="s">
        <v>102</v>
      </c>
      <c r="L355">
        <f>IF(VLOOKUP(K355,SKU_SWINE!C2:F106,{4},FALSE)=0, "-",VLOOKUP(K355,SKU_SWINE!C2:F106,{4},FALSE)</f>
      </c>
      <c r="M355" s="8">
        <v>6</v>
      </c>
      <c r="N355" s="7" t="s">
        <v>28</v>
      </c>
      <c r="O355" s="9">
        <f>((VLOOKUP(Y355,SOTC_SWINE!A2:J344,9,FALSE)/VLOOKUP(Y355,SOTC_SWINE!A2:J344,8,FALSE))*M355)</f>
      </c>
      <c r="P355" s="8">
        <v>0</v>
      </c>
      <c r="Q355" s="10">
        <f>O355-P355</f>
      </c>
      <c r="R355" s="10">
        <f>Q355/M355</f>
      </c>
      <c r="S355" s="10">
        <f>U355*P355</f>
      </c>
      <c r="T355" s="8">
        <v>4978.44</v>
      </c>
      <c r="U355" s="8">
        <f>T355/Q355</f>
      </c>
      <c r="V355" s="8">
        <f>T355/M355</f>
      </c>
      <c r="W355" t="s">
        <v>54</v>
      </c>
      <c r="X355">
        <v>17</v>
      </c>
      <c r="Y355" t="s">
        <v>303</v>
      </c>
    </row>
    <row r="356" spans="1:25" x14ac:dyDescent="0.25">
      <c r="A356">
        <v>2024</v>
      </c>
      <c r="B356" t="s">
        <v>22</v>
      </c>
      <c r="C356" s="1" t="s">
        <v>298</v>
      </c>
      <c r="D356" s="1" t="s">
        <v>299</v>
      </c>
      <c r="E356" s="1">
        <v>2100126529</v>
      </c>
      <c r="F356" s="2">
        <f>IF(ISNUMBER(SEARCH(":",IF(ISBLANK(VLOOKUP(E356,SOTC_SWINE!B2:D344,3,FALSE)),VLOOKUP(E356,SOTC_SWINE!B2:E344,4,FALSE),VLOOKUP(E344,SOTC_SWINE!B2:D344,3,FALSE))))=TRUE,"SW"&amp;UPPER(RIGHT(IF(ISBLANK(VLOOKUP(E356,SOTC_SWINE!B2:D344,3,FALSE)),VLOOKUP(E356,SOTC_SWINE!B2:E344,4,FALSE),VLOOKUP(E344,SOTC_SWINE!B2:D344,3,FALSE)),LEN(IF(ISBLANK(VLOOKUP(E356,SOTC_SWINE!B2:D344,3,FALSE)),VLOOKUP(E356,SOTC_SWINE!B2:E344,4,FALSE),VLOOKUP(E344,SOTC_SWINE!B2:D344,3,FALSE)))-SEARCH(":",IF(ISBLANK(VLOOKUP(E356,SOTC_SWINE!B2:D344,3,FALSE)),VLOOKUP(E356,SOTC_SWINE!B2:E344,4,FALSE),VLOOKUP(E344,SOTC_SWINE!B2:D344,3,FALSE))))),"SW"&amp;UPPER(RIGHT(IF(ISBLANK(VLOOKUP(E356,SOTC_SWINE!B2:D344,3,FALSE)),VLOOKUP(E356,SOTC_SWINE!B2:E344,4,FALSE),VLOOKUP(E344,SOTC_SWINE!B2:D344,3,FALSE)),LEN(IF(ISBLANK(VLOOKUP(E356,SOTC_SWINE!B2:D344,3,FALSE)),VLOOKUP(E356,SOTC_SWINE!B2:E344,4,FALSE),VLOOKUP(E344,SOTC_SWINE!B2:D344,3,FALSE)))-SEARCH("-",IF(ISBLANK(VLOOKUP(E356,SOTC_SWINE!B2:D344,3,FALSE)),VLOOKUP(E356,SOTC_SWINE!B2:E344,4,FALSE),VLOOKUP(E344,SOTC_SWINE!B2:D344,3,FALSE))))))</f>
      </c>
      <c r="G356" s="7" t="s">
        <v>26</v>
      </c>
      <c r="H356" s="7">
        <f>VLOOKUP(E356,SOTC_SWINE!B2:C344,{2},FALSE)</f>
      </c>
      <c r="I356" s="1">
        <v>1000000000630</v>
      </c>
      <c r="J356" s="2" t="s">
        <v>102</v>
      </c>
      <c r="K356" s="2" t="s">
        <v>102</v>
      </c>
      <c r="L356">
        <f>IF(VLOOKUP(K356,SKU_SWINE!C2:F106,{4},FALSE)=0, "-",VLOOKUP(K356,SKU_SWINE!C2:F106,{4},FALSE)</f>
      </c>
      <c r="M356" s="8">
        <v>3</v>
      </c>
      <c r="N356" s="7" t="s">
        <v>28</v>
      </c>
      <c r="O356" s="9">
        <f>((VLOOKUP(Y356,SOTC_SWINE!A2:J344,9,FALSE)/VLOOKUP(Y356,SOTC_SWINE!A2:J344,8,FALSE))*M356)</f>
      </c>
      <c r="P356" s="8">
        <v>0</v>
      </c>
      <c r="Q356" s="10">
        <f>O356-P356</f>
      </c>
      <c r="R356" s="10">
        <f>Q356/M356</f>
      </c>
      <c r="S356" s="10">
        <f>U356*P356</f>
      </c>
      <c r="T356" s="8">
        <v>2489.22</v>
      </c>
      <c r="U356" s="8">
        <f>T356/Q356</f>
      </c>
      <c r="V356" s="8">
        <f>T356/M356</f>
      </c>
      <c r="W356" t="s">
        <v>54</v>
      </c>
      <c r="X356">
        <v>17</v>
      </c>
      <c r="Y356" t="s">
        <v>303</v>
      </c>
    </row>
    <row r="357" spans="1:25" x14ac:dyDescent="0.25">
      <c r="A357">
        <v>2024</v>
      </c>
      <c r="B357" t="s">
        <v>22</v>
      </c>
      <c r="C357" s="1" t="s">
        <v>298</v>
      </c>
      <c r="D357" s="1" t="s">
        <v>304</v>
      </c>
      <c r="E357" s="1">
        <v>2100126547</v>
      </c>
      <c r="F357" s="2" t="s">
        <v>25</v>
      </c>
      <c r="G357" s="7" t="s">
        <v>26</v>
      </c>
      <c r="H357" s="7">
        <f>VLOOKUP(E357,SOTC_SWINE!B2:C344,{2},FALSE)</f>
      </c>
      <c r="I357" s="1">
        <v>1000000000278</v>
      </c>
      <c r="J357" s="2" t="s">
        <v>51</v>
      </c>
      <c r="K357" s="2" t="s">
        <v>51</v>
      </c>
      <c r="L357">
        <f>IF(VLOOKUP(K357,SKU_SWINE!C2:F106,{4},FALSE)=0, "-",VLOOKUP(K357,SKU_SWINE!C2:F106,{4},FALSE)</f>
      </c>
      <c r="M357" s="8">
        <v>1</v>
      </c>
      <c r="N357" s="7" t="s">
        <v>28</v>
      </c>
      <c r="O357" s="9">
        <f>((VLOOKUP(Y357,SOTC_SWINE!A2:J344,9,FALSE)/VLOOKUP(Y357,SOTC_SWINE!A2:J344,8,FALSE))*M357)</f>
      </c>
      <c r="P357" s="8">
        <f>3*M357</f>
      </c>
      <c r="Q357" s="10">
        <f>O357-P357</f>
      </c>
      <c r="R357" s="10">
        <f>Q357/M357</f>
      </c>
      <c r="S357" s="10">
        <f>U357*P357</f>
      </c>
      <c r="T357" s="8">
        <v>4687.5</v>
      </c>
      <c r="U357" s="8">
        <f>T357/Q357</f>
      </c>
      <c r="V357" s="8">
        <f>T357/M357</f>
      </c>
      <c r="W357" t="s">
        <v>25</v>
      </c>
      <c r="X357">
        <v>17</v>
      </c>
      <c r="Y357" t="s">
        <v>305</v>
      </c>
    </row>
    <row r="358" spans="1:25" x14ac:dyDescent="0.25">
      <c r="A358">
        <v>2024</v>
      </c>
      <c r="B358" t="s">
        <v>22</v>
      </c>
      <c r="C358" s="1" t="s">
        <v>298</v>
      </c>
      <c r="D358" s="1" t="s">
        <v>304</v>
      </c>
      <c r="E358" s="1">
        <v>2100126547</v>
      </c>
      <c r="F358" s="2" t="s">
        <v>25</v>
      </c>
      <c r="G358" s="7" t="s">
        <v>26</v>
      </c>
      <c r="H358" s="7">
        <f>VLOOKUP(E358,SOTC_SWINE!B2:C344,{2},FALSE)</f>
      </c>
      <c r="I358" s="1">
        <v>1000000000631</v>
      </c>
      <c r="J358" s="2" t="s">
        <v>90</v>
      </c>
      <c r="K358" s="2" t="s">
        <v>90</v>
      </c>
      <c r="L358">
        <f>IF(VLOOKUP(K358,SKU_SWINE!C2:F106,{4},FALSE)=0, "-",VLOOKUP(K358,SKU_SWINE!C2:F106,{4},FALSE)</f>
      </c>
      <c r="M358" s="8">
        <v>3</v>
      </c>
      <c r="N358" s="7" t="s">
        <v>28</v>
      </c>
      <c r="O358" s="9">
        <f>((VLOOKUP(Y358,SOTC_SWINE!A2:J344,9,FALSE)/VLOOKUP(Y358,SOTC_SWINE!A2:J344,8,FALSE))*M358)</f>
      </c>
      <c r="P358" s="8">
        <f>3*M358</f>
      </c>
      <c r="Q358" s="10">
        <f>O358-P358</f>
      </c>
      <c r="R358" s="10">
        <f>Q358/M358</f>
      </c>
      <c r="S358" s="10">
        <f>U358*P358</f>
      </c>
      <c r="T358" s="8">
        <v>6664.77</v>
      </c>
      <c r="U358" s="8">
        <f>T358/Q358</f>
      </c>
      <c r="V358" s="8">
        <f>T358/M358</f>
      </c>
      <c r="W358" t="s">
        <v>25</v>
      </c>
      <c r="X358">
        <v>17</v>
      </c>
      <c r="Y358" t="s">
        <v>306</v>
      </c>
    </row>
    <row r="359" spans="1:25" x14ac:dyDescent="0.25">
      <c r="A359">
        <v>2024</v>
      </c>
      <c r="B359" t="s">
        <v>22</v>
      </c>
      <c r="C359" s="1" t="s">
        <v>298</v>
      </c>
      <c r="D359" s="1" t="s">
        <v>304</v>
      </c>
      <c r="E359" s="1">
        <v>2100126547</v>
      </c>
      <c r="F359" s="2" t="s">
        <v>25</v>
      </c>
      <c r="G359" s="7" t="s">
        <v>26</v>
      </c>
      <c r="H359" s="7">
        <f>VLOOKUP(E359,SOTC_SWINE!B2:C344,{2},FALSE)</f>
      </c>
      <c r="I359" s="1">
        <v>1000000000631</v>
      </c>
      <c r="J359" s="2" t="s">
        <v>90</v>
      </c>
      <c r="K359" s="2" t="s">
        <v>90</v>
      </c>
      <c r="L359">
        <f>IF(VLOOKUP(K359,SKU_SWINE!C2:F106,{4},FALSE)=0, "-",VLOOKUP(K359,SKU_SWINE!C2:F106,{4},FALSE)</f>
      </c>
      <c r="M359" s="8">
        <v>2</v>
      </c>
      <c r="N359" s="7" t="s">
        <v>28</v>
      </c>
      <c r="O359" s="9">
        <f>((VLOOKUP(Y359,SOTC_SWINE!A2:J344,9,FALSE)/VLOOKUP(Y359,SOTC_SWINE!A2:J344,8,FALSE))*M359)</f>
      </c>
      <c r="P359" s="8">
        <f>3*M359</f>
      </c>
      <c r="Q359" s="10">
        <f>O359-P359</f>
      </c>
      <c r="R359" s="10">
        <f>Q359/M359</f>
      </c>
      <c r="S359" s="10">
        <f>U359*P359</f>
      </c>
      <c r="T359" s="8">
        <v>4443.18</v>
      </c>
      <c r="U359" s="8">
        <f>T359/Q359</f>
      </c>
      <c r="V359" s="8">
        <f>T359/M359</f>
      </c>
      <c r="W359" t="s">
        <v>25</v>
      </c>
      <c r="X359">
        <v>17</v>
      </c>
      <c r="Y359" t="s">
        <v>306</v>
      </c>
    </row>
    <row r="360" spans="1:25" x14ac:dyDescent="0.25">
      <c r="A360">
        <v>2024</v>
      </c>
      <c r="B360" t="s">
        <v>22</v>
      </c>
      <c r="C360" s="1" t="s">
        <v>298</v>
      </c>
      <c r="D360" s="1" t="s">
        <v>304</v>
      </c>
      <c r="E360" s="1">
        <v>2100126547</v>
      </c>
      <c r="F360" s="2" t="s">
        <v>25</v>
      </c>
      <c r="G360" s="7" t="s">
        <v>26</v>
      </c>
      <c r="H360" s="7">
        <f>VLOOKUP(E360,SOTC_SWINE!B2:C344,{2},FALSE)</f>
      </c>
      <c r="I360" s="1">
        <v>1000000000637</v>
      </c>
      <c r="J360" s="2" t="s">
        <v>47</v>
      </c>
      <c r="K360" s="2" t="s">
        <v>47</v>
      </c>
      <c r="L360">
        <f>IF(VLOOKUP(K360,SKU_SWINE!C2:F106,{4},FALSE)=0, "-",VLOOKUP(K360,SKU_SWINE!C2:F106,{4},FALSE)</f>
      </c>
      <c r="M360" s="8">
        <v>10</v>
      </c>
      <c r="N360" s="7" t="s">
        <v>28</v>
      </c>
      <c r="O360" s="9">
        <f>((VLOOKUP(Y360,SOTC_SWINE!A2:J344,9,FALSE)/VLOOKUP(Y360,SOTC_SWINE!A2:J344,8,FALSE))*M360)</f>
      </c>
      <c r="P360" s="8">
        <f>3*M360</f>
      </c>
      <c r="Q360" s="10">
        <f>O360-P360</f>
      </c>
      <c r="R360" s="10">
        <f>Q360/M360</f>
      </c>
      <c r="S360" s="10">
        <f>U360*P360</f>
      </c>
      <c r="T360" s="8">
        <v>29325</v>
      </c>
      <c r="U360" s="8">
        <f>T360/Q360</f>
      </c>
      <c r="V360" s="8">
        <f>T360/M360</f>
      </c>
      <c r="W360" t="s">
        <v>25</v>
      </c>
      <c r="X360">
        <v>17</v>
      </c>
      <c r="Y360" t="s">
        <v>307</v>
      </c>
    </row>
    <row r="361" spans="1:25" x14ac:dyDescent="0.25">
      <c r="A361">
        <v>2024</v>
      </c>
      <c r="B361" t="s">
        <v>22</v>
      </c>
      <c r="C361" s="1" t="s">
        <v>298</v>
      </c>
      <c r="D361" s="1" t="s">
        <v>304</v>
      </c>
      <c r="E361" s="1">
        <v>2100126547</v>
      </c>
      <c r="F361" s="2" t="s">
        <v>25</v>
      </c>
      <c r="G361" s="7" t="s">
        <v>26</v>
      </c>
      <c r="H361" s="7">
        <f>VLOOKUP(E361,SOTC_SWINE!B2:C344,{2},FALSE)</f>
      </c>
      <c r="I361" s="1">
        <v>1000000000630</v>
      </c>
      <c r="J361" s="2" t="s">
        <v>102</v>
      </c>
      <c r="K361" s="2" t="s">
        <v>102</v>
      </c>
      <c r="L361">
        <f>IF(VLOOKUP(K361,SKU_SWINE!C2:F106,{4},FALSE)=0, "-",VLOOKUP(K361,SKU_SWINE!C2:F106,{4},FALSE)</f>
      </c>
      <c r="M361" s="8">
        <v>1</v>
      </c>
      <c r="N361" s="7" t="s">
        <v>28</v>
      </c>
      <c r="O361" s="9">
        <f>((VLOOKUP(Y361,SOTC_SWINE!A2:J344,9,FALSE)/VLOOKUP(Y361,SOTC_SWINE!A2:J344,8,FALSE))*M361)</f>
      </c>
      <c r="P361" s="8">
        <f>3*M361</f>
      </c>
      <c r="Q361" s="10">
        <f>O361-P361</f>
      </c>
      <c r="R361" s="10">
        <f>Q361/M361</f>
      </c>
      <c r="S361" s="10">
        <f>U361*P361</f>
      </c>
      <c r="T361" s="8">
        <v>883.93</v>
      </c>
      <c r="U361" s="8">
        <f>T361/Q361</f>
      </c>
      <c r="V361" s="8">
        <f>T361/M361</f>
      </c>
      <c r="W361" t="s">
        <v>25</v>
      </c>
      <c r="X361">
        <v>17</v>
      </c>
      <c r="Y361" t="s">
        <v>308</v>
      </c>
    </row>
    <row r="362" spans="1:25" x14ac:dyDescent="0.25">
      <c r="A362">
        <v>2024</v>
      </c>
      <c r="B362" t="s">
        <v>22</v>
      </c>
      <c r="C362" s="1" t="s">
        <v>298</v>
      </c>
      <c r="D362" s="1" t="s">
        <v>304</v>
      </c>
      <c r="E362" s="1">
        <v>2100126547</v>
      </c>
      <c r="F362" s="2" t="s">
        <v>25</v>
      </c>
      <c r="G362" s="7" t="s">
        <v>26</v>
      </c>
      <c r="H362" s="7">
        <f>VLOOKUP(E362,SOTC_SWINE!B2:C344,{2},FALSE)</f>
      </c>
      <c r="I362" s="1">
        <v>1000000000630</v>
      </c>
      <c r="J362" s="2" t="s">
        <v>102</v>
      </c>
      <c r="K362" s="2" t="s">
        <v>102</v>
      </c>
      <c r="L362">
        <f>IF(VLOOKUP(K362,SKU_SWINE!C2:F106,{4},FALSE)=0, "-",VLOOKUP(K362,SKU_SWINE!C2:F106,{4},FALSE)</f>
      </c>
      <c r="M362" s="8">
        <v>16</v>
      </c>
      <c r="N362" s="7" t="s">
        <v>28</v>
      </c>
      <c r="O362" s="9">
        <f>((VLOOKUP(Y362,SOTC_SWINE!A2:J344,9,FALSE)/VLOOKUP(Y362,SOTC_SWINE!A2:J344,8,FALSE))*M362)</f>
      </c>
      <c r="P362" s="8">
        <f>3*M362</f>
      </c>
      <c r="Q362" s="10">
        <f>O362-P362</f>
      </c>
      <c r="R362" s="10">
        <f>Q362/M362</f>
      </c>
      <c r="S362" s="10">
        <f>U362*P362</f>
      </c>
      <c r="T362" s="8">
        <v>14142.88</v>
      </c>
      <c r="U362" s="8">
        <f>T362/Q362</f>
      </c>
      <c r="V362" s="8">
        <f>T362/M362</f>
      </c>
      <c r="W362" t="s">
        <v>25</v>
      </c>
      <c r="X362">
        <v>17</v>
      </c>
      <c r="Y362" t="s">
        <v>308</v>
      </c>
    </row>
    <row r="363" spans="1:25" x14ac:dyDescent="0.25">
      <c r="A363">
        <v>2024</v>
      </c>
      <c r="B363" t="s">
        <v>22</v>
      </c>
      <c r="C363" s="1" t="s">
        <v>298</v>
      </c>
      <c r="D363" s="1" t="s">
        <v>304</v>
      </c>
      <c r="E363" s="1">
        <v>2100126547</v>
      </c>
      <c r="F363" s="2" t="s">
        <v>25</v>
      </c>
      <c r="G363" s="7" t="s">
        <v>26</v>
      </c>
      <c r="H363" s="7">
        <f>VLOOKUP(E363,SOTC_SWINE!B2:C344,{2},FALSE)</f>
      </c>
      <c r="I363" s="1">
        <v>1000000000630</v>
      </c>
      <c r="J363" s="2" t="s">
        <v>102</v>
      </c>
      <c r="K363" s="2" t="s">
        <v>102</v>
      </c>
      <c r="L363">
        <f>IF(VLOOKUP(K363,SKU_SWINE!C2:F106,{4},FALSE)=0, "-",VLOOKUP(K363,SKU_SWINE!C2:F106,{4},FALSE)</f>
      </c>
      <c r="M363" s="8">
        <v>7</v>
      </c>
      <c r="N363" s="7" t="s">
        <v>28</v>
      </c>
      <c r="O363" s="9">
        <f>((VLOOKUP(Y363,SOTC_SWINE!A2:J344,9,FALSE)/VLOOKUP(Y363,SOTC_SWINE!A2:J344,8,FALSE))*M363)</f>
      </c>
      <c r="P363" s="8">
        <f>3*M363</f>
      </c>
      <c r="Q363" s="10">
        <f>O363-P363</f>
      </c>
      <c r="R363" s="10">
        <f>Q363/M363</f>
      </c>
      <c r="S363" s="10">
        <f>U363*P363</f>
      </c>
      <c r="T363" s="8">
        <v>6187.51</v>
      </c>
      <c r="U363" s="8">
        <f>T363/Q363</f>
      </c>
      <c r="V363" s="8">
        <f>T363/M363</f>
      </c>
      <c r="W363" t="s">
        <v>25</v>
      </c>
      <c r="X363">
        <v>17</v>
      </c>
      <c r="Y363" t="s">
        <v>308</v>
      </c>
    </row>
    <row r="364" spans="1:25" x14ac:dyDescent="0.25">
      <c r="A364">
        <v>2024</v>
      </c>
      <c r="B364" t="s">
        <v>22</v>
      </c>
      <c r="C364" s="1" t="s">
        <v>298</v>
      </c>
      <c r="D364" s="1" t="s">
        <v>304</v>
      </c>
      <c r="E364" s="1">
        <v>2100126547</v>
      </c>
      <c r="F364" s="2" t="s">
        <v>25</v>
      </c>
      <c r="G364" s="7" t="s">
        <v>26</v>
      </c>
      <c r="H364" s="7">
        <f>VLOOKUP(E364,SOTC_SWINE!B2:C344,{2},FALSE)</f>
      </c>
      <c r="I364" s="1">
        <v>1000000000630</v>
      </c>
      <c r="J364" s="2" t="s">
        <v>102</v>
      </c>
      <c r="K364" s="2" t="s">
        <v>102</v>
      </c>
      <c r="L364">
        <f>IF(VLOOKUP(K364,SKU_SWINE!C2:F106,{4},FALSE)=0, "-",VLOOKUP(K364,SKU_SWINE!C2:F106,{4},FALSE)</f>
      </c>
      <c r="M364" s="8">
        <v>4</v>
      </c>
      <c r="N364" s="7" t="s">
        <v>28</v>
      </c>
      <c r="O364" s="9">
        <f>((VLOOKUP(Y364,SOTC_SWINE!A2:J344,9,FALSE)/VLOOKUP(Y364,SOTC_SWINE!A2:J344,8,FALSE))*M364)</f>
      </c>
      <c r="P364" s="8">
        <f>3*M364</f>
      </c>
      <c r="Q364" s="10">
        <f>O364-P364</f>
      </c>
      <c r="R364" s="10">
        <f>Q364/M364</f>
      </c>
      <c r="S364" s="10">
        <f>U364*P364</f>
      </c>
      <c r="T364" s="8">
        <v>3535.68</v>
      </c>
      <c r="U364" s="8">
        <f>T364/Q364</f>
      </c>
      <c r="V364" s="8">
        <f>T364/M364</f>
      </c>
      <c r="W364" t="s">
        <v>25</v>
      </c>
      <c r="X364">
        <v>17</v>
      </c>
      <c r="Y364" t="s">
        <v>308</v>
      </c>
    </row>
    <row r="365" spans="1:25" x14ac:dyDescent="0.25">
      <c r="A365">
        <v>2024</v>
      </c>
      <c r="B365" t="s">
        <v>22</v>
      </c>
      <c r="C365" s="1" t="s">
        <v>298</v>
      </c>
      <c r="D365" s="1" t="s">
        <v>304</v>
      </c>
      <c r="E365" s="1">
        <v>2100126547</v>
      </c>
      <c r="F365" s="2" t="s">
        <v>25</v>
      </c>
      <c r="G365" s="7" t="s">
        <v>26</v>
      </c>
      <c r="H365" s="7">
        <f>VLOOKUP(E365,SOTC_SWINE!B2:C344,{2},FALSE)</f>
      </c>
      <c r="I365" s="1">
        <v>1000000000630</v>
      </c>
      <c r="J365" s="2" t="s">
        <v>102</v>
      </c>
      <c r="K365" s="2" t="s">
        <v>102</v>
      </c>
      <c r="L365">
        <f>IF(VLOOKUP(K365,SKU_SWINE!C2:F106,{4},FALSE)=0, "-",VLOOKUP(K365,SKU_SWINE!C2:F106,{4},FALSE)</f>
      </c>
      <c r="M365" s="8">
        <v>7</v>
      </c>
      <c r="N365" s="7" t="s">
        <v>28</v>
      </c>
      <c r="O365" s="9">
        <f>((VLOOKUP(Y365,SOTC_SWINE!A2:J344,9,FALSE)/VLOOKUP(Y365,SOTC_SWINE!A2:J344,8,FALSE))*M365)</f>
      </c>
      <c r="P365" s="8">
        <f>3*M365</f>
      </c>
      <c r="Q365" s="10">
        <f>O365-P365</f>
      </c>
      <c r="R365" s="10">
        <f>Q365/M365</f>
      </c>
      <c r="S365" s="10">
        <f>U365*P365</f>
      </c>
      <c r="T365" s="8">
        <v>6187.51</v>
      </c>
      <c r="U365" s="8">
        <f>T365/Q365</f>
      </c>
      <c r="V365" s="8">
        <f>T365/M365</f>
      </c>
      <c r="W365" t="s">
        <v>25</v>
      </c>
      <c r="X365">
        <v>17</v>
      </c>
      <c r="Y365" t="s">
        <v>308</v>
      </c>
    </row>
    <row r="366" spans="1:25" x14ac:dyDescent="0.25">
      <c r="A366">
        <v>2024</v>
      </c>
      <c r="B366" t="s">
        <v>22</v>
      </c>
      <c r="C366" s="1" t="s">
        <v>298</v>
      </c>
      <c r="D366" s="1" t="s">
        <v>304</v>
      </c>
      <c r="E366" s="1">
        <v>2100126547</v>
      </c>
      <c r="F366" s="2" t="s">
        <v>25</v>
      </c>
      <c r="G366" s="7" t="s">
        <v>26</v>
      </c>
      <c r="H366" s="7">
        <f>VLOOKUP(E366,SOTC_SWINE!B2:C344,{2},FALSE)</f>
      </c>
      <c r="I366" s="1">
        <v>1000000000631</v>
      </c>
      <c r="J366" s="2" t="s">
        <v>90</v>
      </c>
      <c r="K366" s="2" t="s">
        <v>90</v>
      </c>
      <c r="L366">
        <f>IF(VLOOKUP(K366,SKU_SWINE!C2:F106,{4},FALSE)=0, "-",VLOOKUP(K366,SKU_SWINE!C2:F106,{4},FALSE)</f>
      </c>
      <c r="M366" s="8">
        <v>5</v>
      </c>
      <c r="N366" s="7" t="s">
        <v>28</v>
      </c>
      <c r="O366" s="9">
        <f>((VLOOKUP(Y366,SOTC_SWINE!A2:J344,9,FALSE)/VLOOKUP(Y366,SOTC_SWINE!A2:J344,8,FALSE))*M366)</f>
      </c>
      <c r="P366" s="8">
        <f>3*M366</f>
      </c>
      <c r="Q366" s="10">
        <f>O366-P366</f>
      </c>
      <c r="R366" s="10">
        <f>Q366/M366</f>
      </c>
      <c r="S366" s="10">
        <f>U366*P366</f>
      </c>
      <c r="T366" s="8">
        <v>11107.95</v>
      </c>
      <c r="U366" s="8">
        <f>T366/Q366</f>
      </c>
      <c r="V366" s="8">
        <f>T366/M366</f>
      </c>
      <c r="W366" t="s">
        <v>25</v>
      </c>
      <c r="X366">
        <v>17</v>
      </c>
      <c r="Y366" t="s">
        <v>306</v>
      </c>
    </row>
    <row r="367" spans="1:25" x14ac:dyDescent="0.25">
      <c r="A367">
        <v>2024</v>
      </c>
      <c r="B367" t="s">
        <v>22</v>
      </c>
      <c r="C367" s="1" t="s">
        <v>298</v>
      </c>
      <c r="D367" s="1" t="s">
        <v>304</v>
      </c>
      <c r="E367" s="1">
        <v>2100126547</v>
      </c>
      <c r="F367" s="2" t="s">
        <v>25</v>
      </c>
      <c r="G367" s="7" t="s">
        <v>26</v>
      </c>
      <c r="H367" s="7">
        <f>VLOOKUP(E367,SOTC_SWINE!B2:C344,{2},FALSE)</f>
      </c>
      <c r="I367" s="1">
        <v>1000000000637</v>
      </c>
      <c r="J367" s="2" t="s">
        <v>47</v>
      </c>
      <c r="K367" s="2" t="s">
        <v>47</v>
      </c>
      <c r="L367">
        <f>IF(VLOOKUP(K367,SKU_SWINE!C2:F106,{4},FALSE)=0, "-",VLOOKUP(K367,SKU_SWINE!C2:F106,{4},FALSE)</f>
      </c>
      <c r="M367" s="8">
        <v>5</v>
      </c>
      <c r="N367" s="7" t="s">
        <v>28</v>
      </c>
      <c r="O367" s="9">
        <f>((VLOOKUP(Y367,SOTC_SWINE!A2:J344,9,FALSE)/VLOOKUP(Y367,SOTC_SWINE!A2:J344,8,FALSE))*M367)</f>
      </c>
      <c r="P367" s="8">
        <f>3*M367</f>
      </c>
      <c r="Q367" s="10">
        <f>O367-P367</f>
      </c>
      <c r="R367" s="10">
        <f>Q367/M367</f>
      </c>
      <c r="S367" s="10">
        <f>U367*P367</f>
      </c>
      <c r="T367" s="8">
        <v>14662.5</v>
      </c>
      <c r="U367" s="8">
        <f>T367/Q367</f>
      </c>
      <c r="V367" s="8">
        <f>T367/M367</f>
      </c>
      <c r="W367" t="s">
        <v>25</v>
      </c>
      <c r="X367">
        <v>17</v>
      </c>
      <c r="Y367" t="s">
        <v>307</v>
      </c>
    </row>
    <row r="368" spans="1:25" x14ac:dyDescent="0.25">
      <c r="A368">
        <v>2024</v>
      </c>
      <c r="B368" t="s">
        <v>22</v>
      </c>
      <c r="C368" s="1" t="s">
        <v>298</v>
      </c>
      <c r="D368" s="1" t="s">
        <v>304</v>
      </c>
      <c r="E368" s="1">
        <v>2100126547</v>
      </c>
      <c r="F368" s="2" t="s">
        <v>25</v>
      </c>
      <c r="G368" s="7" t="s">
        <v>26</v>
      </c>
      <c r="H368" s="7">
        <f>VLOOKUP(E368,SOTC_SWINE!B2:C344,{2},FALSE)</f>
      </c>
      <c r="I368" s="1">
        <v>1000000000631</v>
      </c>
      <c r="J368" s="2" t="s">
        <v>90</v>
      </c>
      <c r="K368" s="2" t="s">
        <v>90</v>
      </c>
      <c r="L368">
        <f>IF(VLOOKUP(K368,SKU_SWINE!C2:F106,{4},FALSE)=0, "-",VLOOKUP(K368,SKU_SWINE!C2:F106,{4},FALSE)</f>
      </c>
      <c r="M368" s="8">
        <v>1</v>
      </c>
      <c r="N368" s="7" t="s">
        <v>28</v>
      </c>
      <c r="O368" s="9">
        <f>((VLOOKUP(Y368,SOTC_SWINE!A2:J344,9,FALSE)/VLOOKUP(Y368,SOTC_SWINE!A2:J344,8,FALSE))*M368)</f>
      </c>
      <c r="P368" s="8">
        <f>3*M368</f>
      </c>
      <c r="Q368" s="10">
        <f>O368-P368</f>
      </c>
      <c r="R368" s="10">
        <f>Q368/M368</f>
      </c>
      <c r="S368" s="10">
        <f>U368*P368</f>
      </c>
      <c r="T368" s="8">
        <v>2152.5</v>
      </c>
      <c r="U368" s="8">
        <f>T368/Q368</f>
      </c>
      <c r="V368" s="8">
        <f>T368/M368</f>
      </c>
      <c r="W368" t="s">
        <v>25</v>
      </c>
      <c r="X368">
        <v>17</v>
      </c>
      <c r="Y368" t="s">
        <v>306</v>
      </c>
    </row>
    <row r="369" spans="1:25" x14ac:dyDescent="0.25">
      <c r="A369">
        <v>2024</v>
      </c>
      <c r="B369" t="s">
        <v>22</v>
      </c>
      <c r="C369" s="1" t="s">
        <v>298</v>
      </c>
      <c r="D369" s="1" t="s">
        <v>304</v>
      </c>
      <c r="E369" s="1">
        <v>2100126547</v>
      </c>
      <c r="F369" s="2" t="s">
        <v>25</v>
      </c>
      <c r="G369" s="7" t="s">
        <v>26</v>
      </c>
      <c r="H369" s="7">
        <f>VLOOKUP(E369,SOTC_SWINE!B2:C344,{2},FALSE)</f>
      </c>
      <c r="I369" s="1">
        <v>1000000000637</v>
      </c>
      <c r="J369" s="2" t="s">
        <v>47</v>
      </c>
      <c r="K369" s="2" t="s">
        <v>47</v>
      </c>
      <c r="L369">
        <f>IF(VLOOKUP(K369,SKU_SWINE!C2:F106,{4},FALSE)=0, "-",VLOOKUP(K369,SKU_SWINE!C2:F106,{4},FALSE)</f>
      </c>
      <c r="M369" s="8">
        <v>2</v>
      </c>
      <c r="N369" s="7" t="s">
        <v>28</v>
      </c>
      <c r="O369" s="9">
        <f>((VLOOKUP(Y369,SOTC_SWINE!A2:J344,9,FALSE)/VLOOKUP(Y369,SOTC_SWINE!A2:J344,8,FALSE))*M369)</f>
      </c>
      <c r="P369" s="8">
        <f>3*M369</f>
      </c>
      <c r="Q369" s="10">
        <f>O369-P369</f>
      </c>
      <c r="R369" s="10">
        <f>Q369/M369</f>
      </c>
      <c r="S369" s="10">
        <f>U369*P369</f>
      </c>
      <c r="T369" s="8">
        <v>5865</v>
      </c>
      <c r="U369" s="8">
        <f>T369/Q369</f>
      </c>
      <c r="V369" s="8">
        <f>T369/M369</f>
      </c>
      <c r="W369" t="s">
        <v>25</v>
      </c>
      <c r="X369">
        <v>17</v>
      </c>
      <c r="Y369" t="s">
        <v>307</v>
      </c>
    </row>
    <row r="370" spans="1:25" x14ac:dyDescent="0.25">
      <c r="A370">
        <v>2024</v>
      </c>
      <c r="B370" t="s">
        <v>22</v>
      </c>
      <c r="C370" s="1" t="s">
        <v>298</v>
      </c>
      <c r="D370" s="1" t="s">
        <v>304</v>
      </c>
      <c r="E370" s="1">
        <v>2100126547</v>
      </c>
      <c r="F370" s="2" t="s">
        <v>25</v>
      </c>
      <c r="G370" s="7" t="s">
        <v>26</v>
      </c>
      <c r="H370" s="7">
        <f>VLOOKUP(E370,SOTC_SWINE!B2:C344,{2},FALSE)</f>
      </c>
      <c r="I370" s="1">
        <v>1000000000637</v>
      </c>
      <c r="J370" s="2" t="s">
        <v>47</v>
      </c>
      <c r="K370" s="2" t="s">
        <v>47</v>
      </c>
      <c r="L370">
        <f>IF(VLOOKUP(K370,SKU_SWINE!C2:F106,{4},FALSE)=0, "-",VLOOKUP(K370,SKU_SWINE!C2:F106,{4},FALSE)</f>
      </c>
      <c r="M370" s="8">
        <v>2</v>
      </c>
      <c r="N370" s="7" t="s">
        <v>28</v>
      </c>
      <c r="O370" s="9">
        <f>((VLOOKUP(Y370,SOTC_SWINE!A2:J344,9,FALSE)/VLOOKUP(Y370,SOTC_SWINE!A2:J344,8,FALSE))*M370)</f>
      </c>
      <c r="P370" s="8">
        <f>3*M370</f>
      </c>
      <c r="Q370" s="10">
        <f>O370-P370</f>
      </c>
      <c r="R370" s="10">
        <f>Q370/M370</f>
      </c>
      <c r="S370" s="10">
        <f>U370*P370</f>
      </c>
      <c r="T370" s="8">
        <v>5865</v>
      </c>
      <c r="U370" s="8">
        <f>T370/Q370</f>
      </c>
      <c r="V370" s="8">
        <f>T370/M370</f>
      </c>
      <c r="W370" t="s">
        <v>25</v>
      </c>
      <c r="X370">
        <v>17</v>
      </c>
      <c r="Y370" t="s">
        <v>307</v>
      </c>
    </row>
    <row r="371" spans="1:25" x14ac:dyDescent="0.25">
      <c r="A371">
        <v>2024</v>
      </c>
      <c r="B371" t="s">
        <v>22</v>
      </c>
      <c r="C371" s="1" t="s">
        <v>298</v>
      </c>
      <c r="D371" s="1" t="s">
        <v>304</v>
      </c>
      <c r="E371" s="1">
        <v>2100126547</v>
      </c>
      <c r="F371" s="2" t="s">
        <v>25</v>
      </c>
      <c r="G371" s="7" t="s">
        <v>26</v>
      </c>
      <c r="H371" s="7">
        <f>VLOOKUP(E371,SOTC_SWINE!B2:C344,{2},FALSE)</f>
      </c>
      <c r="I371" s="1">
        <v>1000000000631</v>
      </c>
      <c r="J371" s="2" t="s">
        <v>90</v>
      </c>
      <c r="K371" s="2" t="s">
        <v>90</v>
      </c>
      <c r="L371">
        <f>IF(VLOOKUP(K371,SKU_SWINE!C2:F106,{4},FALSE)=0, "-",VLOOKUP(K371,SKU_SWINE!C2:F106,{4},FALSE)</f>
      </c>
      <c r="M371" s="8">
        <v>1</v>
      </c>
      <c r="N371" s="7" t="s">
        <v>28</v>
      </c>
      <c r="O371" s="9">
        <f>((VLOOKUP(Y371,SOTC_SWINE!A2:J344,9,FALSE)/VLOOKUP(Y371,SOTC_SWINE!A2:J344,8,FALSE))*M371)</f>
      </c>
      <c r="P371" s="8">
        <f>3*M371</f>
      </c>
      <c r="Q371" s="10">
        <f>O371-P371</f>
      </c>
      <c r="R371" s="10">
        <f>Q371/M371</f>
      </c>
      <c r="S371" s="10">
        <f>U371*P371</f>
      </c>
      <c r="T371" s="8">
        <v>2221.59</v>
      </c>
      <c r="U371" s="8">
        <f>T371/Q371</f>
      </c>
      <c r="V371" s="8">
        <f>T371/M371</f>
      </c>
      <c r="W371" t="s">
        <v>25</v>
      </c>
      <c r="X371">
        <v>17</v>
      </c>
      <c r="Y371" t="s">
        <v>306</v>
      </c>
    </row>
    <row r="372" spans="1:25" x14ac:dyDescent="0.25">
      <c r="A372">
        <v>2024</v>
      </c>
      <c r="B372" t="s">
        <v>22</v>
      </c>
      <c r="C372" s="1" t="s">
        <v>309</v>
      </c>
      <c r="D372" s="1" t="s">
        <v>310</v>
      </c>
      <c r="E372" s="1">
        <v>2100126443</v>
      </c>
      <c r="F372" s="2" t="s">
        <v>25</v>
      </c>
      <c r="G372" s="7" t="s">
        <v>26</v>
      </c>
      <c r="H372" s="7">
        <f>VLOOKUP(E372,SOTC_SWINE!B2:C344,{2},FALSE)</f>
      </c>
      <c r="I372" s="1">
        <v>1000000000631</v>
      </c>
      <c r="J372" s="2" t="s">
        <v>90</v>
      </c>
      <c r="K372" s="2" t="s">
        <v>90</v>
      </c>
      <c r="L372">
        <f>IF(VLOOKUP(K372,SKU_SWINE!C2:F106,{4},FALSE)=0, "-",VLOOKUP(K372,SKU_SWINE!C2:F106,{4},FALSE)</f>
      </c>
      <c r="M372" s="8">
        <v>8</v>
      </c>
      <c r="N372" s="7" t="s">
        <v>28</v>
      </c>
      <c r="O372" s="9">
        <f>((VLOOKUP(Y372,SOTC_SWINE!A2:J344,9,FALSE)/VLOOKUP(Y372,SOTC_SWINE!A2:J344,8,FALSE))*M372)</f>
      </c>
      <c r="P372" s="8">
        <f>3*M372</f>
      </c>
      <c r="Q372" s="10">
        <f>O372-P372</f>
      </c>
      <c r="R372" s="10">
        <f>Q372/M372</f>
      </c>
      <c r="S372" s="10">
        <f>U372*P372</f>
      </c>
      <c r="T372" s="8">
        <v>15033.36</v>
      </c>
      <c r="U372" s="8">
        <f>T372/Q372</f>
      </c>
      <c r="V372" s="8">
        <f>T372/M372</f>
      </c>
      <c r="W372" t="s">
        <v>25</v>
      </c>
      <c r="X372">
        <v>17</v>
      </c>
      <c r="Y372" t="s">
        <v>311</v>
      </c>
    </row>
    <row r="373" spans="1:25" x14ac:dyDescent="0.25">
      <c r="A373">
        <v>2024</v>
      </c>
      <c r="B373" t="s">
        <v>22</v>
      </c>
      <c r="C373" s="1" t="s">
        <v>309</v>
      </c>
      <c r="D373" s="1" t="s">
        <v>310</v>
      </c>
      <c r="E373" s="1">
        <v>2100126443</v>
      </c>
      <c r="F373" s="2" t="s">
        <v>25</v>
      </c>
      <c r="G373" s="7" t="s">
        <v>26</v>
      </c>
      <c r="H373" s="7">
        <f>VLOOKUP(E373,SOTC_SWINE!B2:C344,{2},FALSE)</f>
      </c>
      <c r="I373" s="1">
        <v>1000000000637</v>
      </c>
      <c r="J373" s="2" t="s">
        <v>47</v>
      </c>
      <c r="K373" s="2" t="s">
        <v>47</v>
      </c>
      <c r="L373">
        <f>IF(VLOOKUP(K373,SKU_SWINE!C2:F106,{4},FALSE)=0, "-",VLOOKUP(K373,SKU_SWINE!C2:F106,{4},FALSE)</f>
      </c>
      <c r="M373" s="8">
        <v>13</v>
      </c>
      <c r="N373" s="7" t="s">
        <v>28</v>
      </c>
      <c r="O373" s="9">
        <f>((VLOOKUP(Y373,SOTC_SWINE!A2:J344,9,FALSE)/VLOOKUP(Y373,SOTC_SWINE!A2:J344,8,FALSE))*M373)</f>
      </c>
      <c r="P373" s="8">
        <f>3*M373</f>
      </c>
      <c r="Q373" s="10">
        <f>O373-P373</f>
      </c>
      <c r="R373" s="10">
        <f>Q373/M373</f>
      </c>
      <c r="S373" s="10">
        <f>U373*P373</f>
      </c>
      <c r="T373" s="8">
        <v>39312.52</v>
      </c>
      <c r="U373" s="8">
        <f>T373/Q373</f>
      </c>
      <c r="V373" s="8">
        <f>T373/M373</f>
      </c>
      <c r="W373" t="s">
        <v>25</v>
      </c>
      <c r="X373">
        <v>17</v>
      </c>
      <c r="Y373" t="s">
        <v>312</v>
      </c>
    </row>
    <row r="374" spans="1:25" x14ac:dyDescent="0.25">
      <c r="A374">
        <v>2024</v>
      </c>
      <c r="B374" t="s">
        <v>22</v>
      </c>
      <c r="C374" s="1" t="s">
        <v>309</v>
      </c>
      <c r="D374" s="1" t="s">
        <v>310</v>
      </c>
      <c r="E374" s="1">
        <v>2100126443</v>
      </c>
      <c r="F374" s="2" t="s">
        <v>25</v>
      </c>
      <c r="G374" s="7" t="s">
        <v>26</v>
      </c>
      <c r="H374" s="7">
        <f>VLOOKUP(E374,SOTC_SWINE!B2:C344,{2},FALSE)</f>
      </c>
      <c r="I374" s="1">
        <v>1000000000278</v>
      </c>
      <c r="J374" s="2" t="s">
        <v>51</v>
      </c>
      <c r="K374" s="2" t="s">
        <v>51</v>
      </c>
      <c r="L374">
        <f>IF(VLOOKUP(K374,SKU_SWINE!C2:F106,{4},FALSE)=0, "-",VLOOKUP(K374,SKU_SWINE!C2:F106,{4},FALSE)</f>
      </c>
      <c r="M374" s="8">
        <v>1</v>
      </c>
      <c r="N374" s="7" t="s">
        <v>28</v>
      </c>
      <c r="O374" s="9">
        <f>((VLOOKUP(Y374,SOTC_SWINE!A2:J344,9,FALSE)/VLOOKUP(Y374,SOTC_SWINE!A2:J344,8,FALSE))*M374)</f>
      </c>
      <c r="P374" s="8">
        <f>3*M374</f>
      </c>
      <c r="Q374" s="10">
        <f>O374-P374</f>
      </c>
      <c r="R374" s="10">
        <f>Q374/M374</f>
      </c>
      <c r="S374" s="10">
        <f>U374*P374</f>
      </c>
      <c r="T374" s="8">
        <v>4250</v>
      </c>
      <c r="U374" s="8">
        <f>T374/Q374</f>
      </c>
      <c r="V374" s="8">
        <f>T374/M374</f>
      </c>
      <c r="W374" t="s">
        <v>25</v>
      </c>
      <c r="X374">
        <v>17</v>
      </c>
      <c r="Y374" t="s">
        <v>313</v>
      </c>
    </row>
    <row r="375" spans="1:25" x14ac:dyDescent="0.25">
      <c r="A375">
        <v>2024</v>
      </c>
      <c r="B375" t="s">
        <v>22</v>
      </c>
      <c r="C375" s="1" t="s">
        <v>309</v>
      </c>
      <c r="D375" s="1" t="s">
        <v>310</v>
      </c>
      <c r="E375" s="1">
        <v>2100126443</v>
      </c>
      <c r="F375" s="2" t="s">
        <v>25</v>
      </c>
      <c r="G375" s="7" t="s">
        <v>26</v>
      </c>
      <c r="H375" s="7">
        <f>VLOOKUP(E375,SOTC_SWINE!B2:C344,{2},FALSE)</f>
      </c>
      <c r="I375" s="1">
        <v>1000000000630</v>
      </c>
      <c r="J375" s="2" t="s">
        <v>102</v>
      </c>
      <c r="K375" s="2" t="s">
        <v>102</v>
      </c>
      <c r="L375">
        <f>IF(VLOOKUP(K375,SKU_SWINE!C2:F106,{4},FALSE)=0, "-",VLOOKUP(K375,SKU_SWINE!C2:F106,{4},FALSE)</f>
      </c>
      <c r="M375" s="8">
        <v>2</v>
      </c>
      <c r="N375" s="7" t="s">
        <v>28</v>
      </c>
      <c r="O375" s="9">
        <f>((VLOOKUP(Y375,SOTC_SWINE!A2:J344,9,FALSE)/VLOOKUP(Y375,SOTC_SWINE!A2:J344,8,FALSE))*M375)</f>
      </c>
      <c r="P375" s="8">
        <f>3*M375</f>
      </c>
      <c r="Q375" s="10">
        <f>O375-P375</f>
      </c>
      <c r="R375" s="10">
        <f>Q375/M375</f>
      </c>
      <c r="S375" s="10">
        <f>U375*P375</f>
      </c>
      <c r="T375" s="8">
        <v>1840.88</v>
      </c>
      <c r="U375" s="8">
        <f>T375/Q375</f>
      </c>
      <c r="V375" s="8">
        <f>T375/M375</f>
      </c>
      <c r="W375" t="s">
        <v>25</v>
      </c>
      <c r="X375">
        <v>17</v>
      </c>
      <c r="Y375" t="s">
        <v>314</v>
      </c>
    </row>
    <row r="376" spans="1:25" x14ac:dyDescent="0.25">
      <c r="A376">
        <v>2024</v>
      </c>
      <c r="B376" t="s">
        <v>22</v>
      </c>
      <c r="C376" s="1" t="s">
        <v>309</v>
      </c>
      <c r="D376" s="1" t="s">
        <v>310</v>
      </c>
      <c r="E376" s="1">
        <v>2100126443</v>
      </c>
      <c r="F376" s="2" t="s">
        <v>25</v>
      </c>
      <c r="G376" s="7" t="s">
        <v>26</v>
      </c>
      <c r="H376" s="7">
        <f>VLOOKUP(E376,SOTC_SWINE!B2:C344,{2},FALSE)</f>
      </c>
      <c r="I376" s="1">
        <v>1000000000631</v>
      </c>
      <c r="J376" s="2" t="s">
        <v>90</v>
      </c>
      <c r="K376" s="2" t="s">
        <v>90</v>
      </c>
      <c r="L376">
        <f>IF(VLOOKUP(K376,SKU_SWINE!C2:F106,{4},FALSE)=0, "-",VLOOKUP(K376,SKU_SWINE!C2:F106,{4},FALSE)</f>
      </c>
      <c r="M376" s="8">
        <v>6</v>
      </c>
      <c r="N376" s="7" t="s">
        <v>28</v>
      </c>
      <c r="O376" s="9">
        <f>((VLOOKUP(Y376,SOTC_SWINE!A2:J344,9,FALSE)/VLOOKUP(Y376,SOTC_SWINE!A2:J344,8,FALSE))*M376)</f>
      </c>
      <c r="P376" s="8">
        <f>3*M376</f>
      </c>
      <c r="Q376" s="10">
        <f>O376-P376</f>
      </c>
      <c r="R376" s="10">
        <f>Q376/M376</f>
      </c>
      <c r="S376" s="10">
        <f>U376*P376</f>
      </c>
      <c r="T376" s="8">
        <v>11275.02</v>
      </c>
      <c r="U376" s="8">
        <f>T376/Q376</f>
      </c>
      <c r="V376" s="8">
        <f>T376/M376</f>
      </c>
      <c r="W376" t="s">
        <v>25</v>
      </c>
      <c r="X376">
        <v>17</v>
      </c>
      <c r="Y376" t="s">
        <v>311</v>
      </c>
    </row>
    <row r="377" spans="1:25" x14ac:dyDescent="0.25">
      <c r="A377">
        <v>2024</v>
      </c>
      <c r="B377" t="s">
        <v>22</v>
      </c>
      <c r="C377" s="1" t="s">
        <v>309</v>
      </c>
      <c r="D377" s="1" t="s">
        <v>310</v>
      </c>
      <c r="E377" s="1">
        <v>2100126443</v>
      </c>
      <c r="F377" s="2" t="s">
        <v>25</v>
      </c>
      <c r="G377" s="7" t="s">
        <v>26</v>
      </c>
      <c r="H377" s="7">
        <f>VLOOKUP(E377,SOTC_SWINE!B2:C344,{2},FALSE)</f>
      </c>
      <c r="I377" s="1">
        <v>1000000000637</v>
      </c>
      <c r="J377" s="2" t="s">
        <v>47</v>
      </c>
      <c r="K377" s="2" t="s">
        <v>47</v>
      </c>
      <c r="L377">
        <f>IF(VLOOKUP(K377,SKU_SWINE!C2:F106,{4},FALSE)=0, "-",VLOOKUP(K377,SKU_SWINE!C2:F106,{4},FALSE)</f>
      </c>
      <c r="M377" s="8">
        <v>1</v>
      </c>
      <c r="N377" s="7" t="s">
        <v>28</v>
      </c>
      <c r="O377" s="9">
        <f>((VLOOKUP(Y377,SOTC_SWINE!A2:J344,9,FALSE)/VLOOKUP(Y377,SOTC_SWINE!A2:J344,8,FALSE))*M377)</f>
      </c>
      <c r="P377" s="8">
        <f>3*M377</f>
      </c>
      <c r="Q377" s="10">
        <f>O377-P377</f>
      </c>
      <c r="R377" s="10">
        <f>Q377/M377</f>
      </c>
      <c r="S377" s="10">
        <f>U377*P377</f>
      </c>
      <c r="T377" s="8">
        <v>2572.5</v>
      </c>
      <c r="U377" s="8">
        <f>T377/Q377</f>
      </c>
      <c r="V377" s="8">
        <f>T377/M377</f>
      </c>
      <c r="W377" t="s">
        <v>25</v>
      </c>
      <c r="X377">
        <v>17</v>
      </c>
      <c r="Y377" t="s">
        <v>312</v>
      </c>
    </row>
    <row r="378" spans="1:25" x14ac:dyDescent="0.25">
      <c r="A378">
        <v>2024</v>
      </c>
      <c r="B378" t="s">
        <v>22</v>
      </c>
      <c r="C378" s="1" t="s">
        <v>309</v>
      </c>
      <c r="D378" s="1" t="s">
        <v>310</v>
      </c>
      <c r="E378" s="1">
        <v>2100126443</v>
      </c>
      <c r="F378" s="2" t="s">
        <v>25</v>
      </c>
      <c r="G378" s="7" t="s">
        <v>26</v>
      </c>
      <c r="H378" s="7">
        <f>VLOOKUP(E378,SOTC_SWINE!B2:C344,{2},FALSE)</f>
      </c>
      <c r="I378" s="1">
        <v>1000000000630</v>
      </c>
      <c r="J378" s="2" t="s">
        <v>102</v>
      </c>
      <c r="K378" s="2" t="s">
        <v>102</v>
      </c>
      <c r="L378">
        <f>IF(VLOOKUP(K378,SKU_SWINE!C2:F106,{4},FALSE)=0, "-",VLOOKUP(K378,SKU_SWINE!C2:F106,{4},FALSE)</f>
      </c>
      <c r="M378" s="8">
        <v>1</v>
      </c>
      <c r="N378" s="7" t="s">
        <v>28</v>
      </c>
      <c r="O378" s="9">
        <f>((VLOOKUP(Y378,SOTC_SWINE!A2:J344,9,FALSE)/VLOOKUP(Y378,SOTC_SWINE!A2:J344,8,FALSE))*M378)</f>
      </c>
      <c r="P378" s="8">
        <f>3*M378</f>
      </c>
      <c r="Q378" s="10">
        <f>O378-P378</f>
      </c>
      <c r="R378" s="10">
        <f>Q378/M378</f>
      </c>
      <c r="S378" s="10">
        <f>U378*P378</f>
      </c>
      <c r="T378" s="8">
        <v>1102.5</v>
      </c>
      <c r="U378" s="8">
        <f>T378/Q378</f>
      </c>
      <c r="V378" s="8">
        <f>T378/M378</f>
      </c>
      <c r="W378" t="s">
        <v>25</v>
      </c>
      <c r="X378">
        <v>17</v>
      </c>
      <c r="Y378" t="s">
        <v>314</v>
      </c>
    </row>
    <row r="379" spans="1:25" x14ac:dyDescent="0.25">
      <c r="A379">
        <v>2024</v>
      </c>
      <c r="B379" t="s">
        <v>22</v>
      </c>
      <c r="C379" s="1" t="s">
        <v>309</v>
      </c>
      <c r="D379" s="1" t="s">
        <v>310</v>
      </c>
      <c r="E379" s="1">
        <v>2100126443</v>
      </c>
      <c r="F379" s="2" t="s">
        <v>25</v>
      </c>
      <c r="G379" s="7" t="s">
        <v>26</v>
      </c>
      <c r="H379" s="7">
        <f>VLOOKUP(E379,SOTC_SWINE!B2:C344,{2},FALSE)</f>
      </c>
      <c r="I379" s="1">
        <v>1000000000630</v>
      </c>
      <c r="J379" s="2" t="s">
        <v>102</v>
      </c>
      <c r="K379" s="2" t="s">
        <v>102</v>
      </c>
      <c r="L379">
        <f>IF(VLOOKUP(K379,SKU_SWINE!C2:F106,{4},FALSE)=0, "-",VLOOKUP(K379,SKU_SWINE!C2:F106,{4},FALSE)</f>
      </c>
      <c r="M379" s="8">
        <v>1</v>
      </c>
      <c r="N379" s="7" t="s">
        <v>28</v>
      </c>
      <c r="O379" s="9">
        <f>((VLOOKUP(Y379,SOTC_SWINE!A2:J344,9,FALSE)/VLOOKUP(Y379,SOTC_SWINE!A2:J344,8,FALSE))*M379)</f>
      </c>
      <c r="P379" s="8">
        <f>3*M379</f>
      </c>
      <c r="Q379" s="10">
        <f>O379-P379</f>
      </c>
      <c r="R379" s="10">
        <f>Q379/M379</f>
      </c>
      <c r="S379" s="10">
        <f>U379*P379</f>
      </c>
      <c r="T379" s="8">
        <v>920.45</v>
      </c>
      <c r="U379" s="8">
        <f>T379/Q379</f>
      </c>
      <c r="V379" s="8">
        <f>T379/M379</f>
      </c>
      <c r="W379" t="s">
        <v>25</v>
      </c>
      <c r="X379">
        <v>17</v>
      </c>
      <c r="Y379" t="s">
        <v>314</v>
      </c>
    </row>
    <row r="380" spans="1:25" x14ac:dyDescent="0.25">
      <c r="A380">
        <v>2024</v>
      </c>
      <c r="B380" t="s">
        <v>22</v>
      </c>
      <c r="C380" s="1" t="s">
        <v>309</v>
      </c>
      <c r="D380" s="1" t="s">
        <v>310</v>
      </c>
      <c r="E380" s="1">
        <v>2100126443</v>
      </c>
      <c r="F380" s="2" t="s">
        <v>25</v>
      </c>
      <c r="G380" s="7" t="s">
        <v>26</v>
      </c>
      <c r="H380" s="7">
        <f>VLOOKUP(E380,SOTC_SWINE!B2:C344,{2},FALSE)</f>
      </c>
      <c r="I380" s="1">
        <v>1000000000286</v>
      </c>
      <c r="J380" s="2" t="s">
        <v>41</v>
      </c>
      <c r="K380" s="2" t="s">
        <v>41</v>
      </c>
      <c r="L380">
        <f>IF(VLOOKUP(K380,SKU_SWINE!C2:F106,{4},FALSE)=0, "-",VLOOKUP(K380,SKU_SWINE!C2:F106,{4},FALSE)</f>
      </c>
      <c r="M380" s="8">
        <v>1</v>
      </c>
      <c r="N380" s="7" t="s">
        <v>28</v>
      </c>
      <c r="O380" s="9">
        <f>((VLOOKUP(Y380,SOTC_SWINE!A2:J344,9,FALSE)/VLOOKUP(Y380,SOTC_SWINE!A2:J344,8,FALSE))*M380)</f>
      </c>
      <c r="P380" s="8">
        <f>3*M380</f>
      </c>
      <c r="Q380" s="10">
        <f>O380-P380</f>
      </c>
      <c r="R380" s="10">
        <f>Q380/M380</f>
      </c>
      <c r="S380" s="10">
        <f>U380*P380</f>
      </c>
      <c r="T380" s="8">
        <v>10955</v>
      </c>
      <c r="U380" s="8">
        <f>T380/Q380</f>
      </c>
      <c r="V380" s="8">
        <f>T380/M380</f>
      </c>
      <c r="W380" t="s">
        <v>25</v>
      </c>
      <c r="X380">
        <v>17</v>
      </c>
      <c r="Y380" t="s">
        <v>315</v>
      </c>
    </row>
    <row r="381" spans="1:25" x14ac:dyDescent="0.25">
      <c r="A381">
        <v>2024</v>
      </c>
      <c r="B381" t="s">
        <v>22</v>
      </c>
      <c r="C381" s="1" t="s">
        <v>309</v>
      </c>
      <c r="D381" s="1" t="s">
        <v>310</v>
      </c>
      <c r="E381" s="1">
        <v>2100126443</v>
      </c>
      <c r="F381" s="2" t="s">
        <v>25</v>
      </c>
      <c r="G381" s="7" t="s">
        <v>26</v>
      </c>
      <c r="H381" s="7">
        <f>VLOOKUP(E381,SOTC_SWINE!B2:C344,{2},FALSE)</f>
      </c>
      <c r="I381" s="1">
        <v>1000000000747</v>
      </c>
      <c r="J381" s="2" t="s">
        <v>316</v>
      </c>
      <c r="K381" s="2" t="s">
        <v>316</v>
      </c>
      <c r="L381">
        <f>IF(VLOOKUP(K381,SKU_SWINE!C2:F106,{4},FALSE)=0, "-",VLOOKUP(K381,SKU_SWINE!C2:F106,{4},FALSE)</f>
      </c>
      <c r="M381" s="8">
        <v>1</v>
      </c>
      <c r="N381" s="7" t="s">
        <v>28</v>
      </c>
      <c r="O381" s="9">
        <f>((VLOOKUP(Y381,SOTC_SWINE!A2:J344,9,FALSE)/VLOOKUP(Y381,SOTC_SWINE!A2:J344,8,FALSE))*M381)</f>
      </c>
      <c r="P381" s="8">
        <f>3*M381</f>
      </c>
      <c r="Q381" s="10">
        <f>O381-P381</f>
      </c>
      <c r="R381" s="10">
        <f>Q381/M381</f>
      </c>
      <c r="S381" s="10">
        <f>U381*P381</f>
      </c>
      <c r="T381" s="8">
        <v>14235</v>
      </c>
      <c r="U381" s="8">
        <f>T381/Q381</f>
      </c>
      <c r="V381" s="8">
        <f>T381/M381</f>
      </c>
      <c r="W381" t="s">
        <v>25</v>
      </c>
      <c r="X381">
        <v>17</v>
      </c>
      <c r="Y381" t="s">
        <v>317</v>
      </c>
    </row>
    <row r="382" spans="1:25" x14ac:dyDescent="0.25">
      <c r="A382">
        <v>2024</v>
      </c>
      <c r="B382" t="s">
        <v>22</v>
      </c>
      <c r="C382" s="1" t="s">
        <v>309</v>
      </c>
      <c r="D382" s="1" t="s">
        <v>310</v>
      </c>
      <c r="E382" s="1">
        <v>2100126443</v>
      </c>
      <c r="F382" s="2" t="s">
        <v>25</v>
      </c>
      <c r="G382" s="7" t="s">
        <v>26</v>
      </c>
      <c r="H382" s="7">
        <f>VLOOKUP(E382,SOTC_SWINE!B2:C344,{2},FALSE)</f>
      </c>
      <c r="I382" s="1">
        <v>1000000000282</v>
      </c>
      <c r="J382" s="2" t="s">
        <v>49</v>
      </c>
      <c r="K382" s="2" t="s">
        <v>49</v>
      </c>
      <c r="L382">
        <f>IF(VLOOKUP(K382,SKU_SWINE!C2:F106,{4},FALSE)=0, "-",VLOOKUP(K382,SKU_SWINE!C2:F106,{4},FALSE)</f>
      </c>
      <c r="M382" s="8">
        <v>1</v>
      </c>
      <c r="N382" s="7" t="s">
        <v>28</v>
      </c>
      <c r="O382" s="9">
        <f>((VLOOKUP(Y382,SOTC_SWINE!A2:J344,9,FALSE)/VLOOKUP(Y382,SOTC_SWINE!A2:J344,8,FALSE))*M382)</f>
      </c>
      <c r="P382" s="8">
        <f>3*M382</f>
      </c>
      <c r="Q382" s="10">
        <f>O382-P382</f>
      </c>
      <c r="R382" s="10">
        <f>Q382/M382</f>
      </c>
      <c r="S382" s="10">
        <f>U382*P382</f>
      </c>
      <c r="T382" s="8">
        <v>5330</v>
      </c>
      <c r="U382" s="8">
        <f>T382/Q382</f>
      </c>
      <c r="V382" s="8">
        <f>T382/M382</f>
      </c>
      <c r="W382" t="s">
        <v>25</v>
      </c>
      <c r="X382">
        <v>17</v>
      </c>
      <c r="Y382" t="s">
        <v>318</v>
      </c>
    </row>
    <row r="383" spans="1:25" x14ac:dyDescent="0.25">
      <c r="A383">
        <v>2024</v>
      </c>
      <c r="B383" t="s">
        <v>22</v>
      </c>
      <c r="C383" s="1" t="s">
        <v>309</v>
      </c>
      <c r="D383" s="1" t="s">
        <v>310</v>
      </c>
      <c r="E383" s="1">
        <v>2100126443</v>
      </c>
      <c r="F383" s="2" t="s">
        <v>25</v>
      </c>
      <c r="G383" s="7" t="s">
        <v>26</v>
      </c>
      <c r="H383" s="7">
        <f>VLOOKUP(E383,SOTC_SWINE!B2:C344,{2},FALSE)</f>
      </c>
      <c r="I383" s="1">
        <v>1000000000283</v>
      </c>
      <c r="J383" s="2" t="s">
        <v>45</v>
      </c>
      <c r="K383" s="2" t="s">
        <v>45</v>
      </c>
      <c r="L383">
        <f>IF(VLOOKUP(K383,SKU_SWINE!C2:F106,{4},FALSE)=0, "-",VLOOKUP(K383,SKU_SWINE!C2:F106,{4},FALSE)</f>
      </c>
      <c r="M383" s="8">
        <v>1</v>
      </c>
      <c r="N383" s="7" t="s">
        <v>28</v>
      </c>
      <c r="O383" s="9">
        <f>((VLOOKUP(Y383,SOTC_SWINE!A2:J344,9,FALSE)/VLOOKUP(Y383,SOTC_SWINE!A2:J344,8,FALSE))*M383)</f>
      </c>
      <c r="P383" s="8">
        <f>3*M383</f>
      </c>
      <c r="Q383" s="10">
        <f>O383-P383</f>
      </c>
      <c r="R383" s="10">
        <f>Q383/M383</f>
      </c>
      <c r="S383" s="10">
        <f>U383*P383</f>
      </c>
      <c r="T383" s="8">
        <v>8890</v>
      </c>
      <c r="U383" s="8">
        <f>T383/Q383</f>
      </c>
      <c r="V383" s="8">
        <f>T383/M383</f>
      </c>
      <c r="W383" t="s">
        <v>25</v>
      </c>
      <c r="X383">
        <v>17</v>
      </c>
      <c r="Y383" t="s">
        <v>319</v>
      </c>
    </row>
    <row r="384" spans="1:25" x14ac:dyDescent="0.25">
      <c r="A384">
        <v>2024</v>
      </c>
      <c r="B384" t="s">
        <v>22</v>
      </c>
      <c r="C384" s="1" t="s">
        <v>309</v>
      </c>
      <c r="D384" s="1" t="s">
        <v>310</v>
      </c>
      <c r="E384" s="1">
        <v>2100126443</v>
      </c>
      <c r="F384" s="2" t="s">
        <v>25</v>
      </c>
      <c r="G384" s="7" t="s">
        <v>26</v>
      </c>
      <c r="H384" s="7">
        <f>VLOOKUP(E384,SOTC_SWINE!B2:C344,{2},FALSE)</f>
      </c>
      <c r="I384" s="1">
        <v>1000000000630</v>
      </c>
      <c r="J384" s="2" t="s">
        <v>102</v>
      </c>
      <c r="K384" s="2" t="s">
        <v>102</v>
      </c>
      <c r="L384">
        <f>IF(VLOOKUP(K384,SKU_SWINE!C2:F106,{4},FALSE)=0, "-",VLOOKUP(K384,SKU_SWINE!C2:F106,{4},FALSE)</f>
      </c>
      <c r="M384" s="8">
        <v>1</v>
      </c>
      <c r="N384" s="7" t="s">
        <v>28</v>
      </c>
      <c r="O384" s="9">
        <f>((VLOOKUP(Y384,SOTC_SWINE!A2:J344,9,FALSE)/VLOOKUP(Y384,SOTC_SWINE!A2:J344,8,FALSE))*M384)</f>
      </c>
      <c r="P384" s="8">
        <f>3*M384</f>
      </c>
      <c r="Q384" s="10">
        <f>O384-P384</f>
      </c>
      <c r="R384" s="10">
        <f>Q384/M384</f>
      </c>
      <c r="S384" s="10">
        <f>U384*P384</f>
      </c>
      <c r="T384" s="8">
        <v>920.45</v>
      </c>
      <c r="U384" s="8">
        <f>T384/Q384</f>
      </c>
      <c r="V384" s="8">
        <f>T384/M384</f>
      </c>
      <c r="W384" t="s">
        <v>25</v>
      </c>
      <c r="X384">
        <v>17</v>
      </c>
      <c r="Y384" t="s">
        <v>314</v>
      </c>
    </row>
    <row r="385" spans="1:25" x14ac:dyDescent="0.25">
      <c r="A385">
        <v>2024</v>
      </c>
      <c r="B385" t="s">
        <v>22</v>
      </c>
      <c r="C385" s="1" t="s">
        <v>309</v>
      </c>
      <c r="D385" s="1" t="s">
        <v>310</v>
      </c>
      <c r="E385" s="1">
        <v>2100126443</v>
      </c>
      <c r="F385" s="2" t="s">
        <v>25</v>
      </c>
      <c r="G385" s="7" t="s">
        <v>26</v>
      </c>
      <c r="H385" s="7">
        <f>VLOOKUP(E385,SOTC_SWINE!B2:C344,{2},FALSE)</f>
      </c>
      <c r="I385" s="1">
        <v>1000000000631</v>
      </c>
      <c r="J385" s="2" t="s">
        <v>90</v>
      </c>
      <c r="K385" s="2" t="s">
        <v>90</v>
      </c>
      <c r="L385">
        <f>IF(VLOOKUP(K385,SKU_SWINE!C2:F106,{4},FALSE)=0, "-",VLOOKUP(K385,SKU_SWINE!C2:F106,{4},FALSE)</f>
      </c>
      <c r="M385" s="8">
        <v>1</v>
      </c>
      <c r="N385" s="7" t="s">
        <v>28</v>
      </c>
      <c r="O385" s="9">
        <f>((VLOOKUP(Y385,SOTC_SWINE!A2:J344,9,FALSE)/VLOOKUP(Y385,SOTC_SWINE!A2:J344,8,FALSE))*M385)</f>
      </c>
      <c r="P385" s="8">
        <f>3*M385</f>
      </c>
      <c r="Q385" s="10">
        <f>O385-P385</f>
      </c>
      <c r="R385" s="10">
        <f>Q385/M385</f>
      </c>
      <c r="S385" s="10">
        <f>U385*P385</f>
      </c>
      <c r="T385" s="8">
        <v>1879.17</v>
      </c>
      <c r="U385" s="8">
        <f>T385/Q385</f>
      </c>
      <c r="V385" s="8">
        <f>T385/M385</f>
      </c>
      <c r="W385" t="s">
        <v>25</v>
      </c>
      <c r="X385">
        <v>17</v>
      </c>
      <c r="Y385" t="s">
        <v>311</v>
      </c>
    </row>
    <row r="386" spans="1:25" x14ac:dyDescent="0.25">
      <c r="A386">
        <v>2024</v>
      </c>
      <c r="B386" t="s">
        <v>22</v>
      </c>
      <c r="C386" s="1" t="s">
        <v>309</v>
      </c>
      <c r="D386" s="1" t="s">
        <v>310</v>
      </c>
      <c r="E386" s="1">
        <v>2100126443</v>
      </c>
      <c r="F386" s="2" t="s">
        <v>25</v>
      </c>
      <c r="G386" s="7" t="s">
        <v>26</v>
      </c>
      <c r="H386" s="7">
        <f>VLOOKUP(E386,SOTC_SWINE!B2:C344,{2},FALSE)</f>
      </c>
      <c r="I386" s="1">
        <v>1000000000282</v>
      </c>
      <c r="J386" s="2" t="s">
        <v>49</v>
      </c>
      <c r="K386" s="2" t="s">
        <v>49</v>
      </c>
      <c r="L386">
        <f>IF(VLOOKUP(K386,SKU_SWINE!C2:F106,{4},FALSE)=0, "-",VLOOKUP(K386,SKU_SWINE!C2:F106,{4},FALSE)</f>
      </c>
      <c r="M386" s="8">
        <v>2</v>
      </c>
      <c r="N386" s="7" t="s">
        <v>28</v>
      </c>
      <c r="O386" s="9">
        <f>((VLOOKUP(Y386,SOTC_SWINE!A2:J344,9,FALSE)/VLOOKUP(Y386,SOTC_SWINE!A2:J344,8,FALSE))*M386)</f>
      </c>
      <c r="P386" s="8">
        <f>3*M386</f>
      </c>
      <c r="Q386" s="10">
        <f>O386-P386</f>
      </c>
      <c r="R386" s="10">
        <f>Q386/M386</f>
      </c>
      <c r="S386" s="10">
        <f>U386*P386</f>
      </c>
      <c r="T386" s="8">
        <v>13125</v>
      </c>
      <c r="U386" s="8">
        <f>T386/Q386</f>
      </c>
      <c r="V386" s="8">
        <f>T386/M386</f>
      </c>
      <c r="W386" t="s">
        <v>25</v>
      </c>
      <c r="X386">
        <v>17</v>
      </c>
      <c r="Y386" t="s">
        <v>318</v>
      </c>
    </row>
    <row r="387" spans="1:25" x14ac:dyDescent="0.25">
      <c r="A387">
        <v>2024</v>
      </c>
      <c r="B387" t="s">
        <v>22</v>
      </c>
      <c r="C387" s="1" t="s">
        <v>309</v>
      </c>
      <c r="D387" s="1" t="s">
        <v>310</v>
      </c>
      <c r="E387" s="1">
        <v>2100126443</v>
      </c>
      <c r="F387" s="2" t="s">
        <v>25</v>
      </c>
      <c r="G387" s="7" t="s">
        <v>26</v>
      </c>
      <c r="H387" s="7">
        <f>VLOOKUP(E387,SOTC_SWINE!B2:C344,{2},FALSE)</f>
      </c>
      <c r="I387" s="1">
        <v>1000000000283</v>
      </c>
      <c r="J387" s="2" t="s">
        <v>45</v>
      </c>
      <c r="K387" s="2" t="s">
        <v>45</v>
      </c>
      <c r="L387">
        <f>IF(VLOOKUP(K387,SKU_SWINE!C2:F106,{4},FALSE)=0, "-",VLOOKUP(K387,SKU_SWINE!C2:F106,{4},FALSE)</f>
      </c>
      <c r="M387" s="8">
        <v>7</v>
      </c>
      <c r="N387" s="7" t="s">
        <v>28</v>
      </c>
      <c r="O387" s="9">
        <f>((VLOOKUP(Y387,SOTC_SWINE!A2:J344,9,FALSE)/VLOOKUP(Y387,SOTC_SWINE!A2:J344,8,FALSE))*M387)</f>
      </c>
      <c r="P387" s="8">
        <f>3*M387</f>
      </c>
      <c r="Q387" s="10">
        <f>O387-P387</f>
      </c>
      <c r="R387" s="10">
        <f>Q387/M387</f>
      </c>
      <c r="S387" s="10">
        <f>U387*P387</f>
      </c>
      <c r="T387" s="8">
        <v>62230</v>
      </c>
      <c r="U387" s="8">
        <f>T387/Q387</f>
      </c>
      <c r="V387" s="8">
        <f>T387/M387</f>
      </c>
      <c r="W387" t="s">
        <v>25</v>
      </c>
      <c r="X387">
        <v>17</v>
      </c>
      <c r="Y387" t="s">
        <v>319</v>
      </c>
    </row>
    <row r="388" spans="1:25" x14ac:dyDescent="0.25">
      <c r="A388">
        <v>2024</v>
      </c>
      <c r="B388" t="s">
        <v>22</v>
      </c>
      <c r="C388" s="1" t="s">
        <v>309</v>
      </c>
      <c r="D388" s="1" t="s">
        <v>310</v>
      </c>
      <c r="E388" s="1">
        <v>2100126443</v>
      </c>
      <c r="F388" s="2" t="s">
        <v>25</v>
      </c>
      <c r="G388" s="7" t="s">
        <v>26</v>
      </c>
      <c r="H388" s="7">
        <f>VLOOKUP(E388,SOTC_SWINE!B2:C344,{2},FALSE)</f>
      </c>
      <c r="I388" s="1">
        <v>1000000000286</v>
      </c>
      <c r="J388" s="2" t="s">
        <v>41</v>
      </c>
      <c r="K388" s="2" t="s">
        <v>41</v>
      </c>
      <c r="L388">
        <f>IF(VLOOKUP(K388,SKU_SWINE!C2:F106,{4},FALSE)=0, "-",VLOOKUP(K388,SKU_SWINE!C2:F106,{4},FALSE)</f>
      </c>
      <c r="M388" s="8">
        <v>4</v>
      </c>
      <c r="N388" s="7" t="s">
        <v>28</v>
      </c>
      <c r="O388" s="9">
        <f>((VLOOKUP(Y388,SOTC_SWINE!A2:J344,9,FALSE)/VLOOKUP(Y388,SOTC_SWINE!A2:J344,8,FALSE))*M388)</f>
      </c>
      <c r="P388" s="8">
        <f>3*M388</f>
      </c>
      <c r="Q388" s="10">
        <f>O388-P388</f>
      </c>
      <c r="R388" s="10">
        <f>Q388/M388</f>
      </c>
      <c r="S388" s="10">
        <f>U388*P388</f>
      </c>
      <c r="T388" s="8">
        <v>43820</v>
      </c>
      <c r="U388" s="8">
        <f>T388/Q388</f>
      </c>
      <c r="V388" s="8">
        <f>T388/M388</f>
      </c>
      <c r="W388" t="s">
        <v>25</v>
      </c>
      <c r="X388">
        <v>17</v>
      </c>
      <c r="Y388" t="s">
        <v>315</v>
      </c>
    </row>
    <row r="389" spans="1:25" x14ac:dyDescent="0.25">
      <c r="A389">
        <v>2024</v>
      </c>
      <c r="B389" t="s">
        <v>22</v>
      </c>
      <c r="C389" s="1" t="s">
        <v>309</v>
      </c>
      <c r="D389" s="1" t="s">
        <v>310</v>
      </c>
      <c r="E389" s="1">
        <v>2100126443</v>
      </c>
      <c r="F389" s="2" t="s">
        <v>25</v>
      </c>
      <c r="G389" s="7" t="s">
        <v>26</v>
      </c>
      <c r="H389" s="7">
        <f>VLOOKUP(E389,SOTC_SWINE!B2:C344,{2},FALSE)</f>
      </c>
      <c r="I389" s="1">
        <v>1000000000741</v>
      </c>
      <c r="J389" s="2" t="s">
        <v>320</v>
      </c>
      <c r="K389" s="2" t="s">
        <v>320</v>
      </c>
      <c r="L389">
        <f>IF(VLOOKUP(K389,SKU_SWINE!C2:F106,{4},FALSE)=0, "-",VLOOKUP(K389,SKU_SWINE!C2:F106,{4},FALSE)</f>
      </c>
      <c r="M389" s="8">
        <v>1</v>
      </c>
      <c r="N389" s="7" t="s">
        <v>28</v>
      </c>
      <c r="O389" s="9">
        <f>((VLOOKUP(Y389,SOTC_SWINE!A2:J344,9,FALSE)/VLOOKUP(Y389,SOTC_SWINE!A2:J344,8,FALSE))*M389)</f>
      </c>
      <c r="P389" s="8">
        <f>3*M389</f>
      </c>
      <c r="Q389" s="10">
        <f>O389-P389</f>
      </c>
      <c r="R389" s="10">
        <f>Q389/M389</f>
      </c>
      <c r="S389" s="10">
        <f>U389*P389</f>
      </c>
      <c r="T389" s="8">
        <v>17322.5</v>
      </c>
      <c r="U389" s="8">
        <f>T389/Q389</f>
      </c>
      <c r="V389" s="8">
        <f>T389/M389</f>
      </c>
      <c r="W389" t="s">
        <v>25</v>
      </c>
      <c r="X389">
        <v>17</v>
      </c>
      <c r="Y389" t="s">
        <v>321</v>
      </c>
    </row>
    <row r="390" spans="1:25" x14ac:dyDescent="0.25">
      <c r="A390">
        <v>2024</v>
      </c>
      <c r="B390" t="s">
        <v>22</v>
      </c>
      <c r="C390" s="1" t="s">
        <v>309</v>
      </c>
      <c r="D390" s="1" t="s">
        <v>310</v>
      </c>
      <c r="E390" s="1">
        <v>2100126443</v>
      </c>
      <c r="F390" s="2" t="s">
        <v>25</v>
      </c>
      <c r="G390" s="7" t="s">
        <v>26</v>
      </c>
      <c r="H390" s="7">
        <f>VLOOKUP(E390,SOTC_SWINE!B2:C344,{2},FALSE)</f>
      </c>
      <c r="I390" s="1">
        <v>1000000000630</v>
      </c>
      <c r="J390" s="2" t="s">
        <v>102</v>
      </c>
      <c r="K390" s="2" t="s">
        <v>102</v>
      </c>
      <c r="L390">
        <f>IF(VLOOKUP(K390,SKU_SWINE!C2:F106,{4},FALSE)=0, "-",VLOOKUP(K390,SKU_SWINE!C2:F106,{4},FALSE)</f>
      </c>
      <c r="M390" s="8">
        <v>4</v>
      </c>
      <c r="N390" s="7" t="s">
        <v>28</v>
      </c>
      <c r="O390" s="9">
        <f>((VLOOKUP(Y390,SOTC_SWINE!A2:J344,9,FALSE)/VLOOKUP(Y390,SOTC_SWINE!A2:J344,8,FALSE))*M390)</f>
      </c>
      <c r="P390" s="8">
        <f>3*M390</f>
      </c>
      <c r="Q390" s="10">
        <f>O390-P390</f>
      </c>
      <c r="R390" s="10">
        <f>Q390/M390</f>
      </c>
      <c r="S390" s="10">
        <f>U390*P390</f>
      </c>
      <c r="T390" s="8">
        <v>3681.8</v>
      </c>
      <c r="U390" s="8">
        <f>T390/Q390</f>
      </c>
      <c r="V390" s="8">
        <f>T390/M390</f>
      </c>
      <c r="W390" t="s">
        <v>25</v>
      </c>
      <c r="X390">
        <v>17</v>
      </c>
      <c r="Y390" t="s">
        <v>314</v>
      </c>
    </row>
    <row r="391" spans="1:25" x14ac:dyDescent="0.25">
      <c r="A391">
        <v>2024</v>
      </c>
      <c r="B391" t="s">
        <v>22</v>
      </c>
      <c r="C391" s="1" t="s">
        <v>309</v>
      </c>
      <c r="D391" s="1" t="s">
        <v>310</v>
      </c>
      <c r="E391" s="1">
        <v>2100126443</v>
      </c>
      <c r="F391" s="2" t="s">
        <v>25</v>
      </c>
      <c r="G391" s="7" t="s">
        <v>26</v>
      </c>
      <c r="H391" s="7">
        <f>VLOOKUP(E391,SOTC_SWINE!B2:C344,{2},FALSE)</f>
      </c>
      <c r="I391" s="1">
        <v>1000000000630</v>
      </c>
      <c r="J391" s="2" t="s">
        <v>102</v>
      </c>
      <c r="K391" s="2" t="s">
        <v>102</v>
      </c>
      <c r="L391">
        <f>IF(VLOOKUP(K391,SKU_SWINE!C2:F106,{4},FALSE)=0, "-",VLOOKUP(K391,SKU_SWINE!C2:F106,{4},FALSE)</f>
      </c>
      <c r="M391" s="8">
        <v>3</v>
      </c>
      <c r="N391" s="7" t="s">
        <v>28</v>
      </c>
      <c r="O391" s="9">
        <f>((VLOOKUP(Y391,SOTC_SWINE!A2:J344,9,FALSE)/VLOOKUP(Y391,SOTC_SWINE!A2:J344,8,FALSE))*M391)</f>
      </c>
      <c r="P391" s="8">
        <f>3*M391</f>
      </c>
      <c r="Q391" s="10">
        <f>O391-P391</f>
      </c>
      <c r="R391" s="10">
        <f>Q391/M391</f>
      </c>
      <c r="S391" s="10">
        <f>U391*P391</f>
      </c>
      <c r="T391" s="8">
        <v>2761.35</v>
      </c>
      <c r="U391" s="8">
        <f>T391/Q391</f>
      </c>
      <c r="V391" s="8">
        <f>T391/M391</f>
      </c>
      <c r="W391" t="s">
        <v>25</v>
      </c>
      <c r="X391">
        <v>17</v>
      </c>
      <c r="Y391" t="s">
        <v>314</v>
      </c>
    </row>
    <row r="392" spans="1:25" x14ac:dyDescent="0.25">
      <c r="A392">
        <v>2024</v>
      </c>
      <c r="B392" t="s">
        <v>22</v>
      </c>
      <c r="C392" s="1" t="s">
        <v>322</v>
      </c>
      <c r="D392" s="1" t="s">
        <v>323</v>
      </c>
      <c r="E392" s="1">
        <v>2100126559</v>
      </c>
      <c r="F392" s="2" t="s">
        <v>25</v>
      </c>
      <c r="G392" s="7" t="s">
        <v>26</v>
      </c>
      <c r="H392" s="7">
        <f>VLOOKUP(E392,SOTC_SWINE!B2:C344,{2},FALSE)</f>
      </c>
      <c r="I392" s="1">
        <v>1000000002356</v>
      </c>
      <c r="J392" s="2" t="s">
        <v>95</v>
      </c>
      <c r="K392" s="2" t="s">
        <v>95</v>
      </c>
      <c r="L392">
        <f>IF(VLOOKUP(K392,SKU_SWINE!C2:F106,{4},FALSE)=0, "-",VLOOKUP(K392,SKU_SWINE!C2:F106,{4},FALSE)</f>
      </c>
      <c r="M392" s="8">
        <v>8</v>
      </c>
      <c r="N392" s="7" t="s">
        <v>28</v>
      </c>
      <c r="O392" s="9">
        <f>((VLOOKUP(Y392,SOTC_SWINE!A2:J344,9,FALSE)/VLOOKUP(Y392,SOTC_SWINE!A2:J344,8,FALSE))*M392)</f>
      </c>
      <c r="P392" s="8">
        <f>3*M392</f>
      </c>
      <c r="Q392" s="10">
        <f>O392-P392</f>
      </c>
      <c r="R392" s="10">
        <f>Q392/M392</f>
      </c>
      <c r="S392" s="10">
        <f>U392*P392</f>
      </c>
      <c r="T392" s="8">
        <v>234697.5</v>
      </c>
      <c r="U392" s="8">
        <f>T392/Q392</f>
      </c>
      <c r="V392" s="8">
        <f>T392/M392</f>
      </c>
      <c r="W392" t="s">
        <v>25</v>
      </c>
      <c r="X392">
        <v>17</v>
      </c>
      <c r="Y392" t="s">
        <v>324</v>
      </c>
    </row>
    <row r="393" spans="1:25" x14ac:dyDescent="0.25">
      <c r="A393">
        <v>2024</v>
      </c>
      <c r="B393" t="s">
        <v>22</v>
      </c>
      <c r="C393" s="1" t="s">
        <v>322</v>
      </c>
      <c r="D393" s="1" t="s">
        <v>323</v>
      </c>
      <c r="E393" s="1">
        <v>2100126559</v>
      </c>
      <c r="F393" s="2" t="s">
        <v>25</v>
      </c>
      <c r="G393" s="7" t="s">
        <v>26</v>
      </c>
      <c r="H393" s="7">
        <f>VLOOKUP(E393,SOTC_SWINE!B2:C344,{2},FALSE)</f>
      </c>
      <c r="I393" s="1">
        <v>1000000002357</v>
      </c>
      <c r="J393" s="2" t="s">
        <v>97</v>
      </c>
      <c r="K393" s="2" t="s">
        <v>97</v>
      </c>
      <c r="L393">
        <f>IF(VLOOKUP(K393,SKU_SWINE!C2:F106,{4},FALSE)=0, "-",VLOOKUP(K393,SKU_SWINE!C2:F106,{4},FALSE)</f>
      </c>
      <c r="M393" s="8">
        <v>7</v>
      </c>
      <c r="N393" s="7" t="s">
        <v>28</v>
      </c>
      <c r="O393" s="9">
        <f>((VLOOKUP(Y393,SOTC_SWINE!A2:J344,9,FALSE)/VLOOKUP(Y393,SOTC_SWINE!A2:J344,8,FALSE))*M393)</f>
      </c>
      <c r="P393" s="8">
        <f>3*M393</f>
      </c>
      <c r="Q393" s="10">
        <f>O393-P393</f>
      </c>
      <c r="R393" s="10">
        <f>Q393/M393</f>
      </c>
      <c r="S393" s="10">
        <f>U393*P393</f>
      </c>
      <c r="T393" s="8">
        <v>168090</v>
      </c>
      <c r="U393" s="8">
        <f>T393/Q393</f>
      </c>
      <c r="V393" s="8">
        <f>T393/M393</f>
      </c>
      <c r="W393" t="s">
        <v>25</v>
      </c>
      <c r="X393">
        <v>17</v>
      </c>
      <c r="Y393" t="s">
        <v>325</v>
      </c>
    </row>
    <row r="394" spans="1:25" x14ac:dyDescent="0.25">
      <c r="A394">
        <v>2024</v>
      </c>
      <c r="B394" t="s">
        <v>22</v>
      </c>
      <c r="C394" s="1" t="s">
        <v>322</v>
      </c>
      <c r="D394" s="1" t="s">
        <v>326</v>
      </c>
      <c r="E394" s="1">
        <v>2100126563</v>
      </c>
      <c r="F394" s="2">
        <f>IF(ISNUMBER(SEARCH(":",IF(ISBLANK(VLOOKUP(E394,SOTC_SWINE!B2:D344,3,FALSE)),VLOOKUP(E394,SOTC_SWINE!B2:E344,4,FALSE),VLOOKUP(E344,SOTC_SWINE!B2:D344,3,FALSE))))=TRUE,"SW"&amp;UPPER(RIGHT(IF(ISBLANK(VLOOKUP(E394,SOTC_SWINE!B2:D344,3,FALSE)),VLOOKUP(E394,SOTC_SWINE!B2:E344,4,FALSE),VLOOKUP(E344,SOTC_SWINE!B2:D344,3,FALSE)),LEN(IF(ISBLANK(VLOOKUP(E394,SOTC_SWINE!B2:D344,3,FALSE)),VLOOKUP(E394,SOTC_SWINE!B2:E344,4,FALSE),VLOOKUP(E344,SOTC_SWINE!B2:D344,3,FALSE)))-SEARCH(":",IF(ISBLANK(VLOOKUP(E394,SOTC_SWINE!B2:D344,3,FALSE)),VLOOKUP(E394,SOTC_SWINE!B2:E344,4,FALSE),VLOOKUP(E344,SOTC_SWINE!B2:D344,3,FALSE))))),"SW"&amp;UPPER(RIGHT(IF(ISBLANK(VLOOKUP(E394,SOTC_SWINE!B2:D344,3,FALSE)),VLOOKUP(E394,SOTC_SWINE!B2:E344,4,FALSE),VLOOKUP(E344,SOTC_SWINE!B2:D344,3,FALSE)),LEN(IF(ISBLANK(VLOOKUP(E394,SOTC_SWINE!B2:D344,3,FALSE)),VLOOKUP(E394,SOTC_SWINE!B2:E344,4,FALSE),VLOOKUP(E344,SOTC_SWINE!B2:D344,3,FALSE)))-SEARCH("-",IF(ISBLANK(VLOOKUP(E394,SOTC_SWINE!B2:D344,3,FALSE)),VLOOKUP(E394,SOTC_SWINE!B2:E344,4,FALSE),VLOOKUP(E344,SOTC_SWINE!B2:D344,3,FALSE))))))</f>
      </c>
      <c r="G394" s="7" t="s">
        <v>26</v>
      </c>
      <c r="H394" s="7">
        <f>VLOOKUP(E394,SOTC_SWINE!B2:C344,{2},FALSE)</f>
      </c>
      <c r="I394" s="1">
        <v>1000000002356</v>
      </c>
      <c r="J394" s="2" t="s">
        <v>95</v>
      </c>
      <c r="K394" s="2" t="s">
        <v>95</v>
      </c>
      <c r="L394">
        <f>IF(VLOOKUP(K394,SKU_SWINE!C2:F106,{4},FALSE)=0, "-",VLOOKUP(K394,SKU_SWINE!C2:F106,{4},FALSE)</f>
      </c>
      <c r="M394" s="8">
        <v>11</v>
      </c>
      <c r="N394" s="7" t="s">
        <v>28</v>
      </c>
      <c r="O394" s="9">
        <f>((VLOOKUP(Y394,SOTC_SWINE!A2:J344,9,FALSE)/VLOOKUP(Y394,SOTC_SWINE!A2:J344,8,FALSE))*M394)</f>
      </c>
      <c r="P394" s="8">
        <v>0</v>
      </c>
      <c r="Q394" s="10">
        <f>O394-P394</f>
      </c>
      <c r="R394" s="10">
        <f>Q394/M394</f>
      </c>
      <c r="S394" s="10">
        <f>U394*P394</f>
      </c>
      <c r="T394" s="8">
        <v>290655</v>
      </c>
      <c r="U394" s="8">
        <f>T394/Q394</f>
      </c>
      <c r="V394" s="8">
        <f>T394/M394</f>
      </c>
      <c r="W394" t="s">
        <v>54</v>
      </c>
      <c r="X394">
        <v>17</v>
      </c>
      <c r="Y394" t="s">
        <v>327</v>
      </c>
    </row>
    <row r="395" spans="1:25" x14ac:dyDescent="0.25">
      <c r="A395">
        <v>2024</v>
      </c>
      <c r="B395" t="s">
        <v>22</v>
      </c>
      <c r="C395" s="1" t="s">
        <v>322</v>
      </c>
      <c r="D395" s="1" t="s">
        <v>326</v>
      </c>
      <c r="E395" s="1">
        <v>2100126563</v>
      </c>
      <c r="F395" s="2">
        <f>IF(ISNUMBER(SEARCH(":",IF(ISBLANK(VLOOKUP(E395,SOTC_SWINE!B2:D344,3,FALSE)),VLOOKUP(E395,SOTC_SWINE!B2:E344,4,FALSE),VLOOKUP(E344,SOTC_SWINE!B2:D344,3,FALSE))))=TRUE,"SW"&amp;UPPER(RIGHT(IF(ISBLANK(VLOOKUP(E395,SOTC_SWINE!B2:D344,3,FALSE)),VLOOKUP(E395,SOTC_SWINE!B2:E344,4,FALSE),VLOOKUP(E344,SOTC_SWINE!B2:D344,3,FALSE)),LEN(IF(ISBLANK(VLOOKUP(E395,SOTC_SWINE!B2:D344,3,FALSE)),VLOOKUP(E395,SOTC_SWINE!B2:E344,4,FALSE),VLOOKUP(E344,SOTC_SWINE!B2:D344,3,FALSE)))-SEARCH(":",IF(ISBLANK(VLOOKUP(E395,SOTC_SWINE!B2:D344,3,FALSE)),VLOOKUP(E395,SOTC_SWINE!B2:E344,4,FALSE),VLOOKUP(E344,SOTC_SWINE!B2:D344,3,FALSE))))),"SW"&amp;UPPER(RIGHT(IF(ISBLANK(VLOOKUP(E395,SOTC_SWINE!B2:D344,3,FALSE)),VLOOKUP(E395,SOTC_SWINE!B2:E344,4,FALSE),VLOOKUP(E344,SOTC_SWINE!B2:D344,3,FALSE)),LEN(IF(ISBLANK(VLOOKUP(E395,SOTC_SWINE!B2:D344,3,FALSE)),VLOOKUP(E395,SOTC_SWINE!B2:E344,4,FALSE),VLOOKUP(E344,SOTC_SWINE!B2:D344,3,FALSE)))-SEARCH("-",IF(ISBLANK(VLOOKUP(E395,SOTC_SWINE!B2:D344,3,FALSE)),VLOOKUP(E395,SOTC_SWINE!B2:E344,4,FALSE),VLOOKUP(E344,SOTC_SWINE!B2:D344,3,FALSE))))))</f>
      </c>
      <c r="G395" s="7" t="s">
        <v>26</v>
      </c>
      <c r="H395" s="7">
        <f>VLOOKUP(E395,SOTC_SWINE!B2:C344,{2},FALSE)</f>
      </c>
      <c r="I395" s="1">
        <v>1000000002357</v>
      </c>
      <c r="J395" s="2" t="s">
        <v>97</v>
      </c>
      <c r="K395" s="2" t="s">
        <v>97</v>
      </c>
      <c r="L395">
        <f>IF(VLOOKUP(K395,SKU_SWINE!C2:F106,{4},FALSE)=0, "-",VLOOKUP(K395,SKU_SWINE!C2:F106,{4},FALSE)</f>
      </c>
      <c r="M395" s="8">
        <v>4</v>
      </c>
      <c r="N395" s="7" t="s">
        <v>28</v>
      </c>
      <c r="O395" s="9">
        <f>((VLOOKUP(Y395,SOTC_SWINE!A2:J344,9,FALSE)/VLOOKUP(Y395,SOTC_SWINE!A2:J344,8,FALSE))*M395)</f>
      </c>
      <c r="P395" s="8">
        <v>0</v>
      </c>
      <c r="Q395" s="10">
        <f>O395-P395</f>
      </c>
      <c r="R395" s="10">
        <f>Q395/M395</f>
      </c>
      <c r="S395" s="10">
        <f>U395*P395</f>
      </c>
      <c r="T395" s="8">
        <v>88790</v>
      </c>
      <c r="U395" s="8">
        <f>T395/Q395</f>
      </c>
      <c r="V395" s="8">
        <f>T395/M395</f>
      </c>
      <c r="W395" t="s">
        <v>54</v>
      </c>
      <c r="X395">
        <v>17</v>
      </c>
      <c r="Y395" t="s">
        <v>328</v>
      </c>
    </row>
    <row r="396" spans="1:25" x14ac:dyDescent="0.25">
      <c r="A396">
        <v>2024</v>
      </c>
      <c r="B396" t="s">
        <v>22</v>
      </c>
      <c r="C396" s="1" t="s">
        <v>322</v>
      </c>
      <c r="D396" s="1" t="s">
        <v>329</v>
      </c>
      <c r="E396" s="1">
        <v>2100126565</v>
      </c>
      <c r="F396" s="2">
        <f>IF(ISNUMBER(SEARCH(":",IF(ISBLANK(VLOOKUP(E396,SOTC_SWINE!B2:D344,3,FALSE)),VLOOKUP(E396,SOTC_SWINE!B2:E344,4,FALSE),VLOOKUP(E344,SOTC_SWINE!B2:D344,3,FALSE))))=TRUE,"SW"&amp;UPPER(RIGHT(IF(ISBLANK(VLOOKUP(E396,SOTC_SWINE!B2:D344,3,FALSE)),VLOOKUP(E396,SOTC_SWINE!B2:E344,4,FALSE),VLOOKUP(E344,SOTC_SWINE!B2:D344,3,FALSE)),LEN(IF(ISBLANK(VLOOKUP(E396,SOTC_SWINE!B2:D344,3,FALSE)),VLOOKUP(E396,SOTC_SWINE!B2:E344,4,FALSE),VLOOKUP(E344,SOTC_SWINE!B2:D344,3,FALSE)))-SEARCH(":",IF(ISBLANK(VLOOKUP(E396,SOTC_SWINE!B2:D344,3,FALSE)),VLOOKUP(E396,SOTC_SWINE!B2:E344,4,FALSE),VLOOKUP(E344,SOTC_SWINE!B2:D344,3,FALSE))))),"SW"&amp;UPPER(RIGHT(IF(ISBLANK(VLOOKUP(E396,SOTC_SWINE!B2:D344,3,FALSE)),VLOOKUP(E396,SOTC_SWINE!B2:E344,4,FALSE),VLOOKUP(E344,SOTC_SWINE!B2:D344,3,FALSE)),LEN(IF(ISBLANK(VLOOKUP(E396,SOTC_SWINE!B2:D344,3,FALSE)),VLOOKUP(E396,SOTC_SWINE!B2:E344,4,FALSE),VLOOKUP(E344,SOTC_SWINE!B2:D344,3,FALSE)))-SEARCH("-",IF(ISBLANK(VLOOKUP(E396,SOTC_SWINE!B2:D344,3,FALSE)),VLOOKUP(E396,SOTC_SWINE!B2:E344,4,FALSE),VLOOKUP(E344,SOTC_SWINE!B2:D344,3,FALSE))))))</f>
      </c>
      <c r="G396" s="7" t="s">
        <v>26</v>
      </c>
      <c r="H396" s="7">
        <f>VLOOKUP(E396,SOTC_SWINE!B2:C344,{2},FALSE)</f>
      </c>
      <c r="I396" s="1">
        <v>1000000000282</v>
      </c>
      <c r="J396" s="2" t="s">
        <v>49</v>
      </c>
      <c r="K396" s="2" t="s">
        <v>49</v>
      </c>
      <c r="L396">
        <f>IF(VLOOKUP(K396,SKU_SWINE!C2:F106,{4},FALSE)=0, "-",VLOOKUP(K396,SKU_SWINE!C2:F106,{4},FALSE)</f>
      </c>
      <c r="M396" s="8">
        <v>3</v>
      </c>
      <c r="N396" s="7" t="s">
        <v>28</v>
      </c>
      <c r="O396" s="9">
        <f>((VLOOKUP(Y396,SOTC_SWINE!A2:J344,9,FALSE)/VLOOKUP(Y396,SOTC_SWINE!A2:J344,8,FALSE))*M396)</f>
      </c>
      <c r="P396" s="8">
        <v>0</v>
      </c>
      <c r="Q396" s="10">
        <f>O396-P396</f>
      </c>
      <c r="R396" s="10">
        <f>Q396/M396</f>
      </c>
      <c r="S396" s="10">
        <f>U396*P396</f>
      </c>
      <c r="T396" s="8">
        <v>19575</v>
      </c>
      <c r="U396" s="8">
        <f>T396/Q396</f>
      </c>
      <c r="V396" s="8">
        <f>T396/M396</f>
      </c>
      <c r="W396" t="s">
        <v>54</v>
      </c>
      <c r="X396">
        <v>17</v>
      </c>
      <c r="Y396" t="s">
        <v>330</v>
      </c>
    </row>
    <row r="397" spans="1:25" x14ac:dyDescent="0.25">
      <c r="A397">
        <v>2024</v>
      </c>
      <c r="B397" t="s">
        <v>22</v>
      </c>
      <c r="C397" s="1" t="s">
        <v>322</v>
      </c>
      <c r="D397" s="1" t="s">
        <v>329</v>
      </c>
      <c r="E397" s="1">
        <v>2100126565</v>
      </c>
      <c r="F397" s="2">
        <f>IF(ISNUMBER(SEARCH(":",IF(ISBLANK(VLOOKUP(E397,SOTC_SWINE!B2:D344,3,FALSE)),VLOOKUP(E397,SOTC_SWINE!B2:E344,4,FALSE),VLOOKUP(E344,SOTC_SWINE!B2:D344,3,FALSE))))=TRUE,"SW"&amp;UPPER(RIGHT(IF(ISBLANK(VLOOKUP(E397,SOTC_SWINE!B2:D344,3,FALSE)),VLOOKUP(E397,SOTC_SWINE!B2:E344,4,FALSE),VLOOKUP(E344,SOTC_SWINE!B2:D344,3,FALSE)),LEN(IF(ISBLANK(VLOOKUP(E397,SOTC_SWINE!B2:D344,3,FALSE)),VLOOKUP(E397,SOTC_SWINE!B2:E344,4,FALSE),VLOOKUP(E344,SOTC_SWINE!B2:D344,3,FALSE)))-SEARCH(":",IF(ISBLANK(VLOOKUP(E397,SOTC_SWINE!B2:D344,3,FALSE)),VLOOKUP(E397,SOTC_SWINE!B2:E344,4,FALSE),VLOOKUP(E344,SOTC_SWINE!B2:D344,3,FALSE))))),"SW"&amp;UPPER(RIGHT(IF(ISBLANK(VLOOKUP(E397,SOTC_SWINE!B2:D344,3,FALSE)),VLOOKUP(E397,SOTC_SWINE!B2:E344,4,FALSE),VLOOKUP(E344,SOTC_SWINE!B2:D344,3,FALSE)),LEN(IF(ISBLANK(VLOOKUP(E397,SOTC_SWINE!B2:D344,3,FALSE)),VLOOKUP(E397,SOTC_SWINE!B2:E344,4,FALSE),VLOOKUP(E344,SOTC_SWINE!B2:D344,3,FALSE)))-SEARCH("-",IF(ISBLANK(VLOOKUP(E397,SOTC_SWINE!B2:D344,3,FALSE)),VLOOKUP(E397,SOTC_SWINE!B2:E344,4,FALSE),VLOOKUP(E344,SOTC_SWINE!B2:D344,3,FALSE))))))</f>
      </c>
      <c r="G397" s="7" t="s">
        <v>26</v>
      </c>
      <c r="H397" s="7">
        <f>VLOOKUP(E397,SOTC_SWINE!B2:C344,{2},FALSE)</f>
      </c>
      <c r="I397" s="1">
        <v>1000000000282</v>
      </c>
      <c r="J397" s="2" t="s">
        <v>49</v>
      </c>
      <c r="K397" s="2" t="s">
        <v>49</v>
      </c>
      <c r="L397">
        <f>IF(VLOOKUP(K397,SKU_SWINE!C2:F106,{4},FALSE)=0, "-",VLOOKUP(K397,SKU_SWINE!C2:F106,{4},FALSE)</f>
      </c>
      <c r="M397" s="8">
        <v>1</v>
      </c>
      <c r="N397" s="7" t="s">
        <v>28</v>
      </c>
      <c r="O397" s="9">
        <f>((VLOOKUP(Y397,SOTC_SWINE!A2:J344,9,FALSE)/VLOOKUP(Y397,SOTC_SWINE!A2:J344,8,FALSE))*M397)</f>
      </c>
      <c r="P397" s="8">
        <v>0</v>
      </c>
      <c r="Q397" s="10">
        <f>O397-P397</f>
      </c>
      <c r="R397" s="10">
        <f>Q397/M397</f>
      </c>
      <c r="S397" s="10">
        <f>U397*P397</f>
      </c>
      <c r="T397" s="8">
        <v>6109.99</v>
      </c>
      <c r="U397" s="8">
        <f>T397/Q397</f>
      </c>
      <c r="V397" s="8">
        <f>T397/M397</f>
      </c>
      <c r="W397" t="s">
        <v>54</v>
      </c>
      <c r="X397">
        <v>17</v>
      </c>
      <c r="Y397" t="s">
        <v>330</v>
      </c>
    </row>
    <row r="398" spans="1:25" x14ac:dyDescent="0.25">
      <c r="A398">
        <v>2024</v>
      </c>
      <c r="B398" t="s">
        <v>22</v>
      </c>
      <c r="C398" s="1" t="s">
        <v>322</v>
      </c>
      <c r="D398" s="1" t="s">
        <v>329</v>
      </c>
      <c r="E398" s="1">
        <v>2100126565</v>
      </c>
      <c r="F398" s="2">
        <f>IF(ISNUMBER(SEARCH(":",IF(ISBLANK(VLOOKUP(E398,SOTC_SWINE!B2:D344,3,FALSE)),VLOOKUP(E398,SOTC_SWINE!B2:E344,4,FALSE),VLOOKUP(E344,SOTC_SWINE!B2:D344,3,FALSE))))=TRUE,"SW"&amp;UPPER(RIGHT(IF(ISBLANK(VLOOKUP(E398,SOTC_SWINE!B2:D344,3,FALSE)),VLOOKUP(E398,SOTC_SWINE!B2:E344,4,FALSE),VLOOKUP(E344,SOTC_SWINE!B2:D344,3,FALSE)),LEN(IF(ISBLANK(VLOOKUP(E398,SOTC_SWINE!B2:D344,3,FALSE)),VLOOKUP(E398,SOTC_SWINE!B2:E344,4,FALSE),VLOOKUP(E344,SOTC_SWINE!B2:D344,3,FALSE)))-SEARCH(":",IF(ISBLANK(VLOOKUP(E398,SOTC_SWINE!B2:D344,3,FALSE)),VLOOKUP(E398,SOTC_SWINE!B2:E344,4,FALSE),VLOOKUP(E344,SOTC_SWINE!B2:D344,3,FALSE))))),"SW"&amp;UPPER(RIGHT(IF(ISBLANK(VLOOKUP(E398,SOTC_SWINE!B2:D344,3,FALSE)),VLOOKUP(E398,SOTC_SWINE!B2:E344,4,FALSE),VLOOKUP(E344,SOTC_SWINE!B2:D344,3,FALSE)),LEN(IF(ISBLANK(VLOOKUP(E398,SOTC_SWINE!B2:D344,3,FALSE)),VLOOKUP(E398,SOTC_SWINE!B2:E344,4,FALSE),VLOOKUP(E344,SOTC_SWINE!B2:D344,3,FALSE)))-SEARCH("-",IF(ISBLANK(VLOOKUP(E398,SOTC_SWINE!B2:D344,3,FALSE)),VLOOKUP(E398,SOTC_SWINE!B2:E344,4,FALSE),VLOOKUP(E344,SOTC_SWINE!B2:D344,3,FALSE))))))</f>
      </c>
      <c r="G398" s="7" t="s">
        <v>26</v>
      </c>
      <c r="H398" s="7">
        <f>VLOOKUP(E398,SOTC_SWINE!B2:C344,{2},FALSE)</f>
      </c>
      <c r="I398" s="1">
        <v>1000000000637</v>
      </c>
      <c r="J398" s="2" t="s">
        <v>47</v>
      </c>
      <c r="K398" s="2" t="s">
        <v>47</v>
      </c>
      <c r="L398">
        <f>IF(VLOOKUP(K398,SKU_SWINE!C2:F106,{4},FALSE)=0, "-",VLOOKUP(K398,SKU_SWINE!C2:F106,{4},FALSE)</f>
      </c>
      <c r="M398" s="8">
        <v>8</v>
      </c>
      <c r="N398" s="7" t="s">
        <v>28</v>
      </c>
      <c r="O398" s="9">
        <f>((VLOOKUP(Y398,SOTC_SWINE!A2:J344,9,FALSE)/VLOOKUP(Y398,SOTC_SWINE!A2:J344,8,FALSE))*M398)</f>
      </c>
      <c r="P398" s="8">
        <v>0</v>
      </c>
      <c r="Q398" s="10">
        <f>O398-P398</f>
      </c>
      <c r="R398" s="10">
        <f>Q398/M398</f>
      </c>
      <c r="S398" s="10">
        <f>U398*P398</f>
      </c>
      <c r="T398" s="8">
        <v>27547.28</v>
      </c>
      <c r="U398" s="8">
        <f>T398/Q398</f>
      </c>
      <c r="V398" s="8">
        <f>T398/M398</f>
      </c>
      <c r="W398" t="s">
        <v>54</v>
      </c>
      <c r="X398">
        <v>17</v>
      </c>
      <c r="Y398" t="s">
        <v>331</v>
      </c>
    </row>
    <row r="399" spans="1:25" x14ac:dyDescent="0.25">
      <c r="A399">
        <v>2024</v>
      </c>
      <c r="B399" t="s">
        <v>22</v>
      </c>
      <c r="C399" s="1" t="s">
        <v>322</v>
      </c>
      <c r="D399" s="1" t="s">
        <v>329</v>
      </c>
      <c r="E399" s="1">
        <v>2100126565</v>
      </c>
      <c r="F399" s="2">
        <f>IF(ISNUMBER(SEARCH(":",IF(ISBLANK(VLOOKUP(E399,SOTC_SWINE!B2:D344,3,FALSE)),VLOOKUP(E399,SOTC_SWINE!B2:E344,4,FALSE),VLOOKUP(E344,SOTC_SWINE!B2:D344,3,FALSE))))=TRUE,"SW"&amp;UPPER(RIGHT(IF(ISBLANK(VLOOKUP(E399,SOTC_SWINE!B2:D344,3,FALSE)),VLOOKUP(E399,SOTC_SWINE!B2:E344,4,FALSE),VLOOKUP(E344,SOTC_SWINE!B2:D344,3,FALSE)),LEN(IF(ISBLANK(VLOOKUP(E399,SOTC_SWINE!B2:D344,3,FALSE)),VLOOKUP(E399,SOTC_SWINE!B2:E344,4,FALSE),VLOOKUP(E344,SOTC_SWINE!B2:D344,3,FALSE)))-SEARCH(":",IF(ISBLANK(VLOOKUP(E399,SOTC_SWINE!B2:D344,3,FALSE)),VLOOKUP(E399,SOTC_SWINE!B2:E344,4,FALSE),VLOOKUP(E344,SOTC_SWINE!B2:D344,3,FALSE))))),"SW"&amp;UPPER(RIGHT(IF(ISBLANK(VLOOKUP(E399,SOTC_SWINE!B2:D344,3,FALSE)),VLOOKUP(E399,SOTC_SWINE!B2:E344,4,FALSE),VLOOKUP(E344,SOTC_SWINE!B2:D344,3,FALSE)),LEN(IF(ISBLANK(VLOOKUP(E399,SOTC_SWINE!B2:D344,3,FALSE)),VLOOKUP(E399,SOTC_SWINE!B2:E344,4,FALSE),VLOOKUP(E344,SOTC_SWINE!B2:D344,3,FALSE)))-SEARCH("-",IF(ISBLANK(VLOOKUP(E399,SOTC_SWINE!B2:D344,3,FALSE)),VLOOKUP(E399,SOTC_SWINE!B2:E344,4,FALSE),VLOOKUP(E344,SOTC_SWINE!B2:D344,3,FALSE))))))</f>
      </c>
      <c r="G399" s="7" t="s">
        <v>26</v>
      </c>
      <c r="H399" s="7">
        <f>VLOOKUP(E399,SOTC_SWINE!B2:C344,{2},FALSE)</f>
      </c>
      <c r="I399" s="1">
        <v>1000000000637</v>
      </c>
      <c r="J399" s="2" t="s">
        <v>47</v>
      </c>
      <c r="K399" s="2" t="s">
        <v>47</v>
      </c>
      <c r="L399">
        <f>IF(VLOOKUP(K399,SKU_SWINE!C2:F106,{4},FALSE)=0, "-",VLOOKUP(K399,SKU_SWINE!C2:F106,{4},FALSE)</f>
      </c>
      <c r="M399" s="8">
        <v>3</v>
      </c>
      <c r="N399" s="7" t="s">
        <v>28</v>
      </c>
      <c r="O399" s="9">
        <f>((VLOOKUP(Y399,SOTC_SWINE!A2:J344,9,FALSE)/VLOOKUP(Y399,SOTC_SWINE!A2:J344,8,FALSE))*M399)</f>
      </c>
      <c r="P399" s="8">
        <v>0</v>
      </c>
      <c r="Q399" s="10">
        <f>O399-P399</f>
      </c>
      <c r="R399" s="10">
        <f>Q399/M399</f>
      </c>
      <c r="S399" s="10">
        <f>U399*P399</f>
      </c>
      <c r="T399" s="8">
        <v>10330.23</v>
      </c>
      <c r="U399" s="8">
        <f>T399/Q399</f>
      </c>
      <c r="V399" s="8">
        <f>T399/M399</f>
      </c>
      <c r="W399" t="s">
        <v>54</v>
      </c>
      <c r="X399">
        <v>17</v>
      </c>
      <c r="Y399" t="s">
        <v>331</v>
      </c>
    </row>
    <row r="400" spans="1:25" x14ac:dyDescent="0.25">
      <c r="A400">
        <v>2024</v>
      </c>
      <c r="B400" t="s">
        <v>22</v>
      </c>
      <c r="C400" s="1" t="s">
        <v>322</v>
      </c>
      <c r="D400" s="1" t="s">
        <v>329</v>
      </c>
      <c r="E400" s="1">
        <v>2100126565</v>
      </c>
      <c r="F400" s="2">
        <f>IF(ISNUMBER(SEARCH(":",IF(ISBLANK(VLOOKUP(E400,SOTC_SWINE!B2:D344,3,FALSE)),VLOOKUP(E400,SOTC_SWINE!B2:E344,4,FALSE),VLOOKUP(E344,SOTC_SWINE!B2:D344,3,FALSE))))=TRUE,"SW"&amp;UPPER(RIGHT(IF(ISBLANK(VLOOKUP(E400,SOTC_SWINE!B2:D344,3,FALSE)),VLOOKUP(E400,SOTC_SWINE!B2:E344,4,FALSE),VLOOKUP(E344,SOTC_SWINE!B2:D344,3,FALSE)),LEN(IF(ISBLANK(VLOOKUP(E400,SOTC_SWINE!B2:D344,3,FALSE)),VLOOKUP(E400,SOTC_SWINE!B2:E344,4,FALSE),VLOOKUP(E344,SOTC_SWINE!B2:D344,3,FALSE)))-SEARCH(":",IF(ISBLANK(VLOOKUP(E400,SOTC_SWINE!B2:D344,3,FALSE)),VLOOKUP(E400,SOTC_SWINE!B2:E344,4,FALSE),VLOOKUP(E344,SOTC_SWINE!B2:D344,3,FALSE))))),"SW"&amp;UPPER(RIGHT(IF(ISBLANK(VLOOKUP(E400,SOTC_SWINE!B2:D344,3,FALSE)),VLOOKUP(E400,SOTC_SWINE!B2:E344,4,FALSE),VLOOKUP(E344,SOTC_SWINE!B2:D344,3,FALSE)),LEN(IF(ISBLANK(VLOOKUP(E400,SOTC_SWINE!B2:D344,3,FALSE)),VLOOKUP(E400,SOTC_SWINE!B2:E344,4,FALSE),VLOOKUP(E344,SOTC_SWINE!B2:D344,3,FALSE)))-SEARCH("-",IF(ISBLANK(VLOOKUP(E400,SOTC_SWINE!B2:D344,3,FALSE)),VLOOKUP(E400,SOTC_SWINE!B2:E344,4,FALSE),VLOOKUP(E344,SOTC_SWINE!B2:D344,3,FALSE))))))</f>
      </c>
      <c r="G400" s="7" t="s">
        <v>26</v>
      </c>
      <c r="H400" s="7">
        <f>VLOOKUP(E400,SOTC_SWINE!B2:C344,{2},FALSE)</f>
      </c>
      <c r="I400" s="1">
        <v>1000000000278</v>
      </c>
      <c r="J400" s="2" t="s">
        <v>51</v>
      </c>
      <c r="K400" s="2" t="s">
        <v>51</v>
      </c>
      <c r="L400">
        <f>IF(VLOOKUP(K400,SKU_SWINE!C2:F106,{4},FALSE)=0, "-",VLOOKUP(K400,SKU_SWINE!C2:F106,{4},FALSE)</f>
      </c>
      <c r="M400" s="8">
        <v>4</v>
      </c>
      <c r="N400" s="7" t="s">
        <v>28</v>
      </c>
      <c r="O400" s="9">
        <f>((VLOOKUP(Y400,SOTC_SWINE!A2:J344,9,FALSE)/VLOOKUP(Y400,SOTC_SWINE!A2:J344,8,FALSE))*M400)</f>
      </c>
      <c r="P400" s="8">
        <v>0</v>
      </c>
      <c r="Q400" s="10">
        <f>O400-P400</f>
      </c>
      <c r="R400" s="10">
        <f>Q400/M400</f>
      </c>
      <c r="S400" s="10">
        <f>U400*P400</f>
      </c>
      <c r="T400" s="8">
        <v>17250</v>
      </c>
      <c r="U400" s="8">
        <f>T400/Q400</f>
      </c>
      <c r="V400" s="8">
        <f>T400/M400</f>
      </c>
      <c r="W400" t="s">
        <v>54</v>
      </c>
      <c r="X400">
        <v>17</v>
      </c>
      <c r="Y400" t="s">
        <v>332</v>
      </c>
    </row>
    <row r="401" spans="1:25" x14ac:dyDescent="0.25">
      <c r="A401">
        <v>2024</v>
      </c>
      <c r="B401" t="s">
        <v>22</v>
      </c>
      <c r="C401" s="1" t="s">
        <v>322</v>
      </c>
      <c r="D401" s="1" t="s">
        <v>329</v>
      </c>
      <c r="E401" s="1">
        <v>2100126565</v>
      </c>
      <c r="F401" s="2">
        <f>IF(ISNUMBER(SEARCH(":",IF(ISBLANK(VLOOKUP(E401,SOTC_SWINE!B2:D344,3,FALSE)),VLOOKUP(E401,SOTC_SWINE!B2:E344,4,FALSE),VLOOKUP(E344,SOTC_SWINE!B2:D344,3,FALSE))))=TRUE,"SW"&amp;UPPER(RIGHT(IF(ISBLANK(VLOOKUP(E401,SOTC_SWINE!B2:D344,3,FALSE)),VLOOKUP(E401,SOTC_SWINE!B2:E344,4,FALSE),VLOOKUP(E344,SOTC_SWINE!B2:D344,3,FALSE)),LEN(IF(ISBLANK(VLOOKUP(E401,SOTC_SWINE!B2:D344,3,FALSE)),VLOOKUP(E401,SOTC_SWINE!B2:E344,4,FALSE),VLOOKUP(E344,SOTC_SWINE!B2:D344,3,FALSE)))-SEARCH(":",IF(ISBLANK(VLOOKUP(E401,SOTC_SWINE!B2:D344,3,FALSE)),VLOOKUP(E401,SOTC_SWINE!B2:E344,4,FALSE),VLOOKUP(E344,SOTC_SWINE!B2:D344,3,FALSE))))),"SW"&amp;UPPER(RIGHT(IF(ISBLANK(VLOOKUP(E401,SOTC_SWINE!B2:D344,3,FALSE)),VLOOKUP(E401,SOTC_SWINE!B2:E344,4,FALSE),VLOOKUP(E344,SOTC_SWINE!B2:D344,3,FALSE)),LEN(IF(ISBLANK(VLOOKUP(E401,SOTC_SWINE!B2:D344,3,FALSE)),VLOOKUP(E401,SOTC_SWINE!B2:E344,4,FALSE),VLOOKUP(E344,SOTC_SWINE!B2:D344,3,FALSE)))-SEARCH("-",IF(ISBLANK(VLOOKUP(E401,SOTC_SWINE!B2:D344,3,FALSE)),VLOOKUP(E401,SOTC_SWINE!B2:E344,4,FALSE),VLOOKUP(E344,SOTC_SWINE!B2:D344,3,FALSE))))))</f>
      </c>
      <c r="G401" s="7" t="s">
        <v>26</v>
      </c>
      <c r="H401" s="7">
        <f>VLOOKUP(E401,SOTC_SWINE!B2:C344,{2},FALSE)</f>
      </c>
      <c r="I401" s="1">
        <v>1000000000278</v>
      </c>
      <c r="J401" s="2" t="s">
        <v>51</v>
      </c>
      <c r="K401" s="2" t="s">
        <v>51</v>
      </c>
      <c r="L401">
        <f>IF(VLOOKUP(K401,SKU_SWINE!C2:F106,{4},FALSE)=0, "-",VLOOKUP(K401,SKU_SWINE!C2:F106,{4},FALSE)</f>
      </c>
      <c r="M401" s="8">
        <v>11</v>
      </c>
      <c r="N401" s="7" t="s">
        <v>28</v>
      </c>
      <c r="O401" s="9">
        <f>((VLOOKUP(Y401,SOTC_SWINE!A2:J344,9,FALSE)/VLOOKUP(Y401,SOTC_SWINE!A2:J344,8,FALSE))*M401)</f>
      </c>
      <c r="P401" s="8">
        <v>0</v>
      </c>
      <c r="Q401" s="10">
        <f>O401-P401</f>
      </c>
      <c r="R401" s="10">
        <f>Q401/M401</f>
      </c>
      <c r="S401" s="10">
        <f>U401*P401</f>
      </c>
      <c r="T401" s="8">
        <v>47437.5</v>
      </c>
      <c r="U401" s="8">
        <f>T401/Q401</f>
      </c>
      <c r="V401" s="8">
        <f>T401/M401</f>
      </c>
      <c r="W401" t="s">
        <v>54</v>
      </c>
      <c r="X401">
        <v>17</v>
      </c>
      <c r="Y401" t="s">
        <v>332</v>
      </c>
    </row>
    <row r="402" spans="1:25" x14ac:dyDescent="0.25">
      <c r="A402">
        <v>2024</v>
      </c>
      <c r="B402" t="s">
        <v>22</v>
      </c>
      <c r="C402" s="1" t="s">
        <v>322</v>
      </c>
      <c r="D402" s="1" t="s">
        <v>333</v>
      </c>
      <c r="E402" s="1">
        <v>2100126570</v>
      </c>
      <c r="F402" s="2" t="s">
        <v>25</v>
      </c>
      <c r="G402" s="7" t="s">
        <v>26</v>
      </c>
      <c r="H402" s="7">
        <f>VLOOKUP(E402,SOTC_SWINE!B2:C344,{2},FALSE)</f>
      </c>
      <c r="I402" s="1">
        <v>1000000000637</v>
      </c>
      <c r="J402" s="2" t="s">
        <v>47</v>
      </c>
      <c r="K402" s="2" t="s">
        <v>47</v>
      </c>
      <c r="L402">
        <f>IF(VLOOKUP(K402,SKU_SWINE!C2:F106,{4},FALSE)=0, "-",VLOOKUP(K402,SKU_SWINE!C2:F106,{4},FALSE)</f>
      </c>
      <c r="M402" s="8">
        <v>3</v>
      </c>
      <c r="N402" s="7" t="s">
        <v>28</v>
      </c>
      <c r="O402" s="9">
        <f>((VLOOKUP(Y402,SOTC_SWINE!A2:J344,9,FALSE)/VLOOKUP(Y402,SOTC_SWINE!A2:J344,8,FALSE))*M402)</f>
      </c>
      <c r="P402" s="8">
        <f>3*M402</f>
      </c>
      <c r="Q402" s="10">
        <f>O402-P402</f>
      </c>
      <c r="R402" s="10">
        <f>Q402/M402</f>
      </c>
      <c r="S402" s="10">
        <f>U402*P402</f>
      </c>
      <c r="T402" s="8">
        <v>11062.5</v>
      </c>
      <c r="U402" s="8">
        <f>T402/Q402</f>
      </c>
      <c r="V402" s="8">
        <f>T402/M402</f>
      </c>
      <c r="W402" t="s">
        <v>25</v>
      </c>
      <c r="X402">
        <v>17</v>
      </c>
      <c r="Y402" t="s">
        <v>334</v>
      </c>
    </row>
    <row r="403" spans="1:25" x14ac:dyDescent="0.25">
      <c r="A403">
        <v>2024</v>
      </c>
      <c r="B403" t="s">
        <v>22</v>
      </c>
      <c r="C403" s="1" t="s">
        <v>322</v>
      </c>
      <c r="D403" s="1" t="s">
        <v>333</v>
      </c>
      <c r="E403" s="1">
        <v>2100126570</v>
      </c>
      <c r="F403" s="2" t="s">
        <v>25</v>
      </c>
      <c r="G403" s="7" t="s">
        <v>26</v>
      </c>
      <c r="H403" s="7">
        <f>VLOOKUP(E403,SOTC_SWINE!B2:C344,{2},FALSE)</f>
      </c>
      <c r="I403" s="1">
        <v>1000000000282</v>
      </c>
      <c r="J403" s="2" t="s">
        <v>49</v>
      </c>
      <c r="K403" s="2" t="s">
        <v>49</v>
      </c>
      <c r="L403">
        <f>IF(VLOOKUP(K403,SKU_SWINE!C2:F106,{4},FALSE)=0, "-",VLOOKUP(K403,SKU_SWINE!C2:F106,{4},FALSE)</f>
      </c>
      <c r="M403" s="8">
        <v>2</v>
      </c>
      <c r="N403" s="7" t="s">
        <v>28</v>
      </c>
      <c r="O403" s="9">
        <f>((VLOOKUP(Y403,SOTC_SWINE!A2:J344,9,FALSE)/VLOOKUP(Y403,SOTC_SWINE!A2:J344,8,FALSE))*M403)</f>
      </c>
      <c r="P403" s="8">
        <f>3*M403</f>
      </c>
      <c r="Q403" s="10">
        <f>O403-P403</f>
      </c>
      <c r="R403" s="10">
        <f>Q403/M403</f>
      </c>
      <c r="S403" s="10">
        <f>U403*P403</f>
      </c>
      <c r="T403" s="8">
        <v>13413.14</v>
      </c>
      <c r="U403" s="8">
        <f>T403/Q403</f>
      </c>
      <c r="V403" s="8">
        <f>T403/M403</f>
      </c>
      <c r="W403" t="s">
        <v>25</v>
      </c>
      <c r="X403">
        <v>17</v>
      </c>
      <c r="Y403" t="s">
        <v>335</v>
      </c>
    </row>
    <row r="404" spans="1:25" x14ac:dyDescent="0.25">
      <c r="A404">
        <v>2024</v>
      </c>
      <c r="B404" t="s">
        <v>22</v>
      </c>
      <c r="C404" s="1" t="s">
        <v>322</v>
      </c>
      <c r="D404" s="1" t="s">
        <v>333</v>
      </c>
      <c r="E404" s="1">
        <v>2100126570</v>
      </c>
      <c r="F404" s="2" t="s">
        <v>25</v>
      </c>
      <c r="G404" s="7" t="s">
        <v>26</v>
      </c>
      <c r="H404" s="7">
        <f>VLOOKUP(E404,SOTC_SWINE!B2:C344,{2},FALSE)</f>
      </c>
      <c r="I404" s="1">
        <v>1000000000283</v>
      </c>
      <c r="J404" s="2" t="s">
        <v>45</v>
      </c>
      <c r="K404" s="2" t="s">
        <v>45</v>
      </c>
      <c r="L404">
        <f>IF(VLOOKUP(K404,SKU_SWINE!C2:F106,{4},FALSE)=0, "-",VLOOKUP(K404,SKU_SWINE!C2:F106,{4},FALSE)</f>
      </c>
      <c r="M404" s="8">
        <v>6</v>
      </c>
      <c r="N404" s="7" t="s">
        <v>28</v>
      </c>
      <c r="O404" s="9">
        <f>((VLOOKUP(Y404,SOTC_SWINE!A2:J344,9,FALSE)/VLOOKUP(Y404,SOTC_SWINE!A2:J344,8,FALSE))*M404)</f>
      </c>
      <c r="P404" s="8">
        <f>3*M404</f>
      </c>
      <c r="Q404" s="10">
        <f>O404-P404</f>
      </c>
      <c r="R404" s="10">
        <f>Q404/M404</f>
      </c>
      <c r="S404" s="10">
        <f>U404*P404</f>
      </c>
      <c r="T404" s="8">
        <v>49327.5</v>
      </c>
      <c r="U404" s="8">
        <f>T404/Q404</f>
      </c>
      <c r="V404" s="8">
        <f>T404/M404</f>
      </c>
      <c r="W404" t="s">
        <v>25</v>
      </c>
      <c r="X404">
        <v>17</v>
      </c>
      <c r="Y404" t="s">
        <v>336</v>
      </c>
    </row>
    <row r="405" spans="1:25" x14ac:dyDescent="0.25">
      <c r="A405">
        <v>2024</v>
      </c>
      <c r="B405" t="s">
        <v>22</v>
      </c>
      <c r="C405" s="1" t="s">
        <v>322</v>
      </c>
      <c r="D405" s="1" t="s">
        <v>333</v>
      </c>
      <c r="E405" s="1">
        <v>2100126570</v>
      </c>
      <c r="F405" s="2" t="s">
        <v>25</v>
      </c>
      <c r="G405" s="7" t="s">
        <v>26</v>
      </c>
      <c r="H405" s="7">
        <f>VLOOKUP(E405,SOTC_SWINE!B2:C344,{2},FALSE)</f>
      </c>
      <c r="I405" s="1">
        <v>1000000000278</v>
      </c>
      <c r="J405" s="2" t="s">
        <v>51</v>
      </c>
      <c r="K405" s="2" t="s">
        <v>51</v>
      </c>
      <c r="L405">
        <f>IF(VLOOKUP(K405,SKU_SWINE!C2:F106,{4},FALSE)=0, "-",VLOOKUP(K405,SKU_SWINE!C2:F106,{4},FALSE)</f>
      </c>
      <c r="M405" s="8">
        <v>5</v>
      </c>
      <c r="N405" s="7" t="s">
        <v>28</v>
      </c>
      <c r="O405" s="9">
        <f>((VLOOKUP(Y405,SOTC_SWINE!A2:J344,9,FALSE)/VLOOKUP(Y405,SOTC_SWINE!A2:J344,8,FALSE))*M405)</f>
      </c>
      <c r="P405" s="8">
        <f>3*M405</f>
      </c>
      <c r="Q405" s="10">
        <f>O405-P405</f>
      </c>
      <c r="R405" s="10">
        <f>Q405/M405</f>
      </c>
      <c r="S405" s="10">
        <f>U405*P405</f>
      </c>
      <c r="T405" s="8">
        <v>22843.75</v>
      </c>
      <c r="U405" s="8">
        <f>T405/Q405</f>
      </c>
      <c r="V405" s="8">
        <f>T405/M405</f>
      </c>
      <c r="W405" t="s">
        <v>25</v>
      </c>
      <c r="X405">
        <v>17</v>
      </c>
      <c r="Y405" t="s">
        <v>337</v>
      </c>
    </row>
    <row r="406" spans="1:25" x14ac:dyDescent="0.25">
      <c r="A406">
        <v>2024</v>
      </c>
      <c r="B406" t="s">
        <v>22</v>
      </c>
      <c r="C406" s="1" t="s">
        <v>322</v>
      </c>
      <c r="D406" s="1" t="s">
        <v>333</v>
      </c>
      <c r="E406" s="1">
        <v>2100126570</v>
      </c>
      <c r="F406" s="2" t="s">
        <v>25</v>
      </c>
      <c r="G406" s="7" t="s">
        <v>26</v>
      </c>
      <c r="H406" s="7">
        <f>VLOOKUP(E406,SOTC_SWINE!B2:C344,{2},FALSE)</f>
      </c>
      <c r="I406" s="1">
        <v>1000000000282</v>
      </c>
      <c r="J406" s="2" t="s">
        <v>49</v>
      </c>
      <c r="K406" s="2" t="s">
        <v>49</v>
      </c>
      <c r="L406">
        <f>IF(VLOOKUP(K406,SKU_SWINE!C2:F106,{4},FALSE)=0, "-",VLOOKUP(K406,SKU_SWINE!C2:F106,{4},FALSE)</f>
      </c>
      <c r="M406" s="8">
        <v>7</v>
      </c>
      <c r="N406" s="7" t="s">
        <v>28</v>
      </c>
      <c r="O406" s="9">
        <f>((VLOOKUP(Y406,SOTC_SWINE!A2:J344,9,FALSE)/VLOOKUP(Y406,SOTC_SWINE!A2:J344,8,FALSE))*M406)</f>
      </c>
      <c r="P406" s="8">
        <f>3*M406</f>
      </c>
      <c r="Q406" s="10">
        <f>O406-P406</f>
      </c>
      <c r="R406" s="10">
        <f>Q406/M406</f>
      </c>
      <c r="S406" s="10">
        <f>U406*P406</f>
      </c>
      <c r="T406" s="8">
        <v>46946.06</v>
      </c>
      <c r="U406" s="8">
        <f>T406/Q406</f>
      </c>
      <c r="V406" s="8">
        <f>T406/M406</f>
      </c>
      <c r="W406" t="s">
        <v>25</v>
      </c>
      <c r="X406">
        <v>17</v>
      </c>
      <c r="Y406" t="s">
        <v>335</v>
      </c>
    </row>
    <row r="407" spans="1:25" x14ac:dyDescent="0.25">
      <c r="A407">
        <v>2024</v>
      </c>
      <c r="B407" t="s">
        <v>22</v>
      </c>
      <c r="C407" s="1" t="s">
        <v>322</v>
      </c>
      <c r="D407" s="1" t="s">
        <v>333</v>
      </c>
      <c r="E407" s="1">
        <v>2100126570</v>
      </c>
      <c r="F407" s="2" t="s">
        <v>25</v>
      </c>
      <c r="G407" s="7" t="s">
        <v>26</v>
      </c>
      <c r="H407" s="7">
        <f>VLOOKUP(E407,SOTC_SWINE!B2:C344,{2},FALSE)</f>
      </c>
      <c r="I407" s="1">
        <v>1000000000283</v>
      </c>
      <c r="J407" s="2" t="s">
        <v>45</v>
      </c>
      <c r="K407" s="2" t="s">
        <v>45</v>
      </c>
      <c r="L407">
        <f>IF(VLOOKUP(K407,SKU_SWINE!C2:F106,{4},FALSE)=0, "-",VLOOKUP(K407,SKU_SWINE!C2:F106,{4},FALSE)</f>
      </c>
      <c r="M407" s="8">
        <v>2</v>
      </c>
      <c r="N407" s="7" t="s">
        <v>28</v>
      </c>
      <c r="O407" s="9">
        <f>((VLOOKUP(Y407,SOTC_SWINE!A2:J344,9,FALSE)/VLOOKUP(Y407,SOTC_SWINE!A2:J344,8,FALSE))*M407)</f>
      </c>
      <c r="P407" s="8">
        <f>3*M407</f>
      </c>
      <c r="Q407" s="10">
        <f>O407-P407</f>
      </c>
      <c r="R407" s="10">
        <f>Q407/M407</f>
      </c>
      <c r="S407" s="10">
        <f>U407*P407</f>
      </c>
      <c r="T407" s="8">
        <v>16442.5</v>
      </c>
      <c r="U407" s="8">
        <f>T407/Q407</f>
      </c>
      <c r="V407" s="8">
        <f>T407/M407</f>
      </c>
      <c r="W407" t="s">
        <v>25</v>
      </c>
      <c r="X407">
        <v>17</v>
      </c>
      <c r="Y407" t="s">
        <v>336</v>
      </c>
    </row>
    <row r="408" spans="1:25" x14ac:dyDescent="0.25">
      <c r="A408">
        <v>2024</v>
      </c>
      <c r="B408" t="s">
        <v>22</v>
      </c>
      <c r="C408" s="1" t="s">
        <v>322</v>
      </c>
      <c r="D408" s="1" t="s">
        <v>333</v>
      </c>
      <c r="E408" s="1">
        <v>2100126570</v>
      </c>
      <c r="F408" s="2" t="s">
        <v>25</v>
      </c>
      <c r="G408" s="7" t="s">
        <v>26</v>
      </c>
      <c r="H408" s="7">
        <f>VLOOKUP(E408,SOTC_SWINE!B2:C344,{2},FALSE)</f>
      </c>
      <c r="I408" s="1">
        <v>1000000000278</v>
      </c>
      <c r="J408" s="2" t="s">
        <v>51</v>
      </c>
      <c r="K408" s="2" t="s">
        <v>51</v>
      </c>
      <c r="L408">
        <f>IF(VLOOKUP(K408,SKU_SWINE!C2:F106,{4},FALSE)=0, "-",VLOOKUP(K408,SKU_SWINE!C2:F106,{4},FALSE)</f>
      </c>
      <c r="M408" s="8">
        <v>5</v>
      </c>
      <c r="N408" s="7" t="s">
        <v>28</v>
      </c>
      <c r="O408" s="9">
        <f>((VLOOKUP(Y408,SOTC_SWINE!A2:J344,9,FALSE)/VLOOKUP(Y408,SOTC_SWINE!A2:J344,8,FALSE))*M408)</f>
      </c>
      <c r="P408" s="8">
        <f>3*M408</f>
      </c>
      <c r="Q408" s="10">
        <f>O408-P408</f>
      </c>
      <c r="R408" s="10">
        <f>Q408/M408</f>
      </c>
      <c r="S408" s="10">
        <f>U408*P408</f>
      </c>
      <c r="T408" s="8">
        <v>22843.75</v>
      </c>
      <c r="U408" s="8">
        <f>T408/Q408</f>
      </c>
      <c r="V408" s="8">
        <f>T408/M408</f>
      </c>
      <c r="W408" t="s">
        <v>25</v>
      </c>
      <c r="X408">
        <v>17</v>
      </c>
      <c r="Y408" t="s">
        <v>337</v>
      </c>
    </row>
    <row r="409" spans="1:25" x14ac:dyDescent="0.25">
      <c r="A409">
        <v>2024</v>
      </c>
      <c r="B409" t="s">
        <v>22</v>
      </c>
      <c r="C409" s="1" t="s">
        <v>322</v>
      </c>
      <c r="D409" s="1" t="s">
        <v>333</v>
      </c>
      <c r="E409" s="1">
        <v>2100126570</v>
      </c>
      <c r="F409" s="2" t="s">
        <v>25</v>
      </c>
      <c r="G409" s="7" t="s">
        <v>26</v>
      </c>
      <c r="H409" s="7">
        <f>VLOOKUP(E409,SOTC_SWINE!B2:C344,{2},FALSE)</f>
      </c>
      <c r="I409" s="1">
        <v>1000000000282</v>
      </c>
      <c r="J409" s="2" t="s">
        <v>49</v>
      </c>
      <c r="K409" s="2" t="s">
        <v>49</v>
      </c>
      <c r="L409">
        <f>IF(VLOOKUP(K409,SKU_SWINE!C2:F106,{4},FALSE)=0, "-",VLOOKUP(K409,SKU_SWINE!C2:F106,{4},FALSE)</f>
      </c>
      <c r="M409" s="8">
        <v>10</v>
      </c>
      <c r="N409" s="7" t="s">
        <v>28</v>
      </c>
      <c r="O409" s="9">
        <f>((VLOOKUP(Y409,SOTC_SWINE!A2:J344,9,FALSE)/VLOOKUP(Y409,SOTC_SWINE!A2:J344,8,FALSE))*M409)</f>
      </c>
      <c r="P409" s="8">
        <f>3*M409</f>
      </c>
      <c r="Q409" s="10">
        <f>O409-P409</f>
      </c>
      <c r="R409" s="10">
        <f>Q409/M409</f>
      </c>
      <c r="S409" s="10">
        <f>U409*P409</f>
      </c>
      <c r="T409" s="8">
        <v>67065.8</v>
      </c>
      <c r="U409" s="8">
        <f>T409/Q409</f>
      </c>
      <c r="V409" s="8">
        <f>T409/M409</f>
      </c>
      <c r="W409" t="s">
        <v>25</v>
      </c>
      <c r="X409">
        <v>17</v>
      </c>
      <c r="Y409" t="s">
        <v>335</v>
      </c>
    </row>
    <row r="410" spans="1:25" x14ac:dyDescent="0.25">
      <c r="A410">
        <v>2024</v>
      </c>
      <c r="B410" t="s">
        <v>22</v>
      </c>
      <c r="C410" s="1" t="s">
        <v>338</v>
      </c>
      <c r="D410" s="1" t="s">
        <v>339</v>
      </c>
      <c r="E410" s="1">
        <v>2100126573</v>
      </c>
      <c r="F410" s="2">
        <f>IF(ISNUMBER(SEARCH(":",IF(ISBLANK(VLOOKUP(E410,SOTC_SWINE!B2:D344,3,FALSE)),VLOOKUP(E410,SOTC_SWINE!B2:E344,4,FALSE),VLOOKUP(E344,SOTC_SWINE!B2:D344,3,FALSE))))=TRUE,"SW"&amp;UPPER(RIGHT(IF(ISBLANK(VLOOKUP(E410,SOTC_SWINE!B2:D344,3,FALSE)),VLOOKUP(E410,SOTC_SWINE!B2:E344,4,FALSE),VLOOKUP(E344,SOTC_SWINE!B2:D344,3,FALSE)),LEN(IF(ISBLANK(VLOOKUP(E410,SOTC_SWINE!B2:D344,3,FALSE)),VLOOKUP(E410,SOTC_SWINE!B2:E344,4,FALSE),VLOOKUP(E344,SOTC_SWINE!B2:D344,3,FALSE)))-SEARCH(":",IF(ISBLANK(VLOOKUP(E410,SOTC_SWINE!B2:D344,3,FALSE)),VLOOKUP(E410,SOTC_SWINE!B2:E344,4,FALSE),VLOOKUP(E344,SOTC_SWINE!B2:D344,3,FALSE))))),"SW"&amp;UPPER(RIGHT(IF(ISBLANK(VLOOKUP(E410,SOTC_SWINE!B2:D344,3,FALSE)),VLOOKUP(E410,SOTC_SWINE!B2:E344,4,FALSE),VLOOKUP(E344,SOTC_SWINE!B2:D344,3,FALSE)),LEN(IF(ISBLANK(VLOOKUP(E410,SOTC_SWINE!B2:D344,3,FALSE)),VLOOKUP(E410,SOTC_SWINE!B2:E344,4,FALSE),VLOOKUP(E344,SOTC_SWINE!B2:D344,3,FALSE)))-SEARCH("-",IF(ISBLANK(VLOOKUP(E410,SOTC_SWINE!B2:D344,3,FALSE)),VLOOKUP(E410,SOTC_SWINE!B2:E344,4,FALSE),VLOOKUP(E344,SOTC_SWINE!B2:D344,3,FALSE))))))</f>
      </c>
      <c r="G410" s="7" t="s">
        <v>26</v>
      </c>
      <c r="H410" s="7">
        <f>VLOOKUP(E410,SOTC_SWINE!B2:C344,{2},FALSE)</f>
      </c>
      <c r="I410" s="1">
        <v>1000000002356</v>
      </c>
      <c r="J410" s="2" t="s">
        <v>95</v>
      </c>
      <c r="K410" s="2" t="s">
        <v>95</v>
      </c>
      <c r="L410">
        <f>IF(VLOOKUP(K410,SKU_SWINE!C2:F106,{4},FALSE)=0, "-",VLOOKUP(K410,SKU_SWINE!C2:F106,{4},FALSE)</f>
      </c>
      <c r="M410" s="8">
        <v>13</v>
      </c>
      <c r="N410" s="7" t="s">
        <v>28</v>
      </c>
      <c r="O410" s="9">
        <f>((VLOOKUP(Y410,SOTC_SWINE!A2:J344,9,FALSE)/VLOOKUP(Y410,SOTC_SWINE!A2:J344,8,FALSE))*M410)</f>
      </c>
      <c r="P410" s="8">
        <v>0</v>
      </c>
      <c r="Q410" s="10">
        <f>O410-P410</f>
      </c>
      <c r="R410" s="10">
        <f>Q410/M410</f>
      </c>
      <c r="S410" s="10">
        <f>U410*P410</f>
      </c>
      <c r="T410" s="8">
        <v>337120</v>
      </c>
      <c r="U410" s="8">
        <f>T410/Q410</f>
      </c>
      <c r="V410" s="8">
        <f>T410/M410</f>
      </c>
      <c r="W410" t="s">
        <v>54</v>
      </c>
      <c r="X410">
        <v>17</v>
      </c>
      <c r="Y410" t="s">
        <v>340</v>
      </c>
    </row>
    <row r="411" spans="1:25" x14ac:dyDescent="0.25">
      <c r="A411">
        <v>2024</v>
      </c>
      <c r="B411" t="s">
        <v>22</v>
      </c>
      <c r="C411" s="1" t="s">
        <v>338</v>
      </c>
      <c r="D411" s="1" t="s">
        <v>339</v>
      </c>
      <c r="E411" s="1">
        <v>2100126573</v>
      </c>
      <c r="F411" s="2">
        <f>IF(ISNUMBER(SEARCH(":",IF(ISBLANK(VLOOKUP(E411,SOTC_SWINE!B2:D344,3,FALSE)),VLOOKUP(E411,SOTC_SWINE!B2:E344,4,FALSE),VLOOKUP(E344,SOTC_SWINE!B2:D344,3,FALSE))))=TRUE,"SW"&amp;UPPER(RIGHT(IF(ISBLANK(VLOOKUP(E411,SOTC_SWINE!B2:D344,3,FALSE)),VLOOKUP(E411,SOTC_SWINE!B2:E344,4,FALSE),VLOOKUP(E344,SOTC_SWINE!B2:D344,3,FALSE)),LEN(IF(ISBLANK(VLOOKUP(E411,SOTC_SWINE!B2:D344,3,FALSE)),VLOOKUP(E411,SOTC_SWINE!B2:E344,4,FALSE),VLOOKUP(E344,SOTC_SWINE!B2:D344,3,FALSE)))-SEARCH(":",IF(ISBLANK(VLOOKUP(E411,SOTC_SWINE!B2:D344,3,FALSE)),VLOOKUP(E411,SOTC_SWINE!B2:E344,4,FALSE),VLOOKUP(E344,SOTC_SWINE!B2:D344,3,FALSE))))),"SW"&amp;UPPER(RIGHT(IF(ISBLANK(VLOOKUP(E411,SOTC_SWINE!B2:D344,3,FALSE)),VLOOKUP(E411,SOTC_SWINE!B2:E344,4,FALSE),VLOOKUP(E344,SOTC_SWINE!B2:D344,3,FALSE)),LEN(IF(ISBLANK(VLOOKUP(E411,SOTC_SWINE!B2:D344,3,FALSE)),VLOOKUP(E411,SOTC_SWINE!B2:E344,4,FALSE),VLOOKUP(E344,SOTC_SWINE!B2:D344,3,FALSE)))-SEARCH("-",IF(ISBLANK(VLOOKUP(E411,SOTC_SWINE!B2:D344,3,FALSE)),VLOOKUP(E411,SOTC_SWINE!B2:E344,4,FALSE),VLOOKUP(E344,SOTC_SWINE!B2:D344,3,FALSE))))))</f>
      </c>
      <c r="G411" s="7" t="s">
        <v>26</v>
      </c>
      <c r="H411" s="7">
        <f>VLOOKUP(E411,SOTC_SWINE!B2:C344,{2},FALSE)</f>
      </c>
      <c r="I411" s="1">
        <v>1000000002357</v>
      </c>
      <c r="J411" s="2" t="s">
        <v>97</v>
      </c>
      <c r="K411" s="2" t="s">
        <v>97</v>
      </c>
      <c r="L411">
        <f>IF(VLOOKUP(K411,SKU_SWINE!C2:F106,{4},FALSE)=0, "-",VLOOKUP(K411,SKU_SWINE!C2:F106,{4},FALSE)</f>
      </c>
      <c r="M411" s="8">
        <v>2</v>
      </c>
      <c r="N411" s="7" t="s">
        <v>28</v>
      </c>
      <c r="O411" s="9">
        <f>((VLOOKUP(Y411,SOTC_SWINE!A2:J344,9,FALSE)/VLOOKUP(Y411,SOTC_SWINE!A2:J344,8,FALSE))*M411)</f>
      </c>
      <c r="P411" s="8">
        <v>0</v>
      </c>
      <c r="Q411" s="10">
        <f>O411-P411</f>
      </c>
      <c r="R411" s="10">
        <f>Q411/M411</f>
      </c>
      <c r="S411" s="10">
        <f>U411*P411</f>
      </c>
      <c r="T411" s="8">
        <v>38947.5</v>
      </c>
      <c r="U411" s="8">
        <f>T411/Q411</f>
      </c>
      <c r="V411" s="8">
        <f>T411/M411</f>
      </c>
      <c r="W411" t="s">
        <v>54</v>
      </c>
      <c r="X411">
        <v>17</v>
      </c>
      <c r="Y411" t="s">
        <v>341</v>
      </c>
    </row>
    <row r="412" spans="1:25" x14ac:dyDescent="0.25">
      <c r="A412">
        <v>2024</v>
      </c>
      <c r="B412" t="s">
        <v>22</v>
      </c>
      <c r="C412" s="1" t="s">
        <v>338</v>
      </c>
      <c r="D412" s="1" t="s">
        <v>339</v>
      </c>
      <c r="E412" s="1">
        <v>2100126573</v>
      </c>
      <c r="F412" s="2">
        <f>IF(ISNUMBER(SEARCH(":",IF(ISBLANK(VLOOKUP(E412,SOTC_SWINE!B2:D344,3,FALSE)),VLOOKUP(E412,SOTC_SWINE!B2:E344,4,FALSE),VLOOKUP(E344,SOTC_SWINE!B2:D344,3,FALSE))))=TRUE,"SW"&amp;UPPER(RIGHT(IF(ISBLANK(VLOOKUP(E412,SOTC_SWINE!B2:D344,3,FALSE)),VLOOKUP(E412,SOTC_SWINE!B2:E344,4,FALSE),VLOOKUP(E344,SOTC_SWINE!B2:D344,3,FALSE)),LEN(IF(ISBLANK(VLOOKUP(E412,SOTC_SWINE!B2:D344,3,FALSE)),VLOOKUP(E412,SOTC_SWINE!B2:E344,4,FALSE),VLOOKUP(E344,SOTC_SWINE!B2:D344,3,FALSE)))-SEARCH(":",IF(ISBLANK(VLOOKUP(E412,SOTC_SWINE!B2:D344,3,FALSE)),VLOOKUP(E412,SOTC_SWINE!B2:E344,4,FALSE),VLOOKUP(E344,SOTC_SWINE!B2:D344,3,FALSE))))),"SW"&amp;UPPER(RIGHT(IF(ISBLANK(VLOOKUP(E412,SOTC_SWINE!B2:D344,3,FALSE)),VLOOKUP(E412,SOTC_SWINE!B2:E344,4,FALSE),VLOOKUP(E344,SOTC_SWINE!B2:D344,3,FALSE)),LEN(IF(ISBLANK(VLOOKUP(E412,SOTC_SWINE!B2:D344,3,FALSE)),VLOOKUP(E412,SOTC_SWINE!B2:E344,4,FALSE),VLOOKUP(E344,SOTC_SWINE!B2:D344,3,FALSE)))-SEARCH("-",IF(ISBLANK(VLOOKUP(E412,SOTC_SWINE!B2:D344,3,FALSE)),VLOOKUP(E412,SOTC_SWINE!B2:E344,4,FALSE),VLOOKUP(E344,SOTC_SWINE!B2:D344,3,FALSE))))))</f>
      </c>
      <c r="G412" s="7" t="s">
        <v>26</v>
      </c>
      <c r="H412" s="7">
        <f>VLOOKUP(E412,SOTC_SWINE!B2:C344,{2},FALSE)</f>
      </c>
      <c r="I412" s="1">
        <v>1000000000630</v>
      </c>
      <c r="J412" s="2" t="s">
        <v>102</v>
      </c>
      <c r="K412" s="2" t="s">
        <v>102</v>
      </c>
      <c r="L412">
        <f>IF(VLOOKUP(K412,SKU_SWINE!C2:F106,{4},FALSE)=0, "-",VLOOKUP(K412,SKU_SWINE!C2:F106,{4},FALSE)</f>
      </c>
      <c r="M412" s="8">
        <v>70</v>
      </c>
      <c r="N412" s="7" t="s">
        <v>28</v>
      </c>
      <c r="O412" s="9">
        <f>((VLOOKUP(Y412,SOTC_SWINE!A2:J344,9,FALSE)/VLOOKUP(Y412,SOTC_SWINE!A2:J344,8,FALSE))*M412)</f>
      </c>
      <c r="P412" s="8">
        <v>0</v>
      </c>
      <c r="Q412" s="10">
        <f>O412-P412</f>
      </c>
      <c r="R412" s="10">
        <f>Q412/M412</f>
      </c>
      <c r="S412" s="10">
        <f>U412*P412</f>
      </c>
      <c r="T412" s="8">
        <v>51437.5</v>
      </c>
      <c r="U412" s="8">
        <f>T412/Q412</f>
      </c>
      <c r="V412" s="8">
        <f>T412/M412</f>
      </c>
      <c r="W412" t="s">
        <v>54</v>
      </c>
      <c r="X412">
        <v>17</v>
      </c>
      <c r="Y412" t="s">
        <v>342</v>
      </c>
    </row>
    <row r="413" spans="1:25" x14ac:dyDescent="0.25">
      <c r="A413">
        <v>2024</v>
      </c>
      <c r="B413" t="s">
        <v>22</v>
      </c>
      <c r="C413" s="1" t="s">
        <v>242</v>
      </c>
      <c r="D413" s="1" t="s">
        <v>343</v>
      </c>
      <c r="E413" s="1">
        <v>2100127530</v>
      </c>
      <c r="F413" s="2">
        <f>IF(ISNUMBER(SEARCH(":",IF(ISBLANK(VLOOKUP(E413,SOTC_SWINE!B2:D344,3,FALSE)),VLOOKUP(E413,SOTC_SWINE!B2:E344,4,FALSE),VLOOKUP(E344,SOTC_SWINE!B2:D344,3,FALSE))))=TRUE,"SW"&amp;UPPER(RIGHT(IF(ISBLANK(VLOOKUP(E413,SOTC_SWINE!B2:D344,3,FALSE)),VLOOKUP(E413,SOTC_SWINE!B2:E344,4,FALSE),VLOOKUP(E344,SOTC_SWINE!B2:D344,3,FALSE)),LEN(IF(ISBLANK(VLOOKUP(E413,SOTC_SWINE!B2:D344,3,FALSE)),VLOOKUP(E413,SOTC_SWINE!B2:E344,4,FALSE),VLOOKUP(E344,SOTC_SWINE!B2:D344,3,FALSE)))-SEARCH(":",IF(ISBLANK(VLOOKUP(E413,SOTC_SWINE!B2:D344,3,FALSE)),VLOOKUP(E413,SOTC_SWINE!B2:E344,4,FALSE),VLOOKUP(E344,SOTC_SWINE!B2:D344,3,FALSE))))),"SW"&amp;UPPER(RIGHT(IF(ISBLANK(VLOOKUP(E413,SOTC_SWINE!B2:D344,3,FALSE)),VLOOKUP(E413,SOTC_SWINE!B2:E344,4,FALSE),VLOOKUP(E344,SOTC_SWINE!B2:D344,3,FALSE)),LEN(IF(ISBLANK(VLOOKUP(E413,SOTC_SWINE!B2:D344,3,FALSE)),VLOOKUP(E413,SOTC_SWINE!B2:E344,4,FALSE),VLOOKUP(E344,SOTC_SWINE!B2:D344,3,FALSE)))-SEARCH("-",IF(ISBLANK(VLOOKUP(E413,SOTC_SWINE!B2:D344,3,FALSE)),VLOOKUP(E413,SOTC_SWINE!B2:E344,4,FALSE),VLOOKUP(E344,SOTC_SWINE!B2:D344,3,FALSE))))))</f>
      </c>
      <c r="G413" s="7" t="s">
        <v>26</v>
      </c>
      <c r="H413" s="7">
        <f>VLOOKUP(E413,SOTC_SWINE!B2:C344,{2},FALSE)</f>
      </c>
      <c r="I413" s="1">
        <v>1000000000637</v>
      </c>
      <c r="J413" s="2" t="s">
        <v>47</v>
      </c>
      <c r="K413" s="2" t="s">
        <v>47</v>
      </c>
      <c r="L413">
        <f>IF(VLOOKUP(K413,SKU_SWINE!C2:F106,{4},FALSE)=0, "-",VLOOKUP(K413,SKU_SWINE!C2:F106,{4},FALSE)</f>
      </c>
      <c r="M413" s="8">
        <v>1</v>
      </c>
      <c r="N413" s="7" t="s">
        <v>28</v>
      </c>
      <c r="O413" s="9">
        <f>((VLOOKUP(Y413,SOTC_SWINE!A2:J344,9,FALSE)/VLOOKUP(Y413,SOTC_SWINE!A2:J344,8,FALSE))*M413)</f>
      </c>
      <c r="P413" s="8">
        <v>0</v>
      </c>
      <c r="Q413" s="10">
        <f>O413-P413</f>
      </c>
      <c r="R413" s="10">
        <f>Q413/M413</f>
      </c>
      <c r="S413" s="10">
        <f>U413*P413</f>
      </c>
      <c r="T413" s="8">
        <v>3600</v>
      </c>
      <c r="U413" s="8">
        <f>T413/Q413</f>
      </c>
      <c r="V413" s="8">
        <f>T413/M413</f>
      </c>
      <c r="W413" t="s">
        <v>70</v>
      </c>
      <c r="X413">
        <v>20</v>
      </c>
      <c r="Y413" t="s">
        <v>344</v>
      </c>
    </row>
    <row r="414" spans="1:25" x14ac:dyDescent="0.25">
      <c r="A414">
        <v>2024</v>
      </c>
      <c r="B414" t="s">
        <v>22</v>
      </c>
      <c r="C414" s="1" t="s">
        <v>345</v>
      </c>
      <c r="D414" s="1" t="s">
        <v>346</v>
      </c>
      <c r="E414" s="1">
        <v>2100127523</v>
      </c>
      <c r="F414" s="2">
        <f>IF(ISNUMBER(SEARCH(":",IF(ISBLANK(VLOOKUP(E414,SOTC_SWINE!B2:D344,3,FALSE)),VLOOKUP(E414,SOTC_SWINE!B2:E344,4,FALSE),VLOOKUP(E344,SOTC_SWINE!B2:D344,3,FALSE))))=TRUE,"SW"&amp;UPPER(RIGHT(IF(ISBLANK(VLOOKUP(E414,SOTC_SWINE!B2:D344,3,FALSE)),VLOOKUP(E414,SOTC_SWINE!B2:E344,4,FALSE),VLOOKUP(E344,SOTC_SWINE!B2:D344,3,FALSE)),LEN(IF(ISBLANK(VLOOKUP(E414,SOTC_SWINE!B2:D344,3,FALSE)),VLOOKUP(E414,SOTC_SWINE!B2:E344,4,FALSE),VLOOKUP(E344,SOTC_SWINE!B2:D344,3,FALSE)))-SEARCH(":",IF(ISBLANK(VLOOKUP(E414,SOTC_SWINE!B2:D344,3,FALSE)),VLOOKUP(E414,SOTC_SWINE!B2:E344,4,FALSE),VLOOKUP(E344,SOTC_SWINE!B2:D344,3,FALSE))))),"SW"&amp;UPPER(RIGHT(IF(ISBLANK(VLOOKUP(E414,SOTC_SWINE!B2:D344,3,FALSE)),VLOOKUP(E414,SOTC_SWINE!B2:E344,4,FALSE),VLOOKUP(E344,SOTC_SWINE!B2:D344,3,FALSE)),LEN(IF(ISBLANK(VLOOKUP(E414,SOTC_SWINE!B2:D344,3,FALSE)),VLOOKUP(E414,SOTC_SWINE!B2:E344,4,FALSE),VLOOKUP(E344,SOTC_SWINE!B2:D344,3,FALSE)))-SEARCH("-",IF(ISBLANK(VLOOKUP(E414,SOTC_SWINE!B2:D344,3,FALSE)),VLOOKUP(E414,SOTC_SWINE!B2:E344,4,FALSE),VLOOKUP(E344,SOTC_SWINE!B2:D344,3,FALSE))))))</f>
      </c>
      <c r="G414" s="7" t="s">
        <v>26</v>
      </c>
      <c r="H414" s="7">
        <f>VLOOKUP(E414,SOTC_SWINE!B2:C344,{2},FALSE)</f>
      </c>
      <c r="I414" s="1">
        <v>1000000002357</v>
      </c>
      <c r="J414" s="2" t="s">
        <v>97</v>
      </c>
      <c r="K414" s="2" t="s">
        <v>97</v>
      </c>
      <c r="L414">
        <f>IF(VLOOKUP(K414,SKU_SWINE!C2:F106,{4},FALSE)=0, "-",VLOOKUP(K414,SKU_SWINE!C2:F106,{4},FALSE)</f>
      </c>
      <c r="M414" s="8">
        <v>1</v>
      </c>
      <c r="N414" s="7" t="s">
        <v>28</v>
      </c>
      <c r="O414" s="9">
        <f>((VLOOKUP(Y414,SOTC_SWINE!A2:J344,9,FALSE)/VLOOKUP(Y414,SOTC_SWINE!A2:J344,8,FALSE))*M414)</f>
      </c>
      <c r="P414" s="8">
        <v>0</v>
      </c>
      <c r="Q414" s="10">
        <f>O414-P414</f>
      </c>
      <c r="R414" s="10">
        <f>Q414/M414</f>
      </c>
      <c r="S414" s="10">
        <f>U414*P414</f>
      </c>
      <c r="T414" s="8">
        <v>22680</v>
      </c>
      <c r="U414" s="8">
        <f>T414/Q414</f>
      </c>
      <c r="V414" s="8">
        <f>T414/M414</f>
      </c>
      <c r="W414" t="s">
        <v>70</v>
      </c>
      <c r="X414">
        <v>20</v>
      </c>
      <c r="Y414" t="s">
        <v>347</v>
      </c>
    </row>
    <row r="415" spans="1:25" x14ac:dyDescent="0.25">
      <c r="A415">
        <v>2024</v>
      </c>
      <c r="B415" t="s">
        <v>22</v>
      </c>
      <c r="C415" s="1" t="s">
        <v>348</v>
      </c>
      <c r="D415" s="1" t="s">
        <v>349</v>
      </c>
      <c r="E415" s="1">
        <v>2100127611</v>
      </c>
      <c r="F415" s="2">
        <f>IF(ISNUMBER(SEARCH(":",IF(ISBLANK(VLOOKUP(E415,SOTC_SWINE!B2:D344,3,FALSE)),VLOOKUP(E415,SOTC_SWINE!B2:E344,4,FALSE),VLOOKUP(E344,SOTC_SWINE!B2:D344,3,FALSE))))=TRUE,"SW"&amp;UPPER(RIGHT(IF(ISBLANK(VLOOKUP(E415,SOTC_SWINE!B2:D344,3,FALSE)),VLOOKUP(E415,SOTC_SWINE!B2:E344,4,FALSE),VLOOKUP(E344,SOTC_SWINE!B2:D344,3,FALSE)),LEN(IF(ISBLANK(VLOOKUP(E415,SOTC_SWINE!B2:D344,3,FALSE)),VLOOKUP(E415,SOTC_SWINE!B2:E344,4,FALSE),VLOOKUP(E344,SOTC_SWINE!B2:D344,3,FALSE)))-SEARCH(":",IF(ISBLANK(VLOOKUP(E415,SOTC_SWINE!B2:D344,3,FALSE)),VLOOKUP(E415,SOTC_SWINE!B2:E344,4,FALSE),VLOOKUP(E344,SOTC_SWINE!B2:D344,3,FALSE))))),"SW"&amp;UPPER(RIGHT(IF(ISBLANK(VLOOKUP(E415,SOTC_SWINE!B2:D344,3,FALSE)),VLOOKUP(E415,SOTC_SWINE!B2:E344,4,FALSE),VLOOKUP(E344,SOTC_SWINE!B2:D344,3,FALSE)),LEN(IF(ISBLANK(VLOOKUP(E415,SOTC_SWINE!B2:D344,3,FALSE)),VLOOKUP(E415,SOTC_SWINE!B2:E344,4,FALSE),VLOOKUP(E344,SOTC_SWINE!B2:D344,3,FALSE)))-SEARCH("-",IF(ISBLANK(VLOOKUP(E415,SOTC_SWINE!B2:D344,3,FALSE)),VLOOKUP(E415,SOTC_SWINE!B2:E344,4,FALSE),VLOOKUP(E344,SOTC_SWINE!B2:D344,3,FALSE))))))</f>
      </c>
      <c r="G415" s="7" t="s">
        <v>26</v>
      </c>
      <c r="H415" s="7">
        <f>VLOOKUP(E415,SOTC_SWINE!B2:C344,{2},FALSE)</f>
      </c>
      <c r="I415" s="1">
        <v>1000000000637</v>
      </c>
      <c r="J415" s="2" t="s">
        <v>47</v>
      </c>
      <c r="K415" s="2" t="s">
        <v>47</v>
      </c>
      <c r="L415">
        <f>IF(VLOOKUP(K415,SKU_SWINE!C2:F106,{4},FALSE)=0, "-",VLOOKUP(K415,SKU_SWINE!C2:F106,{4},FALSE)</f>
      </c>
      <c r="M415" s="8">
        <v>1</v>
      </c>
      <c r="N415" s="7" t="s">
        <v>28</v>
      </c>
      <c r="O415" s="9">
        <f>((VLOOKUP(Y415,SOTC_SWINE!A2:J344,9,FALSE)/VLOOKUP(Y415,SOTC_SWINE!A2:J344,8,FALSE))*M415)</f>
      </c>
      <c r="P415" s="8">
        <v>0</v>
      </c>
      <c r="Q415" s="10">
        <f>O415-P415</f>
      </c>
      <c r="R415" s="10">
        <f>Q415/M415</f>
      </c>
      <c r="S415" s="10">
        <f>U415*P415</f>
      </c>
      <c r="T415" s="8">
        <v>3375</v>
      </c>
      <c r="U415" s="8">
        <f>T415/Q415</f>
      </c>
      <c r="V415" s="8">
        <f>T415/M415</f>
      </c>
      <c r="W415" t="s">
        <v>70</v>
      </c>
      <c r="X415">
        <v>20</v>
      </c>
      <c r="Y415" t="s">
        <v>350</v>
      </c>
    </row>
    <row r="416" spans="1:25" x14ac:dyDescent="0.25">
      <c r="A416">
        <v>2024</v>
      </c>
      <c r="B416" t="s">
        <v>22</v>
      </c>
      <c r="C416" s="1" t="s">
        <v>348</v>
      </c>
      <c r="D416" s="1" t="s">
        <v>351</v>
      </c>
      <c r="E416" s="1">
        <v>2100127617</v>
      </c>
      <c r="F416" s="2">
        <f>IF(ISNUMBER(SEARCH(":",IF(ISBLANK(VLOOKUP(E416,SOTC_SWINE!B2:D344,3,FALSE)),VLOOKUP(E416,SOTC_SWINE!B2:E344,4,FALSE),VLOOKUP(E344,SOTC_SWINE!B2:D344,3,FALSE))))=TRUE,"SW"&amp;UPPER(RIGHT(IF(ISBLANK(VLOOKUP(E416,SOTC_SWINE!B2:D344,3,FALSE)),VLOOKUP(E416,SOTC_SWINE!B2:E344,4,FALSE),VLOOKUP(E344,SOTC_SWINE!B2:D344,3,FALSE)),LEN(IF(ISBLANK(VLOOKUP(E416,SOTC_SWINE!B2:D344,3,FALSE)),VLOOKUP(E416,SOTC_SWINE!B2:E344,4,FALSE),VLOOKUP(E344,SOTC_SWINE!B2:D344,3,FALSE)))-SEARCH(":",IF(ISBLANK(VLOOKUP(E416,SOTC_SWINE!B2:D344,3,FALSE)),VLOOKUP(E416,SOTC_SWINE!B2:E344,4,FALSE),VLOOKUP(E344,SOTC_SWINE!B2:D344,3,FALSE))))),"SW"&amp;UPPER(RIGHT(IF(ISBLANK(VLOOKUP(E416,SOTC_SWINE!B2:D344,3,FALSE)),VLOOKUP(E416,SOTC_SWINE!B2:E344,4,FALSE),VLOOKUP(E344,SOTC_SWINE!B2:D344,3,FALSE)),LEN(IF(ISBLANK(VLOOKUP(E416,SOTC_SWINE!B2:D344,3,FALSE)),VLOOKUP(E416,SOTC_SWINE!B2:E344,4,FALSE),VLOOKUP(E344,SOTC_SWINE!B2:D344,3,FALSE)))-SEARCH("-",IF(ISBLANK(VLOOKUP(E416,SOTC_SWINE!B2:D344,3,FALSE)),VLOOKUP(E416,SOTC_SWINE!B2:E344,4,FALSE),VLOOKUP(E344,SOTC_SWINE!B2:D344,3,FALSE))))))</f>
      </c>
      <c r="G416" s="7" t="s">
        <v>26</v>
      </c>
      <c r="H416" s="7">
        <f>VLOOKUP(E416,SOTC_SWINE!B2:C344,{2},FALSE)</f>
      </c>
      <c r="I416" s="1">
        <v>1000000000637</v>
      </c>
      <c r="J416" s="2" t="s">
        <v>47</v>
      </c>
      <c r="K416" s="2" t="s">
        <v>47</v>
      </c>
      <c r="L416">
        <f>IF(VLOOKUP(K416,SKU_SWINE!C2:F106,{4},FALSE)=0, "-",VLOOKUP(K416,SKU_SWINE!C2:F106,{4},FALSE)</f>
      </c>
      <c r="M416" s="8">
        <v>1</v>
      </c>
      <c r="N416" s="7" t="s">
        <v>28</v>
      </c>
      <c r="O416" s="9">
        <f>((VLOOKUP(Y416,SOTC_SWINE!A2:J344,9,FALSE)/VLOOKUP(Y416,SOTC_SWINE!A2:J344,8,FALSE))*M416)</f>
      </c>
      <c r="P416" s="8">
        <v>0</v>
      </c>
      <c r="Q416" s="10">
        <f>O416-P416</f>
      </c>
      <c r="R416" s="10">
        <f>Q416/M416</f>
      </c>
      <c r="S416" s="10">
        <f>U416*P416</f>
      </c>
      <c r="T416" s="8">
        <v>3500</v>
      </c>
      <c r="U416" s="8">
        <f>T416/Q416</f>
      </c>
      <c r="V416" s="8">
        <f>T416/M416</f>
      </c>
      <c r="W416" t="s">
        <v>70</v>
      </c>
      <c r="X416">
        <v>20</v>
      </c>
      <c r="Y416" t="s">
        <v>352</v>
      </c>
    </row>
    <row r="417" spans="1:25" x14ac:dyDescent="0.25">
      <c r="A417">
        <v>2024</v>
      </c>
      <c r="B417" t="s">
        <v>22</v>
      </c>
      <c r="C417" s="1" t="s">
        <v>348</v>
      </c>
      <c r="D417" s="1" t="s">
        <v>353</v>
      </c>
      <c r="E417" s="1">
        <v>2100127590</v>
      </c>
      <c r="F417" s="2">
        <f>IF(ISNUMBER(SEARCH(":",IF(ISBLANK(VLOOKUP(E417,SOTC_SWINE!B2:D344,3,FALSE)),VLOOKUP(E417,SOTC_SWINE!B2:E344,4,FALSE),VLOOKUP(E344,SOTC_SWINE!B2:D344,3,FALSE))))=TRUE,"SW"&amp;UPPER(RIGHT(IF(ISBLANK(VLOOKUP(E417,SOTC_SWINE!B2:D344,3,FALSE)),VLOOKUP(E417,SOTC_SWINE!B2:E344,4,FALSE),VLOOKUP(E344,SOTC_SWINE!B2:D344,3,FALSE)),LEN(IF(ISBLANK(VLOOKUP(E417,SOTC_SWINE!B2:D344,3,FALSE)),VLOOKUP(E417,SOTC_SWINE!B2:E344,4,FALSE),VLOOKUP(E344,SOTC_SWINE!B2:D344,3,FALSE)))-SEARCH(":",IF(ISBLANK(VLOOKUP(E417,SOTC_SWINE!B2:D344,3,FALSE)),VLOOKUP(E417,SOTC_SWINE!B2:E344,4,FALSE),VLOOKUP(E344,SOTC_SWINE!B2:D344,3,FALSE))))),"SW"&amp;UPPER(RIGHT(IF(ISBLANK(VLOOKUP(E417,SOTC_SWINE!B2:D344,3,FALSE)),VLOOKUP(E417,SOTC_SWINE!B2:E344,4,FALSE),VLOOKUP(E344,SOTC_SWINE!B2:D344,3,FALSE)),LEN(IF(ISBLANK(VLOOKUP(E417,SOTC_SWINE!B2:D344,3,FALSE)),VLOOKUP(E417,SOTC_SWINE!B2:E344,4,FALSE),VLOOKUP(E344,SOTC_SWINE!B2:D344,3,FALSE)))-SEARCH("-",IF(ISBLANK(VLOOKUP(E417,SOTC_SWINE!B2:D344,3,FALSE)),VLOOKUP(E417,SOTC_SWINE!B2:E344,4,FALSE),VLOOKUP(E344,SOTC_SWINE!B2:D344,3,FALSE))))))</f>
      </c>
      <c r="G417" s="7" t="s">
        <v>26</v>
      </c>
      <c r="H417" s="7">
        <f>VLOOKUP(E417,SOTC_SWINE!B2:C344,{2},FALSE)</f>
      </c>
      <c r="I417" s="1">
        <v>1000000000637</v>
      </c>
      <c r="J417" s="2" t="s">
        <v>47</v>
      </c>
      <c r="K417" s="2" t="s">
        <v>47</v>
      </c>
      <c r="L417">
        <f>IF(VLOOKUP(K417,SKU_SWINE!C2:F106,{4},FALSE)=0, "-",VLOOKUP(K417,SKU_SWINE!C2:F106,{4},FALSE)</f>
      </c>
      <c r="M417" s="8">
        <v>1</v>
      </c>
      <c r="N417" s="7" t="s">
        <v>28</v>
      </c>
      <c r="O417" s="9">
        <f>((VLOOKUP(Y417,SOTC_SWINE!A2:J344,9,FALSE)/VLOOKUP(Y417,SOTC_SWINE!A2:J344,8,FALSE))*M417)</f>
      </c>
      <c r="P417" s="8">
        <v>0</v>
      </c>
      <c r="Q417" s="10">
        <f>O417-P417</f>
      </c>
      <c r="R417" s="10">
        <f>Q417/M417</f>
      </c>
      <c r="S417" s="10">
        <f>U417*P417</f>
      </c>
      <c r="T417" s="8">
        <v>3500</v>
      </c>
      <c r="U417" s="8">
        <f>T417/Q417</f>
      </c>
      <c r="V417" s="8">
        <f>T417/M417</f>
      </c>
      <c r="W417" t="s">
        <v>70</v>
      </c>
      <c r="X417">
        <v>20</v>
      </c>
      <c r="Y417" t="s">
        <v>354</v>
      </c>
    </row>
    <row r="418" spans="1:25" x14ac:dyDescent="0.25">
      <c r="A418">
        <v>2024</v>
      </c>
      <c r="B418" t="s">
        <v>22</v>
      </c>
      <c r="C418" s="1" t="s">
        <v>265</v>
      </c>
      <c r="D418" s="1" t="s">
        <v>355</v>
      </c>
      <c r="E418" s="1">
        <v>2100127539</v>
      </c>
      <c r="F418" s="2">
        <f>IF(ISNUMBER(SEARCH(":",IF(ISBLANK(VLOOKUP(E418,SOTC_SWINE!B2:D344,3,FALSE)),VLOOKUP(E418,SOTC_SWINE!B2:E344,4,FALSE),VLOOKUP(E344,SOTC_SWINE!B2:D344,3,FALSE))))=TRUE,"SW"&amp;UPPER(RIGHT(IF(ISBLANK(VLOOKUP(E418,SOTC_SWINE!B2:D344,3,FALSE)),VLOOKUP(E418,SOTC_SWINE!B2:E344,4,FALSE),VLOOKUP(E344,SOTC_SWINE!B2:D344,3,FALSE)),LEN(IF(ISBLANK(VLOOKUP(E418,SOTC_SWINE!B2:D344,3,FALSE)),VLOOKUP(E418,SOTC_SWINE!B2:E344,4,FALSE),VLOOKUP(E344,SOTC_SWINE!B2:D344,3,FALSE)))-SEARCH(":",IF(ISBLANK(VLOOKUP(E418,SOTC_SWINE!B2:D344,3,FALSE)),VLOOKUP(E418,SOTC_SWINE!B2:E344,4,FALSE),VLOOKUP(E344,SOTC_SWINE!B2:D344,3,FALSE))))),"SW"&amp;UPPER(RIGHT(IF(ISBLANK(VLOOKUP(E418,SOTC_SWINE!B2:D344,3,FALSE)),VLOOKUP(E418,SOTC_SWINE!B2:E344,4,FALSE),VLOOKUP(E344,SOTC_SWINE!B2:D344,3,FALSE)),LEN(IF(ISBLANK(VLOOKUP(E418,SOTC_SWINE!B2:D344,3,FALSE)),VLOOKUP(E418,SOTC_SWINE!B2:E344,4,FALSE),VLOOKUP(E344,SOTC_SWINE!B2:D344,3,FALSE)))-SEARCH("-",IF(ISBLANK(VLOOKUP(E418,SOTC_SWINE!B2:D344,3,FALSE)),VLOOKUP(E418,SOTC_SWINE!B2:E344,4,FALSE),VLOOKUP(E344,SOTC_SWINE!B2:D344,3,FALSE))))))</f>
      </c>
      <c r="G418" s="7" t="s">
        <v>26</v>
      </c>
      <c r="H418" s="7">
        <f>VLOOKUP(E418,SOTC_SWINE!B2:C344,{2},FALSE)</f>
      </c>
      <c r="I418" s="1">
        <v>1000000000278</v>
      </c>
      <c r="J418" s="2" t="s">
        <v>51</v>
      </c>
      <c r="K418" s="2" t="s">
        <v>51</v>
      </c>
      <c r="L418">
        <f>IF(VLOOKUP(K418,SKU_SWINE!C2:F106,{4},FALSE)=0, "-",VLOOKUP(K418,SKU_SWINE!C2:F106,{4},FALSE)</f>
      </c>
      <c r="M418" s="8">
        <v>1</v>
      </c>
      <c r="N418" s="7" t="s">
        <v>28</v>
      </c>
      <c r="O418" s="9">
        <f>((VLOOKUP(Y418,SOTC_SWINE!A2:J344,9,FALSE)/VLOOKUP(Y418,SOTC_SWINE!A2:J344,8,FALSE))*M418)</f>
      </c>
      <c r="P418" s="8">
        <v>0</v>
      </c>
      <c r="Q418" s="10">
        <f>O418-P418</f>
      </c>
      <c r="R418" s="10">
        <f>Q418/M418</f>
      </c>
      <c r="S418" s="10">
        <f>U418*P418</f>
      </c>
      <c r="T418" s="8">
        <v>4625</v>
      </c>
      <c r="U418" s="8">
        <f>T418/Q418</f>
      </c>
      <c r="V418" s="8">
        <f>T418/M418</f>
      </c>
      <c r="W418" t="s">
        <v>70</v>
      </c>
      <c r="X418">
        <v>20</v>
      </c>
      <c r="Y418" t="s">
        <v>356</v>
      </c>
    </row>
    <row r="419" spans="1:25" x14ac:dyDescent="0.25">
      <c r="A419">
        <v>2024</v>
      </c>
      <c r="B419" t="s">
        <v>22</v>
      </c>
      <c r="C419" s="1" t="s">
        <v>348</v>
      </c>
      <c r="D419" s="1" t="s">
        <v>357</v>
      </c>
      <c r="E419" s="1">
        <v>2100128164</v>
      </c>
      <c r="F419" s="2">
        <f>IF(ISNUMBER(SEARCH(":",IF(ISBLANK(VLOOKUP(E419,SOTC_SWINE!B2:D344,3,FALSE)),VLOOKUP(E419,SOTC_SWINE!B2:E344,4,FALSE),VLOOKUP(E344,SOTC_SWINE!B2:D344,3,FALSE))))=TRUE,"SW"&amp;UPPER(RIGHT(IF(ISBLANK(VLOOKUP(E419,SOTC_SWINE!B2:D344,3,FALSE)),VLOOKUP(E419,SOTC_SWINE!B2:E344,4,FALSE),VLOOKUP(E344,SOTC_SWINE!B2:D344,3,FALSE)),LEN(IF(ISBLANK(VLOOKUP(E419,SOTC_SWINE!B2:D344,3,FALSE)),VLOOKUP(E419,SOTC_SWINE!B2:E344,4,FALSE),VLOOKUP(E344,SOTC_SWINE!B2:D344,3,FALSE)))-SEARCH(":",IF(ISBLANK(VLOOKUP(E419,SOTC_SWINE!B2:D344,3,FALSE)),VLOOKUP(E419,SOTC_SWINE!B2:E344,4,FALSE),VLOOKUP(E344,SOTC_SWINE!B2:D344,3,FALSE))))),"SW"&amp;UPPER(RIGHT(IF(ISBLANK(VLOOKUP(E419,SOTC_SWINE!B2:D344,3,FALSE)),VLOOKUP(E419,SOTC_SWINE!B2:E344,4,FALSE),VLOOKUP(E344,SOTC_SWINE!B2:D344,3,FALSE)),LEN(IF(ISBLANK(VLOOKUP(E419,SOTC_SWINE!B2:D344,3,FALSE)),VLOOKUP(E419,SOTC_SWINE!B2:E344,4,FALSE),VLOOKUP(E344,SOTC_SWINE!B2:D344,3,FALSE)))-SEARCH("-",IF(ISBLANK(VLOOKUP(E419,SOTC_SWINE!B2:D344,3,FALSE)),VLOOKUP(E419,SOTC_SWINE!B2:E344,4,FALSE),VLOOKUP(E344,SOTC_SWINE!B2:D344,3,FALSE))))))</f>
      </c>
      <c r="G419" s="7" t="s">
        <v>26</v>
      </c>
      <c r="H419" s="7">
        <f>VLOOKUP(E419,SOTC_SWINE!B2:C344,{2},FALSE)</f>
      </c>
      <c r="I419" s="1">
        <v>1000000000278</v>
      </c>
      <c r="J419" s="2" t="s">
        <v>51</v>
      </c>
      <c r="K419" s="2" t="s">
        <v>51</v>
      </c>
      <c r="L419">
        <f>IF(VLOOKUP(K419,SKU_SWINE!C2:F106,{4},FALSE)=0, "-",VLOOKUP(K419,SKU_SWINE!C2:F106,{4},FALSE)</f>
      </c>
      <c r="M419" s="8">
        <v>1</v>
      </c>
      <c r="N419" s="7" t="s">
        <v>28</v>
      </c>
      <c r="O419" s="9">
        <f>((VLOOKUP(Y419,SOTC_SWINE!A2:J344,9,FALSE)/VLOOKUP(Y419,SOTC_SWINE!A2:J344,8,FALSE))*M419)</f>
      </c>
      <c r="P419" s="8">
        <v>0</v>
      </c>
      <c r="Q419" s="10">
        <f>O419-P419</f>
      </c>
      <c r="R419" s="10">
        <f>Q419/M419</f>
      </c>
      <c r="S419" s="10">
        <f>U419*P419</f>
      </c>
      <c r="T419" s="8">
        <v>4750</v>
      </c>
      <c r="U419" s="8">
        <f>T419/Q419</f>
      </c>
      <c r="V419" s="8">
        <f>T419/M419</f>
      </c>
      <c r="W419" t="s">
        <v>70</v>
      </c>
      <c r="X419">
        <v>20</v>
      </c>
      <c r="Y419" t="s">
        <v>358</v>
      </c>
    </row>
    <row r="420" spans="1:25" x14ac:dyDescent="0.25">
      <c r="A420">
        <v>2024</v>
      </c>
      <c r="B420" t="s">
        <v>22</v>
      </c>
      <c r="C420" s="1" t="s">
        <v>338</v>
      </c>
      <c r="D420" s="1" t="s">
        <v>359</v>
      </c>
      <c r="E420" s="1">
        <v>2100128216</v>
      </c>
      <c r="F420" s="2">
        <f>IF(ISNUMBER(SEARCH(":",IF(ISBLANK(VLOOKUP(E420,SOTC_SWINE!B2:D344,3,FALSE)),VLOOKUP(E420,SOTC_SWINE!B2:E344,4,FALSE),VLOOKUP(E344,SOTC_SWINE!B2:D344,3,FALSE))))=TRUE,"SW"&amp;UPPER(RIGHT(IF(ISBLANK(VLOOKUP(E420,SOTC_SWINE!B2:D344,3,FALSE)),VLOOKUP(E420,SOTC_SWINE!B2:E344,4,FALSE),VLOOKUP(E344,SOTC_SWINE!B2:D344,3,FALSE)),LEN(IF(ISBLANK(VLOOKUP(E420,SOTC_SWINE!B2:D344,3,FALSE)),VLOOKUP(E420,SOTC_SWINE!B2:E344,4,FALSE),VLOOKUP(E344,SOTC_SWINE!B2:D344,3,FALSE)))-SEARCH(":",IF(ISBLANK(VLOOKUP(E420,SOTC_SWINE!B2:D344,3,FALSE)),VLOOKUP(E420,SOTC_SWINE!B2:E344,4,FALSE),VLOOKUP(E344,SOTC_SWINE!B2:D344,3,FALSE))))),"SW"&amp;UPPER(RIGHT(IF(ISBLANK(VLOOKUP(E420,SOTC_SWINE!B2:D344,3,FALSE)),VLOOKUP(E420,SOTC_SWINE!B2:E344,4,FALSE),VLOOKUP(E344,SOTC_SWINE!B2:D344,3,FALSE)),LEN(IF(ISBLANK(VLOOKUP(E420,SOTC_SWINE!B2:D344,3,FALSE)),VLOOKUP(E420,SOTC_SWINE!B2:E344,4,FALSE),VLOOKUP(E344,SOTC_SWINE!B2:D344,3,FALSE)))-SEARCH("-",IF(ISBLANK(VLOOKUP(E420,SOTC_SWINE!B2:D344,3,FALSE)),VLOOKUP(E420,SOTC_SWINE!B2:E344,4,FALSE),VLOOKUP(E344,SOTC_SWINE!B2:D344,3,FALSE))))))</f>
      </c>
      <c r="G420" s="7" t="s">
        <v>26</v>
      </c>
      <c r="H420" s="7">
        <f>VLOOKUP(E420,SOTC_SWINE!B2:C344,{2},FALSE)</f>
      </c>
      <c r="I420" s="1">
        <v>1000000000637</v>
      </c>
      <c r="J420" s="2" t="s">
        <v>47</v>
      </c>
      <c r="K420" s="2" t="s">
        <v>47</v>
      </c>
      <c r="L420">
        <f>IF(VLOOKUP(K420,SKU_SWINE!C2:F106,{4},FALSE)=0, "-",VLOOKUP(K420,SKU_SWINE!C2:F106,{4},FALSE)</f>
      </c>
      <c r="M420" s="8">
        <v>1</v>
      </c>
      <c r="N420" s="7" t="s">
        <v>28</v>
      </c>
      <c r="O420" s="9">
        <f>((VLOOKUP(Y420,SOTC_SWINE!A2:J344,9,FALSE)/VLOOKUP(Y420,SOTC_SWINE!A2:J344,8,FALSE))*M420)</f>
      </c>
      <c r="P420" s="8">
        <v>0</v>
      </c>
      <c r="Q420" s="10">
        <f>O420-P420</f>
      </c>
      <c r="R420" s="10">
        <f>Q420/M420</f>
      </c>
      <c r="S420" s="10">
        <f>U420*P420</f>
      </c>
      <c r="T420" s="8">
        <v>3375</v>
      </c>
      <c r="U420" s="8">
        <f>T420/Q420</f>
      </c>
      <c r="V420" s="8">
        <f>T420/M420</f>
      </c>
      <c r="W420" t="s">
        <v>70</v>
      </c>
      <c r="X420">
        <v>20</v>
      </c>
      <c r="Y420" t="s">
        <v>360</v>
      </c>
    </row>
    <row r="421" spans="1:25" x14ac:dyDescent="0.25">
      <c r="A421">
        <v>2024</v>
      </c>
      <c r="B421" t="s">
        <v>22</v>
      </c>
      <c r="C421" s="1" t="s">
        <v>361</v>
      </c>
      <c r="D421" s="1" t="s">
        <v>362</v>
      </c>
      <c r="E421" s="1">
        <v>2100128239</v>
      </c>
      <c r="F421" s="2" t="s">
        <v>25</v>
      </c>
      <c r="G421" s="7" t="s">
        <v>26</v>
      </c>
      <c r="H421" s="7">
        <f>VLOOKUP(E421,SOTC_SWINE!B2:C344,{2},FALSE)</f>
      </c>
      <c r="I421" s="1">
        <v>1000000000637</v>
      </c>
      <c r="J421" s="2" t="s">
        <v>47</v>
      </c>
      <c r="K421" s="2" t="s">
        <v>47</v>
      </c>
      <c r="L421">
        <f>IF(VLOOKUP(K421,SKU_SWINE!C2:F106,{4},FALSE)=0, "-",VLOOKUP(K421,SKU_SWINE!C2:F106,{4},FALSE)</f>
      </c>
      <c r="M421" s="8">
        <v>4</v>
      </c>
      <c r="N421" s="7" t="s">
        <v>28</v>
      </c>
      <c r="O421" s="9">
        <f>((VLOOKUP(Y421,SOTC_SWINE!A2:J344,9,FALSE)/VLOOKUP(Y421,SOTC_SWINE!A2:J344,8,FALSE))*M421)</f>
      </c>
      <c r="P421" s="8">
        <f>3*M421</f>
      </c>
      <c r="Q421" s="10">
        <f>O421-P421</f>
      </c>
      <c r="R421" s="10">
        <f>Q421/M421</f>
      </c>
      <c r="S421" s="10">
        <f>U421*P421</f>
      </c>
      <c r="T421" s="8">
        <v>13000</v>
      </c>
      <c r="U421" s="8">
        <f>T421/Q421</f>
      </c>
      <c r="V421" s="8">
        <f>T421/M421</f>
      </c>
      <c r="W421" t="s">
        <v>25</v>
      </c>
      <c r="X421">
        <v>17</v>
      </c>
      <c r="Y421" t="s">
        <v>363</v>
      </c>
    </row>
    <row r="422" spans="1:25" x14ac:dyDescent="0.25">
      <c r="A422">
        <v>2024</v>
      </c>
      <c r="B422" t="s">
        <v>22</v>
      </c>
      <c r="C422" s="1" t="s">
        <v>361</v>
      </c>
      <c r="D422" s="1" t="s">
        <v>362</v>
      </c>
      <c r="E422" s="1">
        <v>2100128239</v>
      </c>
      <c r="F422" s="2" t="s">
        <v>25</v>
      </c>
      <c r="G422" s="7" t="s">
        <v>26</v>
      </c>
      <c r="H422" s="7">
        <f>VLOOKUP(E422,SOTC_SWINE!B2:C344,{2},FALSE)</f>
      </c>
      <c r="I422" s="1">
        <v>1000000000278</v>
      </c>
      <c r="J422" s="2" t="s">
        <v>51</v>
      </c>
      <c r="K422" s="2" t="s">
        <v>51</v>
      </c>
      <c r="L422">
        <f>IF(VLOOKUP(K422,SKU_SWINE!C2:F106,{4},FALSE)=0, "-",VLOOKUP(K422,SKU_SWINE!C2:F106,{4},FALSE)</f>
      </c>
      <c r="M422" s="8">
        <v>1</v>
      </c>
      <c r="N422" s="7" t="s">
        <v>28</v>
      </c>
      <c r="O422" s="9">
        <f>((VLOOKUP(Y422,SOTC_SWINE!A2:J344,9,FALSE)/VLOOKUP(Y422,SOTC_SWINE!A2:J344,8,FALSE))*M422)</f>
      </c>
      <c r="P422" s="8">
        <f>3*M422</f>
      </c>
      <c r="Q422" s="10">
        <f>O422-P422</f>
      </c>
      <c r="R422" s="10">
        <f>Q422/M422</f>
      </c>
      <c r="S422" s="10">
        <f>U422*P422</f>
      </c>
      <c r="T422" s="8">
        <v>4406.24</v>
      </c>
      <c r="U422" s="8">
        <f>T422/Q422</f>
      </c>
      <c r="V422" s="8">
        <f>T422/M422</f>
      </c>
      <c r="W422" t="s">
        <v>25</v>
      </c>
      <c r="X422">
        <v>17</v>
      </c>
      <c r="Y422" t="s">
        <v>364</v>
      </c>
    </row>
    <row r="423" spans="1:25" x14ac:dyDescent="0.25">
      <c r="A423">
        <v>2024</v>
      </c>
      <c r="B423" t="s">
        <v>22</v>
      </c>
      <c r="C423" s="1" t="s">
        <v>361</v>
      </c>
      <c r="D423" s="1" t="s">
        <v>362</v>
      </c>
      <c r="E423" s="1">
        <v>2100128239</v>
      </c>
      <c r="F423" s="2" t="s">
        <v>25</v>
      </c>
      <c r="G423" s="7" t="s">
        <v>26</v>
      </c>
      <c r="H423" s="7">
        <f>VLOOKUP(E423,SOTC_SWINE!B2:C344,{2},FALSE)</f>
      </c>
      <c r="I423" s="1">
        <v>1000000000637</v>
      </c>
      <c r="J423" s="2" t="s">
        <v>47</v>
      </c>
      <c r="K423" s="2" t="s">
        <v>47</v>
      </c>
      <c r="L423">
        <f>IF(VLOOKUP(K423,SKU_SWINE!C2:F106,{4},FALSE)=0, "-",VLOOKUP(K423,SKU_SWINE!C2:F106,{4},FALSE)</f>
      </c>
      <c r="M423" s="8">
        <v>1</v>
      </c>
      <c r="N423" s="7" t="s">
        <v>28</v>
      </c>
      <c r="O423" s="9">
        <f>((VLOOKUP(Y423,SOTC_SWINE!A2:J344,9,FALSE)/VLOOKUP(Y423,SOTC_SWINE!A2:J344,8,FALSE))*M423)</f>
      </c>
      <c r="P423" s="8">
        <f>3*M423</f>
      </c>
      <c r="Q423" s="10">
        <f>O423-P423</f>
      </c>
      <c r="R423" s="10">
        <f>Q423/M423</f>
      </c>
      <c r="S423" s="10">
        <f>U423*P423</f>
      </c>
      <c r="T423" s="8">
        <v>2677.5</v>
      </c>
      <c r="U423" s="8">
        <f>T423/Q423</f>
      </c>
      <c r="V423" s="8">
        <f>T423/M423</f>
      </c>
      <c r="W423" t="s">
        <v>25</v>
      </c>
      <c r="X423">
        <v>17</v>
      </c>
      <c r="Y423" t="s">
        <v>363</v>
      </c>
    </row>
    <row r="424" spans="1:25" x14ac:dyDescent="0.25">
      <c r="A424">
        <v>2024</v>
      </c>
      <c r="B424" t="s">
        <v>22</v>
      </c>
      <c r="C424" s="1" t="s">
        <v>361</v>
      </c>
      <c r="D424" s="1" t="s">
        <v>362</v>
      </c>
      <c r="E424" s="1">
        <v>2100128239</v>
      </c>
      <c r="F424" s="2" t="s">
        <v>25</v>
      </c>
      <c r="G424" s="7" t="s">
        <v>26</v>
      </c>
      <c r="H424" s="7">
        <f>VLOOKUP(E424,SOTC_SWINE!B2:C344,{2},FALSE)</f>
      </c>
      <c r="I424" s="1">
        <v>1000000000278</v>
      </c>
      <c r="J424" s="2" t="s">
        <v>51</v>
      </c>
      <c r="K424" s="2" t="s">
        <v>51</v>
      </c>
      <c r="L424">
        <f>IF(VLOOKUP(K424,SKU_SWINE!C2:F106,{4},FALSE)=0, "-",VLOOKUP(K424,SKU_SWINE!C2:F106,{4},FALSE)</f>
      </c>
      <c r="M424" s="8">
        <v>2</v>
      </c>
      <c r="N424" s="7" t="s">
        <v>28</v>
      </c>
      <c r="O424" s="9">
        <f>((VLOOKUP(Y424,SOTC_SWINE!A2:J344,9,FALSE)/VLOOKUP(Y424,SOTC_SWINE!A2:J344,8,FALSE))*M424)</f>
      </c>
      <c r="P424" s="8">
        <f>3*M424</f>
      </c>
      <c r="Q424" s="10">
        <f>O424-P424</f>
      </c>
      <c r="R424" s="10">
        <f>Q424/M424</f>
      </c>
      <c r="S424" s="10">
        <f>U424*P424</f>
      </c>
      <c r="T424" s="8">
        <v>8812.5</v>
      </c>
      <c r="U424" s="8">
        <f>T424/Q424</f>
      </c>
      <c r="V424" s="8">
        <f>T424/M424</f>
      </c>
      <c r="W424" t="s">
        <v>25</v>
      </c>
      <c r="X424">
        <v>17</v>
      </c>
      <c r="Y424" t="s">
        <v>364</v>
      </c>
    </row>
    <row r="425" spans="1:25" x14ac:dyDescent="0.25">
      <c r="A425">
        <v>2024</v>
      </c>
      <c r="B425" t="s">
        <v>22</v>
      </c>
      <c r="C425" s="1" t="s">
        <v>361</v>
      </c>
      <c r="D425" s="1" t="s">
        <v>362</v>
      </c>
      <c r="E425" s="1">
        <v>2100128239</v>
      </c>
      <c r="F425" s="2" t="s">
        <v>25</v>
      </c>
      <c r="G425" s="7" t="s">
        <v>26</v>
      </c>
      <c r="H425" s="7">
        <f>VLOOKUP(E425,SOTC_SWINE!B2:C344,{2},FALSE)</f>
      </c>
      <c r="I425" s="1">
        <v>1000000000282</v>
      </c>
      <c r="J425" s="2" t="s">
        <v>49</v>
      </c>
      <c r="K425" s="2" t="s">
        <v>49</v>
      </c>
      <c r="L425">
        <f>IF(VLOOKUP(K425,SKU_SWINE!C2:F106,{4},FALSE)=0, "-",VLOOKUP(K425,SKU_SWINE!C2:F106,{4},FALSE)</f>
      </c>
      <c r="M425" s="8">
        <v>6</v>
      </c>
      <c r="N425" s="7" t="s">
        <v>28</v>
      </c>
      <c r="O425" s="9">
        <f>((VLOOKUP(Y425,SOTC_SWINE!A2:J344,9,FALSE)/VLOOKUP(Y425,SOTC_SWINE!A2:J344,8,FALSE))*M425)</f>
      </c>
      <c r="P425" s="8">
        <f>3*M425</f>
      </c>
      <c r="Q425" s="10">
        <f>O425-P425</f>
      </c>
      <c r="R425" s="10">
        <f>Q425/M425</f>
      </c>
      <c r="S425" s="10">
        <f>U425*P425</f>
      </c>
      <c r="T425" s="8">
        <v>43268.52</v>
      </c>
      <c r="U425" s="8">
        <f>T425/Q425</f>
      </c>
      <c r="V425" s="8">
        <f>T425/M425</f>
      </c>
      <c r="W425" t="s">
        <v>25</v>
      </c>
      <c r="X425">
        <v>17</v>
      </c>
      <c r="Y425" t="s">
        <v>365</v>
      </c>
    </row>
    <row r="426" spans="1:25" x14ac:dyDescent="0.25">
      <c r="A426">
        <v>2024</v>
      </c>
      <c r="B426" t="s">
        <v>22</v>
      </c>
      <c r="C426" s="1" t="s">
        <v>361</v>
      </c>
      <c r="D426" s="1" t="s">
        <v>362</v>
      </c>
      <c r="E426" s="1">
        <v>2100128239</v>
      </c>
      <c r="F426" s="2" t="s">
        <v>25</v>
      </c>
      <c r="G426" s="7" t="s">
        <v>26</v>
      </c>
      <c r="H426" s="7">
        <f>VLOOKUP(E426,SOTC_SWINE!B2:C344,{2},FALSE)</f>
      </c>
      <c r="I426" s="1">
        <v>1000000000283</v>
      </c>
      <c r="J426" s="2" t="s">
        <v>45</v>
      </c>
      <c r="K426" s="2" t="s">
        <v>45</v>
      </c>
      <c r="L426">
        <f>IF(VLOOKUP(K426,SKU_SWINE!C2:F106,{4},FALSE)=0, "-",VLOOKUP(K426,SKU_SWINE!C2:F106,{4},FALSE)</f>
      </c>
      <c r="M426" s="8">
        <v>2</v>
      </c>
      <c r="N426" s="7" t="s">
        <v>28</v>
      </c>
      <c r="O426" s="9">
        <f>((VLOOKUP(Y426,SOTC_SWINE!A2:J344,9,FALSE)/VLOOKUP(Y426,SOTC_SWINE!A2:J344,8,FALSE))*M426)</f>
      </c>
      <c r="P426" s="8">
        <f>3*M426</f>
      </c>
      <c r="Q426" s="10">
        <f>O426-P426</f>
      </c>
      <c r="R426" s="10">
        <f>Q426/M426</f>
      </c>
      <c r="S426" s="10">
        <f>U426*P426</f>
      </c>
      <c r="T426" s="8">
        <v>19237.7</v>
      </c>
      <c r="U426" s="8">
        <f>T426/Q426</f>
      </c>
      <c r="V426" s="8">
        <f>T426/M426</f>
      </c>
      <c r="W426" t="s">
        <v>25</v>
      </c>
      <c r="X426">
        <v>17</v>
      </c>
      <c r="Y426" t="s">
        <v>366</v>
      </c>
    </row>
    <row r="427" spans="1:25" x14ac:dyDescent="0.25">
      <c r="A427">
        <v>2024</v>
      </c>
      <c r="B427" t="s">
        <v>22</v>
      </c>
      <c r="C427" s="1" t="s">
        <v>361</v>
      </c>
      <c r="D427" s="1" t="s">
        <v>362</v>
      </c>
      <c r="E427" s="1">
        <v>2100128239</v>
      </c>
      <c r="F427" s="2" t="s">
        <v>25</v>
      </c>
      <c r="G427" s="7" t="s">
        <v>26</v>
      </c>
      <c r="H427" s="7">
        <f>VLOOKUP(E427,SOTC_SWINE!B2:C344,{2},FALSE)</f>
      </c>
      <c r="I427" s="1">
        <v>1000000000278</v>
      </c>
      <c r="J427" s="2" t="s">
        <v>51</v>
      </c>
      <c r="K427" s="2" t="s">
        <v>51</v>
      </c>
      <c r="L427">
        <f>IF(VLOOKUP(K427,SKU_SWINE!C2:F106,{4},FALSE)=0, "-",VLOOKUP(K427,SKU_SWINE!C2:F106,{4},FALSE)</f>
      </c>
      <c r="M427" s="8">
        <v>2</v>
      </c>
      <c r="N427" s="7" t="s">
        <v>28</v>
      </c>
      <c r="O427" s="9">
        <f>((VLOOKUP(Y427,SOTC_SWINE!A2:J344,9,FALSE)/VLOOKUP(Y427,SOTC_SWINE!A2:J344,8,FALSE))*M427)</f>
      </c>
      <c r="P427" s="8">
        <f>3*M427</f>
      </c>
      <c r="Q427" s="10">
        <f>O427-P427</f>
      </c>
      <c r="R427" s="10">
        <f>Q427/M427</f>
      </c>
      <c r="S427" s="10">
        <f>U427*P427</f>
      </c>
      <c r="T427" s="8">
        <v>8812.5</v>
      </c>
      <c r="U427" s="8">
        <f>T427/Q427</f>
      </c>
      <c r="V427" s="8">
        <f>T427/M427</f>
      </c>
      <c r="W427" t="s">
        <v>25</v>
      </c>
      <c r="X427">
        <v>17</v>
      </c>
      <c r="Y427" t="s">
        <v>364</v>
      </c>
    </row>
    <row r="428" spans="1:25" x14ac:dyDescent="0.25">
      <c r="A428">
        <v>2024</v>
      </c>
      <c r="B428" t="s">
        <v>22</v>
      </c>
      <c r="C428" s="1" t="s">
        <v>361</v>
      </c>
      <c r="D428" s="1" t="s">
        <v>362</v>
      </c>
      <c r="E428" s="1">
        <v>2100128239</v>
      </c>
      <c r="F428" s="2" t="s">
        <v>25</v>
      </c>
      <c r="G428" s="7" t="s">
        <v>26</v>
      </c>
      <c r="H428" s="7">
        <f>VLOOKUP(E428,SOTC_SWINE!B2:C344,{2},FALSE)</f>
      </c>
      <c r="I428" s="1">
        <v>1000000000282</v>
      </c>
      <c r="J428" s="2" t="s">
        <v>49</v>
      </c>
      <c r="K428" s="2" t="s">
        <v>49</v>
      </c>
      <c r="L428">
        <f>IF(VLOOKUP(K428,SKU_SWINE!C2:F106,{4},FALSE)=0, "-",VLOOKUP(K428,SKU_SWINE!C2:F106,{4},FALSE)</f>
      </c>
      <c r="M428" s="8">
        <v>2</v>
      </c>
      <c r="N428" s="7" t="s">
        <v>28</v>
      </c>
      <c r="O428" s="9">
        <f>((VLOOKUP(Y428,SOTC_SWINE!A2:J344,9,FALSE)/VLOOKUP(Y428,SOTC_SWINE!A2:J344,8,FALSE))*M428)</f>
      </c>
      <c r="P428" s="8">
        <f>3*M428</f>
      </c>
      <c r="Q428" s="10">
        <f>O428-P428</f>
      </c>
      <c r="R428" s="10">
        <f>Q428/M428</f>
      </c>
      <c r="S428" s="10">
        <f>U428*P428</f>
      </c>
      <c r="T428" s="8">
        <v>14422.86</v>
      </c>
      <c r="U428" s="8">
        <f>T428/Q428</f>
      </c>
      <c r="V428" s="8">
        <f>T428/M428</f>
      </c>
      <c r="W428" t="s">
        <v>25</v>
      </c>
      <c r="X428">
        <v>17</v>
      </c>
      <c r="Y428" t="s">
        <v>365</v>
      </c>
    </row>
    <row r="429" spans="1:25" x14ac:dyDescent="0.25">
      <c r="A429">
        <v>2024</v>
      </c>
      <c r="B429" t="s">
        <v>22</v>
      </c>
      <c r="C429" s="1" t="s">
        <v>361</v>
      </c>
      <c r="D429" s="1" t="s">
        <v>362</v>
      </c>
      <c r="E429" s="1">
        <v>2100128239</v>
      </c>
      <c r="F429" s="2" t="s">
        <v>25</v>
      </c>
      <c r="G429" s="7" t="s">
        <v>26</v>
      </c>
      <c r="H429" s="7">
        <f>VLOOKUP(E429,SOTC_SWINE!B2:C344,{2},FALSE)</f>
      </c>
      <c r="I429" s="1">
        <v>1000000000282</v>
      </c>
      <c r="J429" s="2" t="s">
        <v>49</v>
      </c>
      <c r="K429" s="2" t="s">
        <v>49</v>
      </c>
      <c r="L429">
        <f>IF(VLOOKUP(K429,SKU_SWINE!C2:F106,{4},FALSE)=0, "-",VLOOKUP(K429,SKU_SWINE!C2:F106,{4},FALSE)</f>
      </c>
      <c r="M429" s="8">
        <v>1</v>
      </c>
      <c r="N429" s="7" t="s">
        <v>28</v>
      </c>
      <c r="O429" s="9">
        <f>((VLOOKUP(Y429,SOTC_SWINE!A2:J344,9,FALSE)/VLOOKUP(Y429,SOTC_SWINE!A2:J344,8,FALSE))*M429)</f>
      </c>
      <c r="P429" s="8">
        <f>3*M429</f>
      </c>
      <c r="Q429" s="10">
        <f>O429-P429</f>
      </c>
      <c r="R429" s="10">
        <f>Q429/M429</f>
      </c>
      <c r="S429" s="10">
        <f>U429*P429</f>
      </c>
      <c r="T429" s="8">
        <v>7211.43</v>
      </c>
      <c r="U429" s="8">
        <f>T429/Q429</f>
      </c>
      <c r="V429" s="8">
        <f>T429/M429</f>
      </c>
      <c r="W429" t="s">
        <v>25</v>
      </c>
      <c r="X429">
        <v>17</v>
      </c>
      <c r="Y429" t="s">
        <v>365</v>
      </c>
    </row>
    <row r="430" spans="1:25" x14ac:dyDescent="0.25">
      <c r="A430">
        <v>2024</v>
      </c>
      <c r="B430" t="s">
        <v>22</v>
      </c>
      <c r="C430" s="1" t="s">
        <v>361</v>
      </c>
      <c r="D430" s="1" t="s">
        <v>362</v>
      </c>
      <c r="E430" s="1">
        <v>2100128239</v>
      </c>
      <c r="F430" s="2" t="s">
        <v>25</v>
      </c>
      <c r="G430" s="7" t="s">
        <v>26</v>
      </c>
      <c r="H430" s="7">
        <f>VLOOKUP(E430,SOTC_SWINE!B2:C344,{2},FALSE)</f>
      </c>
      <c r="I430" s="1">
        <v>1000000000283</v>
      </c>
      <c r="J430" s="2" t="s">
        <v>45</v>
      </c>
      <c r="K430" s="2" t="s">
        <v>45</v>
      </c>
      <c r="L430">
        <f>IF(VLOOKUP(K430,SKU_SWINE!C2:F106,{4},FALSE)=0, "-",VLOOKUP(K430,SKU_SWINE!C2:F106,{4},FALSE)</f>
      </c>
      <c r="M430" s="8">
        <v>4</v>
      </c>
      <c r="N430" s="7" t="s">
        <v>28</v>
      </c>
      <c r="O430" s="9">
        <f>((VLOOKUP(Y430,SOTC_SWINE!A2:J344,9,FALSE)/VLOOKUP(Y430,SOTC_SWINE!A2:J344,8,FALSE))*M430)</f>
      </c>
      <c r="P430" s="8">
        <f>3*M430</f>
      </c>
      <c r="Q430" s="10">
        <f>O430-P430</f>
      </c>
      <c r="R430" s="10">
        <f>Q430/M430</f>
      </c>
      <c r="S430" s="10">
        <f>U430*P430</f>
      </c>
      <c r="T430" s="8">
        <v>38475.4</v>
      </c>
      <c r="U430" s="8">
        <f>T430/Q430</f>
      </c>
      <c r="V430" s="8">
        <f>T430/M430</f>
      </c>
      <c r="W430" t="s">
        <v>25</v>
      </c>
      <c r="X430">
        <v>17</v>
      </c>
      <c r="Y430" t="s">
        <v>366</v>
      </c>
    </row>
    <row r="431" spans="1:25" x14ac:dyDescent="0.25">
      <c r="A431">
        <v>2024</v>
      </c>
      <c r="B431" t="s">
        <v>22</v>
      </c>
      <c r="C431" s="1" t="s">
        <v>361</v>
      </c>
      <c r="D431" s="1" t="s">
        <v>362</v>
      </c>
      <c r="E431" s="1">
        <v>2100128239</v>
      </c>
      <c r="F431" s="2" t="s">
        <v>25</v>
      </c>
      <c r="G431" s="7" t="s">
        <v>26</v>
      </c>
      <c r="H431" s="7">
        <f>VLOOKUP(E431,SOTC_SWINE!B2:C344,{2},FALSE)</f>
      </c>
      <c r="I431" s="1">
        <v>1000000000282</v>
      </c>
      <c r="J431" s="2" t="s">
        <v>49</v>
      </c>
      <c r="K431" s="2" t="s">
        <v>49</v>
      </c>
      <c r="L431">
        <f>IF(VLOOKUP(K431,SKU_SWINE!C2:F106,{4},FALSE)=0, "-",VLOOKUP(K431,SKU_SWINE!C2:F106,{4},FALSE)</f>
      </c>
      <c r="M431" s="8">
        <v>1</v>
      </c>
      <c r="N431" s="7" t="s">
        <v>28</v>
      </c>
      <c r="O431" s="9">
        <f>((VLOOKUP(Y431,SOTC_SWINE!A2:J344,9,FALSE)/VLOOKUP(Y431,SOTC_SWINE!A2:J344,8,FALSE))*M431)</f>
      </c>
      <c r="P431" s="8">
        <f>3*M431</f>
      </c>
      <c r="Q431" s="10">
        <f>O431-P431</f>
      </c>
      <c r="R431" s="10">
        <f>Q431/M431</f>
      </c>
      <c r="S431" s="10">
        <f>U431*P431</f>
      </c>
      <c r="T431" s="8">
        <v>7211.43</v>
      </c>
      <c r="U431" s="8">
        <f>T431/Q431</f>
      </c>
      <c r="V431" s="8">
        <f>T431/M431</f>
      </c>
      <c r="W431" t="s">
        <v>25</v>
      </c>
      <c r="X431">
        <v>17</v>
      </c>
      <c r="Y431" t="s">
        <v>365</v>
      </c>
    </row>
    <row r="432" spans="1:25" x14ac:dyDescent="0.25">
      <c r="A432">
        <v>2024</v>
      </c>
      <c r="B432" t="s">
        <v>22</v>
      </c>
      <c r="C432" s="1" t="s">
        <v>361</v>
      </c>
      <c r="D432" s="1" t="s">
        <v>362</v>
      </c>
      <c r="E432" s="1">
        <v>2100128239</v>
      </c>
      <c r="F432" s="2" t="s">
        <v>25</v>
      </c>
      <c r="G432" s="7" t="s">
        <v>26</v>
      </c>
      <c r="H432" s="7">
        <f>VLOOKUP(E432,SOTC_SWINE!B2:C344,{2},FALSE)</f>
      </c>
      <c r="I432" s="1">
        <v>1000000000283</v>
      </c>
      <c r="J432" s="2" t="s">
        <v>45</v>
      </c>
      <c r="K432" s="2" t="s">
        <v>45</v>
      </c>
      <c r="L432">
        <f>IF(VLOOKUP(K432,SKU_SWINE!C2:F106,{4},FALSE)=0, "-",VLOOKUP(K432,SKU_SWINE!C2:F106,{4},FALSE)</f>
      </c>
      <c r="M432" s="8">
        <v>2</v>
      </c>
      <c r="N432" s="7" t="s">
        <v>28</v>
      </c>
      <c r="O432" s="9">
        <f>((VLOOKUP(Y432,SOTC_SWINE!A2:J344,9,FALSE)/VLOOKUP(Y432,SOTC_SWINE!A2:J344,8,FALSE))*M432)</f>
      </c>
      <c r="P432" s="8">
        <f>3*M432</f>
      </c>
      <c r="Q432" s="10">
        <f>O432-P432</f>
      </c>
      <c r="R432" s="10">
        <f>Q432/M432</f>
      </c>
      <c r="S432" s="10">
        <f>U432*P432</f>
      </c>
      <c r="T432" s="8">
        <v>19237.7</v>
      </c>
      <c r="U432" s="8">
        <f>T432/Q432</f>
      </c>
      <c r="V432" s="8">
        <f>T432/M432</f>
      </c>
      <c r="W432" t="s">
        <v>25</v>
      </c>
      <c r="X432">
        <v>17</v>
      </c>
      <c r="Y432" t="s">
        <v>366</v>
      </c>
    </row>
    <row r="433" spans="1:25" x14ac:dyDescent="0.25">
      <c r="A433">
        <v>2024</v>
      </c>
      <c r="B433" t="s">
        <v>22</v>
      </c>
      <c r="C433" s="1" t="s">
        <v>361</v>
      </c>
      <c r="D433" s="1" t="s">
        <v>362</v>
      </c>
      <c r="E433" s="1">
        <v>2100128239</v>
      </c>
      <c r="F433" s="2" t="s">
        <v>25</v>
      </c>
      <c r="G433" s="7" t="s">
        <v>26</v>
      </c>
      <c r="H433" s="7">
        <f>VLOOKUP(E433,SOTC_SWINE!B2:C344,{2},FALSE)</f>
      </c>
      <c r="I433" s="1">
        <v>1000000000282</v>
      </c>
      <c r="J433" s="2" t="s">
        <v>49</v>
      </c>
      <c r="K433" s="2" t="s">
        <v>49</v>
      </c>
      <c r="L433">
        <f>IF(VLOOKUP(K433,SKU_SWINE!C2:F106,{4},FALSE)=0, "-",VLOOKUP(K433,SKU_SWINE!C2:F106,{4},FALSE)</f>
      </c>
      <c r="M433" s="8">
        <v>2</v>
      </c>
      <c r="N433" s="7" t="s">
        <v>28</v>
      </c>
      <c r="O433" s="9">
        <f>((VLOOKUP(Y433,SOTC_SWINE!A2:J344,9,FALSE)/VLOOKUP(Y433,SOTC_SWINE!A2:J344,8,FALSE))*M433)</f>
      </c>
      <c r="P433" s="8">
        <f>3*M433</f>
      </c>
      <c r="Q433" s="10">
        <f>O433-P433</f>
      </c>
      <c r="R433" s="10">
        <f>Q433/M433</f>
      </c>
      <c r="S433" s="10">
        <f>U433*P433</f>
      </c>
      <c r="T433" s="8">
        <v>14422.86</v>
      </c>
      <c r="U433" s="8">
        <f>T433/Q433</f>
      </c>
      <c r="V433" s="8">
        <f>T433/M433</f>
      </c>
      <c r="W433" t="s">
        <v>25</v>
      </c>
      <c r="X433">
        <v>17</v>
      </c>
      <c r="Y433" t="s">
        <v>365</v>
      </c>
    </row>
    <row r="434" spans="1:25" x14ac:dyDescent="0.25">
      <c r="A434">
        <v>2024</v>
      </c>
      <c r="B434" t="s">
        <v>22</v>
      </c>
      <c r="C434" s="1" t="s">
        <v>361</v>
      </c>
      <c r="D434" s="1" t="s">
        <v>362</v>
      </c>
      <c r="E434" s="1">
        <v>2100128239</v>
      </c>
      <c r="F434" s="2" t="s">
        <v>25</v>
      </c>
      <c r="G434" s="7" t="s">
        <v>26</v>
      </c>
      <c r="H434" s="7">
        <f>VLOOKUP(E434,SOTC_SWINE!B2:C344,{2},FALSE)</f>
      </c>
      <c r="I434" s="1">
        <v>1000000000283</v>
      </c>
      <c r="J434" s="2" t="s">
        <v>45</v>
      </c>
      <c r="K434" s="2" t="s">
        <v>45</v>
      </c>
      <c r="L434">
        <f>IF(VLOOKUP(K434,SKU_SWINE!C2:F106,{4},FALSE)=0, "-",VLOOKUP(K434,SKU_SWINE!C2:F106,{4},FALSE)</f>
      </c>
      <c r="M434" s="8">
        <v>5</v>
      </c>
      <c r="N434" s="7" t="s">
        <v>28</v>
      </c>
      <c r="O434" s="9">
        <f>((VLOOKUP(Y434,SOTC_SWINE!A2:J344,9,FALSE)/VLOOKUP(Y434,SOTC_SWINE!A2:J344,8,FALSE))*M434)</f>
      </c>
      <c r="P434" s="8">
        <f>3*M434</f>
      </c>
      <c r="Q434" s="10">
        <f>O434-P434</f>
      </c>
      <c r="R434" s="10">
        <f>Q434/M434</f>
      </c>
      <c r="S434" s="10">
        <f>U434*P434</f>
      </c>
      <c r="T434" s="8">
        <v>48094.25</v>
      </c>
      <c r="U434" s="8">
        <f>T434/Q434</f>
      </c>
      <c r="V434" s="8">
        <f>T434/M434</f>
      </c>
      <c r="W434" t="s">
        <v>25</v>
      </c>
      <c r="X434">
        <v>17</v>
      </c>
      <c r="Y434" t="s">
        <v>366</v>
      </c>
    </row>
    <row r="435" spans="1:25" x14ac:dyDescent="0.25">
      <c r="A435">
        <v>2024</v>
      </c>
      <c r="B435" t="s">
        <v>22</v>
      </c>
      <c r="C435" s="1" t="s">
        <v>361</v>
      </c>
      <c r="D435" s="1" t="s">
        <v>362</v>
      </c>
      <c r="E435" s="1">
        <v>2100128239</v>
      </c>
      <c r="F435" s="2" t="s">
        <v>25</v>
      </c>
      <c r="G435" s="7" t="s">
        <v>26</v>
      </c>
      <c r="H435" s="7">
        <f>VLOOKUP(E435,SOTC_SWINE!B2:C344,{2},FALSE)</f>
      </c>
      <c r="I435" s="1">
        <v>1000000000278</v>
      </c>
      <c r="J435" s="2" t="s">
        <v>51</v>
      </c>
      <c r="K435" s="2" t="s">
        <v>51</v>
      </c>
      <c r="L435">
        <f>IF(VLOOKUP(K435,SKU_SWINE!C2:F106,{4},FALSE)=0, "-",VLOOKUP(K435,SKU_SWINE!C2:F106,{4},FALSE)</f>
      </c>
      <c r="M435" s="8">
        <v>3</v>
      </c>
      <c r="N435" s="7" t="s">
        <v>28</v>
      </c>
      <c r="O435" s="9">
        <f>((VLOOKUP(Y435,SOTC_SWINE!A2:J344,9,FALSE)/VLOOKUP(Y435,SOTC_SWINE!A2:J344,8,FALSE))*M435)</f>
      </c>
      <c r="P435" s="8">
        <f>3*M435</f>
      </c>
      <c r="Q435" s="10">
        <f>O435-P435</f>
      </c>
      <c r="R435" s="10">
        <f>Q435/M435</f>
      </c>
      <c r="S435" s="10">
        <f>U435*P435</f>
      </c>
      <c r="T435" s="8">
        <v>13218.75</v>
      </c>
      <c r="U435" s="8">
        <f>T435/Q435</f>
      </c>
      <c r="V435" s="8">
        <f>T435/M435</f>
      </c>
      <c r="W435" t="s">
        <v>25</v>
      </c>
      <c r="X435">
        <v>17</v>
      </c>
      <c r="Y435" t="s">
        <v>364</v>
      </c>
    </row>
    <row r="436" spans="1:25" x14ac:dyDescent="0.25">
      <c r="A436">
        <v>2024</v>
      </c>
      <c r="B436" t="s">
        <v>22</v>
      </c>
      <c r="C436" s="1" t="s">
        <v>361</v>
      </c>
      <c r="D436" s="1" t="s">
        <v>362</v>
      </c>
      <c r="E436" s="1">
        <v>2100128239</v>
      </c>
      <c r="F436" s="2" t="s">
        <v>25</v>
      </c>
      <c r="G436" s="7" t="s">
        <v>26</v>
      </c>
      <c r="H436" s="7">
        <f>VLOOKUP(E436,SOTC_SWINE!B2:C344,{2},FALSE)</f>
      </c>
      <c r="I436" s="1">
        <v>1000000000282</v>
      </c>
      <c r="J436" s="2" t="s">
        <v>49</v>
      </c>
      <c r="K436" s="2" t="s">
        <v>49</v>
      </c>
      <c r="L436">
        <f>IF(VLOOKUP(K436,SKU_SWINE!C2:F106,{4},FALSE)=0, "-",VLOOKUP(K436,SKU_SWINE!C2:F106,{4},FALSE)</f>
      </c>
      <c r="M436" s="8">
        <v>2</v>
      </c>
      <c r="N436" s="7" t="s">
        <v>28</v>
      </c>
      <c r="O436" s="9">
        <f>((VLOOKUP(Y436,SOTC_SWINE!A2:J344,9,FALSE)/VLOOKUP(Y436,SOTC_SWINE!A2:J344,8,FALSE))*M436)</f>
      </c>
      <c r="P436" s="8">
        <f>3*M436</f>
      </c>
      <c r="Q436" s="10">
        <f>O436-P436</f>
      </c>
      <c r="R436" s="10">
        <f>Q436/M436</f>
      </c>
      <c r="S436" s="10">
        <f>U436*P436</f>
      </c>
      <c r="T436" s="8">
        <v>14422.86</v>
      </c>
      <c r="U436" s="8">
        <f>T436/Q436</f>
      </c>
      <c r="V436" s="8">
        <f>T436/M436</f>
      </c>
      <c r="W436" t="s">
        <v>25</v>
      </c>
      <c r="X436">
        <v>17</v>
      </c>
      <c r="Y436" t="s">
        <v>365</v>
      </c>
    </row>
    <row r="437" spans="1:25" x14ac:dyDescent="0.25">
      <c r="A437">
        <v>2024</v>
      </c>
      <c r="B437" t="s">
        <v>22</v>
      </c>
      <c r="C437" s="1" t="s">
        <v>361</v>
      </c>
      <c r="D437" s="1" t="s">
        <v>367</v>
      </c>
      <c r="E437" s="1">
        <v>2100128276</v>
      </c>
      <c r="F437" s="2" t="s">
        <v>25</v>
      </c>
      <c r="G437" s="7" t="s">
        <v>26</v>
      </c>
      <c r="H437" s="7">
        <f>VLOOKUP(E437,SOTC_SWINE!B2:C344,{2},FALSE)</f>
      </c>
      <c r="I437" s="1">
        <v>1000000002357</v>
      </c>
      <c r="J437" s="2" t="s">
        <v>97</v>
      </c>
      <c r="K437" s="2" t="s">
        <v>97</v>
      </c>
      <c r="L437">
        <f>IF(VLOOKUP(K437,SKU_SWINE!C2:F106,{4},FALSE)=0, "-",VLOOKUP(K437,SKU_SWINE!C2:F106,{4},FALSE)</f>
      </c>
      <c r="M437" s="8">
        <v>1</v>
      </c>
      <c r="N437" s="7" t="s">
        <v>28</v>
      </c>
      <c r="O437" s="9">
        <f>((VLOOKUP(Y437,SOTC_SWINE!A2:J344,9,FALSE)/VLOOKUP(Y437,SOTC_SWINE!A2:J344,8,FALSE))*M437)</f>
      </c>
      <c r="P437" s="8">
        <f>3*M437</f>
      </c>
      <c r="Q437" s="10">
        <f>O437-P437</f>
      </c>
      <c r="R437" s="10">
        <f>Q437/M437</f>
      </c>
      <c r="S437" s="10">
        <f>U437*P437</f>
      </c>
      <c r="T437" s="8">
        <v>27300</v>
      </c>
      <c r="U437" s="8">
        <f>T437/Q437</f>
      </c>
      <c r="V437" s="8">
        <f>T437/M437</f>
      </c>
      <c r="W437" t="s">
        <v>25</v>
      </c>
      <c r="X437">
        <v>17</v>
      </c>
      <c r="Y437" t="s">
        <v>368</v>
      </c>
    </row>
    <row r="438" spans="1:25" x14ac:dyDescent="0.25">
      <c r="A438">
        <v>2024</v>
      </c>
      <c r="B438" t="s">
        <v>22</v>
      </c>
      <c r="C438" s="1" t="s">
        <v>361</v>
      </c>
      <c r="D438" s="1" t="s">
        <v>367</v>
      </c>
      <c r="E438" s="1">
        <v>2100128276</v>
      </c>
      <c r="F438" s="2" t="s">
        <v>25</v>
      </c>
      <c r="G438" s="7" t="s">
        <v>26</v>
      </c>
      <c r="H438" s="7">
        <f>VLOOKUP(E438,SOTC_SWINE!B2:C344,{2},FALSE)</f>
      </c>
      <c r="I438" s="1">
        <v>1000000000246</v>
      </c>
      <c r="J438" s="2" t="s">
        <v>369</v>
      </c>
      <c r="K438" s="2" t="s">
        <v>369</v>
      </c>
      <c r="L438">
        <f>IF(VLOOKUP(K438,SKU_SWINE!C2:F106,{4},FALSE)=0, "-",VLOOKUP(K438,SKU_SWINE!C2:F106,{4},FALSE)</f>
      </c>
      <c r="M438" s="8">
        <v>2</v>
      </c>
      <c r="N438" s="7" t="s">
        <v>28</v>
      </c>
      <c r="O438" s="9">
        <f>((VLOOKUP(Y438,SOTC_SWINE!A2:J344,9,FALSE)/VLOOKUP(Y438,SOTC_SWINE!A2:J344,8,FALSE))*M438)</f>
      </c>
      <c r="P438" s="8">
        <f>3*M438</f>
      </c>
      <c r="Q438" s="10">
        <f>O438-P438</f>
      </c>
      <c r="R438" s="10">
        <f>Q438/M438</f>
      </c>
      <c r="S438" s="10">
        <f>U438*P438</f>
      </c>
      <c r="T438" s="8">
        <v>43070</v>
      </c>
      <c r="U438" s="8">
        <f>T438/Q438</f>
      </c>
      <c r="V438" s="8">
        <f>T438/M438</f>
      </c>
      <c r="W438" t="s">
        <v>25</v>
      </c>
      <c r="X438">
        <v>17</v>
      </c>
      <c r="Y438" t="s">
        <v>370</v>
      </c>
    </row>
    <row r="439" spans="1:25" x14ac:dyDescent="0.25">
      <c r="A439">
        <v>2024</v>
      </c>
      <c r="B439" t="s">
        <v>22</v>
      </c>
      <c r="C439" s="1" t="s">
        <v>361</v>
      </c>
      <c r="D439" s="1" t="s">
        <v>371</v>
      </c>
      <c r="E439" s="1">
        <v>2100128293</v>
      </c>
      <c r="F439" s="2">
        <f>IF(ISNUMBER(SEARCH(":",IF(ISBLANK(VLOOKUP(E439,SOTC_SWINE!B2:D344,3,FALSE)),VLOOKUP(E439,SOTC_SWINE!B2:E344,4,FALSE),VLOOKUP(E344,SOTC_SWINE!B2:D344,3,FALSE))))=TRUE,"SW"&amp;UPPER(RIGHT(IF(ISBLANK(VLOOKUP(E439,SOTC_SWINE!B2:D344,3,FALSE)),VLOOKUP(E439,SOTC_SWINE!B2:E344,4,FALSE),VLOOKUP(E344,SOTC_SWINE!B2:D344,3,FALSE)),LEN(IF(ISBLANK(VLOOKUP(E439,SOTC_SWINE!B2:D344,3,FALSE)),VLOOKUP(E439,SOTC_SWINE!B2:E344,4,FALSE),VLOOKUP(E344,SOTC_SWINE!B2:D344,3,FALSE)))-SEARCH(":",IF(ISBLANK(VLOOKUP(E439,SOTC_SWINE!B2:D344,3,FALSE)),VLOOKUP(E439,SOTC_SWINE!B2:E344,4,FALSE),VLOOKUP(E344,SOTC_SWINE!B2:D344,3,FALSE))))),"SW"&amp;UPPER(RIGHT(IF(ISBLANK(VLOOKUP(E439,SOTC_SWINE!B2:D344,3,FALSE)),VLOOKUP(E439,SOTC_SWINE!B2:E344,4,FALSE),VLOOKUP(E344,SOTC_SWINE!B2:D344,3,FALSE)),LEN(IF(ISBLANK(VLOOKUP(E439,SOTC_SWINE!B2:D344,3,FALSE)),VLOOKUP(E439,SOTC_SWINE!B2:E344,4,FALSE),VLOOKUP(E344,SOTC_SWINE!B2:D344,3,FALSE)))-SEARCH("-",IF(ISBLANK(VLOOKUP(E439,SOTC_SWINE!B2:D344,3,FALSE)),VLOOKUP(E439,SOTC_SWINE!B2:E344,4,FALSE),VLOOKUP(E344,SOTC_SWINE!B2:D344,3,FALSE))))))</f>
      </c>
      <c r="G439" s="7" t="s">
        <v>26</v>
      </c>
      <c r="H439" s="7">
        <f>VLOOKUP(E439,SOTC_SWINE!B2:C344,{2},FALSE)</f>
      </c>
      <c r="I439" s="1">
        <v>1000000000630</v>
      </c>
      <c r="J439" s="2" t="s">
        <v>102</v>
      </c>
      <c r="K439" s="2" t="s">
        <v>102</v>
      </c>
      <c r="L439">
        <f>IF(VLOOKUP(K439,SKU_SWINE!C2:F106,{4},FALSE)=0, "-",VLOOKUP(K439,SKU_SWINE!C2:F106,{4},FALSE)</f>
      </c>
      <c r="M439" s="8">
        <v>10</v>
      </c>
      <c r="N439" s="7" t="s">
        <v>28</v>
      </c>
      <c r="O439" s="9">
        <f>((VLOOKUP(Y439,SOTC_SWINE!A2:J344,9,FALSE)/VLOOKUP(Y439,SOTC_SWINE!A2:J344,8,FALSE))*M439)</f>
      </c>
      <c r="P439" s="8">
        <v>0</v>
      </c>
      <c r="Q439" s="10">
        <f>O439-P439</f>
      </c>
      <c r="R439" s="10">
        <f>Q439/M439</f>
      </c>
      <c r="S439" s="10">
        <f>U439*P439</f>
      </c>
      <c r="T439" s="8">
        <v>7653.3</v>
      </c>
      <c r="U439" s="8">
        <f>T439/Q439</f>
      </c>
      <c r="V439" s="8">
        <f>T439/M439</f>
      </c>
      <c r="W439" t="s">
        <v>54</v>
      </c>
      <c r="X439">
        <v>17</v>
      </c>
      <c r="Y439" t="s">
        <v>372</v>
      </c>
    </row>
    <row r="440" spans="1:25" x14ac:dyDescent="0.25">
      <c r="A440">
        <v>2024</v>
      </c>
      <c r="B440" t="s">
        <v>22</v>
      </c>
      <c r="C440" s="1" t="s">
        <v>361</v>
      </c>
      <c r="D440" s="1" t="s">
        <v>371</v>
      </c>
      <c r="E440" s="1">
        <v>2100128293</v>
      </c>
      <c r="F440" s="2">
        <f>IF(ISNUMBER(SEARCH(":",IF(ISBLANK(VLOOKUP(E440,SOTC_SWINE!B2:D344,3,FALSE)),VLOOKUP(E440,SOTC_SWINE!B2:E344,4,FALSE),VLOOKUP(E344,SOTC_SWINE!B2:D344,3,FALSE))))=TRUE,"SW"&amp;UPPER(RIGHT(IF(ISBLANK(VLOOKUP(E440,SOTC_SWINE!B2:D344,3,FALSE)),VLOOKUP(E440,SOTC_SWINE!B2:E344,4,FALSE),VLOOKUP(E344,SOTC_SWINE!B2:D344,3,FALSE)),LEN(IF(ISBLANK(VLOOKUP(E440,SOTC_SWINE!B2:D344,3,FALSE)),VLOOKUP(E440,SOTC_SWINE!B2:E344,4,FALSE),VLOOKUP(E344,SOTC_SWINE!B2:D344,3,FALSE)))-SEARCH(":",IF(ISBLANK(VLOOKUP(E440,SOTC_SWINE!B2:D344,3,FALSE)),VLOOKUP(E440,SOTC_SWINE!B2:E344,4,FALSE),VLOOKUP(E344,SOTC_SWINE!B2:D344,3,FALSE))))),"SW"&amp;UPPER(RIGHT(IF(ISBLANK(VLOOKUP(E440,SOTC_SWINE!B2:D344,3,FALSE)),VLOOKUP(E440,SOTC_SWINE!B2:E344,4,FALSE),VLOOKUP(E344,SOTC_SWINE!B2:D344,3,FALSE)),LEN(IF(ISBLANK(VLOOKUP(E440,SOTC_SWINE!B2:D344,3,FALSE)),VLOOKUP(E440,SOTC_SWINE!B2:E344,4,FALSE),VLOOKUP(E344,SOTC_SWINE!B2:D344,3,FALSE)))-SEARCH("-",IF(ISBLANK(VLOOKUP(E440,SOTC_SWINE!B2:D344,3,FALSE)),VLOOKUP(E440,SOTC_SWINE!B2:E344,4,FALSE),VLOOKUP(E344,SOTC_SWINE!B2:D344,3,FALSE))))))</f>
      </c>
      <c r="G440" s="7" t="s">
        <v>26</v>
      </c>
      <c r="H440" s="7">
        <f>VLOOKUP(E440,SOTC_SWINE!B2:C344,{2},FALSE)</f>
      </c>
      <c r="I440" s="1">
        <v>1000000000630</v>
      </c>
      <c r="J440" s="2" t="s">
        <v>102</v>
      </c>
      <c r="K440" s="2" t="s">
        <v>102</v>
      </c>
      <c r="L440">
        <f>IF(VLOOKUP(K440,SKU_SWINE!C2:F106,{4},FALSE)=0, "-",VLOOKUP(K440,SKU_SWINE!C2:F106,{4},FALSE)</f>
      </c>
      <c r="M440" s="8">
        <v>37</v>
      </c>
      <c r="N440" s="7" t="s">
        <v>28</v>
      </c>
      <c r="O440" s="9">
        <f>((VLOOKUP(Y440,SOTC_SWINE!A2:J344,9,FALSE)/VLOOKUP(Y440,SOTC_SWINE!A2:J344,8,FALSE))*M440)</f>
      </c>
      <c r="P440" s="8">
        <v>0</v>
      </c>
      <c r="Q440" s="10">
        <f>O440-P440</f>
      </c>
      <c r="R440" s="10">
        <f>Q440/M440</f>
      </c>
      <c r="S440" s="10">
        <f>U440*P440</f>
      </c>
      <c r="T440" s="8">
        <v>28317.21</v>
      </c>
      <c r="U440" s="8">
        <f>T440/Q440</f>
      </c>
      <c r="V440" s="8">
        <f>T440/M440</f>
      </c>
      <c r="W440" t="s">
        <v>54</v>
      </c>
      <c r="X440">
        <v>17</v>
      </c>
      <c r="Y440" t="s">
        <v>372</v>
      </c>
    </row>
    <row r="441" spans="1:25" x14ac:dyDescent="0.25">
      <c r="A441">
        <v>2024</v>
      </c>
      <c r="B441" t="s">
        <v>22</v>
      </c>
      <c r="C441" s="1" t="s">
        <v>361</v>
      </c>
      <c r="D441" s="1" t="s">
        <v>371</v>
      </c>
      <c r="E441" s="1">
        <v>2100128293</v>
      </c>
      <c r="F441" s="2">
        <f>IF(ISNUMBER(SEARCH(":",IF(ISBLANK(VLOOKUP(E441,SOTC_SWINE!B2:D344,3,FALSE)),VLOOKUP(E441,SOTC_SWINE!B2:E344,4,FALSE),VLOOKUP(E344,SOTC_SWINE!B2:D344,3,FALSE))))=TRUE,"SW"&amp;UPPER(RIGHT(IF(ISBLANK(VLOOKUP(E441,SOTC_SWINE!B2:D344,3,FALSE)),VLOOKUP(E441,SOTC_SWINE!B2:E344,4,FALSE),VLOOKUP(E344,SOTC_SWINE!B2:D344,3,FALSE)),LEN(IF(ISBLANK(VLOOKUP(E441,SOTC_SWINE!B2:D344,3,FALSE)),VLOOKUP(E441,SOTC_SWINE!B2:E344,4,FALSE),VLOOKUP(E344,SOTC_SWINE!B2:D344,3,FALSE)))-SEARCH(":",IF(ISBLANK(VLOOKUP(E441,SOTC_SWINE!B2:D344,3,FALSE)),VLOOKUP(E441,SOTC_SWINE!B2:E344,4,FALSE),VLOOKUP(E344,SOTC_SWINE!B2:D344,3,FALSE))))),"SW"&amp;UPPER(RIGHT(IF(ISBLANK(VLOOKUP(E441,SOTC_SWINE!B2:D344,3,FALSE)),VLOOKUP(E441,SOTC_SWINE!B2:E344,4,FALSE),VLOOKUP(E344,SOTC_SWINE!B2:D344,3,FALSE)),LEN(IF(ISBLANK(VLOOKUP(E441,SOTC_SWINE!B2:D344,3,FALSE)),VLOOKUP(E441,SOTC_SWINE!B2:E344,4,FALSE),VLOOKUP(E344,SOTC_SWINE!B2:D344,3,FALSE)))-SEARCH("-",IF(ISBLANK(VLOOKUP(E441,SOTC_SWINE!B2:D344,3,FALSE)),VLOOKUP(E441,SOTC_SWINE!B2:E344,4,FALSE),VLOOKUP(E344,SOTC_SWINE!B2:D344,3,FALSE))))))</f>
      </c>
      <c r="G441" s="7" t="s">
        <v>26</v>
      </c>
      <c r="H441" s="7">
        <f>VLOOKUP(E441,SOTC_SWINE!B2:C344,{2},FALSE)</f>
      </c>
      <c r="I441" s="1">
        <v>1000000000630</v>
      </c>
      <c r="J441" s="2" t="s">
        <v>102</v>
      </c>
      <c r="K441" s="2" t="s">
        <v>102</v>
      </c>
      <c r="L441">
        <f>IF(VLOOKUP(K441,SKU_SWINE!C2:F106,{4},FALSE)=0, "-",VLOOKUP(K441,SKU_SWINE!C2:F106,{4},FALSE)</f>
      </c>
      <c r="M441" s="8">
        <v>2</v>
      </c>
      <c r="N441" s="7" t="s">
        <v>28</v>
      </c>
      <c r="O441" s="9">
        <f>((VLOOKUP(Y441,SOTC_SWINE!A2:J344,9,FALSE)/VLOOKUP(Y441,SOTC_SWINE!A2:J344,8,FALSE))*M441)</f>
      </c>
      <c r="P441" s="8">
        <v>0</v>
      </c>
      <c r="Q441" s="10">
        <f>O441-P441</f>
      </c>
      <c r="R441" s="10">
        <f>Q441/M441</f>
      </c>
      <c r="S441" s="10">
        <f>U441*P441</f>
      </c>
      <c r="T441" s="8">
        <v>1530.66</v>
      </c>
      <c r="U441" s="8">
        <f>T441/Q441</f>
      </c>
      <c r="V441" s="8">
        <f>T441/M441</f>
      </c>
      <c r="W441" t="s">
        <v>54</v>
      </c>
      <c r="X441">
        <v>17</v>
      </c>
      <c r="Y441" t="s">
        <v>372</v>
      </c>
    </row>
    <row r="442" spans="1:25" x14ac:dyDescent="0.25">
      <c r="A442">
        <v>2024</v>
      </c>
      <c r="B442" t="s">
        <v>22</v>
      </c>
      <c r="C442" s="1" t="s">
        <v>361</v>
      </c>
      <c r="D442" s="1" t="s">
        <v>371</v>
      </c>
      <c r="E442" s="1">
        <v>2100128293</v>
      </c>
      <c r="F442" s="2">
        <f>IF(ISNUMBER(SEARCH(":",IF(ISBLANK(VLOOKUP(E442,SOTC_SWINE!B2:D344,3,FALSE)),VLOOKUP(E442,SOTC_SWINE!B2:E344,4,FALSE),VLOOKUP(E344,SOTC_SWINE!B2:D344,3,FALSE))))=TRUE,"SW"&amp;UPPER(RIGHT(IF(ISBLANK(VLOOKUP(E442,SOTC_SWINE!B2:D344,3,FALSE)),VLOOKUP(E442,SOTC_SWINE!B2:E344,4,FALSE),VLOOKUP(E344,SOTC_SWINE!B2:D344,3,FALSE)),LEN(IF(ISBLANK(VLOOKUP(E442,SOTC_SWINE!B2:D344,3,FALSE)),VLOOKUP(E442,SOTC_SWINE!B2:E344,4,FALSE),VLOOKUP(E344,SOTC_SWINE!B2:D344,3,FALSE)))-SEARCH(":",IF(ISBLANK(VLOOKUP(E442,SOTC_SWINE!B2:D344,3,FALSE)),VLOOKUP(E442,SOTC_SWINE!B2:E344,4,FALSE),VLOOKUP(E344,SOTC_SWINE!B2:D344,3,FALSE))))),"SW"&amp;UPPER(RIGHT(IF(ISBLANK(VLOOKUP(E442,SOTC_SWINE!B2:D344,3,FALSE)),VLOOKUP(E442,SOTC_SWINE!B2:E344,4,FALSE),VLOOKUP(E344,SOTC_SWINE!B2:D344,3,FALSE)),LEN(IF(ISBLANK(VLOOKUP(E442,SOTC_SWINE!B2:D344,3,FALSE)),VLOOKUP(E442,SOTC_SWINE!B2:E344,4,FALSE),VLOOKUP(E344,SOTC_SWINE!B2:D344,3,FALSE)))-SEARCH("-",IF(ISBLANK(VLOOKUP(E442,SOTC_SWINE!B2:D344,3,FALSE)),VLOOKUP(E442,SOTC_SWINE!B2:E344,4,FALSE),VLOOKUP(E344,SOTC_SWINE!B2:D344,3,FALSE))))))</f>
      </c>
      <c r="G442" s="7" t="s">
        <v>26</v>
      </c>
      <c r="H442" s="7">
        <f>VLOOKUP(E442,SOTC_SWINE!B2:C344,{2},FALSE)</f>
      </c>
      <c r="I442" s="1">
        <v>1000000000630</v>
      </c>
      <c r="J442" s="2" t="s">
        <v>102</v>
      </c>
      <c r="K442" s="2" t="s">
        <v>102</v>
      </c>
      <c r="L442">
        <f>IF(VLOOKUP(K442,SKU_SWINE!C2:F106,{4},FALSE)=0, "-",VLOOKUP(K442,SKU_SWINE!C2:F106,{4},FALSE)</f>
      </c>
      <c r="M442" s="8">
        <v>1</v>
      </c>
      <c r="N442" s="7" t="s">
        <v>28</v>
      </c>
      <c r="O442" s="9">
        <f>((VLOOKUP(Y442,SOTC_SWINE!A2:J344,9,FALSE)/VLOOKUP(Y442,SOTC_SWINE!A2:J344,8,FALSE))*M442)</f>
      </c>
      <c r="P442" s="8">
        <v>0</v>
      </c>
      <c r="Q442" s="10">
        <f>O442-P442</f>
      </c>
      <c r="R442" s="10">
        <f>Q442/M442</f>
      </c>
      <c r="S442" s="10">
        <f>U442*P442</f>
      </c>
      <c r="T442" s="8">
        <v>765.33</v>
      </c>
      <c r="U442" s="8">
        <f>T442/Q442</f>
      </c>
      <c r="V442" s="8">
        <f>T442/M442</f>
      </c>
      <c r="W442" t="s">
        <v>54</v>
      </c>
      <c r="X442">
        <v>17</v>
      </c>
      <c r="Y442" t="s">
        <v>372</v>
      </c>
    </row>
    <row r="443" spans="1:25" x14ac:dyDescent="0.25">
      <c r="A443">
        <v>2024</v>
      </c>
      <c r="B443" t="s">
        <v>22</v>
      </c>
      <c r="C443" s="1" t="s">
        <v>361</v>
      </c>
      <c r="D443" s="1" t="s">
        <v>371</v>
      </c>
      <c r="E443" s="1">
        <v>2100128293</v>
      </c>
      <c r="F443" s="2">
        <f>IF(ISNUMBER(SEARCH(":",IF(ISBLANK(VLOOKUP(E443,SOTC_SWINE!B2:D344,3,FALSE)),VLOOKUP(E443,SOTC_SWINE!B2:E344,4,FALSE),VLOOKUP(E344,SOTC_SWINE!B2:D344,3,FALSE))))=TRUE,"SW"&amp;UPPER(RIGHT(IF(ISBLANK(VLOOKUP(E443,SOTC_SWINE!B2:D344,3,FALSE)),VLOOKUP(E443,SOTC_SWINE!B2:E344,4,FALSE),VLOOKUP(E344,SOTC_SWINE!B2:D344,3,FALSE)),LEN(IF(ISBLANK(VLOOKUP(E443,SOTC_SWINE!B2:D344,3,FALSE)),VLOOKUP(E443,SOTC_SWINE!B2:E344,4,FALSE),VLOOKUP(E344,SOTC_SWINE!B2:D344,3,FALSE)))-SEARCH(":",IF(ISBLANK(VLOOKUP(E443,SOTC_SWINE!B2:D344,3,FALSE)),VLOOKUP(E443,SOTC_SWINE!B2:E344,4,FALSE),VLOOKUP(E344,SOTC_SWINE!B2:D344,3,FALSE))))),"SW"&amp;UPPER(RIGHT(IF(ISBLANK(VLOOKUP(E443,SOTC_SWINE!B2:D344,3,FALSE)),VLOOKUP(E443,SOTC_SWINE!B2:E344,4,FALSE),VLOOKUP(E344,SOTC_SWINE!B2:D344,3,FALSE)),LEN(IF(ISBLANK(VLOOKUP(E443,SOTC_SWINE!B2:D344,3,FALSE)),VLOOKUP(E443,SOTC_SWINE!B2:E344,4,FALSE),VLOOKUP(E344,SOTC_SWINE!B2:D344,3,FALSE)))-SEARCH("-",IF(ISBLANK(VLOOKUP(E443,SOTC_SWINE!B2:D344,3,FALSE)),VLOOKUP(E443,SOTC_SWINE!B2:E344,4,FALSE),VLOOKUP(E344,SOTC_SWINE!B2:D344,3,FALSE))))))</f>
      </c>
      <c r="G443" s="7" t="s">
        <v>26</v>
      </c>
      <c r="H443" s="7">
        <f>VLOOKUP(E443,SOTC_SWINE!B2:C344,{2},FALSE)</f>
      </c>
      <c r="I443" s="1">
        <v>1000000000630</v>
      </c>
      <c r="J443" s="2" t="s">
        <v>102</v>
      </c>
      <c r="K443" s="2" t="s">
        <v>102</v>
      </c>
      <c r="L443">
        <f>IF(VLOOKUP(K443,SKU_SWINE!C2:F106,{4},FALSE)=0, "-",VLOOKUP(K443,SKU_SWINE!C2:F106,{4},FALSE)</f>
      </c>
      <c r="M443" s="8">
        <v>3</v>
      </c>
      <c r="N443" s="7" t="s">
        <v>28</v>
      </c>
      <c r="O443" s="9">
        <f>((VLOOKUP(Y443,SOTC_SWINE!A2:J344,9,FALSE)/VLOOKUP(Y443,SOTC_SWINE!A2:J344,8,FALSE))*M443)</f>
      </c>
      <c r="P443" s="8">
        <v>0</v>
      </c>
      <c r="Q443" s="10">
        <f>O443-P443</f>
      </c>
      <c r="R443" s="10">
        <f>Q443/M443</f>
      </c>
      <c r="S443" s="10">
        <f>U443*P443</f>
      </c>
      <c r="T443" s="8">
        <v>2295.99</v>
      </c>
      <c r="U443" s="8">
        <f>T443/Q443</f>
      </c>
      <c r="V443" s="8">
        <f>T443/M443</f>
      </c>
      <c r="W443" t="s">
        <v>54</v>
      </c>
      <c r="X443">
        <v>17</v>
      </c>
      <c r="Y443" t="s">
        <v>372</v>
      </c>
    </row>
    <row r="444" spans="1:25" x14ac:dyDescent="0.25">
      <c r="A444">
        <v>2024</v>
      </c>
      <c r="B444" t="s">
        <v>22</v>
      </c>
      <c r="C444" s="1" t="s">
        <v>361</v>
      </c>
      <c r="D444" s="1" t="s">
        <v>371</v>
      </c>
      <c r="E444" s="1">
        <v>2100128293</v>
      </c>
      <c r="F444" s="2">
        <f>IF(ISNUMBER(SEARCH(":",IF(ISBLANK(VLOOKUP(E444,SOTC_SWINE!B2:D344,3,FALSE)),VLOOKUP(E444,SOTC_SWINE!B2:E344,4,FALSE),VLOOKUP(E344,SOTC_SWINE!B2:D344,3,FALSE))))=TRUE,"SW"&amp;UPPER(RIGHT(IF(ISBLANK(VLOOKUP(E444,SOTC_SWINE!B2:D344,3,FALSE)),VLOOKUP(E444,SOTC_SWINE!B2:E344,4,FALSE),VLOOKUP(E344,SOTC_SWINE!B2:D344,3,FALSE)),LEN(IF(ISBLANK(VLOOKUP(E444,SOTC_SWINE!B2:D344,3,FALSE)),VLOOKUP(E444,SOTC_SWINE!B2:E344,4,FALSE),VLOOKUP(E344,SOTC_SWINE!B2:D344,3,FALSE)))-SEARCH(":",IF(ISBLANK(VLOOKUP(E444,SOTC_SWINE!B2:D344,3,FALSE)),VLOOKUP(E444,SOTC_SWINE!B2:E344,4,FALSE),VLOOKUP(E344,SOTC_SWINE!B2:D344,3,FALSE))))),"SW"&amp;UPPER(RIGHT(IF(ISBLANK(VLOOKUP(E444,SOTC_SWINE!B2:D344,3,FALSE)),VLOOKUP(E444,SOTC_SWINE!B2:E344,4,FALSE),VLOOKUP(E344,SOTC_SWINE!B2:D344,3,FALSE)),LEN(IF(ISBLANK(VLOOKUP(E444,SOTC_SWINE!B2:D344,3,FALSE)),VLOOKUP(E444,SOTC_SWINE!B2:E344,4,FALSE),VLOOKUP(E344,SOTC_SWINE!B2:D344,3,FALSE)))-SEARCH("-",IF(ISBLANK(VLOOKUP(E444,SOTC_SWINE!B2:D344,3,FALSE)),VLOOKUP(E444,SOTC_SWINE!B2:E344,4,FALSE),VLOOKUP(E344,SOTC_SWINE!B2:D344,3,FALSE))))))</f>
      </c>
      <c r="G444" s="7" t="s">
        <v>26</v>
      </c>
      <c r="H444" s="7">
        <f>VLOOKUP(E444,SOTC_SWINE!B2:C344,{2},FALSE)</f>
      </c>
      <c r="I444" s="1">
        <v>1000000000631</v>
      </c>
      <c r="J444" s="2" t="s">
        <v>90</v>
      </c>
      <c r="K444" s="2" t="s">
        <v>90</v>
      </c>
      <c r="L444">
        <f>IF(VLOOKUP(K444,SKU_SWINE!C2:F106,{4},FALSE)=0, "-",VLOOKUP(K444,SKU_SWINE!C2:F106,{4},FALSE)</f>
      </c>
      <c r="M444" s="8">
        <v>3</v>
      </c>
      <c r="N444" s="7" t="s">
        <v>28</v>
      </c>
      <c r="O444" s="9">
        <f>((VLOOKUP(Y444,SOTC_SWINE!A2:J344,9,FALSE)/VLOOKUP(Y444,SOTC_SWINE!A2:J344,8,FALSE))*M444)</f>
      </c>
      <c r="P444" s="8">
        <v>0</v>
      </c>
      <c r="Q444" s="10">
        <f>O444-P444</f>
      </c>
      <c r="R444" s="10">
        <f>Q444/M444</f>
      </c>
      <c r="S444" s="10">
        <f>U444*P444</f>
      </c>
      <c r="T444" s="8">
        <v>5375.01</v>
      </c>
      <c r="U444" s="8">
        <f>T444/Q444</f>
      </c>
      <c r="V444" s="8">
        <f>T444/M444</f>
      </c>
      <c r="W444" t="s">
        <v>54</v>
      </c>
      <c r="X444">
        <v>17</v>
      </c>
      <c r="Y444" t="s">
        <v>373</v>
      </c>
    </row>
    <row r="445" spans="1:25" x14ac:dyDescent="0.25">
      <c r="A445">
        <v>2024</v>
      </c>
      <c r="B445" t="s">
        <v>22</v>
      </c>
      <c r="C445" s="1" t="s">
        <v>361</v>
      </c>
      <c r="D445" s="1" t="s">
        <v>371</v>
      </c>
      <c r="E445" s="1">
        <v>2100128293</v>
      </c>
      <c r="F445" s="2">
        <f>IF(ISNUMBER(SEARCH(":",IF(ISBLANK(VLOOKUP(E445,SOTC_SWINE!B2:D344,3,FALSE)),VLOOKUP(E445,SOTC_SWINE!B2:E344,4,FALSE),VLOOKUP(E344,SOTC_SWINE!B2:D344,3,FALSE))))=TRUE,"SW"&amp;UPPER(RIGHT(IF(ISBLANK(VLOOKUP(E445,SOTC_SWINE!B2:D344,3,FALSE)),VLOOKUP(E445,SOTC_SWINE!B2:E344,4,FALSE),VLOOKUP(E344,SOTC_SWINE!B2:D344,3,FALSE)),LEN(IF(ISBLANK(VLOOKUP(E445,SOTC_SWINE!B2:D344,3,FALSE)),VLOOKUP(E445,SOTC_SWINE!B2:E344,4,FALSE),VLOOKUP(E344,SOTC_SWINE!B2:D344,3,FALSE)))-SEARCH(":",IF(ISBLANK(VLOOKUP(E445,SOTC_SWINE!B2:D344,3,FALSE)),VLOOKUP(E445,SOTC_SWINE!B2:E344,4,FALSE),VLOOKUP(E344,SOTC_SWINE!B2:D344,3,FALSE))))),"SW"&amp;UPPER(RIGHT(IF(ISBLANK(VLOOKUP(E445,SOTC_SWINE!B2:D344,3,FALSE)),VLOOKUP(E445,SOTC_SWINE!B2:E344,4,FALSE),VLOOKUP(E344,SOTC_SWINE!B2:D344,3,FALSE)),LEN(IF(ISBLANK(VLOOKUP(E445,SOTC_SWINE!B2:D344,3,FALSE)),VLOOKUP(E445,SOTC_SWINE!B2:E344,4,FALSE),VLOOKUP(E344,SOTC_SWINE!B2:D344,3,FALSE)))-SEARCH("-",IF(ISBLANK(VLOOKUP(E445,SOTC_SWINE!B2:D344,3,FALSE)),VLOOKUP(E445,SOTC_SWINE!B2:E344,4,FALSE),VLOOKUP(E344,SOTC_SWINE!B2:D344,3,FALSE))))))</f>
      </c>
      <c r="G445" s="7" t="s">
        <v>26</v>
      </c>
      <c r="H445" s="7">
        <f>VLOOKUP(E445,SOTC_SWINE!B2:C344,{2},FALSE)</f>
      </c>
      <c r="I445" s="1">
        <v>1000000000637</v>
      </c>
      <c r="J445" s="2" t="s">
        <v>47</v>
      </c>
      <c r="K445" s="2" t="s">
        <v>47</v>
      </c>
      <c r="L445">
        <f>IF(VLOOKUP(K445,SKU_SWINE!C2:F106,{4},FALSE)=0, "-",VLOOKUP(K445,SKU_SWINE!C2:F106,{4},FALSE)</f>
      </c>
      <c r="M445" s="8">
        <v>1</v>
      </c>
      <c r="N445" s="7" t="s">
        <v>28</v>
      </c>
      <c r="O445" s="9">
        <f>((VLOOKUP(Y445,SOTC_SWINE!A2:J344,9,FALSE)/VLOOKUP(Y445,SOTC_SWINE!A2:J344,8,FALSE))*M445)</f>
      </c>
      <c r="P445" s="8">
        <v>0</v>
      </c>
      <c r="Q445" s="10">
        <f>O445-P445</f>
      </c>
      <c r="R445" s="10">
        <f>Q445/M445</f>
      </c>
      <c r="S445" s="10">
        <f>U445*P445</f>
      </c>
      <c r="T445" s="8">
        <v>3375</v>
      </c>
      <c r="U445" s="8">
        <f>T445/Q445</f>
      </c>
      <c r="V445" s="8">
        <f>T445/M445</f>
      </c>
      <c r="W445" t="s">
        <v>54</v>
      </c>
      <c r="X445">
        <v>17</v>
      </c>
      <c r="Y445" t="s">
        <v>374</v>
      </c>
    </row>
    <row r="446" spans="1:25" x14ac:dyDescent="0.25">
      <c r="A446">
        <v>2024</v>
      </c>
      <c r="B446" t="s">
        <v>22</v>
      </c>
      <c r="C446" s="1" t="s">
        <v>361</v>
      </c>
      <c r="D446" s="1" t="s">
        <v>371</v>
      </c>
      <c r="E446" s="1">
        <v>2100128293</v>
      </c>
      <c r="F446" s="2">
        <f>IF(ISNUMBER(SEARCH(":",IF(ISBLANK(VLOOKUP(E446,SOTC_SWINE!B2:D344,3,FALSE)),VLOOKUP(E446,SOTC_SWINE!B2:E344,4,FALSE),VLOOKUP(E344,SOTC_SWINE!B2:D344,3,FALSE))))=TRUE,"SW"&amp;UPPER(RIGHT(IF(ISBLANK(VLOOKUP(E446,SOTC_SWINE!B2:D344,3,FALSE)),VLOOKUP(E446,SOTC_SWINE!B2:E344,4,FALSE),VLOOKUP(E344,SOTC_SWINE!B2:D344,3,FALSE)),LEN(IF(ISBLANK(VLOOKUP(E446,SOTC_SWINE!B2:D344,3,FALSE)),VLOOKUP(E446,SOTC_SWINE!B2:E344,4,FALSE),VLOOKUP(E344,SOTC_SWINE!B2:D344,3,FALSE)))-SEARCH(":",IF(ISBLANK(VLOOKUP(E446,SOTC_SWINE!B2:D344,3,FALSE)),VLOOKUP(E446,SOTC_SWINE!B2:E344,4,FALSE),VLOOKUP(E344,SOTC_SWINE!B2:D344,3,FALSE))))),"SW"&amp;UPPER(RIGHT(IF(ISBLANK(VLOOKUP(E446,SOTC_SWINE!B2:D344,3,FALSE)),VLOOKUP(E446,SOTC_SWINE!B2:E344,4,FALSE),VLOOKUP(E344,SOTC_SWINE!B2:D344,3,FALSE)),LEN(IF(ISBLANK(VLOOKUP(E446,SOTC_SWINE!B2:D344,3,FALSE)),VLOOKUP(E446,SOTC_SWINE!B2:E344,4,FALSE),VLOOKUP(E344,SOTC_SWINE!B2:D344,3,FALSE)))-SEARCH("-",IF(ISBLANK(VLOOKUP(E446,SOTC_SWINE!B2:D344,3,FALSE)),VLOOKUP(E446,SOTC_SWINE!B2:E344,4,FALSE),VLOOKUP(E344,SOTC_SWINE!B2:D344,3,FALSE))))))</f>
      </c>
      <c r="G446" s="7" t="s">
        <v>26</v>
      </c>
      <c r="H446" s="7">
        <f>VLOOKUP(E446,SOTC_SWINE!B2:C344,{2},FALSE)</f>
      </c>
      <c r="I446" s="1">
        <v>1000000000278</v>
      </c>
      <c r="J446" s="2" t="s">
        <v>51</v>
      </c>
      <c r="K446" s="2" t="s">
        <v>51</v>
      </c>
      <c r="L446">
        <f>IF(VLOOKUP(K446,SKU_SWINE!C2:F106,{4},FALSE)=0, "-",VLOOKUP(K446,SKU_SWINE!C2:F106,{4},FALSE)</f>
      </c>
      <c r="M446" s="8">
        <v>1</v>
      </c>
      <c r="N446" s="7" t="s">
        <v>28</v>
      </c>
      <c r="O446" s="9">
        <f>((VLOOKUP(Y446,SOTC_SWINE!A2:J344,9,FALSE)/VLOOKUP(Y446,SOTC_SWINE!A2:J344,8,FALSE))*M446)</f>
      </c>
      <c r="P446" s="8">
        <v>0</v>
      </c>
      <c r="Q446" s="10">
        <f>O446-P446</f>
      </c>
      <c r="R446" s="10">
        <f>Q446/M446</f>
      </c>
      <c r="S446" s="10">
        <f>U446*P446</f>
      </c>
      <c r="T446" s="8">
        <v>4875</v>
      </c>
      <c r="U446" s="8">
        <f>T446/Q446</f>
      </c>
      <c r="V446" s="8">
        <f>T446/M446</f>
      </c>
      <c r="W446" t="s">
        <v>54</v>
      </c>
      <c r="X446">
        <v>17</v>
      </c>
      <c r="Y446" t="s">
        <v>375</v>
      </c>
    </row>
    <row r="447" spans="1:25" x14ac:dyDescent="0.25">
      <c r="A447">
        <v>2024</v>
      </c>
      <c r="B447" t="s">
        <v>22</v>
      </c>
      <c r="C447" s="1" t="s">
        <v>361</v>
      </c>
      <c r="D447" s="1" t="s">
        <v>371</v>
      </c>
      <c r="E447" s="1">
        <v>2100128293</v>
      </c>
      <c r="F447" s="2">
        <f>IF(ISNUMBER(SEARCH(":",IF(ISBLANK(VLOOKUP(E447,SOTC_SWINE!B2:D344,3,FALSE)),VLOOKUP(E447,SOTC_SWINE!B2:E344,4,FALSE),VLOOKUP(E344,SOTC_SWINE!B2:D344,3,FALSE))))=TRUE,"SW"&amp;UPPER(RIGHT(IF(ISBLANK(VLOOKUP(E447,SOTC_SWINE!B2:D344,3,FALSE)),VLOOKUP(E447,SOTC_SWINE!B2:E344,4,FALSE),VLOOKUP(E344,SOTC_SWINE!B2:D344,3,FALSE)),LEN(IF(ISBLANK(VLOOKUP(E447,SOTC_SWINE!B2:D344,3,FALSE)),VLOOKUP(E447,SOTC_SWINE!B2:E344,4,FALSE),VLOOKUP(E344,SOTC_SWINE!B2:D344,3,FALSE)))-SEARCH(":",IF(ISBLANK(VLOOKUP(E447,SOTC_SWINE!B2:D344,3,FALSE)),VLOOKUP(E447,SOTC_SWINE!B2:E344,4,FALSE),VLOOKUP(E344,SOTC_SWINE!B2:D344,3,FALSE))))),"SW"&amp;UPPER(RIGHT(IF(ISBLANK(VLOOKUP(E447,SOTC_SWINE!B2:D344,3,FALSE)),VLOOKUP(E447,SOTC_SWINE!B2:E344,4,FALSE),VLOOKUP(E344,SOTC_SWINE!B2:D344,3,FALSE)),LEN(IF(ISBLANK(VLOOKUP(E447,SOTC_SWINE!B2:D344,3,FALSE)),VLOOKUP(E447,SOTC_SWINE!B2:E344,4,FALSE),VLOOKUP(E344,SOTC_SWINE!B2:D344,3,FALSE)))-SEARCH("-",IF(ISBLANK(VLOOKUP(E447,SOTC_SWINE!B2:D344,3,FALSE)),VLOOKUP(E447,SOTC_SWINE!B2:E344,4,FALSE),VLOOKUP(E344,SOTC_SWINE!B2:D344,3,FALSE))))))</f>
      </c>
      <c r="G447" s="7" t="s">
        <v>26</v>
      </c>
      <c r="H447" s="7">
        <f>VLOOKUP(E447,SOTC_SWINE!B2:C344,{2},FALSE)</f>
      </c>
      <c r="I447" s="1">
        <v>1000000000209</v>
      </c>
      <c r="J447" s="2" t="s">
        <v>154</v>
      </c>
      <c r="K447" s="2" t="s">
        <v>154</v>
      </c>
      <c r="L447">
        <f>IF(VLOOKUP(K447,SKU_SWINE!C2:F106,{4},FALSE)=0, "-",VLOOKUP(K447,SKU_SWINE!C2:F106,{4},FALSE)</f>
      </c>
      <c r="M447" s="8">
        <v>1</v>
      </c>
      <c r="N447" s="7" t="s">
        <v>28</v>
      </c>
      <c r="O447" s="9">
        <f>((VLOOKUP(Y447,SOTC_SWINE!A2:J344,9,FALSE)/VLOOKUP(Y447,SOTC_SWINE!A2:J344,8,FALSE))*M447)</f>
      </c>
      <c r="P447" s="8">
        <v>0</v>
      </c>
      <c r="Q447" s="10">
        <f>O447-P447</f>
      </c>
      <c r="R447" s="10">
        <f>Q447/M447</f>
      </c>
      <c r="S447" s="10">
        <f>U447*P447</f>
      </c>
      <c r="T447" s="8">
        <v>21890</v>
      </c>
      <c r="U447" s="8">
        <f>T447/Q447</f>
      </c>
      <c r="V447" s="8">
        <f>T447/M447</f>
      </c>
      <c r="W447" t="s">
        <v>54</v>
      </c>
      <c r="X447">
        <v>17</v>
      </c>
      <c r="Y447" t="s">
        <v>376</v>
      </c>
    </row>
    <row r="448" spans="1:25" x14ac:dyDescent="0.25">
      <c r="A448">
        <v>2024</v>
      </c>
      <c r="B448" t="s">
        <v>22</v>
      </c>
      <c r="C448" s="1" t="s">
        <v>361</v>
      </c>
      <c r="D448" s="1" t="s">
        <v>371</v>
      </c>
      <c r="E448" s="1">
        <v>2100128293</v>
      </c>
      <c r="F448" s="2">
        <f>IF(ISNUMBER(SEARCH(":",IF(ISBLANK(VLOOKUP(E448,SOTC_SWINE!B2:D344,3,FALSE)),VLOOKUP(E448,SOTC_SWINE!B2:E344,4,FALSE),VLOOKUP(E344,SOTC_SWINE!B2:D344,3,FALSE))))=TRUE,"SW"&amp;UPPER(RIGHT(IF(ISBLANK(VLOOKUP(E448,SOTC_SWINE!B2:D344,3,FALSE)),VLOOKUP(E448,SOTC_SWINE!B2:E344,4,FALSE),VLOOKUP(E344,SOTC_SWINE!B2:D344,3,FALSE)),LEN(IF(ISBLANK(VLOOKUP(E448,SOTC_SWINE!B2:D344,3,FALSE)),VLOOKUP(E448,SOTC_SWINE!B2:E344,4,FALSE),VLOOKUP(E344,SOTC_SWINE!B2:D344,3,FALSE)))-SEARCH(":",IF(ISBLANK(VLOOKUP(E448,SOTC_SWINE!B2:D344,3,FALSE)),VLOOKUP(E448,SOTC_SWINE!B2:E344,4,FALSE),VLOOKUP(E344,SOTC_SWINE!B2:D344,3,FALSE))))),"SW"&amp;UPPER(RIGHT(IF(ISBLANK(VLOOKUP(E448,SOTC_SWINE!B2:D344,3,FALSE)),VLOOKUP(E448,SOTC_SWINE!B2:E344,4,FALSE),VLOOKUP(E344,SOTC_SWINE!B2:D344,3,FALSE)),LEN(IF(ISBLANK(VLOOKUP(E448,SOTC_SWINE!B2:D344,3,FALSE)),VLOOKUP(E448,SOTC_SWINE!B2:E344,4,FALSE),VLOOKUP(E344,SOTC_SWINE!B2:D344,3,FALSE)))-SEARCH("-",IF(ISBLANK(VLOOKUP(E448,SOTC_SWINE!B2:D344,3,FALSE)),VLOOKUP(E448,SOTC_SWINE!B2:E344,4,FALSE),VLOOKUP(E344,SOTC_SWINE!B2:D344,3,FALSE))))))</f>
      </c>
      <c r="G448" s="7" t="s">
        <v>26</v>
      </c>
      <c r="H448" s="7">
        <f>VLOOKUP(E448,SOTC_SWINE!B2:C344,{2},FALSE)</f>
      </c>
      <c r="I448" s="1">
        <v>1000000000743</v>
      </c>
      <c r="J448" s="2" t="s">
        <v>34</v>
      </c>
      <c r="K448" s="2" t="s">
        <v>34</v>
      </c>
      <c r="L448">
        <f>IF(VLOOKUP(K448,SKU_SWINE!C2:F106,{4},FALSE)=0, "-",VLOOKUP(K448,SKU_SWINE!C2:F106,{4},FALSE)</f>
      </c>
      <c r="M448" s="8">
        <v>1</v>
      </c>
      <c r="N448" s="7" t="s">
        <v>28</v>
      </c>
      <c r="O448" s="9">
        <f>((VLOOKUP(Y448,SOTC_SWINE!A2:J344,9,FALSE)/VLOOKUP(Y448,SOTC_SWINE!A2:J344,8,FALSE))*M448)</f>
      </c>
      <c r="P448" s="8">
        <v>0</v>
      </c>
      <c r="Q448" s="10">
        <f>O448-P448</f>
      </c>
      <c r="R448" s="10">
        <f>Q448/M448</f>
      </c>
      <c r="S448" s="10">
        <f>U448*P448</f>
      </c>
      <c r="T448" s="8">
        <v>25075</v>
      </c>
      <c r="U448" s="8">
        <f>T448/Q448</f>
      </c>
      <c r="V448" s="8">
        <f>T448/M448</f>
      </c>
      <c r="W448" t="s">
        <v>54</v>
      </c>
      <c r="X448">
        <v>17</v>
      </c>
      <c r="Y448" t="s">
        <v>377</v>
      </c>
    </row>
    <row r="449" spans="1:25" x14ac:dyDescent="0.25">
      <c r="A449">
        <v>2024</v>
      </c>
      <c r="B449" t="s">
        <v>22</v>
      </c>
      <c r="C449" s="1" t="s">
        <v>361</v>
      </c>
      <c r="D449" s="1" t="s">
        <v>371</v>
      </c>
      <c r="E449" s="1">
        <v>2100128293</v>
      </c>
      <c r="F449" s="2">
        <f>IF(ISNUMBER(SEARCH(":",IF(ISBLANK(VLOOKUP(E449,SOTC_SWINE!B2:D344,3,FALSE)),VLOOKUP(E449,SOTC_SWINE!B2:E344,4,FALSE),VLOOKUP(E344,SOTC_SWINE!B2:D344,3,FALSE))))=TRUE,"SW"&amp;UPPER(RIGHT(IF(ISBLANK(VLOOKUP(E449,SOTC_SWINE!B2:D344,3,FALSE)),VLOOKUP(E449,SOTC_SWINE!B2:E344,4,FALSE),VLOOKUP(E344,SOTC_SWINE!B2:D344,3,FALSE)),LEN(IF(ISBLANK(VLOOKUP(E449,SOTC_SWINE!B2:D344,3,FALSE)),VLOOKUP(E449,SOTC_SWINE!B2:E344,4,FALSE),VLOOKUP(E344,SOTC_SWINE!B2:D344,3,FALSE)))-SEARCH(":",IF(ISBLANK(VLOOKUP(E449,SOTC_SWINE!B2:D344,3,FALSE)),VLOOKUP(E449,SOTC_SWINE!B2:E344,4,FALSE),VLOOKUP(E344,SOTC_SWINE!B2:D344,3,FALSE))))),"SW"&amp;UPPER(RIGHT(IF(ISBLANK(VLOOKUP(E449,SOTC_SWINE!B2:D344,3,FALSE)),VLOOKUP(E449,SOTC_SWINE!B2:E344,4,FALSE),VLOOKUP(E344,SOTC_SWINE!B2:D344,3,FALSE)),LEN(IF(ISBLANK(VLOOKUP(E449,SOTC_SWINE!B2:D344,3,FALSE)),VLOOKUP(E449,SOTC_SWINE!B2:E344,4,FALSE),VLOOKUP(E344,SOTC_SWINE!B2:D344,3,FALSE)))-SEARCH("-",IF(ISBLANK(VLOOKUP(E449,SOTC_SWINE!B2:D344,3,FALSE)),VLOOKUP(E449,SOTC_SWINE!B2:E344,4,FALSE),VLOOKUP(E344,SOTC_SWINE!B2:D344,3,FALSE))))))</f>
      </c>
      <c r="G449" s="7" t="s">
        <v>26</v>
      </c>
      <c r="H449" s="7">
        <f>VLOOKUP(E449,SOTC_SWINE!B2:C344,{2},FALSE)</f>
      </c>
      <c r="I449" s="1">
        <v>1000000000225</v>
      </c>
      <c r="J449" s="2" t="s">
        <v>30</v>
      </c>
      <c r="K449" s="2" t="s">
        <v>30</v>
      </c>
      <c r="L449">
        <f>IF(VLOOKUP(K449,SKU_SWINE!C2:F106,{4},FALSE)=0, "-",VLOOKUP(K449,SKU_SWINE!C2:F106,{4},FALSE)</f>
      </c>
      <c r="M449" s="8">
        <v>2</v>
      </c>
      <c r="N449" s="7" t="s">
        <v>28</v>
      </c>
      <c r="O449" s="9">
        <f>((VLOOKUP(Y449,SOTC_SWINE!A2:J344,9,FALSE)/VLOOKUP(Y449,SOTC_SWINE!A2:J344,8,FALSE))*M449)</f>
      </c>
      <c r="P449" s="8">
        <v>0</v>
      </c>
      <c r="Q449" s="10">
        <f>O449-P449</f>
      </c>
      <c r="R449" s="10">
        <f>Q449/M449</f>
      </c>
      <c r="S449" s="10">
        <f>U449*P449</f>
      </c>
      <c r="T449" s="8">
        <v>51815</v>
      </c>
      <c r="U449" s="8">
        <f>T449/Q449</f>
      </c>
      <c r="V449" s="8">
        <f>T449/M449</f>
      </c>
      <c r="W449" t="s">
        <v>54</v>
      </c>
      <c r="X449">
        <v>17</v>
      </c>
      <c r="Y449" t="s">
        <v>378</v>
      </c>
    </row>
    <row r="450" spans="1:25" x14ac:dyDescent="0.25">
      <c r="A450">
        <v>2024</v>
      </c>
      <c r="B450" t="s">
        <v>22</v>
      </c>
      <c r="C450" s="1" t="s">
        <v>379</v>
      </c>
      <c r="D450" s="1" t="s">
        <v>380</v>
      </c>
      <c r="E450" s="1">
        <v>2100128334</v>
      </c>
      <c r="F450" s="2" t="s">
        <v>25</v>
      </c>
      <c r="G450" s="7" t="s">
        <v>26</v>
      </c>
      <c r="H450" s="7">
        <f>VLOOKUP(E450,SOTC_SWINE!B2:C344,{2},FALSE)</f>
      </c>
      <c r="I450" s="1">
        <v>1000000002356</v>
      </c>
      <c r="J450" s="2" t="s">
        <v>95</v>
      </c>
      <c r="K450" s="2" t="s">
        <v>95</v>
      </c>
      <c r="L450">
        <f>IF(VLOOKUP(K450,SKU_SWINE!C2:F106,{4},FALSE)=0, "-",VLOOKUP(K450,SKU_SWINE!C2:F106,{4},FALSE)</f>
      </c>
      <c r="M450" s="8">
        <v>20</v>
      </c>
      <c r="N450" s="7" t="s">
        <v>28</v>
      </c>
      <c r="O450" s="9">
        <f>((VLOOKUP(Y450,SOTC_SWINE!A2:J344,9,FALSE)/VLOOKUP(Y450,SOTC_SWINE!A2:J344,8,FALSE))*M450)</f>
      </c>
      <c r="P450" s="8">
        <f>3*M450</f>
      </c>
      <c r="Q450" s="10">
        <f>O450-P450</f>
      </c>
      <c r="R450" s="10">
        <f>Q450/M450</f>
      </c>
      <c r="S450" s="10">
        <f>U450*P450</f>
      </c>
      <c r="T450" s="8">
        <v>572950</v>
      </c>
      <c r="U450" s="8">
        <f>T450/Q450</f>
      </c>
      <c r="V450" s="8">
        <f>T450/M450</f>
      </c>
      <c r="W450" t="s">
        <v>25</v>
      </c>
      <c r="X450">
        <v>17</v>
      </c>
      <c r="Y450" t="s">
        <v>381</v>
      </c>
    </row>
    <row r="451" spans="1:25" x14ac:dyDescent="0.25">
      <c r="A451">
        <v>2024</v>
      </c>
      <c r="B451" t="s">
        <v>22</v>
      </c>
      <c r="C451" s="1" t="s">
        <v>379</v>
      </c>
      <c r="D451" s="1" t="s">
        <v>382</v>
      </c>
      <c r="E451" s="1">
        <v>2100128338</v>
      </c>
      <c r="F451" s="2">
        <f>IF(ISNUMBER(SEARCH(":",IF(ISBLANK(VLOOKUP(E451,SOTC_SWINE!B2:D344,3,FALSE)),VLOOKUP(E451,SOTC_SWINE!B2:E344,4,FALSE),VLOOKUP(E344,SOTC_SWINE!B2:D344,3,FALSE))))=TRUE,"SW"&amp;UPPER(RIGHT(IF(ISBLANK(VLOOKUP(E451,SOTC_SWINE!B2:D344,3,FALSE)),VLOOKUP(E451,SOTC_SWINE!B2:E344,4,FALSE),VLOOKUP(E344,SOTC_SWINE!B2:D344,3,FALSE)),LEN(IF(ISBLANK(VLOOKUP(E451,SOTC_SWINE!B2:D344,3,FALSE)),VLOOKUP(E451,SOTC_SWINE!B2:E344,4,FALSE),VLOOKUP(E344,SOTC_SWINE!B2:D344,3,FALSE)))-SEARCH(":",IF(ISBLANK(VLOOKUP(E451,SOTC_SWINE!B2:D344,3,FALSE)),VLOOKUP(E451,SOTC_SWINE!B2:E344,4,FALSE),VLOOKUP(E344,SOTC_SWINE!B2:D344,3,FALSE))))),"SW"&amp;UPPER(RIGHT(IF(ISBLANK(VLOOKUP(E451,SOTC_SWINE!B2:D344,3,FALSE)),VLOOKUP(E451,SOTC_SWINE!B2:E344,4,FALSE),VLOOKUP(E344,SOTC_SWINE!B2:D344,3,FALSE)),LEN(IF(ISBLANK(VLOOKUP(E451,SOTC_SWINE!B2:D344,3,FALSE)),VLOOKUP(E451,SOTC_SWINE!B2:E344,4,FALSE),VLOOKUP(E344,SOTC_SWINE!B2:D344,3,FALSE)))-SEARCH("-",IF(ISBLANK(VLOOKUP(E451,SOTC_SWINE!B2:D344,3,FALSE)),VLOOKUP(E451,SOTC_SWINE!B2:E344,4,FALSE),VLOOKUP(E344,SOTC_SWINE!B2:D344,3,FALSE))))))</f>
      </c>
      <c r="G451" s="7" t="s">
        <v>26</v>
      </c>
      <c r="H451" s="7">
        <f>VLOOKUP(E451,SOTC_SWINE!B2:C344,{2},FALSE)</f>
      </c>
      <c r="I451" s="1">
        <v>1000000002356</v>
      </c>
      <c r="J451" s="2" t="s">
        <v>95</v>
      </c>
      <c r="K451" s="2" t="s">
        <v>95</v>
      </c>
      <c r="L451">
        <f>IF(VLOOKUP(K451,SKU_SWINE!C2:F106,{4},FALSE)=0, "-",VLOOKUP(K451,SKU_SWINE!C2:F106,{4},FALSE)</f>
      </c>
      <c r="M451" s="8">
        <v>14</v>
      </c>
      <c r="N451" s="7" t="s">
        <v>28</v>
      </c>
      <c r="O451" s="9">
        <f>((VLOOKUP(Y451,SOTC_SWINE!A2:J344,9,FALSE)/VLOOKUP(Y451,SOTC_SWINE!A2:J344,8,FALSE))*M451)</f>
      </c>
      <c r="P451" s="8">
        <v>0</v>
      </c>
      <c r="Q451" s="10">
        <f>O451-P451</f>
      </c>
      <c r="R451" s="10">
        <f>Q451/M451</f>
      </c>
      <c r="S451" s="10">
        <f>U451*P451</f>
      </c>
      <c r="T451" s="8">
        <v>352520</v>
      </c>
      <c r="U451" s="8">
        <f>T451/Q451</f>
      </c>
      <c r="V451" s="8">
        <f>T451/M451</f>
      </c>
      <c r="W451" t="s">
        <v>54</v>
      </c>
      <c r="X451">
        <v>17</v>
      </c>
      <c r="Y451" t="s">
        <v>383</v>
      </c>
    </row>
    <row r="452" spans="1:25" x14ac:dyDescent="0.25">
      <c r="A452">
        <v>2024</v>
      </c>
      <c r="B452" t="s">
        <v>22</v>
      </c>
      <c r="C452" s="1" t="s">
        <v>379</v>
      </c>
      <c r="D452" s="1" t="s">
        <v>382</v>
      </c>
      <c r="E452" s="1">
        <v>2100128338</v>
      </c>
      <c r="F452" s="2">
        <f>IF(ISNUMBER(SEARCH(":",IF(ISBLANK(VLOOKUP(E452,SOTC_SWINE!B2:D344,3,FALSE)),VLOOKUP(E452,SOTC_SWINE!B2:E344,4,FALSE),VLOOKUP(E344,SOTC_SWINE!B2:D344,3,FALSE))))=TRUE,"SW"&amp;UPPER(RIGHT(IF(ISBLANK(VLOOKUP(E452,SOTC_SWINE!B2:D344,3,FALSE)),VLOOKUP(E452,SOTC_SWINE!B2:E344,4,FALSE),VLOOKUP(E344,SOTC_SWINE!B2:D344,3,FALSE)),LEN(IF(ISBLANK(VLOOKUP(E452,SOTC_SWINE!B2:D344,3,FALSE)),VLOOKUP(E452,SOTC_SWINE!B2:E344,4,FALSE),VLOOKUP(E344,SOTC_SWINE!B2:D344,3,FALSE)))-SEARCH(":",IF(ISBLANK(VLOOKUP(E452,SOTC_SWINE!B2:D344,3,FALSE)),VLOOKUP(E452,SOTC_SWINE!B2:E344,4,FALSE),VLOOKUP(E344,SOTC_SWINE!B2:D344,3,FALSE))))),"SW"&amp;UPPER(RIGHT(IF(ISBLANK(VLOOKUP(E452,SOTC_SWINE!B2:D344,3,FALSE)),VLOOKUP(E452,SOTC_SWINE!B2:E344,4,FALSE),VLOOKUP(E344,SOTC_SWINE!B2:D344,3,FALSE)),LEN(IF(ISBLANK(VLOOKUP(E452,SOTC_SWINE!B2:D344,3,FALSE)),VLOOKUP(E452,SOTC_SWINE!B2:E344,4,FALSE),VLOOKUP(E344,SOTC_SWINE!B2:D344,3,FALSE)))-SEARCH("-",IF(ISBLANK(VLOOKUP(E452,SOTC_SWINE!B2:D344,3,FALSE)),VLOOKUP(E452,SOTC_SWINE!B2:E344,4,FALSE),VLOOKUP(E344,SOTC_SWINE!B2:D344,3,FALSE))))))</f>
      </c>
      <c r="G452" s="7" t="s">
        <v>26</v>
      </c>
      <c r="H452" s="7">
        <f>VLOOKUP(E452,SOTC_SWINE!B2:C344,{2},FALSE)</f>
      </c>
      <c r="I452" s="1">
        <v>1000000000615</v>
      </c>
      <c r="J452" s="2" t="s">
        <v>384</v>
      </c>
      <c r="K452" s="2" t="s">
        <v>384</v>
      </c>
      <c r="L452">
        <f>IF(VLOOKUP(K452,SKU_SWINE!C2:F106,{4},FALSE)=0, "-",VLOOKUP(K452,SKU_SWINE!C2:F106,{4},FALSE)</f>
      </c>
      <c r="M452" s="8">
        <v>3</v>
      </c>
      <c r="N452" s="7" t="s">
        <v>28</v>
      </c>
      <c r="O452" s="9">
        <f>((VLOOKUP(Y452,SOTC_SWINE!A2:J344,9,FALSE)/VLOOKUP(Y452,SOTC_SWINE!A2:J344,8,FALSE))*M452)</f>
      </c>
      <c r="P452" s="8">
        <v>0</v>
      </c>
      <c r="Q452" s="10">
        <f>O452-P452</f>
      </c>
      <c r="R452" s="10">
        <f>Q452/M452</f>
      </c>
      <c r="S452" s="10">
        <f>U452*P452</f>
      </c>
      <c r="T452" s="8">
        <v>59137.5</v>
      </c>
      <c r="U452" s="8">
        <f>T452/Q452</f>
      </c>
      <c r="V452" s="8">
        <f>T452/M452</f>
      </c>
      <c r="W452" t="s">
        <v>54</v>
      </c>
      <c r="X452">
        <v>17</v>
      </c>
      <c r="Y452" t="s">
        <v>385</v>
      </c>
    </row>
    <row r="453" spans="1:25" x14ac:dyDescent="0.25">
      <c r="A453">
        <v>2024</v>
      </c>
      <c r="B453" t="s">
        <v>22</v>
      </c>
      <c r="C453" s="1" t="s">
        <v>379</v>
      </c>
      <c r="D453" s="1" t="s">
        <v>386</v>
      </c>
      <c r="E453" s="1">
        <v>2100128380</v>
      </c>
      <c r="F453" s="2" t="s">
        <v>25</v>
      </c>
      <c r="G453" s="7" t="s">
        <v>26</v>
      </c>
      <c r="H453" s="7">
        <f>VLOOKUP(E453,SOTC_SWINE!B2:C344,{2},FALSE)</f>
      </c>
      <c r="I453" s="1">
        <v>1000000000283</v>
      </c>
      <c r="J453" s="2" t="s">
        <v>45</v>
      </c>
      <c r="K453" s="2" t="s">
        <v>45</v>
      </c>
      <c r="L453">
        <f>IF(VLOOKUP(K453,SKU_SWINE!C2:F106,{4},FALSE)=0, "-",VLOOKUP(K453,SKU_SWINE!C2:F106,{4},FALSE)</f>
      </c>
      <c r="M453" s="8">
        <v>1</v>
      </c>
      <c r="N453" s="7" t="s">
        <v>28</v>
      </c>
      <c r="O453" s="9">
        <f>((VLOOKUP(Y453,SOTC_SWINE!A2:J344,9,FALSE)/VLOOKUP(Y453,SOTC_SWINE!A2:J344,8,FALSE))*M453)</f>
      </c>
      <c r="P453" s="8">
        <f>3*M453</f>
      </c>
      <c r="Q453" s="10">
        <f>O453-P453</f>
      </c>
      <c r="R453" s="10">
        <f>Q453/M453</f>
      </c>
      <c r="S453" s="10">
        <f>U453*P453</f>
      </c>
      <c r="T453" s="8">
        <v>9275</v>
      </c>
      <c r="U453" s="8">
        <f>T453/Q453</f>
      </c>
      <c r="V453" s="8">
        <f>T453/M453</f>
      </c>
      <c r="W453" t="s">
        <v>25</v>
      </c>
      <c r="X453">
        <v>17</v>
      </c>
      <c r="Y453" t="s">
        <v>387</v>
      </c>
    </row>
    <row r="454" spans="1:25" x14ac:dyDescent="0.25">
      <c r="A454">
        <v>2024</v>
      </c>
      <c r="B454" t="s">
        <v>22</v>
      </c>
      <c r="C454" s="1" t="s">
        <v>379</v>
      </c>
      <c r="D454" s="1" t="s">
        <v>386</v>
      </c>
      <c r="E454" s="1">
        <v>2100128380</v>
      </c>
      <c r="F454" s="2" t="s">
        <v>25</v>
      </c>
      <c r="G454" s="7" t="s">
        <v>26</v>
      </c>
      <c r="H454" s="7">
        <f>VLOOKUP(E454,SOTC_SWINE!B2:C344,{2},FALSE)</f>
      </c>
      <c r="I454" s="1">
        <v>1000000000286</v>
      </c>
      <c r="J454" s="2" t="s">
        <v>41</v>
      </c>
      <c r="K454" s="2" t="s">
        <v>41</v>
      </c>
      <c r="L454">
        <f>IF(VLOOKUP(K454,SKU_SWINE!C2:F106,{4},FALSE)=0, "-",VLOOKUP(K454,SKU_SWINE!C2:F106,{4},FALSE)</f>
      </c>
      <c r="M454" s="8">
        <v>1</v>
      </c>
      <c r="N454" s="7" t="s">
        <v>28</v>
      </c>
      <c r="O454" s="9">
        <f>((VLOOKUP(Y454,SOTC_SWINE!A2:J344,9,FALSE)/VLOOKUP(Y454,SOTC_SWINE!A2:J344,8,FALSE))*M454)</f>
      </c>
      <c r="P454" s="8">
        <f>3*M454</f>
      </c>
      <c r="Q454" s="10">
        <f>O454-P454</f>
      </c>
      <c r="R454" s="10">
        <f>Q454/M454</f>
      </c>
      <c r="S454" s="10">
        <f>U454*P454</f>
      </c>
      <c r="T454" s="8">
        <v>12350</v>
      </c>
      <c r="U454" s="8">
        <f>T454/Q454</f>
      </c>
      <c r="V454" s="8">
        <f>T454/M454</f>
      </c>
      <c r="W454" t="s">
        <v>25</v>
      </c>
      <c r="X454">
        <v>17</v>
      </c>
      <c r="Y454" t="s">
        <v>388</v>
      </c>
    </row>
    <row r="455" spans="1:25" x14ac:dyDescent="0.25">
      <c r="A455">
        <v>2024</v>
      </c>
      <c r="B455" t="s">
        <v>22</v>
      </c>
      <c r="C455" s="1" t="s">
        <v>379</v>
      </c>
      <c r="D455" s="1" t="s">
        <v>389</v>
      </c>
      <c r="E455" s="1">
        <v>2100128410</v>
      </c>
      <c r="F455" s="2" t="s">
        <v>25</v>
      </c>
      <c r="G455" s="7" t="s">
        <v>26</v>
      </c>
      <c r="H455" s="7">
        <f>VLOOKUP(E455,SOTC_SWINE!B2:C344,{2},FALSE)</f>
      </c>
      <c r="I455" s="1">
        <v>1000000000637</v>
      </c>
      <c r="J455" s="2" t="s">
        <v>47</v>
      </c>
      <c r="K455" s="2" t="s">
        <v>47</v>
      </c>
      <c r="L455">
        <f>IF(VLOOKUP(K455,SKU_SWINE!C2:F106,{4},FALSE)=0, "-",VLOOKUP(K455,SKU_SWINE!C2:F106,{4},FALSE)</f>
      </c>
      <c r="M455" s="8">
        <v>1</v>
      </c>
      <c r="N455" s="7" t="s">
        <v>28</v>
      </c>
      <c r="O455" s="9">
        <f>((VLOOKUP(Y455,SOTC_SWINE!A2:J344,9,FALSE)/VLOOKUP(Y455,SOTC_SWINE!A2:J344,8,FALSE))*M455)</f>
      </c>
      <c r="P455" s="8">
        <f>3*M455</f>
      </c>
      <c r="Q455" s="10">
        <f>O455-P455</f>
      </c>
      <c r="R455" s="10">
        <f>Q455/M455</f>
      </c>
      <c r="S455" s="10">
        <f>U455*P455</f>
      </c>
      <c r="T455" s="8">
        <v>2812.5</v>
      </c>
      <c r="U455" s="8">
        <f>T455/Q455</f>
      </c>
      <c r="V455" s="8">
        <f>T455/M455</f>
      </c>
      <c r="W455" t="s">
        <v>25</v>
      </c>
      <c r="X455">
        <v>17</v>
      </c>
      <c r="Y455" t="s">
        <v>390</v>
      </c>
    </row>
    <row r="456" spans="1:25" x14ac:dyDescent="0.25">
      <c r="A456">
        <v>2024</v>
      </c>
      <c r="B456" t="s">
        <v>22</v>
      </c>
      <c r="C456" s="1" t="s">
        <v>379</v>
      </c>
      <c r="D456" s="1" t="s">
        <v>389</v>
      </c>
      <c r="E456" s="1">
        <v>2100128410</v>
      </c>
      <c r="F456" s="2" t="s">
        <v>25</v>
      </c>
      <c r="G456" s="7" t="s">
        <v>26</v>
      </c>
      <c r="H456" s="7">
        <f>VLOOKUP(E456,SOTC_SWINE!B2:C344,{2},FALSE)</f>
      </c>
      <c r="I456" s="1">
        <v>1000000000631</v>
      </c>
      <c r="J456" s="2" t="s">
        <v>90</v>
      </c>
      <c r="K456" s="2" t="s">
        <v>90</v>
      </c>
      <c r="L456">
        <f>IF(VLOOKUP(K456,SKU_SWINE!C2:F106,{4},FALSE)=0, "-",VLOOKUP(K456,SKU_SWINE!C2:F106,{4},FALSE)</f>
      </c>
      <c r="M456" s="8">
        <v>41</v>
      </c>
      <c r="N456" s="7" t="s">
        <v>28</v>
      </c>
      <c r="O456" s="9">
        <f>((VLOOKUP(Y456,SOTC_SWINE!A2:J344,9,FALSE)/VLOOKUP(Y456,SOTC_SWINE!A2:J344,8,FALSE))*M456)</f>
      </c>
      <c r="P456" s="8">
        <f>3*M456</f>
      </c>
      <c r="Q456" s="10">
        <f>O456-P456</f>
      </c>
      <c r="R456" s="10">
        <f>Q456/M456</f>
      </c>
      <c r="S456" s="10">
        <f>U456*P456</f>
      </c>
      <c r="T456" s="8">
        <v>66500</v>
      </c>
      <c r="U456" s="8">
        <f>T456/Q456</f>
      </c>
      <c r="V456" s="8">
        <f>T456/M456</f>
      </c>
      <c r="W456" t="s">
        <v>25</v>
      </c>
      <c r="X456">
        <v>17</v>
      </c>
      <c r="Y456" t="s">
        <v>391</v>
      </c>
    </row>
    <row r="457" spans="1:25" x14ac:dyDescent="0.25">
      <c r="A457">
        <v>2024</v>
      </c>
      <c r="B457" t="s">
        <v>22</v>
      </c>
      <c r="C457" s="1" t="s">
        <v>379</v>
      </c>
      <c r="D457" s="1" t="s">
        <v>389</v>
      </c>
      <c r="E457" s="1">
        <v>2100128410</v>
      </c>
      <c r="F457" s="2" t="s">
        <v>25</v>
      </c>
      <c r="G457" s="7" t="s">
        <v>26</v>
      </c>
      <c r="H457" s="7">
        <f>VLOOKUP(E457,SOTC_SWINE!B2:C344,{2},FALSE)</f>
      </c>
      <c r="I457" s="1">
        <v>1000000000630</v>
      </c>
      <c r="J457" s="2" t="s">
        <v>102</v>
      </c>
      <c r="K457" s="2" t="s">
        <v>102</v>
      </c>
      <c r="L457">
        <f>IF(VLOOKUP(K457,SKU_SWINE!C2:F106,{4},FALSE)=0, "-",VLOOKUP(K457,SKU_SWINE!C2:F106,{4},FALSE)</f>
      </c>
      <c r="M457" s="8">
        <v>4</v>
      </c>
      <c r="N457" s="7" t="s">
        <v>28</v>
      </c>
      <c r="O457" s="9">
        <f>((VLOOKUP(Y457,SOTC_SWINE!A2:J344,9,FALSE)/VLOOKUP(Y457,SOTC_SWINE!A2:J344,8,FALSE))*M457)</f>
      </c>
      <c r="P457" s="8">
        <f>3*M457</f>
      </c>
      <c r="Q457" s="10">
        <f>O457-P457</f>
      </c>
      <c r="R457" s="10">
        <f>Q457/M457</f>
      </c>
      <c r="S457" s="10">
        <f>U457*P457</f>
      </c>
      <c r="T457" s="8">
        <v>5187.5</v>
      </c>
      <c r="U457" s="8">
        <f>T457/Q457</f>
      </c>
      <c r="V457" s="8">
        <f>T457/M457</f>
      </c>
      <c r="W457" t="s">
        <v>25</v>
      </c>
      <c r="X457">
        <v>17</v>
      </c>
      <c r="Y457" t="s">
        <v>392</v>
      </c>
    </row>
    <row r="458" spans="1:25" x14ac:dyDescent="0.25">
      <c r="A458">
        <v>2024</v>
      </c>
      <c r="B458" t="s">
        <v>22</v>
      </c>
      <c r="C458" s="1" t="s">
        <v>379</v>
      </c>
      <c r="D458" s="1" t="s">
        <v>393</v>
      </c>
      <c r="E458" s="1">
        <v>2100128402</v>
      </c>
      <c r="F458" s="2">
        <f>IF(ISNUMBER(SEARCH(":",IF(ISBLANK(VLOOKUP(E458,SOTC_SWINE!B2:D344,3,FALSE)),VLOOKUP(E458,SOTC_SWINE!B2:E344,4,FALSE),VLOOKUP(E344,SOTC_SWINE!B2:D344,3,FALSE))))=TRUE,"SW"&amp;UPPER(RIGHT(IF(ISBLANK(VLOOKUP(E458,SOTC_SWINE!B2:D344,3,FALSE)),VLOOKUP(E458,SOTC_SWINE!B2:E344,4,FALSE),VLOOKUP(E344,SOTC_SWINE!B2:D344,3,FALSE)),LEN(IF(ISBLANK(VLOOKUP(E458,SOTC_SWINE!B2:D344,3,FALSE)),VLOOKUP(E458,SOTC_SWINE!B2:E344,4,FALSE),VLOOKUP(E344,SOTC_SWINE!B2:D344,3,FALSE)))-SEARCH(":",IF(ISBLANK(VLOOKUP(E458,SOTC_SWINE!B2:D344,3,FALSE)),VLOOKUP(E458,SOTC_SWINE!B2:E344,4,FALSE),VLOOKUP(E344,SOTC_SWINE!B2:D344,3,FALSE))))),"SW"&amp;UPPER(RIGHT(IF(ISBLANK(VLOOKUP(E458,SOTC_SWINE!B2:D344,3,FALSE)),VLOOKUP(E458,SOTC_SWINE!B2:E344,4,FALSE),VLOOKUP(E344,SOTC_SWINE!B2:D344,3,FALSE)),LEN(IF(ISBLANK(VLOOKUP(E458,SOTC_SWINE!B2:D344,3,FALSE)),VLOOKUP(E458,SOTC_SWINE!B2:E344,4,FALSE),VLOOKUP(E344,SOTC_SWINE!B2:D344,3,FALSE)))-SEARCH("-",IF(ISBLANK(VLOOKUP(E458,SOTC_SWINE!B2:D344,3,FALSE)),VLOOKUP(E458,SOTC_SWINE!B2:E344,4,FALSE),VLOOKUP(E344,SOTC_SWINE!B2:D344,3,FALSE))))))</f>
      </c>
      <c r="G458" s="7" t="s">
        <v>26</v>
      </c>
      <c r="H458" s="7">
        <f>VLOOKUP(E458,SOTC_SWINE!B2:C344,{2},FALSE)</f>
      </c>
      <c r="I458" s="1">
        <v>1000000000743</v>
      </c>
      <c r="J458" s="2" t="s">
        <v>34</v>
      </c>
      <c r="K458" s="2" t="s">
        <v>34</v>
      </c>
      <c r="L458">
        <f>IF(VLOOKUP(K458,SKU_SWINE!C2:F106,{4},FALSE)=0, "-",VLOOKUP(K458,SKU_SWINE!C2:F106,{4},FALSE)</f>
      </c>
      <c r="M458" s="8">
        <v>3</v>
      </c>
      <c r="N458" s="7" t="s">
        <v>28</v>
      </c>
      <c r="O458" s="9">
        <f>((VLOOKUP(Y458,SOTC_SWINE!A2:J344,9,FALSE)/VLOOKUP(Y458,SOTC_SWINE!A2:J344,8,FALSE))*M458)</f>
      </c>
      <c r="P458" s="8">
        <v>0</v>
      </c>
      <c r="Q458" s="10">
        <f>O458-P458</f>
      </c>
      <c r="R458" s="10">
        <f>Q458/M458</f>
      </c>
      <c r="S458" s="10">
        <f>U458*P458</f>
      </c>
      <c r="T458" s="8">
        <v>70826.25</v>
      </c>
      <c r="U458" s="8">
        <f>T458/Q458</f>
      </c>
      <c r="V458" s="8">
        <f>T458/M458</f>
      </c>
      <c r="W458" t="s">
        <v>54</v>
      </c>
      <c r="X458">
        <v>17</v>
      </c>
      <c r="Y458" t="s">
        <v>394</v>
      </c>
    </row>
    <row r="459" spans="1:25" x14ac:dyDescent="0.25">
      <c r="A459">
        <v>2024</v>
      </c>
      <c r="B459" t="s">
        <v>22</v>
      </c>
      <c r="C459" s="1" t="s">
        <v>379</v>
      </c>
      <c r="D459" s="1" t="s">
        <v>393</v>
      </c>
      <c r="E459" s="1">
        <v>2100128402</v>
      </c>
      <c r="F459" s="2">
        <f>IF(ISNUMBER(SEARCH(":",IF(ISBLANK(VLOOKUP(E459,SOTC_SWINE!B2:D344,3,FALSE)),VLOOKUP(E459,SOTC_SWINE!B2:E344,4,FALSE),VLOOKUP(E344,SOTC_SWINE!B2:D344,3,FALSE))))=TRUE,"SW"&amp;UPPER(RIGHT(IF(ISBLANK(VLOOKUP(E459,SOTC_SWINE!B2:D344,3,FALSE)),VLOOKUP(E459,SOTC_SWINE!B2:E344,4,FALSE),VLOOKUP(E344,SOTC_SWINE!B2:D344,3,FALSE)),LEN(IF(ISBLANK(VLOOKUP(E459,SOTC_SWINE!B2:D344,3,FALSE)),VLOOKUP(E459,SOTC_SWINE!B2:E344,4,FALSE),VLOOKUP(E344,SOTC_SWINE!B2:D344,3,FALSE)))-SEARCH(":",IF(ISBLANK(VLOOKUP(E459,SOTC_SWINE!B2:D344,3,FALSE)),VLOOKUP(E459,SOTC_SWINE!B2:E344,4,FALSE),VLOOKUP(E344,SOTC_SWINE!B2:D344,3,FALSE))))),"SW"&amp;UPPER(RIGHT(IF(ISBLANK(VLOOKUP(E459,SOTC_SWINE!B2:D344,3,FALSE)),VLOOKUP(E459,SOTC_SWINE!B2:E344,4,FALSE),VLOOKUP(E344,SOTC_SWINE!B2:D344,3,FALSE)),LEN(IF(ISBLANK(VLOOKUP(E459,SOTC_SWINE!B2:D344,3,FALSE)),VLOOKUP(E459,SOTC_SWINE!B2:E344,4,FALSE),VLOOKUP(E344,SOTC_SWINE!B2:D344,3,FALSE)))-SEARCH("-",IF(ISBLANK(VLOOKUP(E459,SOTC_SWINE!B2:D344,3,FALSE)),VLOOKUP(E459,SOTC_SWINE!B2:E344,4,FALSE),VLOOKUP(E344,SOTC_SWINE!B2:D344,3,FALSE))))))</f>
      </c>
      <c r="G459" s="7" t="s">
        <v>26</v>
      </c>
      <c r="H459" s="7">
        <f>VLOOKUP(E459,SOTC_SWINE!B2:C344,{2},FALSE)</f>
      </c>
      <c r="I459" s="1">
        <v>1000000000743</v>
      </c>
      <c r="J459" s="2" t="s">
        <v>34</v>
      </c>
      <c r="K459" s="2" t="s">
        <v>34</v>
      </c>
      <c r="L459">
        <f>IF(VLOOKUP(K459,SKU_SWINE!C2:F106,{4},FALSE)=0, "-",VLOOKUP(K459,SKU_SWINE!C2:F106,{4},FALSE)</f>
      </c>
      <c r="M459" s="8">
        <v>1</v>
      </c>
      <c r="N459" s="7" t="s">
        <v>28</v>
      </c>
      <c r="O459" s="9">
        <f>((VLOOKUP(Y459,SOTC_SWINE!A2:J344,9,FALSE)/VLOOKUP(Y459,SOTC_SWINE!A2:J344,8,FALSE))*M459)</f>
      </c>
      <c r="P459" s="8">
        <v>0</v>
      </c>
      <c r="Q459" s="10">
        <f>O459-P459</f>
      </c>
      <c r="R459" s="10">
        <f>Q459/M459</f>
      </c>
      <c r="S459" s="10">
        <f>U459*P459</f>
      </c>
      <c r="T459" s="8">
        <v>23608.75</v>
      </c>
      <c r="U459" s="8">
        <f>T459/Q459</f>
      </c>
      <c r="V459" s="8">
        <f>T459/M459</f>
      </c>
      <c r="W459" t="s">
        <v>54</v>
      </c>
      <c r="X459">
        <v>17</v>
      </c>
      <c r="Y459" t="s">
        <v>394</v>
      </c>
    </row>
    <row r="460" spans="1:25" x14ac:dyDescent="0.25">
      <c r="A460">
        <v>2024</v>
      </c>
      <c r="B460" t="s">
        <v>22</v>
      </c>
      <c r="C460" s="1" t="s">
        <v>379</v>
      </c>
      <c r="D460" s="1" t="s">
        <v>393</v>
      </c>
      <c r="E460" s="1">
        <v>2100128402</v>
      </c>
      <c r="F460" s="2">
        <f>IF(ISNUMBER(SEARCH(":",IF(ISBLANK(VLOOKUP(E460,SOTC_SWINE!B2:D344,3,FALSE)),VLOOKUP(E460,SOTC_SWINE!B2:E344,4,FALSE),VLOOKUP(E344,SOTC_SWINE!B2:D344,3,FALSE))))=TRUE,"SW"&amp;UPPER(RIGHT(IF(ISBLANK(VLOOKUP(E460,SOTC_SWINE!B2:D344,3,FALSE)),VLOOKUP(E460,SOTC_SWINE!B2:E344,4,FALSE),VLOOKUP(E344,SOTC_SWINE!B2:D344,3,FALSE)),LEN(IF(ISBLANK(VLOOKUP(E460,SOTC_SWINE!B2:D344,3,FALSE)),VLOOKUP(E460,SOTC_SWINE!B2:E344,4,FALSE),VLOOKUP(E344,SOTC_SWINE!B2:D344,3,FALSE)))-SEARCH(":",IF(ISBLANK(VLOOKUP(E460,SOTC_SWINE!B2:D344,3,FALSE)),VLOOKUP(E460,SOTC_SWINE!B2:E344,4,FALSE),VLOOKUP(E344,SOTC_SWINE!B2:D344,3,FALSE))))),"SW"&amp;UPPER(RIGHT(IF(ISBLANK(VLOOKUP(E460,SOTC_SWINE!B2:D344,3,FALSE)),VLOOKUP(E460,SOTC_SWINE!B2:E344,4,FALSE),VLOOKUP(E344,SOTC_SWINE!B2:D344,3,FALSE)),LEN(IF(ISBLANK(VLOOKUP(E460,SOTC_SWINE!B2:D344,3,FALSE)),VLOOKUP(E460,SOTC_SWINE!B2:E344,4,FALSE),VLOOKUP(E344,SOTC_SWINE!B2:D344,3,FALSE)))-SEARCH("-",IF(ISBLANK(VLOOKUP(E460,SOTC_SWINE!B2:D344,3,FALSE)),VLOOKUP(E460,SOTC_SWINE!B2:E344,4,FALSE),VLOOKUP(E344,SOTC_SWINE!B2:D344,3,FALSE))))))</f>
      </c>
      <c r="G460" s="7" t="s">
        <v>26</v>
      </c>
      <c r="H460" s="7">
        <f>VLOOKUP(E460,SOTC_SWINE!B2:C344,{2},FALSE)</f>
      </c>
      <c r="I460" s="1">
        <v>1000000000285</v>
      </c>
      <c r="J460" s="2" t="s">
        <v>395</v>
      </c>
      <c r="K460" s="2" t="s">
        <v>395</v>
      </c>
      <c r="L460">
        <f>IF(VLOOKUP(K460,SKU_SWINE!C2:F106,{4},FALSE)=0, "-",VLOOKUP(K460,SKU_SWINE!C2:F106,{4},FALSE)</f>
      </c>
      <c r="M460" s="8">
        <v>1</v>
      </c>
      <c r="N460" s="7" t="s">
        <v>28</v>
      </c>
      <c r="O460" s="9">
        <f>((VLOOKUP(Y460,SOTC_SWINE!A2:J344,9,FALSE)/VLOOKUP(Y460,SOTC_SWINE!A2:J344,8,FALSE))*M460)</f>
      </c>
      <c r="P460" s="8">
        <v>0</v>
      </c>
      <c r="Q460" s="10">
        <f>O460-P460</f>
      </c>
      <c r="R460" s="10">
        <f>Q460/M460</f>
      </c>
      <c r="S460" s="10">
        <f>U460*P460</f>
      </c>
      <c r="T460" s="8">
        <v>13457.89</v>
      </c>
      <c r="U460" s="8">
        <f>T460/Q460</f>
      </c>
      <c r="V460" s="8">
        <f>T460/M460</f>
      </c>
      <c r="W460" t="s">
        <v>54</v>
      </c>
      <c r="X460">
        <v>17</v>
      </c>
      <c r="Y460" t="s">
        <v>396</v>
      </c>
    </row>
    <row r="461" spans="1:25" x14ac:dyDescent="0.25">
      <c r="A461">
        <v>2024</v>
      </c>
      <c r="B461" t="s">
        <v>22</v>
      </c>
      <c r="C461" s="1" t="s">
        <v>379</v>
      </c>
      <c r="D461" s="1" t="s">
        <v>393</v>
      </c>
      <c r="E461" s="1">
        <v>2100128402</v>
      </c>
      <c r="F461" s="2">
        <f>IF(ISNUMBER(SEARCH(":",IF(ISBLANK(VLOOKUP(E461,SOTC_SWINE!B2:D344,3,FALSE)),VLOOKUP(E461,SOTC_SWINE!B2:E344,4,FALSE),VLOOKUP(E344,SOTC_SWINE!B2:D344,3,FALSE))))=TRUE,"SW"&amp;UPPER(RIGHT(IF(ISBLANK(VLOOKUP(E461,SOTC_SWINE!B2:D344,3,FALSE)),VLOOKUP(E461,SOTC_SWINE!B2:E344,4,FALSE),VLOOKUP(E344,SOTC_SWINE!B2:D344,3,FALSE)),LEN(IF(ISBLANK(VLOOKUP(E461,SOTC_SWINE!B2:D344,3,FALSE)),VLOOKUP(E461,SOTC_SWINE!B2:E344,4,FALSE),VLOOKUP(E344,SOTC_SWINE!B2:D344,3,FALSE)))-SEARCH(":",IF(ISBLANK(VLOOKUP(E461,SOTC_SWINE!B2:D344,3,FALSE)),VLOOKUP(E461,SOTC_SWINE!B2:E344,4,FALSE),VLOOKUP(E344,SOTC_SWINE!B2:D344,3,FALSE))))),"SW"&amp;UPPER(RIGHT(IF(ISBLANK(VLOOKUP(E461,SOTC_SWINE!B2:D344,3,FALSE)),VLOOKUP(E461,SOTC_SWINE!B2:E344,4,FALSE),VLOOKUP(E344,SOTC_SWINE!B2:D344,3,FALSE)),LEN(IF(ISBLANK(VLOOKUP(E461,SOTC_SWINE!B2:D344,3,FALSE)),VLOOKUP(E461,SOTC_SWINE!B2:E344,4,FALSE),VLOOKUP(E344,SOTC_SWINE!B2:D344,3,FALSE)))-SEARCH("-",IF(ISBLANK(VLOOKUP(E461,SOTC_SWINE!B2:D344,3,FALSE)),VLOOKUP(E461,SOTC_SWINE!B2:E344,4,FALSE),VLOOKUP(E344,SOTC_SWINE!B2:D344,3,FALSE))))))</f>
      </c>
      <c r="G461" s="7" t="s">
        <v>26</v>
      </c>
      <c r="H461" s="7">
        <f>VLOOKUP(E461,SOTC_SWINE!B2:C344,{2},FALSE)</f>
      </c>
      <c r="I461" s="1">
        <v>1000000000285</v>
      </c>
      <c r="J461" s="2" t="s">
        <v>395</v>
      </c>
      <c r="K461" s="2" t="s">
        <v>395</v>
      </c>
      <c r="L461">
        <f>IF(VLOOKUP(K461,SKU_SWINE!C2:F106,{4},FALSE)=0, "-",VLOOKUP(K461,SKU_SWINE!C2:F106,{4},FALSE)</f>
      </c>
      <c r="M461" s="8">
        <v>1</v>
      </c>
      <c r="N461" s="7" t="s">
        <v>28</v>
      </c>
      <c r="O461" s="9">
        <f>((VLOOKUP(Y461,SOTC_SWINE!A2:J344,9,FALSE)/VLOOKUP(Y461,SOTC_SWINE!A2:J344,8,FALSE))*M461)</f>
      </c>
      <c r="P461" s="8">
        <v>0</v>
      </c>
      <c r="Q461" s="10">
        <f>O461-P461</f>
      </c>
      <c r="R461" s="10">
        <f>Q461/M461</f>
      </c>
      <c r="S461" s="10">
        <f>U461*P461</f>
      </c>
      <c r="T461" s="8">
        <v>13457.89</v>
      </c>
      <c r="U461" s="8">
        <f>T461/Q461</f>
      </c>
      <c r="V461" s="8">
        <f>T461/M461</f>
      </c>
      <c r="W461" t="s">
        <v>54</v>
      </c>
      <c r="X461">
        <v>17</v>
      </c>
      <c r="Y461" t="s">
        <v>396</v>
      </c>
    </row>
    <row r="462" spans="1:25" x14ac:dyDescent="0.25">
      <c r="A462">
        <v>2024</v>
      </c>
      <c r="B462" t="s">
        <v>22</v>
      </c>
      <c r="C462" s="1" t="s">
        <v>379</v>
      </c>
      <c r="D462" s="1" t="s">
        <v>393</v>
      </c>
      <c r="E462" s="1">
        <v>2100128402</v>
      </c>
      <c r="F462" s="2">
        <f>IF(ISNUMBER(SEARCH(":",IF(ISBLANK(VLOOKUP(E462,SOTC_SWINE!B2:D344,3,FALSE)),VLOOKUP(E462,SOTC_SWINE!B2:E344,4,FALSE),VLOOKUP(E344,SOTC_SWINE!B2:D344,3,FALSE))))=TRUE,"SW"&amp;UPPER(RIGHT(IF(ISBLANK(VLOOKUP(E462,SOTC_SWINE!B2:D344,3,FALSE)),VLOOKUP(E462,SOTC_SWINE!B2:E344,4,FALSE),VLOOKUP(E344,SOTC_SWINE!B2:D344,3,FALSE)),LEN(IF(ISBLANK(VLOOKUP(E462,SOTC_SWINE!B2:D344,3,FALSE)),VLOOKUP(E462,SOTC_SWINE!B2:E344,4,FALSE),VLOOKUP(E344,SOTC_SWINE!B2:D344,3,FALSE)))-SEARCH(":",IF(ISBLANK(VLOOKUP(E462,SOTC_SWINE!B2:D344,3,FALSE)),VLOOKUP(E462,SOTC_SWINE!B2:E344,4,FALSE),VLOOKUP(E344,SOTC_SWINE!B2:D344,3,FALSE))))),"SW"&amp;UPPER(RIGHT(IF(ISBLANK(VLOOKUP(E462,SOTC_SWINE!B2:D344,3,FALSE)),VLOOKUP(E462,SOTC_SWINE!B2:E344,4,FALSE),VLOOKUP(E344,SOTC_SWINE!B2:D344,3,FALSE)),LEN(IF(ISBLANK(VLOOKUP(E462,SOTC_SWINE!B2:D344,3,FALSE)),VLOOKUP(E462,SOTC_SWINE!B2:E344,4,FALSE),VLOOKUP(E344,SOTC_SWINE!B2:D344,3,FALSE)))-SEARCH("-",IF(ISBLANK(VLOOKUP(E462,SOTC_SWINE!B2:D344,3,FALSE)),VLOOKUP(E462,SOTC_SWINE!B2:E344,4,FALSE),VLOOKUP(E344,SOTC_SWINE!B2:D344,3,FALSE))))))</f>
      </c>
      <c r="G462" s="7" t="s">
        <v>26</v>
      </c>
      <c r="H462" s="7">
        <f>VLOOKUP(E462,SOTC_SWINE!B2:C344,{2},FALSE)</f>
      </c>
      <c r="I462" s="1">
        <v>1000000000746</v>
      </c>
      <c r="J462" s="2" t="s">
        <v>397</v>
      </c>
      <c r="K462" s="2" t="s">
        <v>397</v>
      </c>
      <c r="L462">
        <f>IF(VLOOKUP(K462,SKU_SWINE!C2:F106,{4},FALSE)=0, "-",VLOOKUP(K462,SKU_SWINE!C2:F106,{4},FALSE)</f>
      </c>
      <c r="M462" s="8">
        <v>1</v>
      </c>
      <c r="N462" s="7" t="s">
        <v>28</v>
      </c>
      <c r="O462" s="9">
        <f>((VLOOKUP(Y462,SOTC_SWINE!A2:J344,9,FALSE)/VLOOKUP(Y462,SOTC_SWINE!A2:J344,8,FALSE))*M462)</f>
      </c>
      <c r="P462" s="8">
        <v>0</v>
      </c>
      <c r="Q462" s="10">
        <f>O462-P462</f>
      </c>
      <c r="R462" s="10">
        <f>Q462/M462</f>
      </c>
      <c r="S462" s="10">
        <f>U462*P462</f>
      </c>
      <c r="T462" s="8">
        <v>15265</v>
      </c>
      <c r="U462" s="8">
        <f>T462/Q462</f>
      </c>
      <c r="V462" s="8">
        <f>T462/M462</f>
      </c>
      <c r="W462" t="s">
        <v>54</v>
      </c>
      <c r="X462">
        <v>17</v>
      </c>
      <c r="Y462" t="s">
        <v>398</v>
      </c>
    </row>
    <row r="463" spans="1:25" x14ac:dyDescent="0.25">
      <c r="A463">
        <v>2024</v>
      </c>
      <c r="B463" t="s">
        <v>22</v>
      </c>
      <c r="C463" s="1" t="s">
        <v>379</v>
      </c>
      <c r="D463" s="1" t="s">
        <v>393</v>
      </c>
      <c r="E463" s="1">
        <v>2100128402</v>
      </c>
      <c r="F463" s="2">
        <f>IF(ISNUMBER(SEARCH(":",IF(ISBLANK(VLOOKUP(E463,SOTC_SWINE!B2:D344,3,FALSE)),VLOOKUP(E463,SOTC_SWINE!B2:E344,4,FALSE),VLOOKUP(E344,SOTC_SWINE!B2:D344,3,FALSE))))=TRUE,"SW"&amp;UPPER(RIGHT(IF(ISBLANK(VLOOKUP(E463,SOTC_SWINE!B2:D344,3,FALSE)),VLOOKUP(E463,SOTC_SWINE!B2:E344,4,FALSE),VLOOKUP(E344,SOTC_SWINE!B2:D344,3,FALSE)),LEN(IF(ISBLANK(VLOOKUP(E463,SOTC_SWINE!B2:D344,3,FALSE)),VLOOKUP(E463,SOTC_SWINE!B2:E344,4,FALSE),VLOOKUP(E344,SOTC_SWINE!B2:D344,3,FALSE)))-SEARCH(":",IF(ISBLANK(VLOOKUP(E463,SOTC_SWINE!B2:D344,3,FALSE)),VLOOKUP(E463,SOTC_SWINE!B2:E344,4,FALSE),VLOOKUP(E344,SOTC_SWINE!B2:D344,3,FALSE))))),"SW"&amp;UPPER(RIGHT(IF(ISBLANK(VLOOKUP(E463,SOTC_SWINE!B2:D344,3,FALSE)),VLOOKUP(E463,SOTC_SWINE!B2:E344,4,FALSE),VLOOKUP(E344,SOTC_SWINE!B2:D344,3,FALSE)),LEN(IF(ISBLANK(VLOOKUP(E463,SOTC_SWINE!B2:D344,3,FALSE)),VLOOKUP(E463,SOTC_SWINE!B2:E344,4,FALSE),VLOOKUP(E344,SOTC_SWINE!B2:D344,3,FALSE)))-SEARCH("-",IF(ISBLANK(VLOOKUP(E463,SOTC_SWINE!B2:D344,3,FALSE)),VLOOKUP(E463,SOTC_SWINE!B2:E344,4,FALSE),VLOOKUP(E344,SOTC_SWINE!B2:D344,3,FALSE))))))</f>
      </c>
      <c r="G463" s="7" t="s">
        <v>26</v>
      </c>
      <c r="H463" s="7">
        <f>VLOOKUP(E463,SOTC_SWINE!B2:C344,{2},FALSE)</f>
      </c>
      <c r="I463" s="1">
        <v>1000000000285</v>
      </c>
      <c r="J463" s="2" t="s">
        <v>395</v>
      </c>
      <c r="K463" s="2" t="s">
        <v>395</v>
      </c>
      <c r="L463">
        <f>IF(VLOOKUP(K463,SKU_SWINE!C2:F106,{4},FALSE)=0, "-",VLOOKUP(K463,SKU_SWINE!C2:F106,{4},FALSE)</f>
      </c>
      <c r="M463" s="8">
        <v>5</v>
      </c>
      <c r="N463" s="7" t="s">
        <v>28</v>
      </c>
      <c r="O463" s="9">
        <f>((VLOOKUP(Y463,SOTC_SWINE!A2:J344,9,FALSE)/VLOOKUP(Y463,SOTC_SWINE!A2:J344,8,FALSE))*M463)</f>
      </c>
      <c r="P463" s="8">
        <v>0</v>
      </c>
      <c r="Q463" s="10">
        <f>O463-P463</f>
      </c>
      <c r="R463" s="10">
        <f>Q463/M463</f>
      </c>
      <c r="S463" s="10">
        <f>U463*P463</f>
      </c>
      <c r="T463" s="8">
        <v>67289.5</v>
      </c>
      <c r="U463" s="8">
        <f>T463/Q463</f>
      </c>
      <c r="V463" s="8">
        <f>T463/M463</f>
      </c>
      <c r="W463" t="s">
        <v>54</v>
      </c>
      <c r="X463">
        <v>17</v>
      </c>
      <c r="Y463" t="s">
        <v>396</v>
      </c>
    </row>
    <row r="464" spans="1:25" x14ac:dyDescent="0.25">
      <c r="A464">
        <v>2024</v>
      </c>
      <c r="B464" t="s">
        <v>22</v>
      </c>
      <c r="C464" s="1" t="s">
        <v>379</v>
      </c>
      <c r="D464" s="1" t="s">
        <v>393</v>
      </c>
      <c r="E464" s="1">
        <v>2100128402</v>
      </c>
      <c r="F464" s="2">
        <f>IF(ISNUMBER(SEARCH(":",IF(ISBLANK(VLOOKUP(E464,SOTC_SWINE!B2:D344,3,FALSE)),VLOOKUP(E464,SOTC_SWINE!B2:E344,4,FALSE),VLOOKUP(E344,SOTC_SWINE!B2:D344,3,FALSE))))=TRUE,"SW"&amp;UPPER(RIGHT(IF(ISBLANK(VLOOKUP(E464,SOTC_SWINE!B2:D344,3,FALSE)),VLOOKUP(E464,SOTC_SWINE!B2:E344,4,FALSE),VLOOKUP(E344,SOTC_SWINE!B2:D344,3,FALSE)),LEN(IF(ISBLANK(VLOOKUP(E464,SOTC_SWINE!B2:D344,3,FALSE)),VLOOKUP(E464,SOTC_SWINE!B2:E344,4,FALSE),VLOOKUP(E344,SOTC_SWINE!B2:D344,3,FALSE)))-SEARCH(":",IF(ISBLANK(VLOOKUP(E464,SOTC_SWINE!B2:D344,3,FALSE)),VLOOKUP(E464,SOTC_SWINE!B2:E344,4,FALSE),VLOOKUP(E344,SOTC_SWINE!B2:D344,3,FALSE))))),"SW"&amp;UPPER(RIGHT(IF(ISBLANK(VLOOKUP(E464,SOTC_SWINE!B2:D344,3,FALSE)),VLOOKUP(E464,SOTC_SWINE!B2:E344,4,FALSE),VLOOKUP(E344,SOTC_SWINE!B2:D344,3,FALSE)),LEN(IF(ISBLANK(VLOOKUP(E464,SOTC_SWINE!B2:D344,3,FALSE)),VLOOKUP(E464,SOTC_SWINE!B2:E344,4,FALSE),VLOOKUP(E344,SOTC_SWINE!B2:D344,3,FALSE)))-SEARCH("-",IF(ISBLANK(VLOOKUP(E464,SOTC_SWINE!B2:D344,3,FALSE)),VLOOKUP(E464,SOTC_SWINE!B2:E344,4,FALSE),VLOOKUP(E344,SOTC_SWINE!B2:D344,3,FALSE))))))</f>
      </c>
      <c r="G464" s="7" t="s">
        <v>26</v>
      </c>
      <c r="H464" s="7">
        <f>VLOOKUP(E464,SOTC_SWINE!B2:C344,{2},FALSE)</f>
      </c>
      <c r="I464" s="1">
        <v>1000000002286</v>
      </c>
      <c r="J464" s="2" t="s">
        <v>67</v>
      </c>
      <c r="K464" s="2" t="s">
        <v>67</v>
      </c>
      <c r="L464">
        <f>IF(VLOOKUP(K464,SKU_SWINE!C2:F106,{4},FALSE)=0, "-",VLOOKUP(K464,SKU_SWINE!C2:F106,{4},FALSE)</f>
      </c>
      <c r="M464" s="8">
        <v>1</v>
      </c>
      <c r="N464" s="7" t="s">
        <v>28</v>
      </c>
      <c r="O464" s="9">
        <f>((VLOOKUP(Y464,SOTC_SWINE!A2:J344,9,FALSE)/VLOOKUP(Y464,SOTC_SWINE!A2:J344,8,FALSE))*M464)</f>
      </c>
      <c r="P464" s="8">
        <v>0</v>
      </c>
      <c r="Q464" s="10">
        <f>O464-P464</f>
      </c>
      <c r="R464" s="10">
        <f>Q464/M464</f>
      </c>
      <c r="S464" s="10">
        <f>U464*P464</f>
      </c>
      <c r="T464" s="8">
        <v>10884.18</v>
      </c>
      <c r="U464" s="8">
        <f>T464/Q464</f>
      </c>
      <c r="V464" s="8">
        <f>T464/M464</f>
      </c>
      <c r="W464" t="s">
        <v>54</v>
      </c>
      <c r="X464">
        <v>17</v>
      </c>
      <c r="Y464" t="s">
        <v>399</v>
      </c>
    </row>
    <row r="465" spans="1:25" x14ac:dyDescent="0.25">
      <c r="A465">
        <v>2024</v>
      </c>
      <c r="B465" t="s">
        <v>22</v>
      </c>
      <c r="C465" s="1" t="s">
        <v>379</v>
      </c>
      <c r="D465" s="1" t="s">
        <v>393</v>
      </c>
      <c r="E465" s="1">
        <v>2100128402</v>
      </c>
      <c r="F465" s="2">
        <f>IF(ISNUMBER(SEARCH(":",IF(ISBLANK(VLOOKUP(E465,SOTC_SWINE!B2:D344,3,FALSE)),VLOOKUP(E465,SOTC_SWINE!B2:E344,4,FALSE),VLOOKUP(E344,SOTC_SWINE!B2:D344,3,FALSE))))=TRUE,"SW"&amp;UPPER(RIGHT(IF(ISBLANK(VLOOKUP(E465,SOTC_SWINE!B2:D344,3,FALSE)),VLOOKUP(E465,SOTC_SWINE!B2:E344,4,FALSE),VLOOKUP(E344,SOTC_SWINE!B2:D344,3,FALSE)),LEN(IF(ISBLANK(VLOOKUP(E465,SOTC_SWINE!B2:D344,3,FALSE)),VLOOKUP(E465,SOTC_SWINE!B2:E344,4,FALSE),VLOOKUP(E344,SOTC_SWINE!B2:D344,3,FALSE)))-SEARCH(":",IF(ISBLANK(VLOOKUP(E465,SOTC_SWINE!B2:D344,3,FALSE)),VLOOKUP(E465,SOTC_SWINE!B2:E344,4,FALSE),VLOOKUP(E344,SOTC_SWINE!B2:D344,3,FALSE))))),"SW"&amp;UPPER(RIGHT(IF(ISBLANK(VLOOKUP(E465,SOTC_SWINE!B2:D344,3,FALSE)),VLOOKUP(E465,SOTC_SWINE!B2:E344,4,FALSE),VLOOKUP(E344,SOTC_SWINE!B2:D344,3,FALSE)),LEN(IF(ISBLANK(VLOOKUP(E465,SOTC_SWINE!B2:D344,3,FALSE)),VLOOKUP(E465,SOTC_SWINE!B2:E344,4,FALSE),VLOOKUP(E344,SOTC_SWINE!B2:D344,3,FALSE)))-SEARCH("-",IF(ISBLANK(VLOOKUP(E465,SOTC_SWINE!B2:D344,3,FALSE)),VLOOKUP(E465,SOTC_SWINE!B2:E344,4,FALSE),VLOOKUP(E344,SOTC_SWINE!B2:D344,3,FALSE))))))</f>
      </c>
      <c r="G465" s="7" t="s">
        <v>26</v>
      </c>
      <c r="H465" s="7">
        <f>VLOOKUP(E465,SOTC_SWINE!B2:C344,{2},FALSE)</f>
      </c>
      <c r="I465" s="1">
        <v>1000000002286</v>
      </c>
      <c r="J465" s="2" t="s">
        <v>67</v>
      </c>
      <c r="K465" s="2" t="s">
        <v>67</v>
      </c>
      <c r="L465">
        <f>IF(VLOOKUP(K465,SKU_SWINE!C2:F106,{4},FALSE)=0, "-",VLOOKUP(K465,SKU_SWINE!C2:F106,{4},FALSE)</f>
      </c>
      <c r="M465" s="8">
        <v>2</v>
      </c>
      <c r="N465" s="7" t="s">
        <v>28</v>
      </c>
      <c r="O465" s="9">
        <f>((VLOOKUP(Y465,SOTC_SWINE!A2:J344,9,FALSE)/VLOOKUP(Y465,SOTC_SWINE!A2:J344,8,FALSE))*M465)</f>
      </c>
      <c r="P465" s="8">
        <v>0</v>
      </c>
      <c r="Q465" s="10">
        <f>O465-P465</f>
      </c>
      <c r="R465" s="10">
        <f>Q465/M465</f>
      </c>
      <c r="S465" s="10">
        <f>U465*P465</f>
      </c>
      <c r="T465" s="8">
        <v>21768.36</v>
      </c>
      <c r="U465" s="8">
        <f>T465/Q465</f>
      </c>
      <c r="V465" s="8">
        <f>T465/M465</f>
      </c>
      <c r="W465" t="s">
        <v>54</v>
      </c>
      <c r="X465">
        <v>17</v>
      </c>
      <c r="Y465" t="s">
        <v>399</v>
      </c>
    </row>
    <row r="466" spans="1:25" x14ac:dyDescent="0.25">
      <c r="A466">
        <v>2024</v>
      </c>
      <c r="B466" t="s">
        <v>22</v>
      </c>
      <c r="C466" s="1" t="s">
        <v>379</v>
      </c>
      <c r="D466" s="1" t="s">
        <v>393</v>
      </c>
      <c r="E466" s="1">
        <v>2100128402</v>
      </c>
      <c r="F466" s="2">
        <f>IF(ISNUMBER(SEARCH(":",IF(ISBLANK(VLOOKUP(E466,SOTC_SWINE!B2:D344,3,FALSE)),VLOOKUP(E466,SOTC_SWINE!B2:E344,4,FALSE),VLOOKUP(E344,SOTC_SWINE!B2:D344,3,FALSE))))=TRUE,"SW"&amp;UPPER(RIGHT(IF(ISBLANK(VLOOKUP(E466,SOTC_SWINE!B2:D344,3,FALSE)),VLOOKUP(E466,SOTC_SWINE!B2:E344,4,FALSE),VLOOKUP(E344,SOTC_SWINE!B2:D344,3,FALSE)),LEN(IF(ISBLANK(VLOOKUP(E466,SOTC_SWINE!B2:D344,3,FALSE)),VLOOKUP(E466,SOTC_SWINE!B2:E344,4,FALSE),VLOOKUP(E344,SOTC_SWINE!B2:D344,3,FALSE)))-SEARCH(":",IF(ISBLANK(VLOOKUP(E466,SOTC_SWINE!B2:D344,3,FALSE)),VLOOKUP(E466,SOTC_SWINE!B2:E344,4,FALSE),VLOOKUP(E344,SOTC_SWINE!B2:D344,3,FALSE))))),"SW"&amp;UPPER(RIGHT(IF(ISBLANK(VLOOKUP(E466,SOTC_SWINE!B2:D344,3,FALSE)),VLOOKUP(E466,SOTC_SWINE!B2:E344,4,FALSE),VLOOKUP(E344,SOTC_SWINE!B2:D344,3,FALSE)),LEN(IF(ISBLANK(VLOOKUP(E466,SOTC_SWINE!B2:D344,3,FALSE)),VLOOKUP(E466,SOTC_SWINE!B2:E344,4,FALSE),VLOOKUP(E344,SOTC_SWINE!B2:D344,3,FALSE)))-SEARCH("-",IF(ISBLANK(VLOOKUP(E466,SOTC_SWINE!B2:D344,3,FALSE)),VLOOKUP(E466,SOTC_SWINE!B2:E344,4,FALSE),VLOOKUP(E344,SOTC_SWINE!B2:D344,3,FALSE))))))</f>
      </c>
      <c r="G466" s="7" t="s">
        <v>26</v>
      </c>
      <c r="H466" s="7">
        <f>VLOOKUP(E466,SOTC_SWINE!B2:C344,{2},FALSE)</f>
      </c>
      <c r="I466" s="1">
        <v>1000000000285</v>
      </c>
      <c r="J466" s="2" t="s">
        <v>395</v>
      </c>
      <c r="K466" s="2" t="s">
        <v>395</v>
      </c>
      <c r="L466">
        <f>IF(VLOOKUP(K466,SKU_SWINE!C2:F106,{4},FALSE)=0, "-",VLOOKUP(K466,SKU_SWINE!C2:F106,{4},FALSE)</f>
      </c>
      <c r="M466" s="8">
        <v>12</v>
      </c>
      <c r="N466" s="7" t="s">
        <v>28</v>
      </c>
      <c r="O466" s="9">
        <f>((VLOOKUP(Y466,SOTC_SWINE!A2:J344,9,FALSE)/VLOOKUP(Y466,SOTC_SWINE!A2:J344,8,FALSE))*M466)</f>
      </c>
      <c r="P466" s="8">
        <v>0</v>
      </c>
      <c r="Q466" s="10">
        <f>O466-P466</f>
      </c>
      <c r="R466" s="10">
        <f>Q466/M466</f>
      </c>
      <c r="S466" s="10">
        <f>U466*P466</f>
      </c>
      <c r="T466" s="8">
        <v>161494.68</v>
      </c>
      <c r="U466" s="8">
        <f>T466/Q466</f>
      </c>
      <c r="V466" s="8">
        <f>T466/M466</f>
      </c>
      <c r="W466" t="s">
        <v>54</v>
      </c>
      <c r="X466">
        <v>17</v>
      </c>
      <c r="Y466" t="s">
        <v>396</v>
      </c>
    </row>
    <row r="467" spans="1:25" x14ac:dyDescent="0.25">
      <c r="A467">
        <v>2024</v>
      </c>
      <c r="B467" t="s">
        <v>22</v>
      </c>
      <c r="C467" s="1" t="s">
        <v>379</v>
      </c>
      <c r="D467" s="1" t="s">
        <v>393</v>
      </c>
      <c r="E467" s="1">
        <v>2100128402</v>
      </c>
      <c r="F467" s="2">
        <f>IF(ISNUMBER(SEARCH(":",IF(ISBLANK(VLOOKUP(E467,SOTC_SWINE!B2:D344,3,FALSE)),VLOOKUP(E467,SOTC_SWINE!B2:E344,4,FALSE),VLOOKUP(E344,SOTC_SWINE!B2:D344,3,FALSE))))=TRUE,"SW"&amp;UPPER(RIGHT(IF(ISBLANK(VLOOKUP(E467,SOTC_SWINE!B2:D344,3,FALSE)),VLOOKUP(E467,SOTC_SWINE!B2:E344,4,FALSE),VLOOKUP(E344,SOTC_SWINE!B2:D344,3,FALSE)),LEN(IF(ISBLANK(VLOOKUP(E467,SOTC_SWINE!B2:D344,3,FALSE)),VLOOKUP(E467,SOTC_SWINE!B2:E344,4,FALSE),VLOOKUP(E344,SOTC_SWINE!B2:D344,3,FALSE)))-SEARCH(":",IF(ISBLANK(VLOOKUP(E467,SOTC_SWINE!B2:D344,3,FALSE)),VLOOKUP(E467,SOTC_SWINE!B2:E344,4,FALSE),VLOOKUP(E344,SOTC_SWINE!B2:D344,3,FALSE))))),"SW"&amp;UPPER(RIGHT(IF(ISBLANK(VLOOKUP(E467,SOTC_SWINE!B2:D344,3,FALSE)),VLOOKUP(E467,SOTC_SWINE!B2:E344,4,FALSE),VLOOKUP(E344,SOTC_SWINE!B2:D344,3,FALSE)),LEN(IF(ISBLANK(VLOOKUP(E467,SOTC_SWINE!B2:D344,3,FALSE)),VLOOKUP(E467,SOTC_SWINE!B2:E344,4,FALSE),VLOOKUP(E344,SOTC_SWINE!B2:D344,3,FALSE)))-SEARCH("-",IF(ISBLANK(VLOOKUP(E467,SOTC_SWINE!B2:D344,3,FALSE)),VLOOKUP(E467,SOTC_SWINE!B2:E344,4,FALSE),VLOOKUP(E344,SOTC_SWINE!B2:D344,3,FALSE))))))</f>
      </c>
      <c r="G467" s="7" t="s">
        <v>26</v>
      </c>
      <c r="H467" s="7">
        <f>VLOOKUP(E467,SOTC_SWINE!B2:C344,{2},FALSE)</f>
      </c>
      <c r="I467" s="1">
        <v>1000000000746</v>
      </c>
      <c r="J467" s="2" t="s">
        <v>397</v>
      </c>
      <c r="K467" s="2" t="s">
        <v>397</v>
      </c>
      <c r="L467">
        <f>IF(VLOOKUP(K467,SKU_SWINE!C2:F106,{4},FALSE)=0, "-",VLOOKUP(K467,SKU_SWINE!C2:F106,{4},FALSE)</f>
      </c>
      <c r="M467" s="8">
        <v>1</v>
      </c>
      <c r="N467" s="7" t="s">
        <v>28</v>
      </c>
      <c r="O467" s="9">
        <f>((VLOOKUP(Y467,SOTC_SWINE!A2:J344,9,FALSE)/VLOOKUP(Y467,SOTC_SWINE!A2:J344,8,FALSE))*M467)</f>
      </c>
      <c r="P467" s="8">
        <v>0</v>
      </c>
      <c r="Q467" s="10">
        <f>O467-P467</f>
      </c>
      <c r="R467" s="10">
        <f>Q467/M467</f>
      </c>
      <c r="S467" s="10">
        <f>U467*P467</f>
      </c>
      <c r="T467" s="8">
        <v>15265</v>
      </c>
      <c r="U467" s="8">
        <f>T467/Q467</f>
      </c>
      <c r="V467" s="8">
        <f>T467/M467</f>
      </c>
      <c r="W467" t="s">
        <v>54</v>
      </c>
      <c r="X467">
        <v>17</v>
      </c>
      <c r="Y467" t="s">
        <v>398</v>
      </c>
    </row>
    <row r="468" spans="1:25" x14ac:dyDescent="0.25">
      <c r="A468">
        <v>2024</v>
      </c>
      <c r="B468" t="s">
        <v>22</v>
      </c>
      <c r="C468" s="1" t="s">
        <v>361</v>
      </c>
      <c r="D468" s="1" t="s">
        <v>400</v>
      </c>
      <c r="E468" s="1">
        <v>2600002293</v>
      </c>
      <c r="F468" s="2">
        <f>IF(ISNUMBER(SEARCH(":",IF(ISBLANK(VLOOKUP(E468,SOTC_SWINE!B2:D344,3,FALSE)),VLOOKUP(E468,SOTC_SWINE!B2:E344,4,FALSE),VLOOKUP(E344,SOTC_SWINE!B2:D344,3,FALSE))))=TRUE,"SW"&amp;UPPER(RIGHT(IF(ISBLANK(VLOOKUP(E468,SOTC_SWINE!B2:D344,3,FALSE)),VLOOKUP(E468,SOTC_SWINE!B2:E344,4,FALSE),VLOOKUP(E344,SOTC_SWINE!B2:D344,3,FALSE)),LEN(IF(ISBLANK(VLOOKUP(E468,SOTC_SWINE!B2:D344,3,FALSE)),VLOOKUP(E468,SOTC_SWINE!B2:E344,4,FALSE),VLOOKUP(E344,SOTC_SWINE!B2:D344,3,FALSE)))-SEARCH(":",IF(ISBLANK(VLOOKUP(E468,SOTC_SWINE!B2:D344,3,FALSE)),VLOOKUP(E468,SOTC_SWINE!B2:E344,4,FALSE),VLOOKUP(E344,SOTC_SWINE!B2:D344,3,FALSE))))),"SW"&amp;UPPER(RIGHT(IF(ISBLANK(VLOOKUP(E468,SOTC_SWINE!B2:D344,3,FALSE)),VLOOKUP(E468,SOTC_SWINE!B2:E344,4,FALSE),VLOOKUP(E344,SOTC_SWINE!B2:D344,3,FALSE)),LEN(IF(ISBLANK(VLOOKUP(E468,SOTC_SWINE!B2:D344,3,FALSE)),VLOOKUP(E468,SOTC_SWINE!B2:E344,4,FALSE),VLOOKUP(E344,SOTC_SWINE!B2:D344,3,FALSE)))-SEARCH("-",IF(ISBLANK(VLOOKUP(E468,SOTC_SWINE!B2:D344,3,FALSE)),VLOOKUP(E468,SOTC_SWINE!B2:E344,4,FALSE),VLOOKUP(E344,SOTC_SWINE!B2:D344,3,FALSE))))))</f>
      </c>
      <c r="G468" s="7" t="s">
        <v>26</v>
      </c>
      <c r="H468" s="7">
        <f>VLOOKUP(E468,SOTC_SWINE!B2:C344,{2},FALSE)</f>
      </c>
      <c r="I468" s="1">
        <v>1000000000630</v>
      </c>
      <c r="J468" s="2" t="s">
        <v>102</v>
      </c>
      <c r="K468" s="2" t="s">
        <v>102</v>
      </c>
      <c r="L468">
        <f>IF(VLOOKUP(K468,SKU_SWINE!C2:F106,{4},FALSE)=0, "-",VLOOKUP(K468,SKU_SWINE!C2:F106,{4},FALSE)</f>
      </c>
      <c r="M468" s="8">
        <v>-10</v>
      </c>
      <c r="N468" s="7" t="s">
        <v>28</v>
      </c>
      <c r="O468" s="9">
        <f>((VLOOKUP(Y468,SOTC_SWINE!A2:J344,9,FALSE)/VLOOKUP(Y468,SOTC_SWINE!A2:J344,8,FALSE))*M468)</f>
      </c>
      <c r="P468" s="8">
        <v>0</v>
      </c>
      <c r="Q468" s="10">
        <f>O468-P468</f>
      </c>
      <c r="R468" s="10">
        <f>Q468/M468</f>
      </c>
      <c r="S468" s="10">
        <f>U468*P468</f>
      </c>
      <c r="T468" s="8">
        <v>-7653.3</v>
      </c>
      <c r="U468" s="8">
        <f>T468/Q468</f>
      </c>
      <c r="V468" s="8">
        <f>T468/M468</f>
      </c>
      <c r="W468" t="s">
        <v>54</v>
      </c>
      <c r="X468">
        <v>17</v>
      </c>
      <c r="Y468" t="s">
        <v>401</v>
      </c>
    </row>
    <row r="469" spans="1:25" x14ac:dyDescent="0.25">
      <c r="A469">
        <v>2024</v>
      </c>
      <c r="B469" t="s">
        <v>22</v>
      </c>
      <c r="C469" s="1" t="s">
        <v>361</v>
      </c>
      <c r="D469" s="1" t="s">
        <v>400</v>
      </c>
      <c r="E469" s="1">
        <v>2600002293</v>
      </c>
      <c r="F469" s="2">
        <f>IF(ISNUMBER(SEARCH(":",IF(ISBLANK(VLOOKUP(E469,SOTC_SWINE!B2:D344,3,FALSE)),VLOOKUP(E469,SOTC_SWINE!B2:E344,4,FALSE),VLOOKUP(E344,SOTC_SWINE!B2:D344,3,FALSE))))=TRUE,"SW"&amp;UPPER(RIGHT(IF(ISBLANK(VLOOKUP(E469,SOTC_SWINE!B2:D344,3,FALSE)),VLOOKUP(E469,SOTC_SWINE!B2:E344,4,FALSE),VLOOKUP(E344,SOTC_SWINE!B2:D344,3,FALSE)),LEN(IF(ISBLANK(VLOOKUP(E469,SOTC_SWINE!B2:D344,3,FALSE)),VLOOKUP(E469,SOTC_SWINE!B2:E344,4,FALSE),VLOOKUP(E344,SOTC_SWINE!B2:D344,3,FALSE)))-SEARCH(":",IF(ISBLANK(VLOOKUP(E469,SOTC_SWINE!B2:D344,3,FALSE)),VLOOKUP(E469,SOTC_SWINE!B2:E344,4,FALSE),VLOOKUP(E344,SOTC_SWINE!B2:D344,3,FALSE))))),"SW"&amp;UPPER(RIGHT(IF(ISBLANK(VLOOKUP(E469,SOTC_SWINE!B2:D344,3,FALSE)),VLOOKUP(E469,SOTC_SWINE!B2:E344,4,FALSE),VLOOKUP(E344,SOTC_SWINE!B2:D344,3,FALSE)),LEN(IF(ISBLANK(VLOOKUP(E469,SOTC_SWINE!B2:D344,3,FALSE)),VLOOKUP(E469,SOTC_SWINE!B2:E344,4,FALSE),VLOOKUP(E344,SOTC_SWINE!B2:D344,3,FALSE)))-SEARCH("-",IF(ISBLANK(VLOOKUP(E469,SOTC_SWINE!B2:D344,3,FALSE)),VLOOKUP(E469,SOTC_SWINE!B2:E344,4,FALSE),VLOOKUP(E344,SOTC_SWINE!B2:D344,3,FALSE))))))</f>
      </c>
      <c r="G469" s="7" t="s">
        <v>26</v>
      </c>
      <c r="H469" s="7">
        <f>VLOOKUP(E469,SOTC_SWINE!B2:C344,{2},FALSE)</f>
      </c>
      <c r="I469" s="1">
        <v>1000000000630</v>
      </c>
      <c r="J469" s="2" t="s">
        <v>102</v>
      </c>
      <c r="K469" s="2" t="s">
        <v>102</v>
      </c>
      <c r="L469">
        <f>IF(VLOOKUP(K469,SKU_SWINE!C2:F106,{4},FALSE)=0, "-",VLOOKUP(K469,SKU_SWINE!C2:F106,{4},FALSE)</f>
      </c>
      <c r="M469" s="8">
        <v>-37</v>
      </c>
      <c r="N469" s="7" t="s">
        <v>28</v>
      </c>
      <c r="O469" s="9">
        <f>((VLOOKUP(Y469,SOTC_SWINE!A2:J344,9,FALSE)/VLOOKUP(Y469,SOTC_SWINE!A2:J344,8,FALSE))*M469)</f>
      </c>
      <c r="P469" s="8">
        <v>0</v>
      </c>
      <c r="Q469" s="10">
        <f>O469-P469</f>
      </c>
      <c r="R469" s="10">
        <f>Q469/M469</f>
      </c>
      <c r="S469" s="10">
        <f>U469*P469</f>
      </c>
      <c r="T469" s="8">
        <v>-28317.21</v>
      </c>
      <c r="U469" s="8">
        <f>T469/Q469</f>
      </c>
      <c r="V469" s="8">
        <f>T469/M469</f>
      </c>
      <c r="W469" t="s">
        <v>54</v>
      </c>
      <c r="X469">
        <v>17</v>
      </c>
      <c r="Y469" t="s">
        <v>401</v>
      </c>
    </row>
    <row r="470" spans="1:25" x14ac:dyDescent="0.25">
      <c r="A470">
        <v>2024</v>
      </c>
      <c r="B470" t="s">
        <v>22</v>
      </c>
      <c r="C470" s="1" t="s">
        <v>361</v>
      </c>
      <c r="D470" s="1" t="s">
        <v>400</v>
      </c>
      <c r="E470" s="1">
        <v>2600002293</v>
      </c>
      <c r="F470" s="2">
        <f>IF(ISNUMBER(SEARCH(":",IF(ISBLANK(VLOOKUP(E470,SOTC_SWINE!B2:D344,3,FALSE)),VLOOKUP(E470,SOTC_SWINE!B2:E344,4,FALSE),VLOOKUP(E344,SOTC_SWINE!B2:D344,3,FALSE))))=TRUE,"SW"&amp;UPPER(RIGHT(IF(ISBLANK(VLOOKUP(E470,SOTC_SWINE!B2:D344,3,FALSE)),VLOOKUP(E470,SOTC_SWINE!B2:E344,4,FALSE),VLOOKUP(E344,SOTC_SWINE!B2:D344,3,FALSE)),LEN(IF(ISBLANK(VLOOKUP(E470,SOTC_SWINE!B2:D344,3,FALSE)),VLOOKUP(E470,SOTC_SWINE!B2:E344,4,FALSE),VLOOKUP(E344,SOTC_SWINE!B2:D344,3,FALSE)))-SEARCH(":",IF(ISBLANK(VLOOKUP(E470,SOTC_SWINE!B2:D344,3,FALSE)),VLOOKUP(E470,SOTC_SWINE!B2:E344,4,FALSE),VLOOKUP(E344,SOTC_SWINE!B2:D344,3,FALSE))))),"SW"&amp;UPPER(RIGHT(IF(ISBLANK(VLOOKUP(E470,SOTC_SWINE!B2:D344,3,FALSE)),VLOOKUP(E470,SOTC_SWINE!B2:E344,4,FALSE),VLOOKUP(E344,SOTC_SWINE!B2:D344,3,FALSE)),LEN(IF(ISBLANK(VLOOKUP(E470,SOTC_SWINE!B2:D344,3,FALSE)),VLOOKUP(E470,SOTC_SWINE!B2:E344,4,FALSE),VLOOKUP(E344,SOTC_SWINE!B2:D344,3,FALSE)))-SEARCH("-",IF(ISBLANK(VLOOKUP(E470,SOTC_SWINE!B2:D344,3,FALSE)),VLOOKUP(E470,SOTC_SWINE!B2:E344,4,FALSE),VLOOKUP(E344,SOTC_SWINE!B2:D344,3,FALSE))))))</f>
      </c>
      <c r="G470" s="7" t="s">
        <v>26</v>
      </c>
      <c r="H470" s="7">
        <f>VLOOKUP(E470,SOTC_SWINE!B2:C344,{2},FALSE)</f>
      </c>
      <c r="I470" s="1">
        <v>1000000000630</v>
      </c>
      <c r="J470" s="2" t="s">
        <v>102</v>
      </c>
      <c r="K470" s="2" t="s">
        <v>102</v>
      </c>
      <c r="L470">
        <f>IF(VLOOKUP(K470,SKU_SWINE!C2:F106,{4},FALSE)=0, "-",VLOOKUP(K470,SKU_SWINE!C2:F106,{4},FALSE)</f>
      </c>
      <c r="M470" s="8">
        <v>-2</v>
      </c>
      <c r="N470" s="7" t="s">
        <v>28</v>
      </c>
      <c r="O470" s="9">
        <f>((VLOOKUP(Y470,SOTC_SWINE!A2:J344,9,FALSE)/VLOOKUP(Y470,SOTC_SWINE!A2:J344,8,FALSE))*M470)</f>
      </c>
      <c r="P470" s="8">
        <v>0</v>
      </c>
      <c r="Q470" s="10">
        <f>O470-P470</f>
      </c>
      <c r="R470" s="10">
        <f>Q470/M470</f>
      </c>
      <c r="S470" s="10">
        <f>U470*P470</f>
      </c>
      <c r="T470" s="8">
        <v>-1530.66</v>
      </c>
      <c r="U470" s="8">
        <f>T470/Q470</f>
      </c>
      <c r="V470" s="8">
        <f>T470/M470</f>
      </c>
      <c r="W470" t="s">
        <v>54</v>
      </c>
      <c r="X470">
        <v>17</v>
      </c>
      <c r="Y470" t="s">
        <v>401</v>
      </c>
    </row>
    <row r="471" spans="1:25" x14ac:dyDescent="0.25">
      <c r="A471">
        <v>2024</v>
      </c>
      <c r="B471" t="s">
        <v>22</v>
      </c>
      <c r="C471" s="1" t="s">
        <v>361</v>
      </c>
      <c r="D471" s="1" t="s">
        <v>400</v>
      </c>
      <c r="E471" s="1">
        <v>2600002293</v>
      </c>
      <c r="F471" s="2">
        <f>IF(ISNUMBER(SEARCH(":",IF(ISBLANK(VLOOKUP(E471,SOTC_SWINE!B2:D344,3,FALSE)),VLOOKUP(E471,SOTC_SWINE!B2:E344,4,FALSE),VLOOKUP(E344,SOTC_SWINE!B2:D344,3,FALSE))))=TRUE,"SW"&amp;UPPER(RIGHT(IF(ISBLANK(VLOOKUP(E471,SOTC_SWINE!B2:D344,3,FALSE)),VLOOKUP(E471,SOTC_SWINE!B2:E344,4,FALSE),VLOOKUP(E344,SOTC_SWINE!B2:D344,3,FALSE)),LEN(IF(ISBLANK(VLOOKUP(E471,SOTC_SWINE!B2:D344,3,FALSE)),VLOOKUP(E471,SOTC_SWINE!B2:E344,4,FALSE),VLOOKUP(E344,SOTC_SWINE!B2:D344,3,FALSE)))-SEARCH(":",IF(ISBLANK(VLOOKUP(E471,SOTC_SWINE!B2:D344,3,FALSE)),VLOOKUP(E471,SOTC_SWINE!B2:E344,4,FALSE),VLOOKUP(E344,SOTC_SWINE!B2:D344,3,FALSE))))),"SW"&amp;UPPER(RIGHT(IF(ISBLANK(VLOOKUP(E471,SOTC_SWINE!B2:D344,3,FALSE)),VLOOKUP(E471,SOTC_SWINE!B2:E344,4,FALSE),VLOOKUP(E344,SOTC_SWINE!B2:D344,3,FALSE)),LEN(IF(ISBLANK(VLOOKUP(E471,SOTC_SWINE!B2:D344,3,FALSE)),VLOOKUP(E471,SOTC_SWINE!B2:E344,4,FALSE),VLOOKUP(E344,SOTC_SWINE!B2:D344,3,FALSE)))-SEARCH("-",IF(ISBLANK(VLOOKUP(E471,SOTC_SWINE!B2:D344,3,FALSE)),VLOOKUP(E471,SOTC_SWINE!B2:E344,4,FALSE),VLOOKUP(E344,SOTC_SWINE!B2:D344,3,FALSE))))))</f>
      </c>
      <c r="G471" s="7" t="s">
        <v>26</v>
      </c>
      <c r="H471" s="7">
        <f>VLOOKUP(E471,SOTC_SWINE!B2:C344,{2},FALSE)</f>
      </c>
      <c r="I471" s="1">
        <v>1000000000630</v>
      </c>
      <c r="J471" s="2" t="s">
        <v>102</v>
      </c>
      <c r="K471" s="2" t="s">
        <v>102</v>
      </c>
      <c r="L471">
        <f>IF(VLOOKUP(K471,SKU_SWINE!C2:F106,{4},FALSE)=0, "-",VLOOKUP(K471,SKU_SWINE!C2:F106,{4},FALSE)</f>
      </c>
      <c r="M471" s="8">
        <v>-1</v>
      </c>
      <c r="N471" s="7" t="s">
        <v>28</v>
      </c>
      <c r="O471" s="9">
        <f>((VLOOKUP(Y471,SOTC_SWINE!A2:J344,9,FALSE)/VLOOKUP(Y471,SOTC_SWINE!A2:J344,8,FALSE))*M471)</f>
      </c>
      <c r="P471" s="8">
        <v>0</v>
      </c>
      <c r="Q471" s="10">
        <f>O471-P471</f>
      </c>
      <c r="R471" s="10">
        <f>Q471/M471</f>
      </c>
      <c r="S471" s="10">
        <f>U471*P471</f>
      </c>
      <c r="T471" s="8">
        <v>-765.33</v>
      </c>
      <c r="U471" s="8">
        <f>T471/Q471</f>
      </c>
      <c r="V471" s="8">
        <f>T471/M471</f>
      </c>
      <c r="W471" t="s">
        <v>54</v>
      </c>
      <c r="X471">
        <v>17</v>
      </c>
      <c r="Y471" t="s">
        <v>401</v>
      </c>
    </row>
    <row r="472" spans="1:25" x14ac:dyDescent="0.25">
      <c r="A472">
        <v>2024</v>
      </c>
      <c r="B472" t="s">
        <v>22</v>
      </c>
      <c r="C472" s="1" t="s">
        <v>361</v>
      </c>
      <c r="D472" s="1" t="s">
        <v>400</v>
      </c>
      <c r="E472" s="1">
        <v>2600002293</v>
      </c>
      <c r="F472" s="2">
        <f>IF(ISNUMBER(SEARCH(":",IF(ISBLANK(VLOOKUP(E472,SOTC_SWINE!B2:D344,3,FALSE)),VLOOKUP(E472,SOTC_SWINE!B2:E344,4,FALSE),VLOOKUP(E344,SOTC_SWINE!B2:D344,3,FALSE))))=TRUE,"SW"&amp;UPPER(RIGHT(IF(ISBLANK(VLOOKUP(E472,SOTC_SWINE!B2:D344,3,FALSE)),VLOOKUP(E472,SOTC_SWINE!B2:E344,4,FALSE),VLOOKUP(E344,SOTC_SWINE!B2:D344,3,FALSE)),LEN(IF(ISBLANK(VLOOKUP(E472,SOTC_SWINE!B2:D344,3,FALSE)),VLOOKUP(E472,SOTC_SWINE!B2:E344,4,FALSE),VLOOKUP(E344,SOTC_SWINE!B2:D344,3,FALSE)))-SEARCH(":",IF(ISBLANK(VLOOKUP(E472,SOTC_SWINE!B2:D344,3,FALSE)),VLOOKUP(E472,SOTC_SWINE!B2:E344,4,FALSE),VLOOKUP(E344,SOTC_SWINE!B2:D344,3,FALSE))))),"SW"&amp;UPPER(RIGHT(IF(ISBLANK(VLOOKUP(E472,SOTC_SWINE!B2:D344,3,FALSE)),VLOOKUP(E472,SOTC_SWINE!B2:E344,4,FALSE),VLOOKUP(E344,SOTC_SWINE!B2:D344,3,FALSE)),LEN(IF(ISBLANK(VLOOKUP(E472,SOTC_SWINE!B2:D344,3,FALSE)),VLOOKUP(E472,SOTC_SWINE!B2:E344,4,FALSE),VLOOKUP(E344,SOTC_SWINE!B2:D344,3,FALSE)))-SEARCH("-",IF(ISBLANK(VLOOKUP(E472,SOTC_SWINE!B2:D344,3,FALSE)),VLOOKUP(E472,SOTC_SWINE!B2:E344,4,FALSE),VLOOKUP(E344,SOTC_SWINE!B2:D344,3,FALSE))))))</f>
      </c>
      <c r="G472" s="7" t="s">
        <v>26</v>
      </c>
      <c r="H472" s="7">
        <f>VLOOKUP(E472,SOTC_SWINE!B2:C344,{2},FALSE)</f>
      </c>
      <c r="I472" s="1">
        <v>1000000000630</v>
      </c>
      <c r="J472" s="2" t="s">
        <v>102</v>
      </c>
      <c r="K472" s="2" t="s">
        <v>102</v>
      </c>
      <c r="L472">
        <f>IF(VLOOKUP(K472,SKU_SWINE!C2:F106,{4},FALSE)=0, "-",VLOOKUP(K472,SKU_SWINE!C2:F106,{4},FALSE)</f>
      </c>
      <c r="M472" s="8">
        <v>-3</v>
      </c>
      <c r="N472" s="7" t="s">
        <v>28</v>
      </c>
      <c r="O472" s="9">
        <f>((VLOOKUP(Y472,SOTC_SWINE!A2:J344,9,FALSE)/VLOOKUP(Y472,SOTC_SWINE!A2:J344,8,FALSE))*M472)</f>
      </c>
      <c r="P472" s="8">
        <v>0</v>
      </c>
      <c r="Q472" s="10">
        <f>O472-P472</f>
      </c>
      <c r="R472" s="10">
        <f>Q472/M472</f>
      </c>
      <c r="S472" s="10">
        <f>U472*P472</f>
      </c>
      <c r="T472" s="8">
        <v>-2295.99</v>
      </c>
      <c r="U472" s="8">
        <f>T472/Q472</f>
      </c>
      <c r="V472" s="8">
        <f>T472/M472</f>
      </c>
      <c r="W472" t="s">
        <v>54</v>
      </c>
      <c r="X472">
        <v>17</v>
      </c>
      <c r="Y472" t="s">
        <v>401</v>
      </c>
    </row>
    <row r="473" spans="1:25" x14ac:dyDescent="0.25">
      <c r="A473">
        <v>2024</v>
      </c>
      <c r="B473" t="s">
        <v>22</v>
      </c>
      <c r="C473" s="1" t="s">
        <v>361</v>
      </c>
      <c r="D473" s="1" t="s">
        <v>400</v>
      </c>
      <c r="E473" s="1">
        <v>2600002293</v>
      </c>
      <c r="F473" s="2">
        <f>IF(ISNUMBER(SEARCH(":",IF(ISBLANK(VLOOKUP(E473,SOTC_SWINE!B2:D344,3,FALSE)),VLOOKUP(E473,SOTC_SWINE!B2:E344,4,FALSE),VLOOKUP(E344,SOTC_SWINE!B2:D344,3,FALSE))))=TRUE,"SW"&amp;UPPER(RIGHT(IF(ISBLANK(VLOOKUP(E473,SOTC_SWINE!B2:D344,3,FALSE)),VLOOKUP(E473,SOTC_SWINE!B2:E344,4,FALSE),VLOOKUP(E344,SOTC_SWINE!B2:D344,3,FALSE)),LEN(IF(ISBLANK(VLOOKUP(E473,SOTC_SWINE!B2:D344,3,FALSE)),VLOOKUP(E473,SOTC_SWINE!B2:E344,4,FALSE),VLOOKUP(E344,SOTC_SWINE!B2:D344,3,FALSE)))-SEARCH(":",IF(ISBLANK(VLOOKUP(E473,SOTC_SWINE!B2:D344,3,FALSE)),VLOOKUP(E473,SOTC_SWINE!B2:E344,4,FALSE),VLOOKUP(E344,SOTC_SWINE!B2:D344,3,FALSE))))),"SW"&amp;UPPER(RIGHT(IF(ISBLANK(VLOOKUP(E473,SOTC_SWINE!B2:D344,3,FALSE)),VLOOKUP(E473,SOTC_SWINE!B2:E344,4,FALSE),VLOOKUP(E344,SOTC_SWINE!B2:D344,3,FALSE)),LEN(IF(ISBLANK(VLOOKUP(E473,SOTC_SWINE!B2:D344,3,FALSE)),VLOOKUP(E473,SOTC_SWINE!B2:E344,4,FALSE),VLOOKUP(E344,SOTC_SWINE!B2:D344,3,FALSE)))-SEARCH("-",IF(ISBLANK(VLOOKUP(E473,SOTC_SWINE!B2:D344,3,FALSE)),VLOOKUP(E473,SOTC_SWINE!B2:E344,4,FALSE),VLOOKUP(E344,SOTC_SWINE!B2:D344,3,FALSE))))))</f>
      </c>
      <c r="G473" s="7" t="s">
        <v>26</v>
      </c>
      <c r="H473" s="7">
        <f>VLOOKUP(E473,SOTC_SWINE!B2:C344,{2},FALSE)</f>
      </c>
      <c r="I473" s="1">
        <v>1000000000631</v>
      </c>
      <c r="J473" s="2" t="s">
        <v>90</v>
      </c>
      <c r="K473" s="2" t="s">
        <v>90</v>
      </c>
      <c r="L473">
        <f>IF(VLOOKUP(K473,SKU_SWINE!C2:F106,{4},FALSE)=0, "-",VLOOKUP(K473,SKU_SWINE!C2:F106,{4},FALSE)</f>
      </c>
      <c r="M473" s="8">
        <v>-3</v>
      </c>
      <c r="N473" s="7" t="s">
        <v>28</v>
      </c>
      <c r="O473" s="9">
        <f>((VLOOKUP(Y473,SOTC_SWINE!A2:J344,9,FALSE)/VLOOKUP(Y473,SOTC_SWINE!A2:J344,8,FALSE))*M473)</f>
      </c>
      <c r="P473" s="8">
        <v>0</v>
      </c>
      <c r="Q473" s="10">
        <f>O473-P473</f>
      </c>
      <c r="R473" s="10">
        <f>Q473/M473</f>
      </c>
      <c r="S473" s="10">
        <f>U473*P473</f>
      </c>
      <c r="T473" s="8">
        <v>-5375.01</v>
      </c>
      <c r="U473" s="8">
        <f>T473/Q473</f>
      </c>
      <c r="V473" s="8">
        <f>T473/M473</f>
      </c>
      <c r="W473" t="s">
        <v>54</v>
      </c>
      <c r="X473">
        <v>17</v>
      </c>
      <c r="Y473" t="s">
        <v>402</v>
      </c>
    </row>
    <row r="474" spans="1:25" x14ac:dyDescent="0.25">
      <c r="A474">
        <v>2024</v>
      </c>
      <c r="B474" t="s">
        <v>22</v>
      </c>
      <c r="C474" s="1" t="s">
        <v>361</v>
      </c>
      <c r="D474" s="1" t="s">
        <v>400</v>
      </c>
      <c r="E474" s="1">
        <v>2600002293</v>
      </c>
      <c r="F474" s="2">
        <f>IF(ISNUMBER(SEARCH(":",IF(ISBLANK(VLOOKUP(E474,SOTC_SWINE!B2:D344,3,FALSE)),VLOOKUP(E474,SOTC_SWINE!B2:E344,4,FALSE),VLOOKUP(E344,SOTC_SWINE!B2:D344,3,FALSE))))=TRUE,"SW"&amp;UPPER(RIGHT(IF(ISBLANK(VLOOKUP(E474,SOTC_SWINE!B2:D344,3,FALSE)),VLOOKUP(E474,SOTC_SWINE!B2:E344,4,FALSE),VLOOKUP(E344,SOTC_SWINE!B2:D344,3,FALSE)),LEN(IF(ISBLANK(VLOOKUP(E474,SOTC_SWINE!B2:D344,3,FALSE)),VLOOKUP(E474,SOTC_SWINE!B2:E344,4,FALSE),VLOOKUP(E344,SOTC_SWINE!B2:D344,3,FALSE)))-SEARCH(":",IF(ISBLANK(VLOOKUP(E474,SOTC_SWINE!B2:D344,3,FALSE)),VLOOKUP(E474,SOTC_SWINE!B2:E344,4,FALSE),VLOOKUP(E344,SOTC_SWINE!B2:D344,3,FALSE))))),"SW"&amp;UPPER(RIGHT(IF(ISBLANK(VLOOKUP(E474,SOTC_SWINE!B2:D344,3,FALSE)),VLOOKUP(E474,SOTC_SWINE!B2:E344,4,FALSE),VLOOKUP(E344,SOTC_SWINE!B2:D344,3,FALSE)),LEN(IF(ISBLANK(VLOOKUP(E474,SOTC_SWINE!B2:D344,3,FALSE)),VLOOKUP(E474,SOTC_SWINE!B2:E344,4,FALSE),VLOOKUP(E344,SOTC_SWINE!B2:D344,3,FALSE)))-SEARCH("-",IF(ISBLANK(VLOOKUP(E474,SOTC_SWINE!B2:D344,3,FALSE)),VLOOKUP(E474,SOTC_SWINE!B2:E344,4,FALSE),VLOOKUP(E344,SOTC_SWINE!B2:D344,3,FALSE))))))</f>
      </c>
      <c r="G474" s="7" t="s">
        <v>26</v>
      </c>
      <c r="H474" s="7">
        <f>VLOOKUP(E474,SOTC_SWINE!B2:C344,{2},FALSE)</f>
      </c>
      <c r="I474" s="1">
        <v>1000000000637</v>
      </c>
      <c r="J474" s="2" t="s">
        <v>47</v>
      </c>
      <c r="K474" s="2" t="s">
        <v>47</v>
      </c>
      <c r="L474">
        <f>IF(VLOOKUP(K474,SKU_SWINE!C2:F106,{4},FALSE)=0, "-",VLOOKUP(K474,SKU_SWINE!C2:F106,{4},FALSE)</f>
      </c>
      <c r="M474" s="8">
        <v>-1</v>
      </c>
      <c r="N474" s="7" t="s">
        <v>28</v>
      </c>
      <c r="O474" s="9">
        <f>((VLOOKUP(Y474,SOTC_SWINE!A2:J344,9,FALSE)/VLOOKUP(Y474,SOTC_SWINE!A2:J344,8,FALSE))*M474)</f>
      </c>
      <c r="P474" s="8">
        <v>0</v>
      </c>
      <c r="Q474" s="10">
        <f>O474-P474</f>
      </c>
      <c r="R474" s="10">
        <f>Q474/M474</f>
      </c>
      <c r="S474" s="10">
        <f>U474*P474</f>
      </c>
      <c r="T474" s="8">
        <v>-3375</v>
      </c>
      <c r="U474" s="8">
        <f>T474/Q474</f>
      </c>
      <c r="V474" s="8">
        <f>T474/M474</f>
      </c>
      <c r="W474" t="s">
        <v>54</v>
      </c>
      <c r="X474">
        <v>17</v>
      </c>
      <c r="Y474" t="s">
        <v>403</v>
      </c>
    </row>
    <row r="475" spans="1:25" x14ac:dyDescent="0.25">
      <c r="A475">
        <v>2024</v>
      </c>
      <c r="B475" t="s">
        <v>22</v>
      </c>
      <c r="C475" s="1" t="s">
        <v>361</v>
      </c>
      <c r="D475" s="1" t="s">
        <v>400</v>
      </c>
      <c r="E475" s="1">
        <v>2600002293</v>
      </c>
      <c r="F475" s="2">
        <f>IF(ISNUMBER(SEARCH(":",IF(ISBLANK(VLOOKUP(E475,SOTC_SWINE!B2:D344,3,FALSE)),VLOOKUP(E475,SOTC_SWINE!B2:E344,4,FALSE),VLOOKUP(E344,SOTC_SWINE!B2:D344,3,FALSE))))=TRUE,"SW"&amp;UPPER(RIGHT(IF(ISBLANK(VLOOKUP(E475,SOTC_SWINE!B2:D344,3,FALSE)),VLOOKUP(E475,SOTC_SWINE!B2:E344,4,FALSE),VLOOKUP(E344,SOTC_SWINE!B2:D344,3,FALSE)),LEN(IF(ISBLANK(VLOOKUP(E475,SOTC_SWINE!B2:D344,3,FALSE)),VLOOKUP(E475,SOTC_SWINE!B2:E344,4,FALSE),VLOOKUP(E344,SOTC_SWINE!B2:D344,3,FALSE)))-SEARCH(":",IF(ISBLANK(VLOOKUP(E475,SOTC_SWINE!B2:D344,3,FALSE)),VLOOKUP(E475,SOTC_SWINE!B2:E344,4,FALSE),VLOOKUP(E344,SOTC_SWINE!B2:D344,3,FALSE))))),"SW"&amp;UPPER(RIGHT(IF(ISBLANK(VLOOKUP(E475,SOTC_SWINE!B2:D344,3,FALSE)),VLOOKUP(E475,SOTC_SWINE!B2:E344,4,FALSE),VLOOKUP(E344,SOTC_SWINE!B2:D344,3,FALSE)),LEN(IF(ISBLANK(VLOOKUP(E475,SOTC_SWINE!B2:D344,3,FALSE)),VLOOKUP(E475,SOTC_SWINE!B2:E344,4,FALSE),VLOOKUP(E344,SOTC_SWINE!B2:D344,3,FALSE)))-SEARCH("-",IF(ISBLANK(VLOOKUP(E475,SOTC_SWINE!B2:D344,3,FALSE)),VLOOKUP(E475,SOTC_SWINE!B2:E344,4,FALSE),VLOOKUP(E344,SOTC_SWINE!B2:D344,3,FALSE))))))</f>
      </c>
      <c r="G475" s="7" t="s">
        <v>26</v>
      </c>
      <c r="H475" s="7">
        <f>VLOOKUP(E475,SOTC_SWINE!B2:C344,{2},FALSE)</f>
      </c>
      <c r="I475" s="1">
        <v>1000000000278</v>
      </c>
      <c r="J475" s="2" t="s">
        <v>51</v>
      </c>
      <c r="K475" s="2" t="s">
        <v>51</v>
      </c>
      <c r="L475">
        <f>IF(VLOOKUP(K475,SKU_SWINE!C2:F106,{4},FALSE)=0, "-",VLOOKUP(K475,SKU_SWINE!C2:F106,{4},FALSE)</f>
      </c>
      <c r="M475" s="8">
        <v>-1</v>
      </c>
      <c r="N475" s="7" t="s">
        <v>28</v>
      </c>
      <c r="O475" s="9">
        <f>((VLOOKUP(Y475,SOTC_SWINE!A2:J344,9,FALSE)/VLOOKUP(Y475,SOTC_SWINE!A2:J344,8,FALSE))*M475)</f>
      </c>
      <c r="P475" s="8">
        <v>0</v>
      </c>
      <c r="Q475" s="10">
        <f>O475-P475</f>
      </c>
      <c r="R475" s="10">
        <f>Q475/M475</f>
      </c>
      <c r="S475" s="10">
        <f>U475*P475</f>
      </c>
      <c r="T475" s="8">
        <v>-4875</v>
      </c>
      <c r="U475" s="8">
        <f>T475/Q475</f>
      </c>
      <c r="V475" s="8">
        <f>T475/M475</f>
      </c>
      <c r="W475" t="s">
        <v>54</v>
      </c>
      <c r="X475">
        <v>17</v>
      </c>
      <c r="Y475" t="s">
        <v>404</v>
      </c>
    </row>
    <row r="476" spans="1:25" x14ac:dyDescent="0.25">
      <c r="A476">
        <v>2024</v>
      </c>
      <c r="B476" t="s">
        <v>22</v>
      </c>
      <c r="C476" s="1" t="s">
        <v>361</v>
      </c>
      <c r="D476" s="1" t="s">
        <v>400</v>
      </c>
      <c r="E476" s="1">
        <v>2600002293</v>
      </c>
      <c r="F476" s="2">
        <f>IF(ISNUMBER(SEARCH(":",IF(ISBLANK(VLOOKUP(E476,SOTC_SWINE!B2:D344,3,FALSE)),VLOOKUP(E476,SOTC_SWINE!B2:E344,4,FALSE),VLOOKUP(E344,SOTC_SWINE!B2:D344,3,FALSE))))=TRUE,"SW"&amp;UPPER(RIGHT(IF(ISBLANK(VLOOKUP(E476,SOTC_SWINE!B2:D344,3,FALSE)),VLOOKUP(E476,SOTC_SWINE!B2:E344,4,FALSE),VLOOKUP(E344,SOTC_SWINE!B2:D344,3,FALSE)),LEN(IF(ISBLANK(VLOOKUP(E476,SOTC_SWINE!B2:D344,3,FALSE)),VLOOKUP(E476,SOTC_SWINE!B2:E344,4,FALSE),VLOOKUP(E344,SOTC_SWINE!B2:D344,3,FALSE)))-SEARCH(":",IF(ISBLANK(VLOOKUP(E476,SOTC_SWINE!B2:D344,3,FALSE)),VLOOKUP(E476,SOTC_SWINE!B2:E344,4,FALSE),VLOOKUP(E344,SOTC_SWINE!B2:D344,3,FALSE))))),"SW"&amp;UPPER(RIGHT(IF(ISBLANK(VLOOKUP(E476,SOTC_SWINE!B2:D344,3,FALSE)),VLOOKUP(E476,SOTC_SWINE!B2:E344,4,FALSE),VLOOKUP(E344,SOTC_SWINE!B2:D344,3,FALSE)),LEN(IF(ISBLANK(VLOOKUP(E476,SOTC_SWINE!B2:D344,3,FALSE)),VLOOKUP(E476,SOTC_SWINE!B2:E344,4,FALSE),VLOOKUP(E344,SOTC_SWINE!B2:D344,3,FALSE)))-SEARCH("-",IF(ISBLANK(VLOOKUP(E476,SOTC_SWINE!B2:D344,3,FALSE)),VLOOKUP(E476,SOTC_SWINE!B2:E344,4,FALSE),VLOOKUP(E344,SOTC_SWINE!B2:D344,3,FALSE))))))</f>
      </c>
      <c r="G476" s="7" t="s">
        <v>26</v>
      </c>
      <c r="H476" s="7">
        <f>VLOOKUP(E476,SOTC_SWINE!B2:C344,{2},FALSE)</f>
      </c>
      <c r="I476" s="1">
        <v>1000000000209</v>
      </c>
      <c r="J476" s="2" t="s">
        <v>154</v>
      </c>
      <c r="K476" s="2" t="s">
        <v>154</v>
      </c>
      <c r="L476">
        <f>IF(VLOOKUP(K476,SKU_SWINE!C2:F106,{4},FALSE)=0, "-",VLOOKUP(K476,SKU_SWINE!C2:F106,{4},FALSE)</f>
      </c>
      <c r="M476" s="8">
        <v>-1</v>
      </c>
      <c r="N476" s="7" t="s">
        <v>28</v>
      </c>
      <c r="O476" s="9">
        <f>((VLOOKUP(Y476,SOTC_SWINE!A2:J344,9,FALSE)/VLOOKUP(Y476,SOTC_SWINE!A2:J344,8,FALSE))*M476)</f>
      </c>
      <c r="P476" s="8">
        <v>0</v>
      </c>
      <c r="Q476" s="10">
        <f>O476-P476</f>
      </c>
      <c r="R476" s="10">
        <f>Q476/M476</f>
      </c>
      <c r="S476" s="10">
        <f>U476*P476</f>
      </c>
      <c r="T476" s="8">
        <v>-21890</v>
      </c>
      <c r="U476" s="8">
        <f>T476/Q476</f>
      </c>
      <c r="V476" s="8">
        <f>T476/M476</f>
      </c>
      <c r="W476" t="s">
        <v>54</v>
      </c>
      <c r="X476">
        <v>17</v>
      </c>
      <c r="Y476" t="s">
        <v>405</v>
      </c>
    </row>
    <row r="477" spans="1:25" x14ac:dyDescent="0.25">
      <c r="A477">
        <v>2024</v>
      </c>
      <c r="B477" t="s">
        <v>22</v>
      </c>
      <c r="C477" s="1" t="s">
        <v>361</v>
      </c>
      <c r="D477" s="1" t="s">
        <v>400</v>
      </c>
      <c r="E477" s="1">
        <v>2600002293</v>
      </c>
      <c r="F477" s="2">
        <f>IF(ISNUMBER(SEARCH(":",IF(ISBLANK(VLOOKUP(E477,SOTC_SWINE!B2:D344,3,FALSE)),VLOOKUP(E477,SOTC_SWINE!B2:E344,4,FALSE),VLOOKUP(E344,SOTC_SWINE!B2:D344,3,FALSE))))=TRUE,"SW"&amp;UPPER(RIGHT(IF(ISBLANK(VLOOKUP(E477,SOTC_SWINE!B2:D344,3,FALSE)),VLOOKUP(E477,SOTC_SWINE!B2:E344,4,FALSE),VLOOKUP(E344,SOTC_SWINE!B2:D344,3,FALSE)),LEN(IF(ISBLANK(VLOOKUP(E477,SOTC_SWINE!B2:D344,3,FALSE)),VLOOKUP(E477,SOTC_SWINE!B2:E344,4,FALSE),VLOOKUP(E344,SOTC_SWINE!B2:D344,3,FALSE)))-SEARCH(":",IF(ISBLANK(VLOOKUP(E477,SOTC_SWINE!B2:D344,3,FALSE)),VLOOKUP(E477,SOTC_SWINE!B2:E344,4,FALSE),VLOOKUP(E344,SOTC_SWINE!B2:D344,3,FALSE))))),"SW"&amp;UPPER(RIGHT(IF(ISBLANK(VLOOKUP(E477,SOTC_SWINE!B2:D344,3,FALSE)),VLOOKUP(E477,SOTC_SWINE!B2:E344,4,FALSE),VLOOKUP(E344,SOTC_SWINE!B2:D344,3,FALSE)),LEN(IF(ISBLANK(VLOOKUP(E477,SOTC_SWINE!B2:D344,3,FALSE)),VLOOKUP(E477,SOTC_SWINE!B2:E344,4,FALSE),VLOOKUP(E344,SOTC_SWINE!B2:D344,3,FALSE)))-SEARCH("-",IF(ISBLANK(VLOOKUP(E477,SOTC_SWINE!B2:D344,3,FALSE)),VLOOKUP(E477,SOTC_SWINE!B2:E344,4,FALSE),VLOOKUP(E344,SOTC_SWINE!B2:D344,3,FALSE))))))</f>
      </c>
      <c r="G477" s="7" t="s">
        <v>26</v>
      </c>
      <c r="H477" s="7">
        <f>VLOOKUP(E477,SOTC_SWINE!B2:C344,{2},FALSE)</f>
      </c>
      <c r="I477" s="1">
        <v>1000000000743</v>
      </c>
      <c r="J477" s="2" t="s">
        <v>34</v>
      </c>
      <c r="K477" s="2" t="s">
        <v>34</v>
      </c>
      <c r="L477">
        <f>IF(VLOOKUP(K477,SKU_SWINE!C2:F106,{4},FALSE)=0, "-",VLOOKUP(K477,SKU_SWINE!C2:F106,{4},FALSE)</f>
      </c>
      <c r="M477" s="8">
        <v>-1</v>
      </c>
      <c r="N477" s="7" t="s">
        <v>28</v>
      </c>
      <c r="O477" s="9">
        <f>((VLOOKUP(Y477,SOTC_SWINE!A2:J344,9,FALSE)/VLOOKUP(Y477,SOTC_SWINE!A2:J344,8,FALSE))*M477)</f>
      </c>
      <c r="P477" s="8">
        <v>0</v>
      </c>
      <c r="Q477" s="10">
        <f>O477-P477</f>
      </c>
      <c r="R477" s="10">
        <f>Q477/M477</f>
      </c>
      <c r="S477" s="10">
        <f>U477*P477</f>
      </c>
      <c r="T477" s="8">
        <v>-25075</v>
      </c>
      <c r="U477" s="8">
        <f>T477/Q477</f>
      </c>
      <c r="V477" s="8">
        <f>T477/M477</f>
      </c>
      <c r="W477" t="s">
        <v>54</v>
      </c>
      <c r="X477">
        <v>17</v>
      </c>
      <c r="Y477" t="s">
        <v>406</v>
      </c>
    </row>
    <row r="478" spans="1:25" x14ac:dyDescent="0.25">
      <c r="A478">
        <v>2024</v>
      </c>
      <c r="B478" t="s">
        <v>22</v>
      </c>
      <c r="C478" s="1" t="s">
        <v>361</v>
      </c>
      <c r="D478" s="1" t="s">
        <v>400</v>
      </c>
      <c r="E478" s="1">
        <v>2600002293</v>
      </c>
      <c r="F478" s="2">
        <f>IF(ISNUMBER(SEARCH(":",IF(ISBLANK(VLOOKUP(E478,SOTC_SWINE!B2:D344,3,FALSE)),VLOOKUP(E478,SOTC_SWINE!B2:E344,4,FALSE),VLOOKUP(E344,SOTC_SWINE!B2:D344,3,FALSE))))=TRUE,"SW"&amp;UPPER(RIGHT(IF(ISBLANK(VLOOKUP(E478,SOTC_SWINE!B2:D344,3,FALSE)),VLOOKUP(E478,SOTC_SWINE!B2:E344,4,FALSE),VLOOKUP(E344,SOTC_SWINE!B2:D344,3,FALSE)),LEN(IF(ISBLANK(VLOOKUP(E478,SOTC_SWINE!B2:D344,3,FALSE)),VLOOKUP(E478,SOTC_SWINE!B2:E344,4,FALSE),VLOOKUP(E344,SOTC_SWINE!B2:D344,3,FALSE)))-SEARCH(":",IF(ISBLANK(VLOOKUP(E478,SOTC_SWINE!B2:D344,3,FALSE)),VLOOKUP(E478,SOTC_SWINE!B2:E344,4,FALSE),VLOOKUP(E344,SOTC_SWINE!B2:D344,3,FALSE))))),"SW"&amp;UPPER(RIGHT(IF(ISBLANK(VLOOKUP(E478,SOTC_SWINE!B2:D344,3,FALSE)),VLOOKUP(E478,SOTC_SWINE!B2:E344,4,FALSE),VLOOKUP(E344,SOTC_SWINE!B2:D344,3,FALSE)),LEN(IF(ISBLANK(VLOOKUP(E478,SOTC_SWINE!B2:D344,3,FALSE)),VLOOKUP(E478,SOTC_SWINE!B2:E344,4,FALSE),VLOOKUP(E344,SOTC_SWINE!B2:D344,3,FALSE)))-SEARCH("-",IF(ISBLANK(VLOOKUP(E478,SOTC_SWINE!B2:D344,3,FALSE)),VLOOKUP(E478,SOTC_SWINE!B2:E344,4,FALSE),VLOOKUP(E344,SOTC_SWINE!B2:D344,3,FALSE))))))</f>
      </c>
      <c r="G478" s="7" t="s">
        <v>26</v>
      </c>
      <c r="H478" s="7">
        <f>VLOOKUP(E478,SOTC_SWINE!B2:C344,{2},FALSE)</f>
      </c>
      <c r="I478" s="1">
        <v>1000000000225</v>
      </c>
      <c r="J478" s="2" t="s">
        <v>30</v>
      </c>
      <c r="K478" s="2" t="s">
        <v>30</v>
      </c>
      <c r="L478">
        <f>IF(VLOOKUP(K478,SKU_SWINE!C2:F106,{4},FALSE)=0, "-",VLOOKUP(K478,SKU_SWINE!C2:F106,{4},FALSE)</f>
      </c>
      <c r="M478" s="8">
        <v>-2</v>
      </c>
      <c r="N478" s="7" t="s">
        <v>28</v>
      </c>
      <c r="O478" s="9">
        <f>((VLOOKUP(Y478,SOTC_SWINE!A2:J344,9,FALSE)/VLOOKUP(Y478,SOTC_SWINE!A2:J344,8,FALSE))*M478)</f>
      </c>
      <c r="P478" s="8">
        <v>0</v>
      </c>
      <c r="Q478" s="10">
        <f>O478-P478</f>
      </c>
      <c r="R478" s="10">
        <f>Q478/M478</f>
      </c>
      <c r="S478" s="10">
        <f>U478*P478</f>
      </c>
      <c r="T478" s="8">
        <v>-51815</v>
      </c>
      <c r="U478" s="8">
        <f>T478/Q478</f>
      </c>
      <c r="V478" s="8">
        <f>T478/M478</f>
      </c>
      <c r="W478" t="s">
        <v>54</v>
      </c>
      <c r="X478">
        <v>17</v>
      </c>
      <c r="Y478" t="s">
        <v>407</v>
      </c>
    </row>
    <row r="479" spans="1:25" x14ac:dyDescent="0.25">
      <c r="A479">
        <v>2024</v>
      </c>
      <c r="B479" t="s">
        <v>22</v>
      </c>
      <c r="C479" s="1" t="s">
        <v>408</v>
      </c>
      <c r="D479" s="1" t="s">
        <v>409</v>
      </c>
      <c r="E479" s="1">
        <v>2100129042</v>
      </c>
      <c r="F479" s="2" t="s">
        <v>25</v>
      </c>
      <c r="G479" s="7" t="s">
        <v>26</v>
      </c>
      <c r="H479" s="7">
        <f>VLOOKUP(E479,SOTC_SWINE!B2:C344,{2},FALSE)</f>
      </c>
      <c r="I479" s="1">
        <v>1000000000282</v>
      </c>
      <c r="J479" s="2" t="s">
        <v>49</v>
      </c>
      <c r="K479" s="2" t="s">
        <v>49</v>
      </c>
      <c r="L479">
        <f>IF(VLOOKUP(K479,SKU_SWINE!C2:F106,{4},FALSE)=0, "-",VLOOKUP(K479,SKU_SWINE!C2:F106,{4},FALSE)</f>
      </c>
      <c r="M479" s="8">
        <v>3</v>
      </c>
      <c r="N479" s="7" t="s">
        <v>28</v>
      </c>
      <c r="O479" s="9">
        <f>((VLOOKUP(Y479,SOTC_SWINE!A2:J344,9,FALSE)/VLOOKUP(Y479,SOTC_SWINE!A2:J344,8,FALSE))*M479)</f>
      </c>
      <c r="P479" s="8">
        <f>3*M479</f>
      </c>
      <c r="Q479" s="10">
        <f>O479-P479</f>
      </c>
      <c r="R479" s="10">
        <f>Q479/M479</f>
      </c>
      <c r="S479" s="10">
        <f>U479*P479</f>
      </c>
      <c r="T479" s="8">
        <v>21453.33</v>
      </c>
      <c r="U479" s="8">
        <f>T479/Q479</f>
      </c>
      <c r="V479" s="8">
        <f>T479/M479</f>
      </c>
      <c r="W479" t="s">
        <v>25</v>
      </c>
      <c r="X479">
        <v>17</v>
      </c>
      <c r="Y479" t="s">
        <v>410</v>
      </c>
    </row>
    <row r="480" spans="1:25" x14ac:dyDescent="0.25">
      <c r="A480">
        <v>2024</v>
      </c>
      <c r="B480" t="s">
        <v>22</v>
      </c>
      <c r="C480" s="1" t="s">
        <v>408</v>
      </c>
      <c r="D480" s="1" t="s">
        <v>409</v>
      </c>
      <c r="E480" s="1">
        <v>2100129042</v>
      </c>
      <c r="F480" s="2" t="s">
        <v>25</v>
      </c>
      <c r="G480" s="7" t="s">
        <v>26</v>
      </c>
      <c r="H480" s="7">
        <f>VLOOKUP(E480,SOTC_SWINE!B2:C344,{2},FALSE)</f>
      </c>
      <c r="I480" s="1">
        <v>1000000000282</v>
      </c>
      <c r="J480" s="2" t="s">
        <v>49</v>
      </c>
      <c r="K480" s="2" t="s">
        <v>49</v>
      </c>
      <c r="L480">
        <f>IF(VLOOKUP(K480,SKU_SWINE!C2:F106,{4},FALSE)=0, "-",VLOOKUP(K480,SKU_SWINE!C2:F106,{4},FALSE)</f>
      </c>
      <c r="M480" s="8">
        <v>2</v>
      </c>
      <c r="N480" s="7" t="s">
        <v>28</v>
      </c>
      <c r="O480" s="9">
        <f>((VLOOKUP(Y480,SOTC_SWINE!A2:J344,9,FALSE)/VLOOKUP(Y480,SOTC_SWINE!A2:J344,8,FALSE))*M480)</f>
      </c>
      <c r="P480" s="8">
        <f>3*M480</f>
      </c>
      <c r="Q480" s="10">
        <f>O480-P480</f>
      </c>
      <c r="R480" s="10">
        <f>Q480/M480</f>
      </c>
      <c r="S480" s="10">
        <f>U480*P480</f>
      </c>
      <c r="T480" s="8">
        <v>14302.24</v>
      </c>
      <c r="U480" s="8">
        <f>T480/Q480</f>
      </c>
      <c r="V480" s="8">
        <f>T480/M480</f>
      </c>
      <c r="W480" t="s">
        <v>25</v>
      </c>
      <c r="X480">
        <v>17</v>
      </c>
      <c r="Y480" t="s">
        <v>410</v>
      </c>
    </row>
    <row r="481" spans="1:25" x14ac:dyDescent="0.25">
      <c r="A481">
        <v>2024</v>
      </c>
      <c r="B481" t="s">
        <v>22</v>
      </c>
      <c r="C481" s="1" t="s">
        <v>408</v>
      </c>
      <c r="D481" s="1" t="s">
        <v>409</v>
      </c>
      <c r="E481" s="1">
        <v>2100129042</v>
      </c>
      <c r="F481" s="2" t="s">
        <v>25</v>
      </c>
      <c r="G481" s="7" t="s">
        <v>26</v>
      </c>
      <c r="H481" s="7">
        <f>VLOOKUP(E481,SOTC_SWINE!B2:C344,{2},FALSE)</f>
      </c>
      <c r="I481" s="1">
        <v>1000000000637</v>
      </c>
      <c r="J481" s="2" t="s">
        <v>47</v>
      </c>
      <c r="K481" s="2" t="s">
        <v>47</v>
      </c>
      <c r="L481">
        <f>IF(VLOOKUP(K481,SKU_SWINE!C2:F106,{4},FALSE)=0, "-",VLOOKUP(K481,SKU_SWINE!C2:F106,{4},FALSE)</f>
      </c>
      <c r="M481" s="8">
        <v>4</v>
      </c>
      <c r="N481" s="7" t="s">
        <v>28</v>
      </c>
      <c r="O481" s="9">
        <f>((VLOOKUP(Y481,SOTC_SWINE!A2:J344,9,FALSE)/VLOOKUP(Y481,SOTC_SWINE!A2:J344,8,FALSE))*M481)</f>
      </c>
      <c r="P481" s="8">
        <f>3*M481</f>
      </c>
      <c r="Q481" s="10">
        <f>O481-P481</f>
      </c>
      <c r="R481" s="10">
        <f>Q481/M481</f>
      </c>
      <c r="S481" s="10">
        <f>U481*P481</f>
      </c>
      <c r="T481" s="8">
        <v>11830</v>
      </c>
      <c r="U481" s="8">
        <f>T481/Q481</f>
      </c>
      <c r="V481" s="8">
        <f>T481/M481</f>
      </c>
      <c r="W481" t="s">
        <v>25</v>
      </c>
      <c r="X481">
        <v>17</v>
      </c>
      <c r="Y481" t="s">
        <v>411</v>
      </c>
    </row>
    <row r="482" spans="1:25" x14ac:dyDescent="0.25">
      <c r="A482">
        <v>2024</v>
      </c>
      <c r="B482" t="s">
        <v>22</v>
      </c>
      <c r="C482" s="1" t="s">
        <v>408</v>
      </c>
      <c r="D482" s="1" t="s">
        <v>409</v>
      </c>
      <c r="E482" s="1">
        <v>2100129042</v>
      </c>
      <c r="F482" s="2" t="s">
        <v>25</v>
      </c>
      <c r="G482" s="7" t="s">
        <v>26</v>
      </c>
      <c r="H482" s="7">
        <f>VLOOKUP(E482,SOTC_SWINE!B2:C344,{2},FALSE)</f>
      </c>
      <c r="I482" s="1">
        <v>1000000000278</v>
      </c>
      <c r="J482" s="2" t="s">
        <v>51</v>
      </c>
      <c r="K482" s="2" t="s">
        <v>51</v>
      </c>
      <c r="L482">
        <f>IF(VLOOKUP(K482,SKU_SWINE!C2:F106,{4},FALSE)=0, "-",VLOOKUP(K482,SKU_SWINE!C2:F106,{4},FALSE)</f>
      </c>
      <c r="M482" s="8">
        <v>5</v>
      </c>
      <c r="N482" s="7" t="s">
        <v>28</v>
      </c>
      <c r="O482" s="9">
        <f>((VLOOKUP(Y482,SOTC_SWINE!A2:J344,9,FALSE)/VLOOKUP(Y482,SOTC_SWINE!A2:J344,8,FALSE))*M482)</f>
      </c>
      <c r="P482" s="8">
        <f>3*M482</f>
      </c>
      <c r="Q482" s="10">
        <f>O482-P482</f>
      </c>
      <c r="R482" s="10">
        <f>Q482/M482</f>
      </c>
      <c r="S482" s="10">
        <f>U482*P482</f>
      </c>
      <c r="T482" s="8">
        <v>23147.3</v>
      </c>
      <c r="U482" s="8">
        <f>T482/Q482</f>
      </c>
      <c r="V482" s="8">
        <f>T482/M482</f>
      </c>
      <c r="W482" t="s">
        <v>25</v>
      </c>
      <c r="X482">
        <v>17</v>
      </c>
      <c r="Y482" t="s">
        <v>412</v>
      </c>
    </row>
    <row r="483" spans="1:25" x14ac:dyDescent="0.25">
      <c r="A483">
        <v>2024</v>
      </c>
      <c r="B483" t="s">
        <v>22</v>
      </c>
      <c r="C483" s="1" t="s">
        <v>408</v>
      </c>
      <c r="D483" s="1" t="s">
        <v>409</v>
      </c>
      <c r="E483" s="1">
        <v>2100129042</v>
      </c>
      <c r="F483" s="2" t="s">
        <v>25</v>
      </c>
      <c r="G483" s="7" t="s">
        <v>26</v>
      </c>
      <c r="H483" s="7">
        <f>VLOOKUP(E483,SOTC_SWINE!B2:C344,{2},FALSE)</f>
      </c>
      <c r="I483" s="1">
        <v>1000000000278</v>
      </c>
      <c r="J483" s="2" t="s">
        <v>51</v>
      </c>
      <c r="K483" s="2" t="s">
        <v>51</v>
      </c>
      <c r="L483">
        <f>IF(VLOOKUP(K483,SKU_SWINE!C2:F106,{4},FALSE)=0, "-",VLOOKUP(K483,SKU_SWINE!C2:F106,{4},FALSE)</f>
      </c>
      <c r="M483" s="8">
        <v>5</v>
      </c>
      <c r="N483" s="7" t="s">
        <v>28</v>
      </c>
      <c r="O483" s="9">
        <f>((VLOOKUP(Y483,SOTC_SWINE!A2:J344,9,FALSE)/VLOOKUP(Y483,SOTC_SWINE!A2:J344,8,FALSE))*M483)</f>
      </c>
      <c r="P483" s="8">
        <f>3*M483</f>
      </c>
      <c r="Q483" s="10">
        <f>O483-P483</f>
      </c>
      <c r="R483" s="10">
        <f>Q483/M483</f>
      </c>
      <c r="S483" s="10">
        <f>U483*P483</f>
      </c>
      <c r="T483" s="8">
        <v>23147.35</v>
      </c>
      <c r="U483" s="8">
        <f>T483/Q483</f>
      </c>
      <c r="V483" s="8">
        <f>T483/M483</f>
      </c>
      <c r="W483" t="s">
        <v>25</v>
      </c>
      <c r="X483">
        <v>17</v>
      </c>
      <c r="Y483" t="s">
        <v>412</v>
      </c>
    </row>
    <row r="484" spans="1:25" x14ac:dyDescent="0.25">
      <c r="A484">
        <v>2024</v>
      </c>
      <c r="B484" t="s">
        <v>22</v>
      </c>
      <c r="C484" s="1" t="s">
        <v>408</v>
      </c>
      <c r="D484" s="1" t="s">
        <v>409</v>
      </c>
      <c r="E484" s="1">
        <v>2100129042</v>
      </c>
      <c r="F484" s="2" t="s">
        <v>25</v>
      </c>
      <c r="G484" s="7" t="s">
        <v>26</v>
      </c>
      <c r="H484" s="7">
        <f>VLOOKUP(E484,SOTC_SWINE!B2:C344,{2},FALSE)</f>
      </c>
      <c r="I484" s="1">
        <v>1000000000278</v>
      </c>
      <c r="J484" s="2" t="s">
        <v>51</v>
      </c>
      <c r="K484" s="2" t="s">
        <v>51</v>
      </c>
      <c r="L484">
        <f>IF(VLOOKUP(K484,SKU_SWINE!C2:F106,{4},FALSE)=0, "-",VLOOKUP(K484,SKU_SWINE!C2:F106,{4},FALSE)</f>
      </c>
      <c r="M484" s="8">
        <v>1</v>
      </c>
      <c r="N484" s="7" t="s">
        <v>28</v>
      </c>
      <c r="O484" s="9">
        <f>((VLOOKUP(Y484,SOTC_SWINE!A2:J344,9,FALSE)/VLOOKUP(Y484,SOTC_SWINE!A2:J344,8,FALSE))*M484)</f>
      </c>
      <c r="P484" s="8">
        <f>3*M484</f>
      </c>
      <c r="Q484" s="10">
        <f>O484-P484</f>
      </c>
      <c r="R484" s="10">
        <f>Q484/M484</f>
      </c>
      <c r="S484" s="10">
        <f>U484*P484</f>
      </c>
      <c r="T484" s="8">
        <v>4629.46</v>
      </c>
      <c r="U484" s="8">
        <f>T484/Q484</f>
      </c>
      <c r="V484" s="8">
        <f>T484/M484</f>
      </c>
      <c r="W484" t="s">
        <v>25</v>
      </c>
      <c r="X484">
        <v>17</v>
      </c>
      <c r="Y484" t="s">
        <v>412</v>
      </c>
    </row>
    <row r="485" spans="1:25" x14ac:dyDescent="0.25">
      <c r="A485">
        <v>2024</v>
      </c>
      <c r="B485" t="s">
        <v>22</v>
      </c>
      <c r="C485" s="1" t="s">
        <v>408</v>
      </c>
      <c r="D485" s="1" t="s">
        <v>409</v>
      </c>
      <c r="E485" s="1">
        <v>2100129042</v>
      </c>
      <c r="F485" s="2" t="s">
        <v>25</v>
      </c>
      <c r="G485" s="7" t="s">
        <v>26</v>
      </c>
      <c r="H485" s="7">
        <f>VLOOKUP(E485,SOTC_SWINE!B2:C344,{2},FALSE)</f>
      </c>
      <c r="I485" s="1">
        <v>1000000000278</v>
      </c>
      <c r="J485" s="2" t="s">
        <v>51</v>
      </c>
      <c r="K485" s="2" t="s">
        <v>51</v>
      </c>
      <c r="L485">
        <f>IF(VLOOKUP(K485,SKU_SWINE!C2:F106,{4},FALSE)=0, "-",VLOOKUP(K485,SKU_SWINE!C2:F106,{4},FALSE)</f>
      </c>
      <c r="M485" s="8">
        <v>3</v>
      </c>
      <c r="N485" s="7" t="s">
        <v>28</v>
      </c>
      <c r="O485" s="9">
        <f>((VLOOKUP(Y485,SOTC_SWINE!A2:J344,9,FALSE)/VLOOKUP(Y485,SOTC_SWINE!A2:J344,8,FALSE))*M485)</f>
      </c>
      <c r="P485" s="8">
        <f>3*M485</f>
      </c>
      <c r="Q485" s="10">
        <f>O485-P485</f>
      </c>
      <c r="R485" s="10">
        <f>Q485/M485</f>
      </c>
      <c r="S485" s="10">
        <f>U485*P485</f>
      </c>
      <c r="T485" s="8">
        <v>13888.38</v>
      </c>
      <c r="U485" s="8">
        <f>T485/Q485</f>
      </c>
      <c r="V485" s="8">
        <f>T485/M485</f>
      </c>
      <c r="W485" t="s">
        <v>25</v>
      </c>
      <c r="X485">
        <v>17</v>
      </c>
      <c r="Y485" t="s">
        <v>412</v>
      </c>
    </row>
    <row r="486" spans="1:25" x14ac:dyDescent="0.25">
      <c r="A486">
        <v>2024</v>
      </c>
      <c r="B486" t="s">
        <v>22</v>
      </c>
      <c r="C486" s="1" t="s">
        <v>408</v>
      </c>
      <c r="D486" s="1" t="s">
        <v>409</v>
      </c>
      <c r="E486" s="1">
        <v>2100129042</v>
      </c>
      <c r="F486" s="2" t="s">
        <v>25</v>
      </c>
      <c r="G486" s="7" t="s">
        <v>26</v>
      </c>
      <c r="H486" s="7">
        <f>VLOOKUP(E486,SOTC_SWINE!B2:C344,{2},FALSE)</f>
      </c>
      <c r="I486" s="1">
        <v>1000000000282</v>
      </c>
      <c r="J486" s="2" t="s">
        <v>49</v>
      </c>
      <c r="K486" s="2" t="s">
        <v>49</v>
      </c>
      <c r="L486">
        <f>IF(VLOOKUP(K486,SKU_SWINE!C2:F106,{4},FALSE)=0, "-",VLOOKUP(K486,SKU_SWINE!C2:F106,{4},FALSE)</f>
      </c>
      <c r="M486" s="8">
        <v>4</v>
      </c>
      <c r="N486" s="7" t="s">
        <v>28</v>
      </c>
      <c r="O486" s="9">
        <f>((VLOOKUP(Y486,SOTC_SWINE!A2:J344,9,FALSE)/VLOOKUP(Y486,SOTC_SWINE!A2:J344,8,FALSE))*M486)</f>
      </c>
      <c r="P486" s="8">
        <f>3*M486</f>
      </c>
      <c r="Q486" s="10">
        <f>O486-P486</f>
      </c>
      <c r="R486" s="10">
        <f>Q486/M486</f>
      </c>
      <c r="S486" s="10">
        <f>U486*P486</f>
      </c>
      <c r="T486" s="8">
        <v>28604.44</v>
      </c>
      <c r="U486" s="8">
        <f>T486/Q486</f>
      </c>
      <c r="V486" s="8">
        <f>T486/M486</f>
      </c>
      <c r="W486" t="s">
        <v>25</v>
      </c>
      <c r="X486">
        <v>17</v>
      </c>
      <c r="Y486" t="s">
        <v>410</v>
      </c>
    </row>
    <row r="487" spans="1:25" x14ac:dyDescent="0.25">
      <c r="A487">
        <v>2024</v>
      </c>
      <c r="B487" t="s">
        <v>22</v>
      </c>
      <c r="C487" s="1" t="s">
        <v>408</v>
      </c>
      <c r="D487" s="1" t="s">
        <v>409</v>
      </c>
      <c r="E487" s="1">
        <v>2100129042</v>
      </c>
      <c r="F487" s="2" t="s">
        <v>25</v>
      </c>
      <c r="G487" s="7" t="s">
        <v>26</v>
      </c>
      <c r="H487" s="7">
        <f>VLOOKUP(E487,SOTC_SWINE!B2:C344,{2},FALSE)</f>
      </c>
      <c r="I487" s="1">
        <v>1000000000283</v>
      </c>
      <c r="J487" s="2" t="s">
        <v>45</v>
      </c>
      <c r="K487" s="2" t="s">
        <v>45</v>
      </c>
      <c r="L487">
        <f>IF(VLOOKUP(K487,SKU_SWINE!C2:F106,{4},FALSE)=0, "-",VLOOKUP(K487,SKU_SWINE!C2:F106,{4},FALSE)</f>
      </c>
      <c r="M487" s="8">
        <v>1</v>
      </c>
      <c r="N487" s="7" t="s">
        <v>28</v>
      </c>
      <c r="O487" s="9">
        <f>((VLOOKUP(Y487,SOTC_SWINE!A2:J344,9,FALSE)/VLOOKUP(Y487,SOTC_SWINE!A2:J344,8,FALSE))*M487)</f>
      </c>
      <c r="P487" s="8">
        <f>3*M487</f>
      </c>
      <c r="Q487" s="10">
        <f>O487-P487</f>
      </c>
      <c r="R487" s="10">
        <f>Q487/M487</f>
      </c>
      <c r="S487" s="10">
        <f>U487*P487</f>
      </c>
      <c r="T487" s="8">
        <v>9187.5</v>
      </c>
      <c r="U487" s="8">
        <f>T487/Q487</f>
      </c>
      <c r="V487" s="8">
        <f>T487/M487</f>
      </c>
      <c r="W487" t="s">
        <v>25</v>
      </c>
      <c r="X487">
        <v>17</v>
      </c>
      <c r="Y487" t="s">
        <v>413</v>
      </c>
    </row>
    <row r="488" spans="1:25" x14ac:dyDescent="0.25">
      <c r="A488">
        <v>2024</v>
      </c>
      <c r="B488" t="s">
        <v>22</v>
      </c>
      <c r="C488" s="1" t="s">
        <v>408</v>
      </c>
      <c r="D488" s="1" t="s">
        <v>409</v>
      </c>
      <c r="E488" s="1">
        <v>2100129042</v>
      </c>
      <c r="F488" s="2" t="s">
        <v>25</v>
      </c>
      <c r="G488" s="7" t="s">
        <v>26</v>
      </c>
      <c r="H488" s="7">
        <f>VLOOKUP(E488,SOTC_SWINE!B2:C344,{2},FALSE)</f>
      </c>
      <c r="I488" s="1">
        <v>1000000000283</v>
      </c>
      <c r="J488" s="2" t="s">
        <v>45</v>
      </c>
      <c r="K488" s="2" t="s">
        <v>45</v>
      </c>
      <c r="L488">
        <f>IF(VLOOKUP(K488,SKU_SWINE!C2:F106,{4},FALSE)=0, "-",VLOOKUP(K488,SKU_SWINE!C2:F106,{4},FALSE)</f>
      </c>
      <c r="M488" s="8">
        <v>1</v>
      </c>
      <c r="N488" s="7" t="s">
        <v>28</v>
      </c>
      <c r="O488" s="9">
        <f>((VLOOKUP(Y488,SOTC_SWINE!A2:J344,9,FALSE)/VLOOKUP(Y488,SOTC_SWINE!A2:J344,8,FALSE))*M488)</f>
      </c>
      <c r="P488" s="8">
        <f>3*M488</f>
      </c>
      <c r="Q488" s="10">
        <f>O488-P488</f>
      </c>
      <c r="R488" s="10">
        <f>Q488/M488</f>
      </c>
      <c r="S488" s="10">
        <f>U488*P488</f>
      </c>
      <c r="T488" s="8">
        <v>9187.5</v>
      </c>
      <c r="U488" s="8">
        <f>T488/Q488</f>
      </c>
      <c r="V488" s="8">
        <f>T488/M488</f>
      </c>
      <c r="W488" t="s">
        <v>25</v>
      </c>
      <c r="X488">
        <v>17</v>
      </c>
      <c r="Y488" t="s">
        <v>413</v>
      </c>
    </row>
    <row r="489" spans="1:25" x14ac:dyDescent="0.25">
      <c r="A489">
        <v>2024</v>
      </c>
      <c r="B489" t="s">
        <v>22</v>
      </c>
      <c r="C489" s="1" t="s">
        <v>408</v>
      </c>
      <c r="D489" s="1" t="s">
        <v>409</v>
      </c>
      <c r="E489" s="1">
        <v>2100129042</v>
      </c>
      <c r="F489" s="2" t="s">
        <v>25</v>
      </c>
      <c r="G489" s="7" t="s">
        <v>26</v>
      </c>
      <c r="H489" s="7">
        <f>VLOOKUP(E489,SOTC_SWINE!B2:C344,{2},FALSE)</f>
      </c>
      <c r="I489" s="1">
        <v>1000000000283</v>
      </c>
      <c r="J489" s="2" t="s">
        <v>45</v>
      </c>
      <c r="K489" s="2" t="s">
        <v>45</v>
      </c>
      <c r="L489">
        <f>IF(VLOOKUP(K489,SKU_SWINE!C2:F106,{4},FALSE)=0, "-",VLOOKUP(K489,SKU_SWINE!C2:F106,{4},FALSE)</f>
      </c>
      <c r="M489" s="8">
        <v>1</v>
      </c>
      <c r="N489" s="7" t="s">
        <v>28</v>
      </c>
      <c r="O489" s="9">
        <f>((VLOOKUP(Y489,SOTC_SWINE!A2:J344,9,FALSE)/VLOOKUP(Y489,SOTC_SWINE!A2:J344,8,FALSE))*M489)</f>
      </c>
      <c r="P489" s="8">
        <f>3*M489</f>
      </c>
      <c r="Q489" s="10">
        <f>O489-P489</f>
      </c>
      <c r="R489" s="10">
        <f>Q489/M489</f>
      </c>
      <c r="S489" s="10">
        <f>U489*P489</f>
      </c>
      <c r="T489" s="8">
        <v>8060</v>
      </c>
      <c r="U489" s="8">
        <f>T489/Q489</f>
      </c>
      <c r="V489" s="8">
        <f>T489/M489</f>
      </c>
      <c r="W489" t="s">
        <v>25</v>
      </c>
      <c r="X489">
        <v>17</v>
      </c>
      <c r="Y489" t="s">
        <v>413</v>
      </c>
    </row>
    <row r="490" spans="1:25" x14ac:dyDescent="0.25">
      <c r="A490">
        <v>2024</v>
      </c>
      <c r="B490" t="s">
        <v>22</v>
      </c>
      <c r="C490" s="1" t="s">
        <v>379</v>
      </c>
      <c r="D490" s="1" t="s">
        <v>414</v>
      </c>
      <c r="E490" s="1">
        <v>2100128420</v>
      </c>
      <c r="F490" s="2">
        <f>IF(ISNUMBER(SEARCH(":",IF(ISBLANK(VLOOKUP(E490,SOTC_SWINE!B2:D344,3,FALSE)),VLOOKUP(E490,SOTC_SWINE!B2:E344,4,FALSE),VLOOKUP(E344,SOTC_SWINE!B2:D344,3,FALSE))))=TRUE,"SW"&amp;UPPER(RIGHT(IF(ISBLANK(VLOOKUP(E490,SOTC_SWINE!B2:D344,3,FALSE)),VLOOKUP(E490,SOTC_SWINE!B2:E344,4,FALSE),VLOOKUP(E344,SOTC_SWINE!B2:D344,3,FALSE)),LEN(IF(ISBLANK(VLOOKUP(E490,SOTC_SWINE!B2:D344,3,FALSE)),VLOOKUP(E490,SOTC_SWINE!B2:E344,4,FALSE),VLOOKUP(E344,SOTC_SWINE!B2:D344,3,FALSE)))-SEARCH(":",IF(ISBLANK(VLOOKUP(E490,SOTC_SWINE!B2:D344,3,FALSE)),VLOOKUP(E490,SOTC_SWINE!B2:E344,4,FALSE),VLOOKUP(E344,SOTC_SWINE!B2:D344,3,FALSE))))),"SW"&amp;UPPER(RIGHT(IF(ISBLANK(VLOOKUP(E490,SOTC_SWINE!B2:D344,3,FALSE)),VLOOKUP(E490,SOTC_SWINE!B2:E344,4,FALSE),VLOOKUP(E344,SOTC_SWINE!B2:D344,3,FALSE)),LEN(IF(ISBLANK(VLOOKUP(E490,SOTC_SWINE!B2:D344,3,FALSE)),VLOOKUP(E490,SOTC_SWINE!B2:E344,4,FALSE),VLOOKUP(E344,SOTC_SWINE!B2:D344,3,FALSE)))-SEARCH("-",IF(ISBLANK(VLOOKUP(E490,SOTC_SWINE!B2:D344,3,FALSE)),VLOOKUP(E490,SOTC_SWINE!B2:E344,4,FALSE),VLOOKUP(E344,SOTC_SWINE!B2:D344,3,FALSE))))))</f>
      </c>
      <c r="G490" s="7" t="s">
        <v>26</v>
      </c>
      <c r="H490" s="7">
        <f>VLOOKUP(E490,SOTC_SWINE!B2:C344,{2},FALSE)</f>
      </c>
      <c r="I490" s="1">
        <v>1000000000637</v>
      </c>
      <c r="J490" s="2" t="s">
        <v>47</v>
      </c>
      <c r="K490" s="2" t="s">
        <v>47</v>
      </c>
      <c r="L490">
        <f>IF(VLOOKUP(K490,SKU_SWINE!C2:F106,{4},FALSE)=0, "-",VLOOKUP(K490,SKU_SWINE!C2:F106,{4},FALSE)</f>
      </c>
      <c r="M490" s="8">
        <v>3</v>
      </c>
      <c r="N490" s="7" t="s">
        <v>28</v>
      </c>
      <c r="O490" s="9">
        <f>((VLOOKUP(Y490,SOTC_SWINE!A2:J344,9,FALSE)/VLOOKUP(Y490,SOTC_SWINE!A2:J344,8,FALSE))*M490)</f>
      </c>
      <c r="P490" s="8">
        <v>0</v>
      </c>
      <c r="Q490" s="10">
        <f>O490-P490</f>
      </c>
      <c r="R490" s="10">
        <f>Q490/M490</f>
      </c>
      <c r="S490" s="10">
        <f>U490*P490</f>
      </c>
      <c r="T490" s="8">
        <v>9703.14</v>
      </c>
      <c r="U490" s="8">
        <f>T490/Q490</f>
      </c>
      <c r="V490" s="8">
        <f>T490/M490</f>
      </c>
      <c r="W490" t="s">
        <v>54</v>
      </c>
      <c r="X490">
        <v>17</v>
      </c>
      <c r="Y490" t="s">
        <v>415</v>
      </c>
    </row>
    <row r="491" spans="1:25" x14ac:dyDescent="0.25">
      <c r="A491">
        <v>2024</v>
      </c>
      <c r="B491" t="s">
        <v>22</v>
      </c>
      <c r="C491" s="1" t="s">
        <v>379</v>
      </c>
      <c r="D491" s="1" t="s">
        <v>414</v>
      </c>
      <c r="E491" s="1">
        <v>2100128420</v>
      </c>
      <c r="F491" s="2">
        <f>IF(ISNUMBER(SEARCH(":",IF(ISBLANK(VLOOKUP(E491,SOTC_SWINE!B2:D344,3,FALSE)),VLOOKUP(E491,SOTC_SWINE!B2:E344,4,FALSE),VLOOKUP(E344,SOTC_SWINE!B2:D344,3,FALSE))))=TRUE,"SW"&amp;UPPER(RIGHT(IF(ISBLANK(VLOOKUP(E491,SOTC_SWINE!B2:D344,3,FALSE)),VLOOKUP(E491,SOTC_SWINE!B2:E344,4,FALSE),VLOOKUP(E344,SOTC_SWINE!B2:D344,3,FALSE)),LEN(IF(ISBLANK(VLOOKUP(E491,SOTC_SWINE!B2:D344,3,FALSE)),VLOOKUP(E491,SOTC_SWINE!B2:E344,4,FALSE),VLOOKUP(E344,SOTC_SWINE!B2:D344,3,FALSE)))-SEARCH(":",IF(ISBLANK(VLOOKUP(E491,SOTC_SWINE!B2:D344,3,FALSE)),VLOOKUP(E491,SOTC_SWINE!B2:E344,4,FALSE),VLOOKUP(E344,SOTC_SWINE!B2:D344,3,FALSE))))),"SW"&amp;UPPER(RIGHT(IF(ISBLANK(VLOOKUP(E491,SOTC_SWINE!B2:D344,3,FALSE)),VLOOKUP(E491,SOTC_SWINE!B2:E344,4,FALSE),VLOOKUP(E344,SOTC_SWINE!B2:D344,3,FALSE)),LEN(IF(ISBLANK(VLOOKUP(E491,SOTC_SWINE!B2:D344,3,FALSE)),VLOOKUP(E491,SOTC_SWINE!B2:E344,4,FALSE),VLOOKUP(E344,SOTC_SWINE!B2:D344,3,FALSE)))-SEARCH("-",IF(ISBLANK(VLOOKUP(E491,SOTC_SWINE!B2:D344,3,FALSE)),VLOOKUP(E491,SOTC_SWINE!B2:E344,4,FALSE),VLOOKUP(E344,SOTC_SWINE!B2:D344,3,FALSE))))))</f>
      </c>
      <c r="G491" s="7" t="s">
        <v>26</v>
      </c>
      <c r="H491" s="7">
        <f>VLOOKUP(E491,SOTC_SWINE!B2:C344,{2},FALSE)</f>
      </c>
      <c r="I491" s="1">
        <v>1000000000631</v>
      </c>
      <c r="J491" s="2" t="s">
        <v>90</v>
      </c>
      <c r="K491" s="2" t="s">
        <v>90</v>
      </c>
      <c r="L491">
        <f>IF(VLOOKUP(K491,SKU_SWINE!C2:F106,{4},FALSE)=0, "-",VLOOKUP(K491,SKU_SWINE!C2:F106,{4},FALSE)</f>
      </c>
      <c r="M491" s="8">
        <v>20</v>
      </c>
      <c r="N491" s="7" t="s">
        <v>28</v>
      </c>
      <c r="O491" s="9">
        <f>((VLOOKUP(Y491,SOTC_SWINE!A2:J344,9,FALSE)/VLOOKUP(Y491,SOTC_SWINE!A2:J344,8,FALSE))*M491)</f>
      </c>
      <c r="P491" s="8">
        <v>0</v>
      </c>
      <c r="Q491" s="10">
        <f>O491-P491</f>
      </c>
      <c r="R491" s="10">
        <f>Q491/M491</f>
      </c>
      <c r="S491" s="10">
        <f>U491*P491</f>
      </c>
      <c r="T491" s="8">
        <v>37250</v>
      </c>
      <c r="U491" s="8">
        <f>T491/Q491</f>
      </c>
      <c r="V491" s="8">
        <f>T491/M491</f>
      </c>
      <c r="W491" t="s">
        <v>54</v>
      </c>
      <c r="X491">
        <v>17</v>
      </c>
      <c r="Y491" t="s">
        <v>416</v>
      </c>
    </row>
    <row r="492" spans="1:25" x14ac:dyDescent="0.25">
      <c r="A492">
        <v>2024</v>
      </c>
      <c r="B492" t="s">
        <v>22</v>
      </c>
      <c r="C492" s="1" t="s">
        <v>379</v>
      </c>
      <c r="D492" s="1" t="s">
        <v>414</v>
      </c>
      <c r="E492" s="1">
        <v>2100128420</v>
      </c>
      <c r="F492" s="2">
        <f>IF(ISNUMBER(SEARCH(":",IF(ISBLANK(VLOOKUP(E492,SOTC_SWINE!B2:D344,3,FALSE)),VLOOKUP(E492,SOTC_SWINE!B2:E344,4,FALSE),VLOOKUP(E344,SOTC_SWINE!B2:D344,3,FALSE))))=TRUE,"SW"&amp;UPPER(RIGHT(IF(ISBLANK(VLOOKUP(E492,SOTC_SWINE!B2:D344,3,FALSE)),VLOOKUP(E492,SOTC_SWINE!B2:E344,4,FALSE),VLOOKUP(E344,SOTC_SWINE!B2:D344,3,FALSE)),LEN(IF(ISBLANK(VLOOKUP(E492,SOTC_SWINE!B2:D344,3,FALSE)),VLOOKUP(E492,SOTC_SWINE!B2:E344,4,FALSE),VLOOKUP(E344,SOTC_SWINE!B2:D344,3,FALSE)))-SEARCH(":",IF(ISBLANK(VLOOKUP(E492,SOTC_SWINE!B2:D344,3,FALSE)),VLOOKUP(E492,SOTC_SWINE!B2:E344,4,FALSE),VLOOKUP(E344,SOTC_SWINE!B2:D344,3,FALSE))))),"SW"&amp;UPPER(RIGHT(IF(ISBLANK(VLOOKUP(E492,SOTC_SWINE!B2:D344,3,FALSE)),VLOOKUP(E492,SOTC_SWINE!B2:E344,4,FALSE),VLOOKUP(E344,SOTC_SWINE!B2:D344,3,FALSE)),LEN(IF(ISBLANK(VLOOKUP(E492,SOTC_SWINE!B2:D344,3,FALSE)),VLOOKUP(E492,SOTC_SWINE!B2:E344,4,FALSE),VLOOKUP(E344,SOTC_SWINE!B2:D344,3,FALSE)))-SEARCH("-",IF(ISBLANK(VLOOKUP(E492,SOTC_SWINE!B2:D344,3,FALSE)),VLOOKUP(E492,SOTC_SWINE!B2:E344,4,FALSE),VLOOKUP(E344,SOTC_SWINE!B2:D344,3,FALSE))))))</f>
      </c>
      <c r="G492" s="7" t="s">
        <v>26</v>
      </c>
      <c r="H492" s="7">
        <f>VLOOKUP(E492,SOTC_SWINE!B2:C344,{2},FALSE)</f>
      </c>
      <c r="I492" s="1">
        <v>1000000000630</v>
      </c>
      <c r="J492" s="2" t="s">
        <v>102</v>
      </c>
      <c r="K492" s="2" t="s">
        <v>102</v>
      </c>
      <c r="L492">
        <f>IF(VLOOKUP(K492,SKU_SWINE!C2:F106,{4},FALSE)=0, "-",VLOOKUP(K492,SKU_SWINE!C2:F106,{4},FALSE)</f>
      </c>
      <c r="M492" s="8">
        <v>5</v>
      </c>
      <c r="N492" s="7" t="s">
        <v>28</v>
      </c>
      <c r="O492" s="9">
        <f>((VLOOKUP(Y492,SOTC_SWINE!A2:J344,9,FALSE)/VLOOKUP(Y492,SOTC_SWINE!A2:J344,8,FALSE))*M492)</f>
      </c>
      <c r="P492" s="8">
        <v>0</v>
      </c>
      <c r="Q492" s="10">
        <f>O492-P492</f>
      </c>
      <c r="R492" s="10">
        <f>Q492/M492</f>
      </c>
      <c r="S492" s="10">
        <f>U492*P492</f>
      </c>
      <c r="T492" s="8">
        <v>5467</v>
      </c>
      <c r="U492" s="8">
        <f>T492/Q492</f>
      </c>
      <c r="V492" s="8">
        <f>T492/M492</f>
      </c>
      <c r="W492" t="s">
        <v>54</v>
      </c>
      <c r="X492">
        <v>17</v>
      </c>
      <c r="Y492" t="s">
        <v>417</v>
      </c>
    </row>
    <row r="493" spans="1:25" x14ac:dyDescent="0.25">
      <c r="A493">
        <v>2024</v>
      </c>
      <c r="B493" t="s">
        <v>22</v>
      </c>
      <c r="C493" s="1" t="s">
        <v>379</v>
      </c>
      <c r="D493" s="1" t="s">
        <v>414</v>
      </c>
      <c r="E493" s="1">
        <v>2100128420</v>
      </c>
      <c r="F493" s="2">
        <f>IF(ISNUMBER(SEARCH(":",IF(ISBLANK(VLOOKUP(E493,SOTC_SWINE!B2:D344,3,FALSE)),VLOOKUP(E493,SOTC_SWINE!B2:E344,4,FALSE),VLOOKUP(E344,SOTC_SWINE!B2:D344,3,FALSE))))=TRUE,"SW"&amp;UPPER(RIGHT(IF(ISBLANK(VLOOKUP(E493,SOTC_SWINE!B2:D344,3,FALSE)),VLOOKUP(E493,SOTC_SWINE!B2:E344,4,FALSE),VLOOKUP(E344,SOTC_SWINE!B2:D344,3,FALSE)),LEN(IF(ISBLANK(VLOOKUP(E493,SOTC_SWINE!B2:D344,3,FALSE)),VLOOKUP(E493,SOTC_SWINE!B2:E344,4,FALSE),VLOOKUP(E344,SOTC_SWINE!B2:D344,3,FALSE)))-SEARCH(":",IF(ISBLANK(VLOOKUP(E493,SOTC_SWINE!B2:D344,3,FALSE)),VLOOKUP(E493,SOTC_SWINE!B2:E344,4,FALSE),VLOOKUP(E344,SOTC_SWINE!B2:D344,3,FALSE))))),"SW"&amp;UPPER(RIGHT(IF(ISBLANK(VLOOKUP(E493,SOTC_SWINE!B2:D344,3,FALSE)),VLOOKUP(E493,SOTC_SWINE!B2:E344,4,FALSE),VLOOKUP(E344,SOTC_SWINE!B2:D344,3,FALSE)),LEN(IF(ISBLANK(VLOOKUP(E493,SOTC_SWINE!B2:D344,3,FALSE)),VLOOKUP(E493,SOTC_SWINE!B2:E344,4,FALSE),VLOOKUP(E344,SOTC_SWINE!B2:D344,3,FALSE)))-SEARCH("-",IF(ISBLANK(VLOOKUP(E493,SOTC_SWINE!B2:D344,3,FALSE)),VLOOKUP(E493,SOTC_SWINE!B2:E344,4,FALSE),VLOOKUP(E344,SOTC_SWINE!B2:D344,3,FALSE))))))</f>
      </c>
      <c r="G493" s="7" t="s">
        <v>26</v>
      </c>
      <c r="H493" s="7">
        <f>VLOOKUP(E493,SOTC_SWINE!B2:C344,{2},FALSE)</f>
      </c>
      <c r="I493" s="1">
        <v>1000000000278</v>
      </c>
      <c r="J493" s="2" t="s">
        <v>51</v>
      </c>
      <c r="K493" s="2" t="s">
        <v>51</v>
      </c>
      <c r="L493">
        <f>IF(VLOOKUP(K493,SKU_SWINE!C2:F106,{4},FALSE)=0, "-",VLOOKUP(K493,SKU_SWINE!C2:F106,{4},FALSE)</f>
      </c>
      <c r="M493" s="8">
        <v>1</v>
      </c>
      <c r="N493" s="7" t="s">
        <v>28</v>
      </c>
      <c r="O493" s="9">
        <f>((VLOOKUP(Y493,SOTC_SWINE!A2:J344,9,FALSE)/VLOOKUP(Y493,SOTC_SWINE!A2:J344,8,FALSE))*M493)</f>
      </c>
      <c r="P493" s="8">
        <v>0</v>
      </c>
      <c r="Q493" s="10">
        <f>O493-P493</f>
      </c>
      <c r="R493" s="10">
        <f>Q493/M493</f>
      </c>
      <c r="S493" s="10">
        <f>U493*P493</f>
      </c>
      <c r="T493" s="8">
        <v>4333.33</v>
      </c>
      <c r="U493" s="8">
        <f>T493/Q493</f>
      </c>
      <c r="V493" s="8">
        <f>T493/M493</f>
      </c>
      <c r="W493" t="s">
        <v>54</v>
      </c>
      <c r="X493">
        <v>17</v>
      </c>
      <c r="Y493" t="s">
        <v>418</v>
      </c>
    </row>
    <row r="494" spans="1:25" x14ac:dyDescent="0.25">
      <c r="A494">
        <v>2024</v>
      </c>
      <c r="B494" t="s">
        <v>22</v>
      </c>
      <c r="C494" s="1" t="s">
        <v>379</v>
      </c>
      <c r="D494" s="1" t="s">
        <v>414</v>
      </c>
      <c r="E494" s="1">
        <v>2100128420</v>
      </c>
      <c r="F494" s="2">
        <f>IF(ISNUMBER(SEARCH(":",IF(ISBLANK(VLOOKUP(E494,SOTC_SWINE!B2:D344,3,FALSE)),VLOOKUP(E494,SOTC_SWINE!B2:E344,4,FALSE),VLOOKUP(E344,SOTC_SWINE!B2:D344,3,FALSE))))=TRUE,"SW"&amp;UPPER(RIGHT(IF(ISBLANK(VLOOKUP(E494,SOTC_SWINE!B2:D344,3,FALSE)),VLOOKUP(E494,SOTC_SWINE!B2:E344,4,FALSE),VLOOKUP(E344,SOTC_SWINE!B2:D344,3,FALSE)),LEN(IF(ISBLANK(VLOOKUP(E494,SOTC_SWINE!B2:D344,3,FALSE)),VLOOKUP(E494,SOTC_SWINE!B2:E344,4,FALSE),VLOOKUP(E344,SOTC_SWINE!B2:D344,3,FALSE)))-SEARCH(":",IF(ISBLANK(VLOOKUP(E494,SOTC_SWINE!B2:D344,3,FALSE)),VLOOKUP(E494,SOTC_SWINE!B2:E344,4,FALSE),VLOOKUP(E344,SOTC_SWINE!B2:D344,3,FALSE))))),"SW"&amp;UPPER(RIGHT(IF(ISBLANK(VLOOKUP(E494,SOTC_SWINE!B2:D344,3,FALSE)),VLOOKUP(E494,SOTC_SWINE!B2:E344,4,FALSE),VLOOKUP(E344,SOTC_SWINE!B2:D344,3,FALSE)),LEN(IF(ISBLANK(VLOOKUP(E494,SOTC_SWINE!B2:D344,3,FALSE)),VLOOKUP(E494,SOTC_SWINE!B2:E344,4,FALSE),VLOOKUP(E344,SOTC_SWINE!B2:D344,3,FALSE)))-SEARCH("-",IF(ISBLANK(VLOOKUP(E494,SOTC_SWINE!B2:D344,3,FALSE)),VLOOKUP(E494,SOTC_SWINE!B2:E344,4,FALSE),VLOOKUP(E344,SOTC_SWINE!B2:D344,3,FALSE))))))</f>
      </c>
      <c r="G494" s="7" t="s">
        <v>26</v>
      </c>
      <c r="H494" s="7">
        <f>VLOOKUP(E494,SOTC_SWINE!B2:C344,{2},FALSE)</f>
      </c>
      <c r="I494" s="1">
        <v>1000000000630</v>
      </c>
      <c r="J494" s="2" t="s">
        <v>102</v>
      </c>
      <c r="K494" s="2" t="s">
        <v>102</v>
      </c>
      <c r="L494">
        <f>IF(VLOOKUP(K494,SKU_SWINE!C2:F106,{4},FALSE)=0, "-",VLOOKUP(K494,SKU_SWINE!C2:F106,{4},FALSE)</f>
      </c>
      <c r="M494" s="8">
        <v>1</v>
      </c>
      <c r="N494" s="7" t="s">
        <v>28</v>
      </c>
      <c r="O494" s="9">
        <f>((VLOOKUP(Y494,SOTC_SWINE!A2:J344,9,FALSE)/VLOOKUP(Y494,SOTC_SWINE!A2:J344,8,FALSE))*M494)</f>
      </c>
      <c r="P494" s="8">
        <v>0</v>
      </c>
      <c r="Q494" s="10">
        <f>O494-P494</f>
      </c>
      <c r="R494" s="10">
        <f>Q494/M494</f>
      </c>
      <c r="S494" s="10">
        <f>U494*P494</f>
      </c>
      <c r="T494" s="8">
        <v>1093.4</v>
      </c>
      <c r="U494" s="8">
        <f>T494/Q494</f>
      </c>
      <c r="V494" s="8">
        <f>T494/M494</f>
      </c>
      <c r="W494" t="s">
        <v>54</v>
      </c>
      <c r="X494">
        <v>17</v>
      </c>
      <c r="Y494" t="s">
        <v>417</v>
      </c>
    </row>
    <row r="495" spans="1:25" x14ac:dyDescent="0.25">
      <c r="A495">
        <v>2024</v>
      </c>
      <c r="B495" t="s">
        <v>22</v>
      </c>
      <c r="C495" s="1" t="s">
        <v>379</v>
      </c>
      <c r="D495" s="1" t="s">
        <v>414</v>
      </c>
      <c r="E495" s="1">
        <v>2100128420</v>
      </c>
      <c r="F495" s="2">
        <f>IF(ISNUMBER(SEARCH(":",IF(ISBLANK(VLOOKUP(E495,SOTC_SWINE!B2:D344,3,FALSE)),VLOOKUP(E495,SOTC_SWINE!B2:E344,4,FALSE),VLOOKUP(E344,SOTC_SWINE!B2:D344,3,FALSE))))=TRUE,"SW"&amp;UPPER(RIGHT(IF(ISBLANK(VLOOKUP(E495,SOTC_SWINE!B2:D344,3,FALSE)),VLOOKUP(E495,SOTC_SWINE!B2:E344,4,FALSE),VLOOKUP(E344,SOTC_SWINE!B2:D344,3,FALSE)),LEN(IF(ISBLANK(VLOOKUP(E495,SOTC_SWINE!B2:D344,3,FALSE)),VLOOKUP(E495,SOTC_SWINE!B2:E344,4,FALSE),VLOOKUP(E344,SOTC_SWINE!B2:D344,3,FALSE)))-SEARCH(":",IF(ISBLANK(VLOOKUP(E495,SOTC_SWINE!B2:D344,3,FALSE)),VLOOKUP(E495,SOTC_SWINE!B2:E344,4,FALSE),VLOOKUP(E344,SOTC_SWINE!B2:D344,3,FALSE))))),"SW"&amp;UPPER(RIGHT(IF(ISBLANK(VLOOKUP(E495,SOTC_SWINE!B2:D344,3,FALSE)),VLOOKUP(E495,SOTC_SWINE!B2:E344,4,FALSE),VLOOKUP(E344,SOTC_SWINE!B2:D344,3,FALSE)),LEN(IF(ISBLANK(VLOOKUP(E495,SOTC_SWINE!B2:D344,3,FALSE)),VLOOKUP(E495,SOTC_SWINE!B2:E344,4,FALSE),VLOOKUP(E344,SOTC_SWINE!B2:D344,3,FALSE)))-SEARCH("-",IF(ISBLANK(VLOOKUP(E495,SOTC_SWINE!B2:D344,3,FALSE)),VLOOKUP(E495,SOTC_SWINE!B2:E344,4,FALSE),VLOOKUP(E344,SOTC_SWINE!B2:D344,3,FALSE))))))</f>
      </c>
      <c r="G495" s="7" t="s">
        <v>26</v>
      </c>
      <c r="H495" s="7">
        <f>VLOOKUP(E495,SOTC_SWINE!B2:C344,{2},FALSE)</f>
      </c>
      <c r="I495" s="1">
        <v>1000000000631</v>
      </c>
      <c r="J495" s="2" t="s">
        <v>90</v>
      </c>
      <c r="K495" s="2" t="s">
        <v>90</v>
      </c>
      <c r="L495">
        <f>IF(VLOOKUP(K495,SKU_SWINE!C2:F106,{4},FALSE)=0, "-",VLOOKUP(K495,SKU_SWINE!C2:F106,{4},FALSE)</f>
      </c>
      <c r="M495" s="8">
        <v>3</v>
      </c>
      <c r="N495" s="7" t="s">
        <v>28</v>
      </c>
      <c r="O495" s="9">
        <f>((VLOOKUP(Y495,SOTC_SWINE!A2:J344,9,FALSE)/VLOOKUP(Y495,SOTC_SWINE!A2:J344,8,FALSE))*M495)</f>
      </c>
      <c r="P495" s="8">
        <v>0</v>
      </c>
      <c r="Q495" s="10">
        <f>O495-P495</f>
      </c>
      <c r="R495" s="10">
        <f>Q495/M495</f>
      </c>
      <c r="S495" s="10">
        <f>U495*P495</f>
      </c>
      <c r="T495" s="8">
        <v>5587.5</v>
      </c>
      <c r="U495" s="8">
        <f>T495/Q495</f>
      </c>
      <c r="V495" s="8">
        <f>T495/M495</f>
      </c>
      <c r="W495" t="s">
        <v>54</v>
      </c>
      <c r="X495">
        <v>17</v>
      </c>
      <c r="Y495" t="s">
        <v>416</v>
      </c>
    </row>
    <row r="496" spans="1:25" x14ac:dyDescent="0.25">
      <c r="A496">
        <v>2024</v>
      </c>
      <c r="B496" t="s">
        <v>22</v>
      </c>
      <c r="C496" s="1" t="s">
        <v>379</v>
      </c>
      <c r="D496" s="1" t="s">
        <v>414</v>
      </c>
      <c r="E496" s="1">
        <v>2100128420</v>
      </c>
      <c r="F496" s="2">
        <f>IF(ISNUMBER(SEARCH(":",IF(ISBLANK(VLOOKUP(E496,SOTC_SWINE!B2:D344,3,FALSE)),VLOOKUP(E496,SOTC_SWINE!B2:E344,4,FALSE),VLOOKUP(E344,SOTC_SWINE!B2:D344,3,FALSE))))=TRUE,"SW"&amp;UPPER(RIGHT(IF(ISBLANK(VLOOKUP(E496,SOTC_SWINE!B2:D344,3,FALSE)),VLOOKUP(E496,SOTC_SWINE!B2:E344,4,FALSE),VLOOKUP(E344,SOTC_SWINE!B2:D344,3,FALSE)),LEN(IF(ISBLANK(VLOOKUP(E496,SOTC_SWINE!B2:D344,3,FALSE)),VLOOKUP(E496,SOTC_SWINE!B2:E344,4,FALSE),VLOOKUP(E344,SOTC_SWINE!B2:D344,3,FALSE)))-SEARCH(":",IF(ISBLANK(VLOOKUP(E496,SOTC_SWINE!B2:D344,3,FALSE)),VLOOKUP(E496,SOTC_SWINE!B2:E344,4,FALSE),VLOOKUP(E344,SOTC_SWINE!B2:D344,3,FALSE))))),"SW"&amp;UPPER(RIGHT(IF(ISBLANK(VLOOKUP(E496,SOTC_SWINE!B2:D344,3,FALSE)),VLOOKUP(E496,SOTC_SWINE!B2:E344,4,FALSE),VLOOKUP(E344,SOTC_SWINE!B2:D344,3,FALSE)),LEN(IF(ISBLANK(VLOOKUP(E496,SOTC_SWINE!B2:D344,3,FALSE)),VLOOKUP(E496,SOTC_SWINE!B2:E344,4,FALSE),VLOOKUP(E344,SOTC_SWINE!B2:D344,3,FALSE)))-SEARCH("-",IF(ISBLANK(VLOOKUP(E496,SOTC_SWINE!B2:D344,3,FALSE)),VLOOKUP(E496,SOTC_SWINE!B2:E344,4,FALSE),VLOOKUP(E344,SOTC_SWINE!B2:D344,3,FALSE))))))</f>
      </c>
      <c r="G496" s="7" t="s">
        <v>26</v>
      </c>
      <c r="H496" s="7">
        <f>VLOOKUP(E496,SOTC_SWINE!B2:C344,{2},FALSE)</f>
      </c>
      <c r="I496" s="1">
        <v>1000000000637</v>
      </c>
      <c r="J496" s="2" t="s">
        <v>47</v>
      </c>
      <c r="K496" s="2" t="s">
        <v>47</v>
      </c>
      <c r="L496">
        <f>IF(VLOOKUP(K496,SKU_SWINE!C2:F106,{4},FALSE)=0, "-",VLOOKUP(K496,SKU_SWINE!C2:F106,{4},FALSE)</f>
      </c>
      <c r="M496" s="8">
        <v>13</v>
      </c>
      <c r="N496" s="7" t="s">
        <v>28</v>
      </c>
      <c r="O496" s="9">
        <f>((VLOOKUP(Y496,SOTC_SWINE!A2:J344,9,FALSE)/VLOOKUP(Y496,SOTC_SWINE!A2:J344,8,FALSE))*M496)</f>
      </c>
      <c r="P496" s="8">
        <v>0</v>
      </c>
      <c r="Q496" s="10">
        <f>O496-P496</f>
      </c>
      <c r="R496" s="10">
        <f>Q496/M496</f>
      </c>
      <c r="S496" s="10">
        <f>U496*P496</f>
      </c>
      <c r="T496" s="8">
        <v>42046.94</v>
      </c>
      <c r="U496" s="8">
        <f>T496/Q496</f>
      </c>
      <c r="V496" s="8">
        <f>T496/M496</f>
      </c>
      <c r="W496" t="s">
        <v>54</v>
      </c>
      <c r="X496">
        <v>17</v>
      </c>
      <c r="Y496" t="s">
        <v>415</v>
      </c>
    </row>
    <row r="497" spans="1:25" x14ac:dyDescent="0.25">
      <c r="A497">
        <v>2024</v>
      </c>
      <c r="B497" t="s">
        <v>22</v>
      </c>
      <c r="C497" s="1" t="s">
        <v>379</v>
      </c>
      <c r="D497" s="1" t="s">
        <v>414</v>
      </c>
      <c r="E497" s="1">
        <v>2100128420</v>
      </c>
      <c r="F497" s="2">
        <f>IF(ISNUMBER(SEARCH(":",IF(ISBLANK(VLOOKUP(E497,SOTC_SWINE!B2:D344,3,FALSE)),VLOOKUP(E497,SOTC_SWINE!B2:E344,4,FALSE),VLOOKUP(E344,SOTC_SWINE!B2:D344,3,FALSE))))=TRUE,"SW"&amp;UPPER(RIGHT(IF(ISBLANK(VLOOKUP(E497,SOTC_SWINE!B2:D344,3,FALSE)),VLOOKUP(E497,SOTC_SWINE!B2:E344,4,FALSE),VLOOKUP(E344,SOTC_SWINE!B2:D344,3,FALSE)),LEN(IF(ISBLANK(VLOOKUP(E497,SOTC_SWINE!B2:D344,3,FALSE)),VLOOKUP(E497,SOTC_SWINE!B2:E344,4,FALSE),VLOOKUP(E344,SOTC_SWINE!B2:D344,3,FALSE)))-SEARCH(":",IF(ISBLANK(VLOOKUP(E497,SOTC_SWINE!B2:D344,3,FALSE)),VLOOKUP(E497,SOTC_SWINE!B2:E344,4,FALSE),VLOOKUP(E344,SOTC_SWINE!B2:D344,3,FALSE))))),"SW"&amp;UPPER(RIGHT(IF(ISBLANK(VLOOKUP(E497,SOTC_SWINE!B2:D344,3,FALSE)),VLOOKUP(E497,SOTC_SWINE!B2:E344,4,FALSE),VLOOKUP(E344,SOTC_SWINE!B2:D344,3,FALSE)),LEN(IF(ISBLANK(VLOOKUP(E497,SOTC_SWINE!B2:D344,3,FALSE)),VLOOKUP(E497,SOTC_SWINE!B2:E344,4,FALSE),VLOOKUP(E344,SOTC_SWINE!B2:D344,3,FALSE)))-SEARCH("-",IF(ISBLANK(VLOOKUP(E497,SOTC_SWINE!B2:D344,3,FALSE)),VLOOKUP(E497,SOTC_SWINE!B2:E344,4,FALSE),VLOOKUP(E344,SOTC_SWINE!B2:D344,3,FALSE))))))</f>
      </c>
      <c r="G497" s="7" t="s">
        <v>26</v>
      </c>
      <c r="H497" s="7">
        <f>VLOOKUP(E497,SOTC_SWINE!B2:C344,{2},FALSE)</f>
      </c>
      <c r="I497" s="1">
        <v>1000000000278</v>
      </c>
      <c r="J497" s="2" t="s">
        <v>51</v>
      </c>
      <c r="K497" s="2" t="s">
        <v>51</v>
      </c>
      <c r="L497">
        <f>IF(VLOOKUP(K497,SKU_SWINE!C2:F106,{4},FALSE)=0, "-",VLOOKUP(K497,SKU_SWINE!C2:F106,{4},FALSE)</f>
      </c>
      <c r="M497" s="8">
        <v>2</v>
      </c>
      <c r="N497" s="7" t="s">
        <v>28</v>
      </c>
      <c r="O497" s="9">
        <f>((VLOOKUP(Y497,SOTC_SWINE!A2:J344,9,FALSE)/VLOOKUP(Y497,SOTC_SWINE!A2:J344,8,FALSE))*M497)</f>
      </c>
      <c r="P497" s="8">
        <v>0</v>
      </c>
      <c r="Q497" s="10">
        <f>O497-P497</f>
      </c>
      <c r="R497" s="10">
        <f>Q497/M497</f>
      </c>
      <c r="S497" s="10">
        <f>U497*P497</f>
      </c>
      <c r="T497" s="8">
        <v>8666.64</v>
      </c>
      <c r="U497" s="8">
        <f>T497/Q497</f>
      </c>
      <c r="V497" s="8">
        <f>T497/M497</f>
      </c>
      <c r="W497" t="s">
        <v>54</v>
      </c>
      <c r="X497">
        <v>17</v>
      </c>
      <c r="Y497" t="s">
        <v>418</v>
      </c>
    </row>
    <row r="498" spans="1:25" x14ac:dyDescent="0.25">
      <c r="A498">
        <v>2024</v>
      </c>
      <c r="B498" t="s">
        <v>22</v>
      </c>
      <c r="C498" s="1" t="s">
        <v>379</v>
      </c>
      <c r="D498" s="1" t="s">
        <v>414</v>
      </c>
      <c r="E498" s="1">
        <v>2100128420</v>
      </c>
      <c r="F498" s="2">
        <f>IF(ISNUMBER(SEARCH(":",IF(ISBLANK(VLOOKUP(E498,SOTC_SWINE!B2:D344,3,FALSE)),VLOOKUP(E498,SOTC_SWINE!B2:E344,4,FALSE),VLOOKUP(E344,SOTC_SWINE!B2:D344,3,FALSE))))=TRUE,"SW"&amp;UPPER(RIGHT(IF(ISBLANK(VLOOKUP(E498,SOTC_SWINE!B2:D344,3,FALSE)),VLOOKUP(E498,SOTC_SWINE!B2:E344,4,FALSE),VLOOKUP(E344,SOTC_SWINE!B2:D344,3,FALSE)),LEN(IF(ISBLANK(VLOOKUP(E498,SOTC_SWINE!B2:D344,3,FALSE)),VLOOKUP(E498,SOTC_SWINE!B2:E344,4,FALSE),VLOOKUP(E344,SOTC_SWINE!B2:D344,3,FALSE)))-SEARCH(":",IF(ISBLANK(VLOOKUP(E498,SOTC_SWINE!B2:D344,3,FALSE)),VLOOKUP(E498,SOTC_SWINE!B2:E344,4,FALSE),VLOOKUP(E344,SOTC_SWINE!B2:D344,3,FALSE))))),"SW"&amp;UPPER(RIGHT(IF(ISBLANK(VLOOKUP(E498,SOTC_SWINE!B2:D344,3,FALSE)),VLOOKUP(E498,SOTC_SWINE!B2:E344,4,FALSE),VLOOKUP(E344,SOTC_SWINE!B2:D344,3,FALSE)),LEN(IF(ISBLANK(VLOOKUP(E498,SOTC_SWINE!B2:D344,3,FALSE)),VLOOKUP(E498,SOTC_SWINE!B2:E344,4,FALSE),VLOOKUP(E344,SOTC_SWINE!B2:D344,3,FALSE)))-SEARCH("-",IF(ISBLANK(VLOOKUP(E498,SOTC_SWINE!B2:D344,3,FALSE)),VLOOKUP(E498,SOTC_SWINE!B2:E344,4,FALSE),VLOOKUP(E344,SOTC_SWINE!B2:D344,3,FALSE))))))</f>
      </c>
      <c r="G498" s="7" t="s">
        <v>26</v>
      </c>
      <c r="H498" s="7">
        <f>VLOOKUP(E498,SOTC_SWINE!B2:C344,{2},FALSE)</f>
      </c>
      <c r="I498" s="1">
        <v>1000000000630</v>
      </c>
      <c r="J498" s="2" t="s">
        <v>102</v>
      </c>
      <c r="K498" s="2" t="s">
        <v>102</v>
      </c>
      <c r="L498">
        <f>IF(VLOOKUP(K498,SKU_SWINE!C2:F106,{4},FALSE)=0, "-",VLOOKUP(K498,SKU_SWINE!C2:F106,{4},FALSE)</f>
      </c>
      <c r="M498" s="8">
        <v>5</v>
      </c>
      <c r="N498" s="7" t="s">
        <v>28</v>
      </c>
      <c r="O498" s="9">
        <f>((VLOOKUP(Y498,SOTC_SWINE!A2:J344,9,FALSE)/VLOOKUP(Y498,SOTC_SWINE!A2:J344,8,FALSE))*M498)</f>
      </c>
      <c r="P498" s="8">
        <v>0</v>
      </c>
      <c r="Q498" s="10">
        <f>O498-P498</f>
      </c>
      <c r="R498" s="10">
        <f>Q498/M498</f>
      </c>
      <c r="S498" s="10">
        <f>U498*P498</f>
      </c>
      <c r="T498" s="8">
        <v>5467.05</v>
      </c>
      <c r="U498" s="8">
        <f>T498/Q498</f>
      </c>
      <c r="V498" s="8">
        <f>T498/M498</f>
      </c>
      <c r="W498" t="s">
        <v>54</v>
      </c>
      <c r="X498">
        <v>17</v>
      </c>
      <c r="Y498" t="s">
        <v>417</v>
      </c>
    </row>
    <row r="499" spans="1:25" x14ac:dyDescent="0.25">
      <c r="A499">
        <v>2024</v>
      </c>
      <c r="B499" t="s">
        <v>22</v>
      </c>
      <c r="C499" s="1" t="s">
        <v>379</v>
      </c>
      <c r="D499" s="1" t="s">
        <v>414</v>
      </c>
      <c r="E499" s="1">
        <v>2100128420</v>
      </c>
      <c r="F499" s="2">
        <f>IF(ISNUMBER(SEARCH(":",IF(ISBLANK(VLOOKUP(E499,SOTC_SWINE!B2:D344,3,FALSE)),VLOOKUP(E499,SOTC_SWINE!B2:E344,4,FALSE),VLOOKUP(E344,SOTC_SWINE!B2:D344,3,FALSE))))=TRUE,"SW"&amp;UPPER(RIGHT(IF(ISBLANK(VLOOKUP(E499,SOTC_SWINE!B2:D344,3,FALSE)),VLOOKUP(E499,SOTC_SWINE!B2:E344,4,FALSE),VLOOKUP(E344,SOTC_SWINE!B2:D344,3,FALSE)),LEN(IF(ISBLANK(VLOOKUP(E499,SOTC_SWINE!B2:D344,3,FALSE)),VLOOKUP(E499,SOTC_SWINE!B2:E344,4,FALSE),VLOOKUP(E344,SOTC_SWINE!B2:D344,3,FALSE)))-SEARCH(":",IF(ISBLANK(VLOOKUP(E499,SOTC_SWINE!B2:D344,3,FALSE)),VLOOKUP(E499,SOTC_SWINE!B2:E344,4,FALSE),VLOOKUP(E344,SOTC_SWINE!B2:D344,3,FALSE))))),"SW"&amp;UPPER(RIGHT(IF(ISBLANK(VLOOKUP(E499,SOTC_SWINE!B2:D344,3,FALSE)),VLOOKUP(E499,SOTC_SWINE!B2:E344,4,FALSE),VLOOKUP(E344,SOTC_SWINE!B2:D344,3,FALSE)),LEN(IF(ISBLANK(VLOOKUP(E499,SOTC_SWINE!B2:D344,3,FALSE)),VLOOKUP(E499,SOTC_SWINE!B2:E344,4,FALSE),VLOOKUP(E344,SOTC_SWINE!B2:D344,3,FALSE)))-SEARCH("-",IF(ISBLANK(VLOOKUP(E499,SOTC_SWINE!B2:D344,3,FALSE)),VLOOKUP(E499,SOTC_SWINE!B2:E344,4,FALSE),VLOOKUP(E344,SOTC_SWINE!B2:D344,3,FALSE))))))</f>
      </c>
      <c r="G499" s="7" t="s">
        <v>26</v>
      </c>
      <c r="H499" s="7">
        <f>VLOOKUP(E499,SOTC_SWINE!B2:C344,{2},FALSE)</f>
      </c>
      <c r="I499" s="1">
        <v>1000000000631</v>
      </c>
      <c r="J499" s="2" t="s">
        <v>90</v>
      </c>
      <c r="K499" s="2" t="s">
        <v>90</v>
      </c>
      <c r="L499">
        <f>IF(VLOOKUP(K499,SKU_SWINE!C2:F106,{4},FALSE)=0, "-",VLOOKUP(K499,SKU_SWINE!C2:F106,{4},FALSE)</f>
      </c>
      <c r="M499" s="8">
        <v>7</v>
      </c>
      <c r="N499" s="7" t="s">
        <v>28</v>
      </c>
      <c r="O499" s="9">
        <f>((VLOOKUP(Y499,SOTC_SWINE!A2:J344,9,FALSE)/VLOOKUP(Y499,SOTC_SWINE!A2:J344,8,FALSE))*M499)</f>
      </c>
      <c r="P499" s="8">
        <v>0</v>
      </c>
      <c r="Q499" s="10">
        <f>O499-P499</f>
      </c>
      <c r="R499" s="10">
        <f>Q499/M499</f>
      </c>
      <c r="S499" s="10">
        <f>U499*P499</f>
      </c>
      <c r="T499" s="8">
        <v>13037.5</v>
      </c>
      <c r="U499" s="8">
        <f>T499/Q499</f>
      </c>
      <c r="V499" s="8">
        <f>T499/M499</f>
      </c>
      <c r="W499" t="s">
        <v>54</v>
      </c>
      <c r="X499">
        <v>17</v>
      </c>
      <c r="Y499" t="s">
        <v>416</v>
      </c>
    </row>
    <row r="500" spans="1:25" x14ac:dyDescent="0.25">
      <c r="A500">
        <v>2024</v>
      </c>
      <c r="B500" t="s">
        <v>22</v>
      </c>
      <c r="C500" s="1" t="s">
        <v>408</v>
      </c>
      <c r="D500" s="1" t="s">
        <v>419</v>
      </c>
      <c r="E500" s="1">
        <v>2100129039</v>
      </c>
      <c r="F500" s="2">
        <f>IF(ISNUMBER(SEARCH(":",IF(ISBLANK(VLOOKUP(E500,SOTC_SWINE!B2:D344,3,FALSE)),VLOOKUP(E500,SOTC_SWINE!B2:E344,4,FALSE),VLOOKUP(E344,SOTC_SWINE!B2:D344,3,FALSE))))=TRUE,"SW"&amp;UPPER(RIGHT(IF(ISBLANK(VLOOKUP(E500,SOTC_SWINE!B2:D344,3,FALSE)),VLOOKUP(E500,SOTC_SWINE!B2:E344,4,FALSE),VLOOKUP(E344,SOTC_SWINE!B2:D344,3,FALSE)),LEN(IF(ISBLANK(VLOOKUP(E500,SOTC_SWINE!B2:D344,3,FALSE)),VLOOKUP(E500,SOTC_SWINE!B2:E344,4,FALSE),VLOOKUP(E344,SOTC_SWINE!B2:D344,3,FALSE)))-SEARCH(":",IF(ISBLANK(VLOOKUP(E500,SOTC_SWINE!B2:D344,3,FALSE)),VLOOKUP(E500,SOTC_SWINE!B2:E344,4,FALSE),VLOOKUP(E344,SOTC_SWINE!B2:D344,3,FALSE))))),"SW"&amp;UPPER(RIGHT(IF(ISBLANK(VLOOKUP(E500,SOTC_SWINE!B2:D344,3,FALSE)),VLOOKUP(E500,SOTC_SWINE!B2:E344,4,FALSE),VLOOKUP(E344,SOTC_SWINE!B2:D344,3,FALSE)),LEN(IF(ISBLANK(VLOOKUP(E500,SOTC_SWINE!B2:D344,3,FALSE)),VLOOKUP(E500,SOTC_SWINE!B2:E344,4,FALSE),VLOOKUP(E344,SOTC_SWINE!B2:D344,3,FALSE)))-SEARCH("-",IF(ISBLANK(VLOOKUP(E500,SOTC_SWINE!B2:D344,3,FALSE)),VLOOKUP(E500,SOTC_SWINE!B2:E344,4,FALSE),VLOOKUP(E344,SOTC_SWINE!B2:D344,3,FALSE))))))</f>
      </c>
      <c r="G500" s="7" t="s">
        <v>26</v>
      </c>
      <c r="H500" s="7">
        <f>VLOOKUP(E500,SOTC_SWINE!B2:C344,{2},FALSE)</f>
      </c>
      <c r="I500" s="1">
        <v>1000000000282</v>
      </c>
      <c r="J500" s="2" t="s">
        <v>49</v>
      </c>
      <c r="K500" s="2" t="s">
        <v>49</v>
      </c>
      <c r="L500">
        <f>IF(VLOOKUP(K500,SKU_SWINE!C2:F106,{4},FALSE)=0, "-",VLOOKUP(K500,SKU_SWINE!C2:F106,{4},FALSE)</f>
      </c>
      <c r="M500" s="8">
        <v>4</v>
      </c>
      <c r="N500" s="7" t="s">
        <v>28</v>
      </c>
      <c r="O500" s="9">
        <f>((VLOOKUP(Y500,SOTC_SWINE!A2:J344,9,FALSE)/VLOOKUP(Y500,SOTC_SWINE!A2:J344,8,FALSE))*M500)</f>
      </c>
      <c r="P500" s="8">
        <v>0</v>
      </c>
      <c r="Q500" s="10">
        <f>O500-P500</f>
      </c>
      <c r="R500" s="10">
        <f>Q500/M500</f>
      </c>
      <c r="S500" s="10">
        <f>U500*P500</f>
      </c>
      <c r="T500" s="8">
        <v>27253.32</v>
      </c>
      <c r="U500" s="8">
        <f>T500/Q500</f>
      </c>
      <c r="V500" s="8">
        <f>T500/M500</f>
      </c>
      <c r="W500" t="s">
        <v>54</v>
      </c>
      <c r="X500">
        <v>17</v>
      </c>
      <c r="Y500" t="s">
        <v>420</v>
      </c>
    </row>
    <row r="501" spans="1:25" x14ac:dyDescent="0.25">
      <c r="A501">
        <v>2024</v>
      </c>
      <c r="B501" t="s">
        <v>22</v>
      </c>
      <c r="C501" s="1" t="s">
        <v>408</v>
      </c>
      <c r="D501" s="1" t="s">
        <v>419</v>
      </c>
      <c r="E501" s="1">
        <v>2100129039</v>
      </c>
      <c r="F501" s="2">
        <f>IF(ISNUMBER(SEARCH(":",IF(ISBLANK(VLOOKUP(E501,SOTC_SWINE!B2:D344,3,FALSE)),VLOOKUP(E501,SOTC_SWINE!B2:E344,4,FALSE),VLOOKUP(E344,SOTC_SWINE!B2:D344,3,FALSE))))=TRUE,"SW"&amp;UPPER(RIGHT(IF(ISBLANK(VLOOKUP(E501,SOTC_SWINE!B2:D344,3,FALSE)),VLOOKUP(E501,SOTC_SWINE!B2:E344,4,FALSE),VLOOKUP(E344,SOTC_SWINE!B2:D344,3,FALSE)),LEN(IF(ISBLANK(VLOOKUP(E501,SOTC_SWINE!B2:D344,3,FALSE)),VLOOKUP(E501,SOTC_SWINE!B2:E344,4,FALSE),VLOOKUP(E344,SOTC_SWINE!B2:D344,3,FALSE)))-SEARCH(":",IF(ISBLANK(VLOOKUP(E501,SOTC_SWINE!B2:D344,3,FALSE)),VLOOKUP(E501,SOTC_SWINE!B2:E344,4,FALSE),VLOOKUP(E344,SOTC_SWINE!B2:D344,3,FALSE))))),"SW"&amp;UPPER(RIGHT(IF(ISBLANK(VLOOKUP(E501,SOTC_SWINE!B2:D344,3,FALSE)),VLOOKUP(E501,SOTC_SWINE!B2:E344,4,FALSE),VLOOKUP(E344,SOTC_SWINE!B2:D344,3,FALSE)),LEN(IF(ISBLANK(VLOOKUP(E501,SOTC_SWINE!B2:D344,3,FALSE)),VLOOKUP(E501,SOTC_SWINE!B2:E344,4,FALSE),VLOOKUP(E344,SOTC_SWINE!B2:D344,3,FALSE)))-SEARCH("-",IF(ISBLANK(VLOOKUP(E501,SOTC_SWINE!B2:D344,3,FALSE)),VLOOKUP(E501,SOTC_SWINE!B2:E344,4,FALSE),VLOOKUP(E344,SOTC_SWINE!B2:D344,3,FALSE))))))</f>
      </c>
      <c r="G501" s="7" t="s">
        <v>26</v>
      </c>
      <c r="H501" s="7">
        <f>VLOOKUP(E501,SOTC_SWINE!B2:C344,{2},FALSE)</f>
      </c>
      <c r="I501" s="1">
        <v>1000000000282</v>
      </c>
      <c r="J501" s="2" t="s">
        <v>49</v>
      </c>
      <c r="K501" s="2" t="s">
        <v>49</v>
      </c>
      <c r="L501">
        <f>IF(VLOOKUP(K501,SKU_SWINE!C2:F106,{4},FALSE)=0, "-",VLOOKUP(K501,SKU_SWINE!C2:F106,{4},FALSE)</f>
      </c>
      <c r="M501" s="8">
        <v>1</v>
      </c>
      <c r="N501" s="7" t="s">
        <v>28</v>
      </c>
      <c r="O501" s="9">
        <f>((VLOOKUP(Y501,SOTC_SWINE!A2:J344,9,FALSE)/VLOOKUP(Y501,SOTC_SWINE!A2:J344,8,FALSE))*M501)</f>
      </c>
      <c r="P501" s="8">
        <v>0</v>
      </c>
      <c r="Q501" s="10">
        <f>O501-P501</f>
      </c>
      <c r="R501" s="10">
        <f>Q501/M501</f>
      </c>
      <c r="S501" s="10">
        <f>U501*P501</f>
      </c>
      <c r="T501" s="8">
        <v>6813.33</v>
      </c>
      <c r="U501" s="8">
        <f>T501/Q501</f>
      </c>
      <c r="V501" s="8">
        <f>T501/M501</f>
      </c>
      <c r="W501" t="s">
        <v>54</v>
      </c>
      <c r="X501">
        <v>17</v>
      </c>
      <c r="Y501" t="s">
        <v>420</v>
      </c>
    </row>
    <row r="502" spans="1:25" x14ac:dyDescent="0.25">
      <c r="A502">
        <v>2024</v>
      </c>
      <c r="B502" t="s">
        <v>22</v>
      </c>
      <c r="C502" s="1" t="s">
        <v>408</v>
      </c>
      <c r="D502" s="1" t="s">
        <v>419</v>
      </c>
      <c r="E502" s="1">
        <v>2100129039</v>
      </c>
      <c r="F502" s="2">
        <f>IF(ISNUMBER(SEARCH(":",IF(ISBLANK(VLOOKUP(E502,SOTC_SWINE!B2:D344,3,FALSE)),VLOOKUP(E502,SOTC_SWINE!B2:E344,4,FALSE),VLOOKUP(E344,SOTC_SWINE!B2:D344,3,FALSE))))=TRUE,"SW"&amp;UPPER(RIGHT(IF(ISBLANK(VLOOKUP(E502,SOTC_SWINE!B2:D344,3,FALSE)),VLOOKUP(E502,SOTC_SWINE!B2:E344,4,FALSE),VLOOKUP(E344,SOTC_SWINE!B2:D344,3,FALSE)),LEN(IF(ISBLANK(VLOOKUP(E502,SOTC_SWINE!B2:D344,3,FALSE)),VLOOKUP(E502,SOTC_SWINE!B2:E344,4,FALSE),VLOOKUP(E344,SOTC_SWINE!B2:D344,3,FALSE)))-SEARCH(":",IF(ISBLANK(VLOOKUP(E502,SOTC_SWINE!B2:D344,3,FALSE)),VLOOKUP(E502,SOTC_SWINE!B2:E344,4,FALSE),VLOOKUP(E344,SOTC_SWINE!B2:D344,3,FALSE))))),"SW"&amp;UPPER(RIGHT(IF(ISBLANK(VLOOKUP(E502,SOTC_SWINE!B2:D344,3,FALSE)),VLOOKUP(E502,SOTC_SWINE!B2:E344,4,FALSE),VLOOKUP(E344,SOTC_SWINE!B2:D344,3,FALSE)),LEN(IF(ISBLANK(VLOOKUP(E502,SOTC_SWINE!B2:D344,3,FALSE)),VLOOKUP(E502,SOTC_SWINE!B2:E344,4,FALSE),VLOOKUP(E344,SOTC_SWINE!B2:D344,3,FALSE)))-SEARCH("-",IF(ISBLANK(VLOOKUP(E502,SOTC_SWINE!B2:D344,3,FALSE)),VLOOKUP(E502,SOTC_SWINE!B2:E344,4,FALSE),VLOOKUP(E344,SOTC_SWINE!B2:D344,3,FALSE))))))</f>
      </c>
      <c r="G502" s="7" t="s">
        <v>26</v>
      </c>
      <c r="H502" s="7">
        <f>VLOOKUP(E502,SOTC_SWINE!B2:C344,{2},FALSE)</f>
      </c>
      <c r="I502" s="1">
        <v>1000000000282</v>
      </c>
      <c r="J502" s="2" t="s">
        <v>49</v>
      </c>
      <c r="K502" s="2" t="s">
        <v>49</v>
      </c>
      <c r="L502">
        <f>IF(VLOOKUP(K502,SKU_SWINE!C2:F106,{4},FALSE)=0, "-",VLOOKUP(K502,SKU_SWINE!C2:F106,{4},FALSE)</f>
      </c>
      <c r="M502" s="8">
        <v>1</v>
      </c>
      <c r="N502" s="7" t="s">
        <v>28</v>
      </c>
      <c r="O502" s="9">
        <f>((VLOOKUP(Y502,SOTC_SWINE!A2:J344,9,FALSE)/VLOOKUP(Y502,SOTC_SWINE!A2:J344,8,FALSE))*M502)</f>
      </c>
      <c r="P502" s="8">
        <v>0</v>
      </c>
      <c r="Q502" s="10">
        <f>O502-P502</f>
      </c>
      <c r="R502" s="10">
        <f>Q502/M502</f>
      </c>
      <c r="S502" s="10">
        <f>U502*P502</f>
      </c>
      <c r="T502" s="8">
        <v>6813.33</v>
      </c>
      <c r="U502" s="8">
        <f>T502/Q502</f>
      </c>
      <c r="V502" s="8">
        <f>T502/M502</f>
      </c>
      <c r="W502" t="s">
        <v>54</v>
      </c>
      <c r="X502">
        <v>17</v>
      </c>
      <c r="Y502" t="s">
        <v>420</v>
      </c>
    </row>
    <row r="503" spans="1:25" x14ac:dyDescent="0.25">
      <c r="A503">
        <v>2024</v>
      </c>
      <c r="B503" t="s">
        <v>22</v>
      </c>
      <c r="C503" s="1" t="s">
        <v>408</v>
      </c>
      <c r="D503" s="1" t="s">
        <v>419</v>
      </c>
      <c r="E503" s="1">
        <v>2100129039</v>
      </c>
      <c r="F503" s="2">
        <f>IF(ISNUMBER(SEARCH(":",IF(ISBLANK(VLOOKUP(E503,SOTC_SWINE!B2:D344,3,FALSE)),VLOOKUP(E503,SOTC_SWINE!B2:E344,4,FALSE),VLOOKUP(E344,SOTC_SWINE!B2:D344,3,FALSE))))=TRUE,"SW"&amp;UPPER(RIGHT(IF(ISBLANK(VLOOKUP(E503,SOTC_SWINE!B2:D344,3,FALSE)),VLOOKUP(E503,SOTC_SWINE!B2:E344,4,FALSE),VLOOKUP(E344,SOTC_SWINE!B2:D344,3,FALSE)),LEN(IF(ISBLANK(VLOOKUP(E503,SOTC_SWINE!B2:D344,3,FALSE)),VLOOKUP(E503,SOTC_SWINE!B2:E344,4,FALSE),VLOOKUP(E344,SOTC_SWINE!B2:D344,3,FALSE)))-SEARCH(":",IF(ISBLANK(VLOOKUP(E503,SOTC_SWINE!B2:D344,3,FALSE)),VLOOKUP(E503,SOTC_SWINE!B2:E344,4,FALSE),VLOOKUP(E344,SOTC_SWINE!B2:D344,3,FALSE))))),"SW"&amp;UPPER(RIGHT(IF(ISBLANK(VLOOKUP(E503,SOTC_SWINE!B2:D344,3,FALSE)),VLOOKUP(E503,SOTC_SWINE!B2:E344,4,FALSE),VLOOKUP(E344,SOTC_SWINE!B2:D344,3,FALSE)),LEN(IF(ISBLANK(VLOOKUP(E503,SOTC_SWINE!B2:D344,3,FALSE)),VLOOKUP(E503,SOTC_SWINE!B2:E344,4,FALSE),VLOOKUP(E344,SOTC_SWINE!B2:D344,3,FALSE)))-SEARCH("-",IF(ISBLANK(VLOOKUP(E503,SOTC_SWINE!B2:D344,3,FALSE)),VLOOKUP(E503,SOTC_SWINE!B2:E344,4,FALSE),VLOOKUP(E344,SOTC_SWINE!B2:D344,3,FALSE))))))</f>
      </c>
      <c r="G503" s="7" t="s">
        <v>26</v>
      </c>
      <c r="H503" s="7">
        <f>VLOOKUP(E503,SOTC_SWINE!B2:C344,{2},FALSE)</f>
      </c>
      <c r="I503" s="1">
        <v>1000000000637</v>
      </c>
      <c r="J503" s="2" t="s">
        <v>47</v>
      </c>
      <c r="K503" s="2" t="s">
        <v>47</v>
      </c>
      <c r="L503">
        <f>IF(VLOOKUP(K503,SKU_SWINE!C2:F106,{4},FALSE)=0, "-",VLOOKUP(K503,SKU_SWINE!C2:F106,{4},FALSE)</f>
      </c>
      <c r="M503" s="8">
        <v>1</v>
      </c>
      <c r="N503" s="7" t="s">
        <v>28</v>
      </c>
      <c r="O503" s="9">
        <f>((VLOOKUP(Y503,SOTC_SWINE!A2:J344,9,FALSE)/VLOOKUP(Y503,SOTC_SWINE!A2:J344,8,FALSE))*M503)</f>
      </c>
      <c r="P503" s="8">
        <v>0</v>
      </c>
      <c r="Q503" s="10">
        <f>O503-P503</f>
      </c>
      <c r="R503" s="10">
        <f>Q503/M503</f>
      </c>
      <c r="S503" s="10">
        <f>U503*P503</f>
      </c>
      <c r="T503" s="8">
        <v>3593.75</v>
      </c>
      <c r="U503" s="8">
        <f>T503/Q503</f>
      </c>
      <c r="V503" s="8">
        <f>T503/M503</f>
      </c>
      <c r="W503" t="s">
        <v>54</v>
      </c>
      <c r="X503">
        <v>17</v>
      </c>
      <c r="Y503" t="s">
        <v>421</v>
      </c>
    </row>
    <row r="504" spans="1:25" x14ac:dyDescent="0.25">
      <c r="A504">
        <v>2024</v>
      </c>
      <c r="B504" t="s">
        <v>22</v>
      </c>
      <c r="C504" s="1" t="s">
        <v>408</v>
      </c>
      <c r="D504" s="1" t="s">
        <v>419</v>
      </c>
      <c r="E504" s="1">
        <v>2100129039</v>
      </c>
      <c r="F504" s="2">
        <f>IF(ISNUMBER(SEARCH(":",IF(ISBLANK(VLOOKUP(E504,SOTC_SWINE!B2:D344,3,FALSE)),VLOOKUP(E504,SOTC_SWINE!B2:E344,4,FALSE),VLOOKUP(E344,SOTC_SWINE!B2:D344,3,FALSE))))=TRUE,"SW"&amp;UPPER(RIGHT(IF(ISBLANK(VLOOKUP(E504,SOTC_SWINE!B2:D344,3,FALSE)),VLOOKUP(E504,SOTC_SWINE!B2:E344,4,FALSE),VLOOKUP(E344,SOTC_SWINE!B2:D344,3,FALSE)),LEN(IF(ISBLANK(VLOOKUP(E504,SOTC_SWINE!B2:D344,3,FALSE)),VLOOKUP(E504,SOTC_SWINE!B2:E344,4,FALSE),VLOOKUP(E344,SOTC_SWINE!B2:D344,3,FALSE)))-SEARCH(":",IF(ISBLANK(VLOOKUP(E504,SOTC_SWINE!B2:D344,3,FALSE)),VLOOKUP(E504,SOTC_SWINE!B2:E344,4,FALSE),VLOOKUP(E344,SOTC_SWINE!B2:D344,3,FALSE))))),"SW"&amp;UPPER(RIGHT(IF(ISBLANK(VLOOKUP(E504,SOTC_SWINE!B2:D344,3,FALSE)),VLOOKUP(E504,SOTC_SWINE!B2:E344,4,FALSE),VLOOKUP(E344,SOTC_SWINE!B2:D344,3,FALSE)),LEN(IF(ISBLANK(VLOOKUP(E504,SOTC_SWINE!B2:D344,3,FALSE)),VLOOKUP(E504,SOTC_SWINE!B2:E344,4,FALSE),VLOOKUP(E344,SOTC_SWINE!B2:D344,3,FALSE)))-SEARCH("-",IF(ISBLANK(VLOOKUP(E504,SOTC_SWINE!B2:D344,3,FALSE)),VLOOKUP(E504,SOTC_SWINE!B2:E344,4,FALSE),VLOOKUP(E344,SOTC_SWINE!B2:D344,3,FALSE))))))</f>
      </c>
      <c r="G504" s="7" t="s">
        <v>26</v>
      </c>
      <c r="H504" s="7">
        <f>VLOOKUP(E504,SOTC_SWINE!B2:C344,{2},FALSE)</f>
      </c>
      <c r="I504" s="1">
        <v>1000000000637</v>
      </c>
      <c r="J504" s="2" t="s">
        <v>47</v>
      </c>
      <c r="K504" s="2" t="s">
        <v>47</v>
      </c>
      <c r="L504">
        <f>IF(VLOOKUP(K504,SKU_SWINE!C2:F106,{4},FALSE)=0, "-",VLOOKUP(K504,SKU_SWINE!C2:F106,{4},FALSE)</f>
      </c>
      <c r="M504" s="8">
        <v>1</v>
      </c>
      <c r="N504" s="7" t="s">
        <v>28</v>
      </c>
      <c r="O504" s="9">
        <f>((VLOOKUP(Y504,SOTC_SWINE!A2:J344,9,FALSE)/VLOOKUP(Y504,SOTC_SWINE!A2:J344,8,FALSE))*M504)</f>
      </c>
      <c r="P504" s="8">
        <v>0</v>
      </c>
      <c r="Q504" s="10">
        <f>O504-P504</f>
      </c>
      <c r="R504" s="10">
        <f>Q504/M504</f>
      </c>
      <c r="S504" s="10">
        <f>U504*P504</f>
      </c>
      <c r="T504" s="8">
        <v>3593.75</v>
      </c>
      <c r="U504" s="8">
        <f>T504/Q504</f>
      </c>
      <c r="V504" s="8">
        <f>T504/M504</f>
      </c>
      <c r="W504" t="s">
        <v>54</v>
      </c>
      <c r="X504">
        <v>17</v>
      </c>
      <c r="Y504" t="s">
        <v>421</v>
      </c>
    </row>
    <row r="505" spans="1:25" x14ac:dyDescent="0.25">
      <c r="A505">
        <v>2024</v>
      </c>
      <c r="B505" t="s">
        <v>22</v>
      </c>
      <c r="C505" s="1" t="s">
        <v>408</v>
      </c>
      <c r="D505" s="1" t="s">
        <v>419</v>
      </c>
      <c r="E505" s="1">
        <v>2100129039</v>
      </c>
      <c r="F505" s="2">
        <f>IF(ISNUMBER(SEARCH(":",IF(ISBLANK(VLOOKUP(E505,SOTC_SWINE!B2:D344,3,FALSE)),VLOOKUP(E505,SOTC_SWINE!B2:E344,4,FALSE),VLOOKUP(E344,SOTC_SWINE!B2:D344,3,FALSE))))=TRUE,"SW"&amp;UPPER(RIGHT(IF(ISBLANK(VLOOKUP(E505,SOTC_SWINE!B2:D344,3,FALSE)),VLOOKUP(E505,SOTC_SWINE!B2:E344,4,FALSE),VLOOKUP(E344,SOTC_SWINE!B2:D344,3,FALSE)),LEN(IF(ISBLANK(VLOOKUP(E505,SOTC_SWINE!B2:D344,3,FALSE)),VLOOKUP(E505,SOTC_SWINE!B2:E344,4,FALSE),VLOOKUP(E344,SOTC_SWINE!B2:D344,3,FALSE)))-SEARCH(":",IF(ISBLANK(VLOOKUP(E505,SOTC_SWINE!B2:D344,3,FALSE)),VLOOKUP(E505,SOTC_SWINE!B2:E344,4,FALSE),VLOOKUP(E344,SOTC_SWINE!B2:D344,3,FALSE))))),"SW"&amp;UPPER(RIGHT(IF(ISBLANK(VLOOKUP(E505,SOTC_SWINE!B2:D344,3,FALSE)),VLOOKUP(E505,SOTC_SWINE!B2:E344,4,FALSE),VLOOKUP(E344,SOTC_SWINE!B2:D344,3,FALSE)),LEN(IF(ISBLANK(VLOOKUP(E505,SOTC_SWINE!B2:D344,3,FALSE)),VLOOKUP(E505,SOTC_SWINE!B2:E344,4,FALSE),VLOOKUP(E344,SOTC_SWINE!B2:D344,3,FALSE)))-SEARCH("-",IF(ISBLANK(VLOOKUP(E505,SOTC_SWINE!B2:D344,3,FALSE)),VLOOKUP(E505,SOTC_SWINE!B2:E344,4,FALSE),VLOOKUP(E344,SOTC_SWINE!B2:D344,3,FALSE))))))</f>
      </c>
      <c r="G505" s="7" t="s">
        <v>26</v>
      </c>
      <c r="H505" s="7">
        <f>VLOOKUP(E505,SOTC_SWINE!B2:C344,{2},FALSE)</f>
      </c>
      <c r="I505" s="1">
        <v>1000000000278</v>
      </c>
      <c r="J505" s="2" t="s">
        <v>51</v>
      </c>
      <c r="K505" s="2" t="s">
        <v>51</v>
      </c>
      <c r="L505">
        <f>IF(VLOOKUP(K505,SKU_SWINE!C2:F106,{4},FALSE)=0, "-",VLOOKUP(K505,SKU_SWINE!C2:F106,{4},FALSE)</f>
      </c>
      <c r="M505" s="8">
        <v>5</v>
      </c>
      <c r="N505" s="7" t="s">
        <v>28</v>
      </c>
      <c r="O505" s="9">
        <f>((VLOOKUP(Y505,SOTC_SWINE!A2:J344,9,FALSE)/VLOOKUP(Y505,SOTC_SWINE!A2:J344,8,FALSE))*M505)</f>
      </c>
      <c r="P505" s="8">
        <v>0</v>
      </c>
      <c r="Q505" s="10">
        <f>O505-P505</f>
      </c>
      <c r="R505" s="10">
        <f>Q505/M505</f>
      </c>
      <c r="S505" s="10">
        <f>U505*P505</f>
      </c>
      <c r="T505" s="8">
        <v>21702.1</v>
      </c>
      <c r="U505" s="8">
        <f>T505/Q505</f>
      </c>
      <c r="V505" s="8">
        <f>T505/M505</f>
      </c>
      <c r="W505" t="s">
        <v>54</v>
      </c>
      <c r="X505">
        <v>17</v>
      </c>
      <c r="Y505" t="s">
        <v>422</v>
      </c>
    </row>
    <row r="506" spans="1:25" x14ac:dyDescent="0.25">
      <c r="A506">
        <v>2024</v>
      </c>
      <c r="B506" t="s">
        <v>22</v>
      </c>
      <c r="C506" s="1" t="s">
        <v>408</v>
      </c>
      <c r="D506" s="1" t="s">
        <v>419</v>
      </c>
      <c r="E506" s="1">
        <v>2100129039</v>
      </c>
      <c r="F506" s="2">
        <f>IF(ISNUMBER(SEARCH(":",IF(ISBLANK(VLOOKUP(E506,SOTC_SWINE!B2:D344,3,FALSE)),VLOOKUP(E506,SOTC_SWINE!B2:E344,4,FALSE),VLOOKUP(E344,SOTC_SWINE!B2:D344,3,FALSE))))=TRUE,"SW"&amp;UPPER(RIGHT(IF(ISBLANK(VLOOKUP(E506,SOTC_SWINE!B2:D344,3,FALSE)),VLOOKUP(E506,SOTC_SWINE!B2:E344,4,FALSE),VLOOKUP(E344,SOTC_SWINE!B2:D344,3,FALSE)),LEN(IF(ISBLANK(VLOOKUP(E506,SOTC_SWINE!B2:D344,3,FALSE)),VLOOKUP(E506,SOTC_SWINE!B2:E344,4,FALSE),VLOOKUP(E344,SOTC_SWINE!B2:D344,3,FALSE)))-SEARCH(":",IF(ISBLANK(VLOOKUP(E506,SOTC_SWINE!B2:D344,3,FALSE)),VLOOKUP(E506,SOTC_SWINE!B2:E344,4,FALSE),VLOOKUP(E344,SOTC_SWINE!B2:D344,3,FALSE))))),"SW"&amp;UPPER(RIGHT(IF(ISBLANK(VLOOKUP(E506,SOTC_SWINE!B2:D344,3,FALSE)),VLOOKUP(E506,SOTC_SWINE!B2:E344,4,FALSE),VLOOKUP(E344,SOTC_SWINE!B2:D344,3,FALSE)),LEN(IF(ISBLANK(VLOOKUP(E506,SOTC_SWINE!B2:D344,3,FALSE)),VLOOKUP(E506,SOTC_SWINE!B2:E344,4,FALSE),VLOOKUP(E344,SOTC_SWINE!B2:D344,3,FALSE)))-SEARCH("-",IF(ISBLANK(VLOOKUP(E506,SOTC_SWINE!B2:D344,3,FALSE)),VLOOKUP(E506,SOTC_SWINE!B2:E344,4,FALSE),VLOOKUP(E344,SOTC_SWINE!B2:D344,3,FALSE))))))</f>
      </c>
      <c r="G506" s="7" t="s">
        <v>26</v>
      </c>
      <c r="H506" s="7">
        <f>VLOOKUP(E506,SOTC_SWINE!B2:C344,{2},FALSE)</f>
      </c>
      <c r="I506" s="1">
        <v>1000000000278</v>
      </c>
      <c r="J506" s="2" t="s">
        <v>51</v>
      </c>
      <c r="K506" s="2" t="s">
        <v>51</v>
      </c>
      <c r="L506">
        <f>IF(VLOOKUP(K506,SKU_SWINE!C2:F106,{4},FALSE)=0, "-",VLOOKUP(K506,SKU_SWINE!C2:F106,{4},FALSE)</f>
      </c>
      <c r="M506" s="8">
        <v>6</v>
      </c>
      <c r="N506" s="7" t="s">
        <v>28</v>
      </c>
      <c r="O506" s="9">
        <f>((VLOOKUP(Y506,SOTC_SWINE!A2:J344,9,FALSE)/VLOOKUP(Y506,SOTC_SWINE!A2:J344,8,FALSE))*M506)</f>
      </c>
      <c r="P506" s="8">
        <v>0</v>
      </c>
      <c r="Q506" s="10">
        <f>O506-P506</f>
      </c>
      <c r="R506" s="10">
        <f>Q506/M506</f>
      </c>
      <c r="S506" s="10">
        <f>U506*P506</f>
      </c>
      <c r="T506" s="8">
        <v>26042.52</v>
      </c>
      <c r="U506" s="8">
        <f>T506/Q506</f>
      </c>
      <c r="V506" s="8">
        <f>T506/M506</f>
      </c>
      <c r="W506" t="s">
        <v>54</v>
      </c>
      <c r="X506">
        <v>17</v>
      </c>
      <c r="Y506" t="s">
        <v>422</v>
      </c>
    </row>
    <row r="507" spans="1:25" x14ac:dyDescent="0.25">
      <c r="A507">
        <v>2024</v>
      </c>
      <c r="B507" t="s">
        <v>22</v>
      </c>
      <c r="C507" s="1" t="s">
        <v>408</v>
      </c>
      <c r="D507" s="1" t="s">
        <v>419</v>
      </c>
      <c r="E507" s="1">
        <v>2100129039</v>
      </c>
      <c r="F507" s="2">
        <f>IF(ISNUMBER(SEARCH(":",IF(ISBLANK(VLOOKUP(E507,SOTC_SWINE!B2:D344,3,FALSE)),VLOOKUP(E507,SOTC_SWINE!B2:E344,4,FALSE),VLOOKUP(E344,SOTC_SWINE!B2:D344,3,FALSE))))=TRUE,"SW"&amp;UPPER(RIGHT(IF(ISBLANK(VLOOKUP(E507,SOTC_SWINE!B2:D344,3,FALSE)),VLOOKUP(E507,SOTC_SWINE!B2:E344,4,FALSE),VLOOKUP(E344,SOTC_SWINE!B2:D344,3,FALSE)),LEN(IF(ISBLANK(VLOOKUP(E507,SOTC_SWINE!B2:D344,3,FALSE)),VLOOKUP(E507,SOTC_SWINE!B2:E344,4,FALSE),VLOOKUP(E344,SOTC_SWINE!B2:D344,3,FALSE)))-SEARCH(":",IF(ISBLANK(VLOOKUP(E507,SOTC_SWINE!B2:D344,3,FALSE)),VLOOKUP(E507,SOTC_SWINE!B2:E344,4,FALSE),VLOOKUP(E344,SOTC_SWINE!B2:D344,3,FALSE))))),"SW"&amp;UPPER(RIGHT(IF(ISBLANK(VLOOKUP(E507,SOTC_SWINE!B2:D344,3,FALSE)),VLOOKUP(E507,SOTC_SWINE!B2:E344,4,FALSE),VLOOKUP(E344,SOTC_SWINE!B2:D344,3,FALSE)),LEN(IF(ISBLANK(VLOOKUP(E507,SOTC_SWINE!B2:D344,3,FALSE)),VLOOKUP(E507,SOTC_SWINE!B2:E344,4,FALSE),VLOOKUP(E344,SOTC_SWINE!B2:D344,3,FALSE)))-SEARCH("-",IF(ISBLANK(VLOOKUP(E507,SOTC_SWINE!B2:D344,3,FALSE)),VLOOKUP(E507,SOTC_SWINE!B2:E344,4,FALSE),VLOOKUP(E344,SOTC_SWINE!B2:D344,3,FALSE))))))</f>
      </c>
      <c r="G507" s="7" t="s">
        <v>26</v>
      </c>
      <c r="H507" s="7">
        <f>VLOOKUP(E507,SOTC_SWINE!B2:C344,{2},FALSE)</f>
      </c>
      <c r="I507" s="1">
        <v>1000000000278</v>
      </c>
      <c r="J507" s="2" t="s">
        <v>51</v>
      </c>
      <c r="K507" s="2" t="s">
        <v>51</v>
      </c>
      <c r="L507">
        <f>IF(VLOOKUP(K507,SKU_SWINE!C2:F106,{4},FALSE)=0, "-",VLOOKUP(K507,SKU_SWINE!C2:F106,{4},FALSE)</f>
      </c>
      <c r="M507" s="8">
        <v>1</v>
      </c>
      <c r="N507" s="7" t="s">
        <v>28</v>
      </c>
      <c r="O507" s="9">
        <f>((VLOOKUP(Y507,SOTC_SWINE!A2:J344,9,FALSE)/VLOOKUP(Y507,SOTC_SWINE!A2:J344,8,FALSE))*M507)</f>
      </c>
      <c r="P507" s="8">
        <v>0</v>
      </c>
      <c r="Q507" s="10">
        <f>O507-P507</f>
      </c>
      <c r="R507" s="10">
        <f>Q507/M507</f>
      </c>
      <c r="S507" s="10">
        <f>U507*P507</f>
      </c>
      <c r="T507" s="8">
        <v>4340.4</v>
      </c>
      <c r="U507" s="8">
        <f>T507/Q507</f>
      </c>
      <c r="V507" s="8">
        <f>T507/M507</f>
      </c>
      <c r="W507" t="s">
        <v>54</v>
      </c>
      <c r="X507">
        <v>17</v>
      </c>
      <c r="Y507" t="s">
        <v>422</v>
      </c>
    </row>
    <row r="508" spans="1:25" x14ac:dyDescent="0.25">
      <c r="A508">
        <v>2024</v>
      </c>
      <c r="B508" t="s">
        <v>22</v>
      </c>
      <c r="C508" s="1" t="s">
        <v>408</v>
      </c>
      <c r="D508" s="1" t="s">
        <v>423</v>
      </c>
      <c r="E508" s="1">
        <v>2100129057</v>
      </c>
      <c r="F508" s="2" t="s">
        <v>25</v>
      </c>
      <c r="G508" s="7" t="s">
        <v>26</v>
      </c>
      <c r="H508" s="7">
        <f>VLOOKUP(E508,SOTC_SWINE!B2:C344,{2},FALSE)</f>
      </c>
      <c r="I508" s="1">
        <v>1000000000630</v>
      </c>
      <c r="J508" s="2" t="s">
        <v>102</v>
      </c>
      <c r="K508" s="2" t="s">
        <v>102</v>
      </c>
      <c r="L508">
        <f>IF(VLOOKUP(K508,SKU_SWINE!C2:F106,{4},FALSE)=0, "-",VLOOKUP(K508,SKU_SWINE!C2:F106,{4},FALSE)</f>
      </c>
      <c r="M508" s="8">
        <v>3</v>
      </c>
      <c r="N508" s="7" t="s">
        <v>28</v>
      </c>
      <c r="O508" s="9">
        <f>((VLOOKUP(Y508,SOTC_SWINE!A2:J344,9,FALSE)/VLOOKUP(Y508,SOTC_SWINE!A2:J344,8,FALSE))*M508)</f>
      </c>
      <c r="P508" s="8">
        <f>3*M508</f>
      </c>
      <c r="Q508" s="10">
        <f>O508-P508</f>
      </c>
      <c r="R508" s="10">
        <f>Q508/M508</f>
      </c>
      <c r="S508" s="10">
        <f>U508*P508</f>
      </c>
      <c r="T508" s="8">
        <v>2837.52</v>
      </c>
      <c r="U508" s="8">
        <f>T508/Q508</f>
      </c>
      <c r="V508" s="8">
        <f>T508/M508</f>
      </c>
      <c r="W508" t="s">
        <v>25</v>
      </c>
      <c r="X508">
        <v>17</v>
      </c>
      <c r="Y508" t="s">
        <v>424</v>
      </c>
    </row>
    <row r="509" spans="1:25" x14ac:dyDescent="0.25">
      <c r="A509">
        <v>2024</v>
      </c>
      <c r="B509" t="s">
        <v>22</v>
      </c>
      <c r="C509" s="1" t="s">
        <v>408</v>
      </c>
      <c r="D509" s="1" t="s">
        <v>423</v>
      </c>
      <c r="E509" s="1">
        <v>2100129057</v>
      </c>
      <c r="F509" s="2" t="s">
        <v>25</v>
      </c>
      <c r="G509" s="7" t="s">
        <v>26</v>
      </c>
      <c r="H509" s="7">
        <f>VLOOKUP(E509,SOTC_SWINE!B2:C344,{2},FALSE)</f>
      </c>
      <c r="I509" s="1">
        <v>1000000000631</v>
      </c>
      <c r="J509" s="2" t="s">
        <v>90</v>
      </c>
      <c r="K509" s="2" t="s">
        <v>90</v>
      </c>
      <c r="L509">
        <f>IF(VLOOKUP(K509,SKU_SWINE!C2:F106,{4},FALSE)=0, "-",VLOOKUP(K509,SKU_SWINE!C2:F106,{4},FALSE)</f>
      </c>
      <c r="M509" s="8">
        <v>2</v>
      </c>
      <c r="N509" s="7" t="s">
        <v>28</v>
      </c>
      <c r="O509" s="9">
        <f>((VLOOKUP(Y509,SOTC_SWINE!A2:J344,9,FALSE)/VLOOKUP(Y509,SOTC_SWINE!A2:J344,8,FALSE))*M509)</f>
      </c>
      <c r="P509" s="8">
        <f>3*M509</f>
      </c>
      <c r="Q509" s="10">
        <f>O509-P509</f>
      </c>
      <c r="R509" s="10">
        <f>Q509/M509</f>
      </c>
      <c r="S509" s="10">
        <f>U509*P509</f>
      </c>
      <c r="T509" s="8">
        <v>3666.66</v>
      </c>
      <c r="U509" s="8">
        <f>T509/Q509</f>
      </c>
      <c r="V509" s="8">
        <f>T509/M509</f>
      </c>
      <c r="W509" t="s">
        <v>25</v>
      </c>
      <c r="X509">
        <v>17</v>
      </c>
      <c r="Y509" t="s">
        <v>425</v>
      </c>
    </row>
    <row r="510" spans="1:25" x14ac:dyDescent="0.25">
      <c r="A510">
        <v>2024</v>
      </c>
      <c r="B510" t="s">
        <v>22</v>
      </c>
      <c r="C510" s="1" t="s">
        <v>408</v>
      </c>
      <c r="D510" s="1" t="s">
        <v>423</v>
      </c>
      <c r="E510" s="1">
        <v>2100129057</v>
      </c>
      <c r="F510" s="2" t="s">
        <v>25</v>
      </c>
      <c r="G510" s="7" t="s">
        <v>26</v>
      </c>
      <c r="H510" s="7">
        <f>VLOOKUP(E510,SOTC_SWINE!B2:C344,{2},FALSE)</f>
      </c>
      <c r="I510" s="1">
        <v>1000000000637</v>
      </c>
      <c r="J510" s="2" t="s">
        <v>47</v>
      </c>
      <c r="K510" s="2" t="s">
        <v>47</v>
      </c>
      <c r="L510">
        <f>IF(VLOOKUP(K510,SKU_SWINE!C2:F106,{4},FALSE)=0, "-",VLOOKUP(K510,SKU_SWINE!C2:F106,{4},FALSE)</f>
      </c>
      <c r="M510" s="8">
        <v>1</v>
      </c>
      <c r="N510" s="7" t="s">
        <v>28</v>
      </c>
      <c r="O510" s="9">
        <f>((VLOOKUP(Y510,SOTC_SWINE!A2:J344,9,FALSE)/VLOOKUP(Y510,SOTC_SWINE!A2:J344,8,FALSE))*M510)</f>
      </c>
      <c r="P510" s="8">
        <f>3*M510</f>
      </c>
      <c r="Q510" s="10">
        <f>O510-P510</f>
      </c>
      <c r="R510" s="10">
        <f>Q510/M510</f>
      </c>
      <c r="S510" s="10">
        <f>U510*P510</f>
      </c>
      <c r="T510" s="8">
        <v>2940</v>
      </c>
      <c r="U510" s="8">
        <f>T510/Q510</f>
      </c>
      <c r="V510" s="8">
        <f>T510/M510</f>
      </c>
      <c r="W510" t="s">
        <v>25</v>
      </c>
      <c r="X510">
        <v>17</v>
      </c>
      <c r="Y510" t="s">
        <v>426</v>
      </c>
    </row>
    <row r="511" spans="1:25" x14ac:dyDescent="0.25">
      <c r="A511">
        <v>2024</v>
      </c>
      <c r="B511" t="s">
        <v>22</v>
      </c>
      <c r="C511" s="1" t="s">
        <v>408</v>
      </c>
      <c r="D511" s="1" t="s">
        <v>423</v>
      </c>
      <c r="E511" s="1">
        <v>2100129057</v>
      </c>
      <c r="F511" s="2" t="s">
        <v>25</v>
      </c>
      <c r="G511" s="7" t="s">
        <v>26</v>
      </c>
      <c r="H511" s="7">
        <f>VLOOKUP(E511,SOTC_SWINE!B2:C344,{2},FALSE)</f>
      </c>
      <c r="I511" s="1">
        <v>1000000000278</v>
      </c>
      <c r="J511" s="2" t="s">
        <v>51</v>
      </c>
      <c r="K511" s="2" t="s">
        <v>51</v>
      </c>
      <c r="L511">
        <f>IF(VLOOKUP(K511,SKU_SWINE!C2:F106,{4},FALSE)=0, "-",VLOOKUP(K511,SKU_SWINE!C2:F106,{4},FALSE)</f>
      </c>
      <c r="M511" s="8">
        <v>1</v>
      </c>
      <c r="N511" s="7" t="s">
        <v>28</v>
      </c>
      <c r="O511" s="9">
        <f>((VLOOKUP(Y511,SOTC_SWINE!A2:J344,9,FALSE)/VLOOKUP(Y511,SOTC_SWINE!A2:J344,8,FALSE))*M511)</f>
      </c>
      <c r="P511" s="8">
        <f>3*M511</f>
      </c>
      <c r="Q511" s="10">
        <f>O511-P511</f>
      </c>
      <c r="R511" s="10">
        <f>Q511/M511</f>
      </c>
      <c r="S511" s="10">
        <f>U511*P511</f>
      </c>
      <c r="T511" s="8">
        <v>3255</v>
      </c>
      <c r="U511" s="8">
        <f>T511/Q511</f>
      </c>
      <c r="V511" s="8">
        <f>T511/M511</f>
      </c>
      <c r="W511" t="s">
        <v>25</v>
      </c>
      <c r="X511">
        <v>17</v>
      </c>
      <c r="Y511" t="s">
        <v>427</v>
      </c>
    </row>
    <row r="512" spans="1:25" x14ac:dyDescent="0.25">
      <c r="A512">
        <v>2024</v>
      </c>
      <c r="B512" t="s">
        <v>22</v>
      </c>
      <c r="C512" s="1" t="s">
        <v>408</v>
      </c>
      <c r="D512" s="1" t="s">
        <v>423</v>
      </c>
      <c r="E512" s="1">
        <v>2100129057</v>
      </c>
      <c r="F512" s="2" t="s">
        <v>25</v>
      </c>
      <c r="G512" s="7" t="s">
        <v>26</v>
      </c>
      <c r="H512" s="7">
        <f>VLOOKUP(E512,SOTC_SWINE!B2:C344,{2},FALSE)</f>
      </c>
      <c r="I512" s="1">
        <v>1000000000631</v>
      </c>
      <c r="J512" s="2" t="s">
        <v>90</v>
      </c>
      <c r="K512" s="2" t="s">
        <v>90</v>
      </c>
      <c r="L512">
        <f>IF(VLOOKUP(K512,SKU_SWINE!C2:F106,{4},FALSE)=0, "-",VLOOKUP(K512,SKU_SWINE!C2:F106,{4},FALSE)</f>
      </c>
      <c r="M512" s="8">
        <v>3</v>
      </c>
      <c r="N512" s="7" t="s">
        <v>28</v>
      </c>
      <c r="O512" s="9">
        <f>((VLOOKUP(Y512,SOTC_SWINE!A2:J344,9,FALSE)/VLOOKUP(Y512,SOTC_SWINE!A2:J344,8,FALSE))*M512)</f>
      </c>
      <c r="P512" s="8">
        <f>3*M512</f>
      </c>
      <c r="Q512" s="10">
        <f>O512-P512</f>
      </c>
      <c r="R512" s="10">
        <f>Q512/M512</f>
      </c>
      <c r="S512" s="10">
        <f>U512*P512</f>
      </c>
      <c r="T512" s="8">
        <v>4567.5</v>
      </c>
      <c r="U512" s="8">
        <f>T512/Q512</f>
      </c>
      <c r="V512" s="8">
        <f>T512/M512</f>
      </c>
      <c r="W512" t="s">
        <v>25</v>
      </c>
      <c r="X512">
        <v>17</v>
      </c>
      <c r="Y512" t="s">
        <v>425</v>
      </c>
    </row>
    <row r="513" spans="1:25" x14ac:dyDescent="0.25">
      <c r="A513">
        <v>2024</v>
      </c>
      <c r="B513" t="s">
        <v>22</v>
      </c>
      <c r="C513" s="1" t="s">
        <v>408</v>
      </c>
      <c r="D513" s="1" t="s">
        <v>423</v>
      </c>
      <c r="E513" s="1">
        <v>2100129057</v>
      </c>
      <c r="F513" s="2" t="s">
        <v>25</v>
      </c>
      <c r="G513" s="7" t="s">
        <v>26</v>
      </c>
      <c r="H513" s="7">
        <f>VLOOKUP(E513,SOTC_SWINE!B2:C344,{2},FALSE)</f>
      </c>
      <c r="I513" s="1">
        <v>1000000000631</v>
      </c>
      <c r="J513" s="2" t="s">
        <v>90</v>
      </c>
      <c r="K513" s="2" t="s">
        <v>90</v>
      </c>
      <c r="L513">
        <f>IF(VLOOKUP(K513,SKU_SWINE!C2:F106,{4},FALSE)=0, "-",VLOOKUP(K513,SKU_SWINE!C2:F106,{4},FALSE)</f>
      </c>
      <c r="M513" s="8">
        <v>7</v>
      </c>
      <c r="N513" s="7" t="s">
        <v>28</v>
      </c>
      <c r="O513" s="9">
        <f>((VLOOKUP(Y513,SOTC_SWINE!A2:J344,9,FALSE)/VLOOKUP(Y513,SOTC_SWINE!A2:J344,8,FALSE))*M513)</f>
      </c>
      <c r="P513" s="8">
        <f>3*M513</f>
      </c>
      <c r="Q513" s="10">
        <f>O513-P513</f>
      </c>
      <c r="R513" s="10">
        <f>Q513/M513</f>
      </c>
      <c r="S513" s="10">
        <f>U513*P513</f>
      </c>
      <c r="T513" s="8">
        <v>12833.38</v>
      </c>
      <c r="U513" s="8">
        <f>T513/Q513</f>
      </c>
      <c r="V513" s="8">
        <f>T513/M513</f>
      </c>
      <c r="W513" t="s">
        <v>25</v>
      </c>
      <c r="X513">
        <v>17</v>
      </c>
      <c r="Y513" t="s">
        <v>425</v>
      </c>
    </row>
    <row r="514" spans="1:25" x14ac:dyDescent="0.25">
      <c r="A514">
        <v>2024</v>
      </c>
      <c r="B514" t="s">
        <v>22</v>
      </c>
      <c r="C514" s="1" t="s">
        <v>408</v>
      </c>
      <c r="D514" s="1" t="s">
        <v>423</v>
      </c>
      <c r="E514" s="1">
        <v>2100129057</v>
      </c>
      <c r="F514" s="2" t="s">
        <v>25</v>
      </c>
      <c r="G514" s="7" t="s">
        <v>26</v>
      </c>
      <c r="H514" s="7">
        <f>VLOOKUP(E514,SOTC_SWINE!B2:C344,{2},FALSE)</f>
      </c>
      <c r="I514" s="1">
        <v>1000000000637</v>
      </c>
      <c r="J514" s="2" t="s">
        <v>47</v>
      </c>
      <c r="K514" s="2" t="s">
        <v>47</v>
      </c>
      <c r="L514">
        <f>IF(VLOOKUP(K514,SKU_SWINE!C2:F106,{4},FALSE)=0, "-",VLOOKUP(K514,SKU_SWINE!C2:F106,{4},FALSE)</f>
      </c>
      <c r="M514" s="8">
        <v>1</v>
      </c>
      <c r="N514" s="7" t="s">
        <v>28</v>
      </c>
      <c r="O514" s="9">
        <f>((VLOOKUP(Y514,SOTC_SWINE!A2:J344,9,FALSE)/VLOOKUP(Y514,SOTC_SWINE!A2:J344,8,FALSE))*M514)</f>
      </c>
      <c r="P514" s="8">
        <f>3*M514</f>
      </c>
      <c r="Q514" s="10">
        <f>O514-P514</f>
      </c>
      <c r="R514" s="10">
        <f>Q514/M514</f>
      </c>
      <c r="S514" s="10">
        <f>U514*P514</f>
      </c>
      <c r="T514" s="8">
        <v>2992.5</v>
      </c>
      <c r="U514" s="8">
        <f>T514/Q514</f>
      </c>
      <c r="V514" s="8">
        <f>T514/M514</f>
      </c>
      <c r="W514" t="s">
        <v>25</v>
      </c>
      <c r="X514">
        <v>17</v>
      </c>
      <c r="Y514" t="s">
        <v>426</v>
      </c>
    </row>
    <row r="515" spans="1:25" x14ac:dyDescent="0.25">
      <c r="A515">
        <v>2024</v>
      </c>
      <c r="B515" t="s">
        <v>22</v>
      </c>
      <c r="C515" s="1" t="s">
        <v>408</v>
      </c>
      <c r="D515" s="1" t="s">
        <v>423</v>
      </c>
      <c r="E515" s="1">
        <v>2100129057</v>
      </c>
      <c r="F515" s="2" t="s">
        <v>25</v>
      </c>
      <c r="G515" s="7" t="s">
        <v>26</v>
      </c>
      <c r="H515" s="7">
        <f>VLOOKUP(E515,SOTC_SWINE!B2:C344,{2},FALSE)</f>
      </c>
      <c r="I515" s="1">
        <v>1000000000278</v>
      </c>
      <c r="J515" s="2" t="s">
        <v>51</v>
      </c>
      <c r="K515" s="2" t="s">
        <v>51</v>
      </c>
      <c r="L515">
        <f>IF(VLOOKUP(K515,SKU_SWINE!C2:F106,{4},FALSE)=0, "-",VLOOKUP(K515,SKU_SWINE!C2:F106,{4},FALSE)</f>
      </c>
      <c r="M515" s="8">
        <v>3</v>
      </c>
      <c r="N515" s="7" t="s">
        <v>28</v>
      </c>
      <c r="O515" s="9">
        <f>((VLOOKUP(Y515,SOTC_SWINE!A2:J344,9,FALSE)/VLOOKUP(Y515,SOTC_SWINE!A2:J344,8,FALSE))*M515)</f>
      </c>
      <c r="P515" s="8">
        <f>3*M515</f>
      </c>
      <c r="Q515" s="10">
        <f>O515-P515</f>
      </c>
      <c r="R515" s="10">
        <f>Q515/M515</f>
      </c>
      <c r="S515" s="10">
        <f>U515*P515</f>
      </c>
      <c r="T515" s="8">
        <v>12093.75</v>
      </c>
      <c r="U515" s="8">
        <f>T515/Q515</f>
      </c>
      <c r="V515" s="8">
        <f>T515/M515</f>
      </c>
      <c r="W515" t="s">
        <v>25</v>
      </c>
      <c r="X515">
        <v>17</v>
      </c>
      <c r="Y515" t="s">
        <v>427</v>
      </c>
    </row>
    <row r="516" spans="1:25" x14ac:dyDescent="0.25">
      <c r="A516">
        <v>2024</v>
      </c>
      <c r="B516" t="s">
        <v>22</v>
      </c>
      <c r="C516" s="1" t="s">
        <v>408</v>
      </c>
      <c r="D516" s="1" t="s">
        <v>423</v>
      </c>
      <c r="E516" s="1">
        <v>2100129057</v>
      </c>
      <c r="F516" s="2" t="s">
        <v>25</v>
      </c>
      <c r="G516" s="7" t="s">
        <v>26</v>
      </c>
      <c r="H516" s="7">
        <f>VLOOKUP(E516,SOTC_SWINE!B2:C344,{2},FALSE)</f>
      </c>
      <c r="I516" s="1">
        <v>1000000000637</v>
      </c>
      <c r="J516" s="2" t="s">
        <v>47</v>
      </c>
      <c r="K516" s="2" t="s">
        <v>47</v>
      </c>
      <c r="L516">
        <f>IF(VLOOKUP(K516,SKU_SWINE!C2:F106,{4},FALSE)=0, "-",VLOOKUP(K516,SKU_SWINE!C2:F106,{4},FALSE)</f>
      </c>
      <c r="M516" s="8">
        <v>1</v>
      </c>
      <c r="N516" s="7" t="s">
        <v>28</v>
      </c>
      <c r="O516" s="9">
        <f>((VLOOKUP(Y516,SOTC_SWINE!A2:J344,9,FALSE)/VLOOKUP(Y516,SOTC_SWINE!A2:J344,8,FALSE))*M516)</f>
      </c>
      <c r="P516" s="8">
        <f>3*M516</f>
      </c>
      <c r="Q516" s="10">
        <f>O516-P516</f>
      </c>
      <c r="R516" s="10">
        <f>Q516/M516</f>
      </c>
      <c r="S516" s="10">
        <f>U516*P516</f>
      </c>
      <c r="T516" s="8">
        <v>3208.33</v>
      </c>
      <c r="U516" s="8">
        <f>T516/Q516</f>
      </c>
      <c r="V516" s="8">
        <f>T516/M516</f>
      </c>
      <c r="W516" t="s">
        <v>25</v>
      </c>
      <c r="X516">
        <v>17</v>
      </c>
      <c r="Y516" t="s">
        <v>426</v>
      </c>
    </row>
    <row r="517" spans="1:25" x14ac:dyDescent="0.25">
      <c r="A517">
        <v>2024</v>
      </c>
      <c r="B517" t="s">
        <v>22</v>
      </c>
      <c r="C517" s="1" t="s">
        <v>408</v>
      </c>
      <c r="D517" s="1" t="s">
        <v>423</v>
      </c>
      <c r="E517" s="1">
        <v>2100129057</v>
      </c>
      <c r="F517" s="2" t="s">
        <v>25</v>
      </c>
      <c r="G517" s="7" t="s">
        <v>26</v>
      </c>
      <c r="H517" s="7">
        <f>VLOOKUP(E517,SOTC_SWINE!B2:C344,{2},FALSE)</f>
      </c>
      <c r="I517" s="1">
        <v>1000000000278</v>
      </c>
      <c r="J517" s="2" t="s">
        <v>51</v>
      </c>
      <c r="K517" s="2" t="s">
        <v>51</v>
      </c>
      <c r="L517">
        <f>IF(VLOOKUP(K517,SKU_SWINE!C2:F106,{4},FALSE)=0, "-",VLOOKUP(K517,SKU_SWINE!C2:F106,{4},FALSE)</f>
      </c>
      <c r="M517" s="8">
        <v>1</v>
      </c>
      <c r="N517" s="7" t="s">
        <v>28</v>
      </c>
      <c r="O517" s="9">
        <f>((VLOOKUP(Y517,SOTC_SWINE!A2:J344,9,FALSE)/VLOOKUP(Y517,SOTC_SWINE!A2:J344,8,FALSE))*M517)</f>
      </c>
      <c r="P517" s="8">
        <f>3*M517</f>
      </c>
      <c r="Q517" s="10">
        <f>O517-P517</f>
      </c>
      <c r="R517" s="10">
        <f>Q517/M517</f>
      </c>
      <c r="S517" s="10">
        <f>U517*P517</f>
      </c>
      <c r="T517" s="8">
        <v>4031.25</v>
      </c>
      <c r="U517" s="8">
        <f>T517/Q517</f>
      </c>
      <c r="V517" s="8">
        <f>T517/M517</f>
      </c>
      <c r="W517" t="s">
        <v>25</v>
      </c>
      <c r="X517">
        <v>17</v>
      </c>
      <c r="Y517" t="s">
        <v>427</v>
      </c>
    </row>
    <row r="518" spans="1:25" x14ac:dyDescent="0.25">
      <c r="A518">
        <v>2024</v>
      </c>
      <c r="B518" t="s">
        <v>22</v>
      </c>
      <c r="C518" s="1" t="s">
        <v>408</v>
      </c>
      <c r="D518" s="1" t="s">
        <v>423</v>
      </c>
      <c r="E518" s="1">
        <v>2100129057</v>
      </c>
      <c r="F518" s="2" t="s">
        <v>25</v>
      </c>
      <c r="G518" s="7" t="s">
        <v>26</v>
      </c>
      <c r="H518" s="7">
        <f>VLOOKUP(E518,SOTC_SWINE!B2:C344,{2},FALSE)</f>
      </c>
      <c r="I518" s="1">
        <v>1000000000630</v>
      </c>
      <c r="J518" s="2" t="s">
        <v>102</v>
      </c>
      <c r="K518" s="2" t="s">
        <v>102</v>
      </c>
      <c r="L518">
        <f>IF(VLOOKUP(K518,SKU_SWINE!C2:F106,{4},FALSE)=0, "-",VLOOKUP(K518,SKU_SWINE!C2:F106,{4},FALSE)</f>
      </c>
      <c r="M518" s="8">
        <v>1</v>
      </c>
      <c r="N518" s="7" t="s">
        <v>28</v>
      </c>
      <c r="O518" s="9">
        <f>((VLOOKUP(Y518,SOTC_SWINE!A2:J344,9,FALSE)/VLOOKUP(Y518,SOTC_SWINE!A2:J344,8,FALSE))*M518)</f>
      </c>
      <c r="P518" s="8">
        <f>3*M518</f>
      </c>
      <c r="Q518" s="10">
        <f>O518-P518</f>
      </c>
      <c r="R518" s="10">
        <f>Q518/M518</f>
      </c>
      <c r="S518" s="10">
        <f>U518*P518</f>
      </c>
      <c r="T518" s="8">
        <v>945.83</v>
      </c>
      <c r="U518" s="8">
        <f>T518/Q518</f>
      </c>
      <c r="V518" s="8">
        <f>T518/M518</f>
      </c>
      <c r="W518" t="s">
        <v>25</v>
      </c>
      <c r="X518">
        <v>17</v>
      </c>
      <c r="Y518" t="s">
        <v>424</v>
      </c>
    </row>
    <row r="519" spans="1:25" x14ac:dyDescent="0.25">
      <c r="A519">
        <v>2024</v>
      </c>
      <c r="B519" t="s">
        <v>22</v>
      </c>
      <c r="C519" s="1" t="s">
        <v>408</v>
      </c>
      <c r="D519" s="1" t="s">
        <v>423</v>
      </c>
      <c r="E519" s="1">
        <v>2100129057</v>
      </c>
      <c r="F519" s="2" t="s">
        <v>25</v>
      </c>
      <c r="G519" s="7" t="s">
        <v>26</v>
      </c>
      <c r="H519" s="7">
        <f>VLOOKUP(E519,SOTC_SWINE!B2:C344,{2},FALSE)</f>
      </c>
      <c r="I519" s="1">
        <v>1000000000631</v>
      </c>
      <c r="J519" s="2" t="s">
        <v>90</v>
      </c>
      <c r="K519" s="2" t="s">
        <v>90</v>
      </c>
      <c r="L519">
        <f>IF(VLOOKUP(K519,SKU_SWINE!C2:F106,{4},FALSE)=0, "-",VLOOKUP(K519,SKU_SWINE!C2:F106,{4},FALSE)</f>
      </c>
      <c r="M519" s="8">
        <v>2</v>
      </c>
      <c r="N519" s="7" t="s">
        <v>28</v>
      </c>
      <c r="O519" s="9">
        <f>((VLOOKUP(Y519,SOTC_SWINE!A2:J344,9,FALSE)/VLOOKUP(Y519,SOTC_SWINE!A2:J344,8,FALSE))*M519)</f>
      </c>
      <c r="P519" s="8">
        <f>3*M519</f>
      </c>
      <c r="Q519" s="10">
        <f>O519-P519</f>
      </c>
      <c r="R519" s="10">
        <f>Q519/M519</f>
      </c>
      <c r="S519" s="10">
        <f>U519*P519</f>
      </c>
      <c r="T519" s="8">
        <v>3666.66</v>
      </c>
      <c r="U519" s="8">
        <f>T519/Q519</f>
      </c>
      <c r="V519" s="8">
        <f>T519/M519</f>
      </c>
      <c r="W519" t="s">
        <v>25</v>
      </c>
      <c r="X519">
        <v>17</v>
      </c>
      <c r="Y519" t="s">
        <v>425</v>
      </c>
    </row>
    <row r="520" spans="1:25" x14ac:dyDescent="0.25">
      <c r="A520">
        <v>2024</v>
      </c>
      <c r="B520" t="s">
        <v>22</v>
      </c>
      <c r="C520" s="1" t="s">
        <v>408</v>
      </c>
      <c r="D520" s="1" t="s">
        <v>423</v>
      </c>
      <c r="E520" s="1">
        <v>2100129057</v>
      </c>
      <c r="F520" s="2" t="s">
        <v>25</v>
      </c>
      <c r="G520" s="7" t="s">
        <v>26</v>
      </c>
      <c r="H520" s="7">
        <f>VLOOKUP(E520,SOTC_SWINE!B2:C344,{2},FALSE)</f>
      </c>
      <c r="I520" s="1">
        <v>1000000000637</v>
      </c>
      <c r="J520" s="2" t="s">
        <v>47</v>
      </c>
      <c r="K520" s="2" t="s">
        <v>47</v>
      </c>
      <c r="L520">
        <f>IF(VLOOKUP(K520,SKU_SWINE!C2:F106,{4},FALSE)=0, "-",VLOOKUP(K520,SKU_SWINE!C2:F106,{4},FALSE)</f>
      </c>
      <c r="M520" s="8">
        <v>2</v>
      </c>
      <c r="N520" s="7" t="s">
        <v>28</v>
      </c>
      <c r="O520" s="9">
        <f>((VLOOKUP(Y520,SOTC_SWINE!A2:J344,9,FALSE)/VLOOKUP(Y520,SOTC_SWINE!A2:J344,8,FALSE))*M520)</f>
      </c>
      <c r="P520" s="8">
        <f>3*M520</f>
      </c>
      <c r="Q520" s="10">
        <f>O520-P520</f>
      </c>
      <c r="R520" s="10">
        <f>Q520/M520</f>
      </c>
      <c r="S520" s="10">
        <f>U520*P520</f>
      </c>
      <c r="T520" s="8">
        <v>6416.66</v>
      </c>
      <c r="U520" s="8">
        <f>T520/Q520</f>
      </c>
      <c r="V520" s="8">
        <f>T520/M520</f>
      </c>
      <c r="W520" t="s">
        <v>25</v>
      </c>
      <c r="X520">
        <v>17</v>
      </c>
      <c r="Y520" t="s">
        <v>426</v>
      </c>
    </row>
    <row r="521" spans="1:25" x14ac:dyDescent="0.25">
      <c r="A521">
        <v>2024</v>
      </c>
      <c r="B521" t="s">
        <v>22</v>
      </c>
      <c r="C521" s="1" t="s">
        <v>408</v>
      </c>
      <c r="D521" s="1" t="s">
        <v>423</v>
      </c>
      <c r="E521" s="1">
        <v>2100129057</v>
      </c>
      <c r="F521" s="2" t="s">
        <v>25</v>
      </c>
      <c r="G521" s="7" t="s">
        <v>26</v>
      </c>
      <c r="H521" s="7">
        <f>VLOOKUP(E521,SOTC_SWINE!B2:C344,{2},FALSE)</f>
      </c>
      <c r="I521" s="1">
        <v>1000000000630</v>
      </c>
      <c r="J521" s="2" t="s">
        <v>102</v>
      </c>
      <c r="K521" s="2" t="s">
        <v>102</v>
      </c>
      <c r="L521">
        <f>IF(VLOOKUP(K521,SKU_SWINE!C2:F106,{4},FALSE)=0, "-",VLOOKUP(K521,SKU_SWINE!C2:F106,{4},FALSE)</f>
      </c>
      <c r="M521" s="8">
        <v>5</v>
      </c>
      <c r="N521" s="7" t="s">
        <v>28</v>
      </c>
      <c r="O521" s="9">
        <f>((VLOOKUP(Y521,SOTC_SWINE!A2:J344,9,FALSE)/VLOOKUP(Y521,SOTC_SWINE!A2:J344,8,FALSE))*M521)</f>
      </c>
      <c r="P521" s="8">
        <f>3*M521</f>
      </c>
      <c r="Q521" s="10">
        <f>O521-P521</f>
      </c>
      <c r="R521" s="10">
        <f>Q521/M521</f>
      </c>
      <c r="S521" s="10">
        <f>U521*P521</f>
      </c>
      <c r="T521" s="8">
        <v>4729.15</v>
      </c>
      <c r="U521" s="8">
        <f>T521/Q521</f>
      </c>
      <c r="V521" s="8">
        <f>T521/M521</f>
      </c>
      <c r="W521" t="s">
        <v>25</v>
      </c>
      <c r="X521">
        <v>17</v>
      </c>
      <c r="Y521" t="s">
        <v>424</v>
      </c>
    </row>
    <row r="522" spans="1:25" x14ac:dyDescent="0.25">
      <c r="A522">
        <v>2024</v>
      </c>
      <c r="B522" t="s">
        <v>22</v>
      </c>
      <c r="C522" s="1" t="s">
        <v>408</v>
      </c>
      <c r="D522" s="1" t="s">
        <v>423</v>
      </c>
      <c r="E522" s="1">
        <v>2100129057</v>
      </c>
      <c r="F522" s="2" t="s">
        <v>25</v>
      </c>
      <c r="G522" s="7" t="s">
        <v>26</v>
      </c>
      <c r="H522" s="7">
        <f>VLOOKUP(E522,SOTC_SWINE!B2:C344,{2},FALSE)</f>
      </c>
      <c r="I522" s="1">
        <v>1000000000630</v>
      </c>
      <c r="J522" s="2" t="s">
        <v>102</v>
      </c>
      <c r="K522" s="2" t="s">
        <v>102</v>
      </c>
      <c r="L522">
        <f>IF(VLOOKUP(K522,SKU_SWINE!C2:F106,{4},FALSE)=0, "-",VLOOKUP(K522,SKU_SWINE!C2:F106,{4},FALSE)</f>
      </c>
      <c r="M522" s="8">
        <v>6</v>
      </c>
      <c r="N522" s="7" t="s">
        <v>28</v>
      </c>
      <c r="O522" s="9">
        <f>((VLOOKUP(Y522,SOTC_SWINE!A2:J344,9,FALSE)/VLOOKUP(Y522,SOTC_SWINE!A2:J344,8,FALSE))*M522)</f>
      </c>
      <c r="P522" s="8">
        <f>3*M522</f>
      </c>
      <c r="Q522" s="10">
        <f>O522-P522</f>
      </c>
      <c r="R522" s="10">
        <f>Q522/M522</f>
      </c>
      <c r="S522" s="10">
        <f>U522*P522</f>
      </c>
      <c r="T522" s="8">
        <v>5674.98</v>
      </c>
      <c r="U522" s="8">
        <f>T522/Q522</f>
      </c>
      <c r="V522" s="8">
        <f>T522/M522</f>
      </c>
      <c r="W522" t="s">
        <v>25</v>
      </c>
      <c r="X522">
        <v>17</v>
      </c>
      <c r="Y522" t="s">
        <v>424</v>
      </c>
    </row>
    <row r="523" spans="1:25" x14ac:dyDescent="0.25">
      <c r="A523">
        <v>2024</v>
      </c>
      <c r="B523" t="s">
        <v>22</v>
      </c>
      <c r="C523" s="1" t="s">
        <v>408</v>
      </c>
      <c r="D523" s="1" t="s">
        <v>423</v>
      </c>
      <c r="E523" s="1">
        <v>2100129057</v>
      </c>
      <c r="F523" s="2" t="s">
        <v>25</v>
      </c>
      <c r="G523" s="7" t="s">
        <v>26</v>
      </c>
      <c r="H523" s="7">
        <f>VLOOKUP(E523,SOTC_SWINE!B2:C344,{2},FALSE)</f>
      </c>
      <c r="I523" s="1">
        <v>1000000000631</v>
      </c>
      <c r="J523" s="2" t="s">
        <v>90</v>
      </c>
      <c r="K523" s="2" t="s">
        <v>90</v>
      </c>
      <c r="L523">
        <f>IF(VLOOKUP(K523,SKU_SWINE!C2:F106,{4},FALSE)=0, "-",VLOOKUP(K523,SKU_SWINE!C2:F106,{4},FALSE)</f>
      </c>
      <c r="M523" s="8">
        <v>1</v>
      </c>
      <c r="N523" s="7" t="s">
        <v>28</v>
      </c>
      <c r="O523" s="9">
        <f>((VLOOKUP(Y523,SOTC_SWINE!A2:J344,9,FALSE)/VLOOKUP(Y523,SOTC_SWINE!A2:J344,8,FALSE))*M523)</f>
      </c>
      <c r="P523" s="8">
        <f>3*M523</f>
      </c>
      <c r="Q523" s="10">
        <f>O523-P523</f>
      </c>
      <c r="R523" s="10">
        <f>Q523/M523</f>
      </c>
      <c r="S523" s="10">
        <f>U523*P523</f>
      </c>
      <c r="T523" s="8">
        <v>1833.33</v>
      </c>
      <c r="U523" s="8">
        <f>T523/Q523</f>
      </c>
      <c r="V523" s="8">
        <f>T523/M523</f>
      </c>
      <c r="W523" t="s">
        <v>25</v>
      </c>
      <c r="X523">
        <v>17</v>
      </c>
      <c r="Y523" t="s">
        <v>425</v>
      </c>
    </row>
    <row r="524" spans="1:25" x14ac:dyDescent="0.25">
      <c r="A524">
        <v>2024</v>
      </c>
      <c r="B524" t="s">
        <v>22</v>
      </c>
      <c r="C524" s="1" t="s">
        <v>408</v>
      </c>
      <c r="D524" s="1" t="s">
        <v>428</v>
      </c>
      <c r="E524" s="1">
        <v>2100129054</v>
      </c>
      <c r="F524" s="2">
        <f>IF(ISNUMBER(SEARCH(":",IF(ISBLANK(VLOOKUP(E524,SOTC_SWINE!B2:D344,3,FALSE)),VLOOKUP(E524,SOTC_SWINE!B2:E344,4,FALSE),VLOOKUP(E344,SOTC_SWINE!B2:D344,3,FALSE))))=TRUE,"SW"&amp;UPPER(RIGHT(IF(ISBLANK(VLOOKUP(E524,SOTC_SWINE!B2:D344,3,FALSE)),VLOOKUP(E524,SOTC_SWINE!B2:E344,4,FALSE),VLOOKUP(E344,SOTC_SWINE!B2:D344,3,FALSE)),LEN(IF(ISBLANK(VLOOKUP(E524,SOTC_SWINE!B2:D344,3,FALSE)),VLOOKUP(E524,SOTC_SWINE!B2:E344,4,FALSE),VLOOKUP(E344,SOTC_SWINE!B2:D344,3,FALSE)))-SEARCH(":",IF(ISBLANK(VLOOKUP(E524,SOTC_SWINE!B2:D344,3,FALSE)),VLOOKUP(E524,SOTC_SWINE!B2:E344,4,FALSE),VLOOKUP(E344,SOTC_SWINE!B2:D344,3,FALSE))))),"SW"&amp;UPPER(RIGHT(IF(ISBLANK(VLOOKUP(E524,SOTC_SWINE!B2:D344,3,FALSE)),VLOOKUP(E524,SOTC_SWINE!B2:E344,4,FALSE),VLOOKUP(E344,SOTC_SWINE!B2:D344,3,FALSE)),LEN(IF(ISBLANK(VLOOKUP(E524,SOTC_SWINE!B2:D344,3,FALSE)),VLOOKUP(E524,SOTC_SWINE!B2:E344,4,FALSE),VLOOKUP(E344,SOTC_SWINE!B2:D344,3,FALSE)))-SEARCH("-",IF(ISBLANK(VLOOKUP(E524,SOTC_SWINE!B2:D344,3,FALSE)),VLOOKUP(E524,SOTC_SWINE!B2:E344,4,FALSE),VLOOKUP(E344,SOTC_SWINE!B2:D344,3,FALSE))))))</f>
      </c>
      <c r="G524" s="7" t="s">
        <v>26</v>
      </c>
      <c r="H524" s="7">
        <f>VLOOKUP(E524,SOTC_SWINE!B2:C344,{2},FALSE)</f>
      </c>
      <c r="I524" s="1">
        <v>1000000000630</v>
      </c>
      <c r="J524" s="2" t="s">
        <v>102</v>
      </c>
      <c r="K524" s="2" t="s">
        <v>102</v>
      </c>
      <c r="L524">
        <f>IF(VLOOKUP(K524,SKU_SWINE!C2:F106,{4},FALSE)=0, "-",VLOOKUP(K524,SKU_SWINE!C2:F106,{4},FALSE)</f>
      </c>
      <c r="M524" s="8">
        <v>49</v>
      </c>
      <c r="N524" s="7" t="s">
        <v>28</v>
      </c>
      <c r="O524" s="9">
        <f>((VLOOKUP(Y524,SOTC_SWINE!A2:J344,9,FALSE)/VLOOKUP(Y524,SOTC_SWINE!A2:J344,8,FALSE))*M524)</f>
      </c>
      <c r="P524" s="8">
        <v>0</v>
      </c>
      <c r="Q524" s="10">
        <f>O524-P524</f>
      </c>
      <c r="R524" s="10">
        <f>Q524/M524</f>
      </c>
      <c r="S524" s="10">
        <f>U524*P524</f>
      </c>
      <c r="T524" s="8">
        <v>39375</v>
      </c>
      <c r="U524" s="8">
        <f>T524/Q524</f>
      </c>
      <c r="V524" s="8">
        <f>T524/M524</f>
      </c>
      <c r="W524" t="s">
        <v>54</v>
      </c>
      <c r="X524">
        <v>17</v>
      </c>
      <c r="Y524" t="s">
        <v>429</v>
      </c>
    </row>
    <row r="525" spans="1:25" x14ac:dyDescent="0.25">
      <c r="A525">
        <v>2024</v>
      </c>
      <c r="B525" t="s">
        <v>22</v>
      </c>
      <c r="C525" s="1" t="s">
        <v>408</v>
      </c>
      <c r="D525" s="1" t="s">
        <v>428</v>
      </c>
      <c r="E525" s="1">
        <v>2100129054</v>
      </c>
      <c r="F525" s="2">
        <f>IF(ISNUMBER(SEARCH(":",IF(ISBLANK(VLOOKUP(E525,SOTC_SWINE!B2:D344,3,FALSE)),VLOOKUP(E525,SOTC_SWINE!B2:E344,4,FALSE),VLOOKUP(E344,SOTC_SWINE!B2:D344,3,FALSE))))=TRUE,"SW"&amp;UPPER(RIGHT(IF(ISBLANK(VLOOKUP(E525,SOTC_SWINE!B2:D344,3,FALSE)),VLOOKUP(E525,SOTC_SWINE!B2:E344,4,FALSE),VLOOKUP(E344,SOTC_SWINE!B2:D344,3,FALSE)),LEN(IF(ISBLANK(VLOOKUP(E525,SOTC_SWINE!B2:D344,3,FALSE)),VLOOKUP(E525,SOTC_SWINE!B2:E344,4,FALSE),VLOOKUP(E344,SOTC_SWINE!B2:D344,3,FALSE)))-SEARCH(":",IF(ISBLANK(VLOOKUP(E525,SOTC_SWINE!B2:D344,3,FALSE)),VLOOKUP(E525,SOTC_SWINE!B2:E344,4,FALSE),VLOOKUP(E344,SOTC_SWINE!B2:D344,3,FALSE))))),"SW"&amp;UPPER(RIGHT(IF(ISBLANK(VLOOKUP(E525,SOTC_SWINE!B2:D344,3,FALSE)),VLOOKUP(E525,SOTC_SWINE!B2:E344,4,FALSE),VLOOKUP(E344,SOTC_SWINE!B2:D344,3,FALSE)),LEN(IF(ISBLANK(VLOOKUP(E525,SOTC_SWINE!B2:D344,3,FALSE)),VLOOKUP(E525,SOTC_SWINE!B2:E344,4,FALSE),VLOOKUP(E344,SOTC_SWINE!B2:D344,3,FALSE)))-SEARCH("-",IF(ISBLANK(VLOOKUP(E525,SOTC_SWINE!B2:D344,3,FALSE)),VLOOKUP(E525,SOTC_SWINE!B2:E344,4,FALSE),VLOOKUP(E344,SOTC_SWINE!B2:D344,3,FALSE))))))</f>
      </c>
      <c r="G525" s="7" t="s">
        <v>26</v>
      </c>
      <c r="H525" s="7">
        <f>VLOOKUP(E525,SOTC_SWINE!B2:C344,{2},FALSE)</f>
      </c>
      <c r="I525" s="1">
        <v>1000000000631</v>
      </c>
      <c r="J525" s="2" t="s">
        <v>90</v>
      </c>
      <c r="K525" s="2" t="s">
        <v>90</v>
      </c>
      <c r="L525">
        <f>IF(VLOOKUP(K525,SKU_SWINE!C2:F106,{4},FALSE)=0, "-",VLOOKUP(K525,SKU_SWINE!C2:F106,{4},FALSE)</f>
      </c>
      <c r="M525" s="8">
        <v>2</v>
      </c>
      <c r="N525" s="7" t="s">
        <v>28</v>
      </c>
      <c r="O525" s="9">
        <f>((VLOOKUP(Y525,SOTC_SWINE!A2:J344,9,FALSE)/VLOOKUP(Y525,SOTC_SWINE!A2:J344,8,FALSE))*M525)</f>
      </c>
      <c r="P525" s="8">
        <v>0</v>
      </c>
      <c r="Q525" s="10">
        <f>O525-P525</f>
      </c>
      <c r="R525" s="10">
        <f>Q525/M525</f>
      </c>
      <c r="S525" s="10">
        <f>U525*P525</f>
      </c>
      <c r="T525" s="8">
        <v>3720</v>
      </c>
      <c r="U525" s="8">
        <f>T525/Q525</f>
      </c>
      <c r="V525" s="8">
        <f>T525/M525</f>
      </c>
      <c r="W525" t="s">
        <v>54</v>
      </c>
      <c r="X525">
        <v>17</v>
      </c>
      <c r="Y525" t="s">
        <v>430</v>
      </c>
    </row>
    <row r="526" spans="1:25" x14ac:dyDescent="0.25">
      <c r="A526">
        <v>2024</v>
      </c>
      <c r="B526" t="s">
        <v>22</v>
      </c>
      <c r="C526" s="1" t="s">
        <v>361</v>
      </c>
      <c r="D526" s="1" t="s">
        <v>431</v>
      </c>
      <c r="E526" s="1">
        <v>2100129143</v>
      </c>
      <c r="F526" s="2">
        <f>IF(ISNUMBER(SEARCH(":",IF(ISBLANK(VLOOKUP(E526,SOTC_SWINE!B2:D344,3,FALSE)),VLOOKUP(E526,SOTC_SWINE!B2:E344,4,FALSE),VLOOKUP(E344,SOTC_SWINE!B2:D344,3,FALSE))))=TRUE,"SW"&amp;UPPER(RIGHT(IF(ISBLANK(VLOOKUP(E526,SOTC_SWINE!B2:D344,3,FALSE)),VLOOKUP(E526,SOTC_SWINE!B2:E344,4,FALSE),VLOOKUP(E344,SOTC_SWINE!B2:D344,3,FALSE)),LEN(IF(ISBLANK(VLOOKUP(E526,SOTC_SWINE!B2:D344,3,FALSE)),VLOOKUP(E526,SOTC_SWINE!B2:E344,4,FALSE),VLOOKUP(E344,SOTC_SWINE!B2:D344,3,FALSE)))-SEARCH(":",IF(ISBLANK(VLOOKUP(E526,SOTC_SWINE!B2:D344,3,FALSE)),VLOOKUP(E526,SOTC_SWINE!B2:E344,4,FALSE),VLOOKUP(E344,SOTC_SWINE!B2:D344,3,FALSE))))),"SW"&amp;UPPER(RIGHT(IF(ISBLANK(VLOOKUP(E526,SOTC_SWINE!B2:D344,3,FALSE)),VLOOKUP(E526,SOTC_SWINE!B2:E344,4,FALSE),VLOOKUP(E344,SOTC_SWINE!B2:D344,3,FALSE)),LEN(IF(ISBLANK(VLOOKUP(E526,SOTC_SWINE!B2:D344,3,FALSE)),VLOOKUP(E526,SOTC_SWINE!B2:E344,4,FALSE),VLOOKUP(E344,SOTC_SWINE!B2:D344,3,FALSE)))-SEARCH("-",IF(ISBLANK(VLOOKUP(E526,SOTC_SWINE!B2:D344,3,FALSE)),VLOOKUP(E526,SOTC_SWINE!B2:E344,4,FALSE),VLOOKUP(E344,SOTC_SWINE!B2:D344,3,FALSE))))))</f>
      </c>
      <c r="G526" s="7" t="s">
        <v>26</v>
      </c>
      <c r="H526" s="7">
        <f>VLOOKUP(E526,SOTC_SWINE!B2:C344,{2},FALSE)</f>
      </c>
      <c r="I526" s="1">
        <v>1000000000209</v>
      </c>
      <c r="J526" s="2" t="s">
        <v>154</v>
      </c>
      <c r="K526" s="2" t="s">
        <v>154</v>
      </c>
      <c r="L526">
        <f>IF(VLOOKUP(K526,SKU_SWINE!C2:F106,{4},FALSE)=0, "-",VLOOKUP(K526,SKU_SWINE!C2:F106,{4},FALSE)</f>
      </c>
      <c r="M526" s="8">
        <v>1</v>
      </c>
      <c r="N526" s="7" t="s">
        <v>28</v>
      </c>
      <c r="O526" s="9">
        <f>((VLOOKUP(Y526,SOTC_SWINE!A2:J344,9,FALSE)/VLOOKUP(Y526,SOTC_SWINE!A2:J344,8,FALSE))*M526)</f>
      </c>
      <c r="P526" s="8">
        <v>0</v>
      </c>
      <c r="Q526" s="10">
        <f>O526-P526</f>
      </c>
      <c r="R526" s="10">
        <f>Q526/M526</f>
      </c>
      <c r="S526" s="10">
        <f>U526*P526</f>
      </c>
      <c r="T526" s="8">
        <v>21890</v>
      </c>
      <c r="U526" s="8">
        <f>T526/Q526</f>
      </c>
      <c r="V526" s="8">
        <f>T526/M526</f>
      </c>
      <c r="W526" t="s">
        <v>54</v>
      </c>
      <c r="X526">
        <v>17</v>
      </c>
      <c r="Y526" t="s">
        <v>432</v>
      </c>
    </row>
    <row r="527" spans="1:25" x14ac:dyDescent="0.25">
      <c r="A527">
        <v>2024</v>
      </c>
      <c r="B527" t="s">
        <v>22</v>
      </c>
      <c r="C527" s="1" t="s">
        <v>361</v>
      </c>
      <c r="D527" s="1" t="s">
        <v>431</v>
      </c>
      <c r="E527" s="1">
        <v>2100129143</v>
      </c>
      <c r="F527" s="2">
        <f>IF(ISNUMBER(SEARCH(":",IF(ISBLANK(VLOOKUP(E527,SOTC_SWINE!B2:D344,3,FALSE)),VLOOKUP(E527,SOTC_SWINE!B2:E344,4,FALSE),VLOOKUP(E344,SOTC_SWINE!B2:D344,3,FALSE))))=TRUE,"SW"&amp;UPPER(RIGHT(IF(ISBLANK(VLOOKUP(E527,SOTC_SWINE!B2:D344,3,FALSE)),VLOOKUP(E527,SOTC_SWINE!B2:E344,4,FALSE),VLOOKUP(E344,SOTC_SWINE!B2:D344,3,FALSE)),LEN(IF(ISBLANK(VLOOKUP(E527,SOTC_SWINE!B2:D344,3,FALSE)),VLOOKUP(E527,SOTC_SWINE!B2:E344,4,FALSE),VLOOKUP(E344,SOTC_SWINE!B2:D344,3,FALSE)))-SEARCH(":",IF(ISBLANK(VLOOKUP(E527,SOTC_SWINE!B2:D344,3,FALSE)),VLOOKUP(E527,SOTC_SWINE!B2:E344,4,FALSE),VLOOKUP(E344,SOTC_SWINE!B2:D344,3,FALSE))))),"SW"&amp;UPPER(RIGHT(IF(ISBLANK(VLOOKUP(E527,SOTC_SWINE!B2:D344,3,FALSE)),VLOOKUP(E527,SOTC_SWINE!B2:E344,4,FALSE),VLOOKUP(E344,SOTC_SWINE!B2:D344,3,FALSE)),LEN(IF(ISBLANK(VLOOKUP(E527,SOTC_SWINE!B2:D344,3,FALSE)),VLOOKUP(E527,SOTC_SWINE!B2:E344,4,FALSE),VLOOKUP(E344,SOTC_SWINE!B2:D344,3,FALSE)))-SEARCH("-",IF(ISBLANK(VLOOKUP(E527,SOTC_SWINE!B2:D344,3,FALSE)),VLOOKUP(E527,SOTC_SWINE!B2:E344,4,FALSE),VLOOKUP(E344,SOTC_SWINE!B2:D344,3,FALSE))))))</f>
      </c>
      <c r="G527" s="7" t="s">
        <v>26</v>
      </c>
      <c r="H527" s="7">
        <f>VLOOKUP(E527,SOTC_SWINE!B2:C344,{2},FALSE)</f>
      </c>
      <c r="I527" s="1">
        <v>1000000000225</v>
      </c>
      <c r="J527" s="2" t="s">
        <v>30</v>
      </c>
      <c r="K527" s="2" t="s">
        <v>30</v>
      </c>
      <c r="L527">
        <f>IF(VLOOKUP(K527,SKU_SWINE!C2:F106,{4},FALSE)=0, "-",VLOOKUP(K527,SKU_SWINE!C2:F106,{4},FALSE)</f>
      </c>
      <c r="M527" s="8">
        <v>2</v>
      </c>
      <c r="N527" s="7" t="s">
        <v>28</v>
      </c>
      <c r="O527" s="9">
        <f>((VLOOKUP(Y527,SOTC_SWINE!A2:J344,9,FALSE)/VLOOKUP(Y527,SOTC_SWINE!A2:J344,8,FALSE))*M527)</f>
      </c>
      <c r="P527" s="8">
        <v>0</v>
      </c>
      <c r="Q527" s="10">
        <f>O527-P527</f>
      </c>
      <c r="R527" s="10">
        <f>Q527/M527</f>
      </c>
      <c r="S527" s="10">
        <f>U527*P527</f>
      </c>
      <c r="T527" s="8">
        <v>51815</v>
      </c>
      <c r="U527" s="8">
        <f>T527/Q527</f>
      </c>
      <c r="V527" s="8">
        <f>T527/M527</f>
      </c>
      <c r="W527" t="s">
        <v>54</v>
      </c>
      <c r="X527">
        <v>17</v>
      </c>
      <c r="Y527" t="s">
        <v>433</v>
      </c>
    </row>
    <row r="528" spans="1:25" x14ac:dyDescent="0.25">
      <c r="A528">
        <v>2024</v>
      </c>
      <c r="B528" t="s">
        <v>22</v>
      </c>
      <c r="C528" s="1" t="s">
        <v>361</v>
      </c>
      <c r="D528" s="1" t="s">
        <v>431</v>
      </c>
      <c r="E528" s="1">
        <v>2100129143</v>
      </c>
      <c r="F528" s="2">
        <f>IF(ISNUMBER(SEARCH(":",IF(ISBLANK(VLOOKUP(E528,SOTC_SWINE!B2:D344,3,FALSE)),VLOOKUP(E528,SOTC_SWINE!B2:E344,4,FALSE),VLOOKUP(E344,SOTC_SWINE!B2:D344,3,FALSE))))=TRUE,"SW"&amp;UPPER(RIGHT(IF(ISBLANK(VLOOKUP(E528,SOTC_SWINE!B2:D344,3,FALSE)),VLOOKUP(E528,SOTC_SWINE!B2:E344,4,FALSE),VLOOKUP(E344,SOTC_SWINE!B2:D344,3,FALSE)),LEN(IF(ISBLANK(VLOOKUP(E528,SOTC_SWINE!B2:D344,3,FALSE)),VLOOKUP(E528,SOTC_SWINE!B2:E344,4,FALSE),VLOOKUP(E344,SOTC_SWINE!B2:D344,3,FALSE)))-SEARCH(":",IF(ISBLANK(VLOOKUP(E528,SOTC_SWINE!B2:D344,3,FALSE)),VLOOKUP(E528,SOTC_SWINE!B2:E344,4,FALSE),VLOOKUP(E344,SOTC_SWINE!B2:D344,3,FALSE))))),"SW"&amp;UPPER(RIGHT(IF(ISBLANK(VLOOKUP(E528,SOTC_SWINE!B2:D344,3,FALSE)),VLOOKUP(E528,SOTC_SWINE!B2:E344,4,FALSE),VLOOKUP(E344,SOTC_SWINE!B2:D344,3,FALSE)),LEN(IF(ISBLANK(VLOOKUP(E528,SOTC_SWINE!B2:D344,3,FALSE)),VLOOKUP(E528,SOTC_SWINE!B2:E344,4,FALSE),VLOOKUP(E344,SOTC_SWINE!B2:D344,3,FALSE)))-SEARCH("-",IF(ISBLANK(VLOOKUP(E528,SOTC_SWINE!B2:D344,3,FALSE)),VLOOKUP(E528,SOTC_SWINE!B2:E344,4,FALSE),VLOOKUP(E344,SOTC_SWINE!B2:D344,3,FALSE))))))</f>
      </c>
      <c r="G528" s="7" t="s">
        <v>26</v>
      </c>
      <c r="H528" s="7">
        <f>VLOOKUP(E528,SOTC_SWINE!B2:C344,{2},FALSE)</f>
      </c>
      <c r="I528" s="1">
        <v>1000000000743</v>
      </c>
      <c r="J528" s="2" t="s">
        <v>34</v>
      </c>
      <c r="K528" s="2" t="s">
        <v>34</v>
      </c>
      <c r="L528">
        <f>IF(VLOOKUP(K528,SKU_SWINE!C2:F106,{4},FALSE)=0, "-",VLOOKUP(K528,SKU_SWINE!C2:F106,{4},FALSE)</f>
      </c>
      <c r="M528" s="8">
        <v>1</v>
      </c>
      <c r="N528" s="7" t="s">
        <v>28</v>
      </c>
      <c r="O528" s="9">
        <f>((VLOOKUP(Y528,SOTC_SWINE!A2:J344,9,FALSE)/VLOOKUP(Y528,SOTC_SWINE!A2:J344,8,FALSE))*M528)</f>
      </c>
      <c r="P528" s="8">
        <v>0</v>
      </c>
      <c r="Q528" s="10">
        <f>O528-P528</f>
      </c>
      <c r="R528" s="10">
        <f>Q528/M528</f>
      </c>
      <c r="S528" s="10">
        <f>U528*P528</f>
      </c>
      <c r="T528" s="8">
        <v>25075</v>
      </c>
      <c r="U528" s="8">
        <f>T528/Q528</f>
      </c>
      <c r="V528" s="8">
        <f>T528/M528</f>
      </c>
      <c r="W528" t="s">
        <v>54</v>
      </c>
      <c r="X528">
        <v>17</v>
      </c>
      <c r="Y528" t="s">
        <v>434</v>
      </c>
    </row>
    <row r="529" spans="1:25" x14ac:dyDescent="0.25">
      <c r="A529">
        <v>2024</v>
      </c>
      <c r="B529" t="s">
        <v>22</v>
      </c>
      <c r="C529" s="1" t="s">
        <v>361</v>
      </c>
      <c r="D529" s="1" t="s">
        <v>431</v>
      </c>
      <c r="E529" s="1">
        <v>2100129143</v>
      </c>
      <c r="F529" s="2">
        <f>IF(ISNUMBER(SEARCH(":",IF(ISBLANK(VLOOKUP(E529,SOTC_SWINE!B2:D344,3,FALSE)),VLOOKUP(E529,SOTC_SWINE!B2:E344,4,FALSE),VLOOKUP(E344,SOTC_SWINE!B2:D344,3,FALSE))))=TRUE,"SW"&amp;UPPER(RIGHT(IF(ISBLANK(VLOOKUP(E529,SOTC_SWINE!B2:D344,3,FALSE)),VLOOKUP(E529,SOTC_SWINE!B2:E344,4,FALSE),VLOOKUP(E344,SOTC_SWINE!B2:D344,3,FALSE)),LEN(IF(ISBLANK(VLOOKUP(E529,SOTC_SWINE!B2:D344,3,FALSE)),VLOOKUP(E529,SOTC_SWINE!B2:E344,4,FALSE),VLOOKUP(E344,SOTC_SWINE!B2:D344,3,FALSE)))-SEARCH(":",IF(ISBLANK(VLOOKUP(E529,SOTC_SWINE!B2:D344,3,FALSE)),VLOOKUP(E529,SOTC_SWINE!B2:E344,4,FALSE),VLOOKUP(E344,SOTC_SWINE!B2:D344,3,FALSE))))),"SW"&amp;UPPER(RIGHT(IF(ISBLANK(VLOOKUP(E529,SOTC_SWINE!B2:D344,3,FALSE)),VLOOKUP(E529,SOTC_SWINE!B2:E344,4,FALSE),VLOOKUP(E344,SOTC_SWINE!B2:D344,3,FALSE)),LEN(IF(ISBLANK(VLOOKUP(E529,SOTC_SWINE!B2:D344,3,FALSE)),VLOOKUP(E529,SOTC_SWINE!B2:E344,4,FALSE),VLOOKUP(E344,SOTC_SWINE!B2:D344,3,FALSE)))-SEARCH("-",IF(ISBLANK(VLOOKUP(E529,SOTC_SWINE!B2:D344,3,FALSE)),VLOOKUP(E529,SOTC_SWINE!B2:E344,4,FALSE),VLOOKUP(E344,SOTC_SWINE!B2:D344,3,FALSE))))))</f>
      </c>
      <c r="G529" s="7" t="s">
        <v>26</v>
      </c>
      <c r="H529" s="7">
        <f>VLOOKUP(E529,SOTC_SWINE!B2:C344,{2},FALSE)</f>
      </c>
      <c r="I529" s="1">
        <v>1000000000630</v>
      </c>
      <c r="J529" s="2" t="s">
        <v>102</v>
      </c>
      <c r="K529" s="2" t="s">
        <v>102</v>
      </c>
      <c r="L529">
        <f>IF(VLOOKUP(K529,SKU_SWINE!C2:F106,{4},FALSE)=0, "-",VLOOKUP(K529,SKU_SWINE!C2:F106,{4},FALSE)</f>
      </c>
      <c r="M529" s="8">
        <v>10</v>
      </c>
      <c r="N529" s="7" t="s">
        <v>28</v>
      </c>
      <c r="O529" s="9">
        <f>((VLOOKUP(Y529,SOTC_SWINE!A2:J344,9,FALSE)/VLOOKUP(Y529,SOTC_SWINE!A2:J344,8,FALSE))*M529)</f>
      </c>
      <c r="P529" s="8">
        <v>0</v>
      </c>
      <c r="Q529" s="10">
        <f>O529-P529</f>
      </c>
      <c r="R529" s="10">
        <f>Q529/M529</f>
      </c>
      <c r="S529" s="10">
        <f>U529*P529</f>
      </c>
      <c r="T529" s="8">
        <v>7653.3</v>
      </c>
      <c r="U529" s="8">
        <f>T529/Q529</f>
      </c>
      <c r="V529" s="8">
        <f>T529/M529</f>
      </c>
      <c r="W529" t="s">
        <v>54</v>
      </c>
      <c r="X529">
        <v>17</v>
      </c>
      <c r="Y529" t="s">
        <v>435</v>
      </c>
    </row>
    <row r="530" spans="1:25" x14ac:dyDescent="0.25">
      <c r="A530">
        <v>2024</v>
      </c>
      <c r="B530" t="s">
        <v>22</v>
      </c>
      <c r="C530" s="1" t="s">
        <v>361</v>
      </c>
      <c r="D530" s="1" t="s">
        <v>431</v>
      </c>
      <c r="E530" s="1">
        <v>2100129143</v>
      </c>
      <c r="F530" s="2">
        <f>IF(ISNUMBER(SEARCH(":",IF(ISBLANK(VLOOKUP(E530,SOTC_SWINE!B2:D344,3,FALSE)),VLOOKUP(E530,SOTC_SWINE!B2:E344,4,FALSE),VLOOKUP(E344,SOTC_SWINE!B2:D344,3,FALSE))))=TRUE,"SW"&amp;UPPER(RIGHT(IF(ISBLANK(VLOOKUP(E530,SOTC_SWINE!B2:D344,3,FALSE)),VLOOKUP(E530,SOTC_SWINE!B2:E344,4,FALSE),VLOOKUP(E344,SOTC_SWINE!B2:D344,3,FALSE)),LEN(IF(ISBLANK(VLOOKUP(E530,SOTC_SWINE!B2:D344,3,FALSE)),VLOOKUP(E530,SOTC_SWINE!B2:E344,4,FALSE),VLOOKUP(E344,SOTC_SWINE!B2:D344,3,FALSE)))-SEARCH(":",IF(ISBLANK(VLOOKUP(E530,SOTC_SWINE!B2:D344,3,FALSE)),VLOOKUP(E530,SOTC_SWINE!B2:E344,4,FALSE),VLOOKUP(E344,SOTC_SWINE!B2:D344,3,FALSE))))),"SW"&amp;UPPER(RIGHT(IF(ISBLANK(VLOOKUP(E530,SOTC_SWINE!B2:D344,3,FALSE)),VLOOKUP(E530,SOTC_SWINE!B2:E344,4,FALSE),VLOOKUP(E344,SOTC_SWINE!B2:D344,3,FALSE)),LEN(IF(ISBLANK(VLOOKUP(E530,SOTC_SWINE!B2:D344,3,FALSE)),VLOOKUP(E530,SOTC_SWINE!B2:E344,4,FALSE),VLOOKUP(E344,SOTC_SWINE!B2:D344,3,FALSE)))-SEARCH("-",IF(ISBLANK(VLOOKUP(E530,SOTC_SWINE!B2:D344,3,FALSE)),VLOOKUP(E530,SOTC_SWINE!B2:E344,4,FALSE),VLOOKUP(E344,SOTC_SWINE!B2:D344,3,FALSE))))))</f>
      </c>
      <c r="G530" s="7" t="s">
        <v>26</v>
      </c>
      <c r="H530" s="7">
        <f>VLOOKUP(E530,SOTC_SWINE!B2:C344,{2},FALSE)</f>
      </c>
      <c r="I530" s="1">
        <v>1000000000630</v>
      </c>
      <c r="J530" s="2" t="s">
        <v>102</v>
      </c>
      <c r="K530" s="2" t="s">
        <v>102</v>
      </c>
      <c r="L530">
        <f>IF(VLOOKUP(K530,SKU_SWINE!C2:F106,{4},FALSE)=0, "-",VLOOKUP(K530,SKU_SWINE!C2:F106,{4},FALSE)</f>
      </c>
      <c r="M530" s="8">
        <v>37</v>
      </c>
      <c r="N530" s="7" t="s">
        <v>28</v>
      </c>
      <c r="O530" s="9">
        <f>((VLOOKUP(Y530,SOTC_SWINE!A2:J344,9,FALSE)/VLOOKUP(Y530,SOTC_SWINE!A2:J344,8,FALSE))*M530)</f>
      </c>
      <c r="P530" s="8">
        <v>0</v>
      </c>
      <c r="Q530" s="10">
        <f>O530-P530</f>
      </c>
      <c r="R530" s="10">
        <f>Q530/M530</f>
      </c>
      <c r="S530" s="10">
        <f>U530*P530</f>
      </c>
      <c r="T530" s="8">
        <v>28317.21</v>
      </c>
      <c r="U530" s="8">
        <f>T530/Q530</f>
      </c>
      <c r="V530" s="8">
        <f>T530/M530</f>
      </c>
      <c r="W530" t="s">
        <v>54</v>
      </c>
      <c r="X530">
        <v>17</v>
      </c>
      <c r="Y530" t="s">
        <v>435</v>
      </c>
    </row>
    <row r="531" spans="1:25" x14ac:dyDescent="0.25">
      <c r="A531">
        <v>2024</v>
      </c>
      <c r="B531" t="s">
        <v>22</v>
      </c>
      <c r="C531" s="1" t="s">
        <v>361</v>
      </c>
      <c r="D531" s="1" t="s">
        <v>431</v>
      </c>
      <c r="E531" s="1">
        <v>2100129143</v>
      </c>
      <c r="F531" s="2">
        <f>IF(ISNUMBER(SEARCH(":",IF(ISBLANK(VLOOKUP(E531,SOTC_SWINE!B2:D344,3,FALSE)),VLOOKUP(E531,SOTC_SWINE!B2:E344,4,FALSE),VLOOKUP(E344,SOTC_SWINE!B2:D344,3,FALSE))))=TRUE,"SW"&amp;UPPER(RIGHT(IF(ISBLANK(VLOOKUP(E531,SOTC_SWINE!B2:D344,3,FALSE)),VLOOKUP(E531,SOTC_SWINE!B2:E344,4,FALSE),VLOOKUP(E344,SOTC_SWINE!B2:D344,3,FALSE)),LEN(IF(ISBLANK(VLOOKUP(E531,SOTC_SWINE!B2:D344,3,FALSE)),VLOOKUP(E531,SOTC_SWINE!B2:E344,4,FALSE),VLOOKUP(E344,SOTC_SWINE!B2:D344,3,FALSE)))-SEARCH(":",IF(ISBLANK(VLOOKUP(E531,SOTC_SWINE!B2:D344,3,FALSE)),VLOOKUP(E531,SOTC_SWINE!B2:E344,4,FALSE),VLOOKUP(E344,SOTC_SWINE!B2:D344,3,FALSE))))),"SW"&amp;UPPER(RIGHT(IF(ISBLANK(VLOOKUP(E531,SOTC_SWINE!B2:D344,3,FALSE)),VLOOKUP(E531,SOTC_SWINE!B2:E344,4,FALSE),VLOOKUP(E344,SOTC_SWINE!B2:D344,3,FALSE)),LEN(IF(ISBLANK(VLOOKUP(E531,SOTC_SWINE!B2:D344,3,FALSE)),VLOOKUP(E531,SOTC_SWINE!B2:E344,4,FALSE),VLOOKUP(E344,SOTC_SWINE!B2:D344,3,FALSE)))-SEARCH("-",IF(ISBLANK(VLOOKUP(E531,SOTC_SWINE!B2:D344,3,FALSE)),VLOOKUP(E531,SOTC_SWINE!B2:E344,4,FALSE),VLOOKUP(E344,SOTC_SWINE!B2:D344,3,FALSE))))))</f>
      </c>
      <c r="G531" s="7" t="s">
        <v>26</v>
      </c>
      <c r="H531" s="7">
        <f>VLOOKUP(E531,SOTC_SWINE!B2:C344,{2},FALSE)</f>
      </c>
      <c r="I531" s="1">
        <v>1000000000637</v>
      </c>
      <c r="J531" s="2" t="s">
        <v>47</v>
      </c>
      <c r="K531" s="2" t="s">
        <v>47</v>
      </c>
      <c r="L531">
        <f>IF(VLOOKUP(K531,SKU_SWINE!C2:F106,{4},FALSE)=0, "-",VLOOKUP(K531,SKU_SWINE!C2:F106,{4},FALSE)</f>
      </c>
      <c r="M531" s="8">
        <v>1</v>
      </c>
      <c r="N531" s="7" t="s">
        <v>28</v>
      </c>
      <c r="O531" s="9">
        <f>((VLOOKUP(Y531,SOTC_SWINE!A2:J344,9,FALSE)/VLOOKUP(Y531,SOTC_SWINE!A2:J344,8,FALSE))*M531)</f>
      </c>
      <c r="P531" s="8">
        <v>0</v>
      </c>
      <c r="Q531" s="10">
        <f>O531-P531</f>
      </c>
      <c r="R531" s="10">
        <f>Q531/M531</f>
      </c>
      <c r="S531" s="10">
        <f>U531*P531</f>
      </c>
      <c r="T531" s="8">
        <v>3375</v>
      </c>
      <c r="U531" s="8">
        <f>T531/Q531</f>
      </c>
      <c r="V531" s="8">
        <f>T531/M531</f>
      </c>
      <c r="W531" t="s">
        <v>54</v>
      </c>
      <c r="X531">
        <v>17</v>
      </c>
      <c r="Y531" t="s">
        <v>436</v>
      </c>
    </row>
    <row r="532" spans="1:25" x14ac:dyDescent="0.25">
      <c r="A532">
        <v>2024</v>
      </c>
      <c r="B532" t="s">
        <v>22</v>
      </c>
      <c r="C532" s="1" t="s">
        <v>361</v>
      </c>
      <c r="D532" s="1" t="s">
        <v>431</v>
      </c>
      <c r="E532" s="1">
        <v>2100129143</v>
      </c>
      <c r="F532" s="2">
        <f>IF(ISNUMBER(SEARCH(":",IF(ISBLANK(VLOOKUP(E532,SOTC_SWINE!B2:D344,3,FALSE)),VLOOKUP(E532,SOTC_SWINE!B2:E344,4,FALSE),VLOOKUP(E344,SOTC_SWINE!B2:D344,3,FALSE))))=TRUE,"SW"&amp;UPPER(RIGHT(IF(ISBLANK(VLOOKUP(E532,SOTC_SWINE!B2:D344,3,FALSE)),VLOOKUP(E532,SOTC_SWINE!B2:E344,4,FALSE),VLOOKUP(E344,SOTC_SWINE!B2:D344,3,FALSE)),LEN(IF(ISBLANK(VLOOKUP(E532,SOTC_SWINE!B2:D344,3,FALSE)),VLOOKUP(E532,SOTC_SWINE!B2:E344,4,FALSE),VLOOKUP(E344,SOTC_SWINE!B2:D344,3,FALSE)))-SEARCH(":",IF(ISBLANK(VLOOKUP(E532,SOTC_SWINE!B2:D344,3,FALSE)),VLOOKUP(E532,SOTC_SWINE!B2:E344,4,FALSE),VLOOKUP(E344,SOTC_SWINE!B2:D344,3,FALSE))))),"SW"&amp;UPPER(RIGHT(IF(ISBLANK(VLOOKUP(E532,SOTC_SWINE!B2:D344,3,FALSE)),VLOOKUP(E532,SOTC_SWINE!B2:E344,4,FALSE),VLOOKUP(E344,SOTC_SWINE!B2:D344,3,FALSE)),LEN(IF(ISBLANK(VLOOKUP(E532,SOTC_SWINE!B2:D344,3,FALSE)),VLOOKUP(E532,SOTC_SWINE!B2:E344,4,FALSE),VLOOKUP(E344,SOTC_SWINE!B2:D344,3,FALSE)))-SEARCH("-",IF(ISBLANK(VLOOKUP(E532,SOTC_SWINE!B2:D344,3,FALSE)),VLOOKUP(E532,SOTC_SWINE!B2:E344,4,FALSE),VLOOKUP(E344,SOTC_SWINE!B2:D344,3,FALSE))))))</f>
      </c>
      <c r="G532" s="7" t="s">
        <v>26</v>
      </c>
      <c r="H532" s="7">
        <f>VLOOKUP(E532,SOTC_SWINE!B2:C344,{2},FALSE)</f>
      </c>
      <c r="I532" s="1">
        <v>1000000000630</v>
      </c>
      <c r="J532" s="2" t="s">
        <v>102</v>
      </c>
      <c r="K532" s="2" t="s">
        <v>102</v>
      </c>
      <c r="L532">
        <f>IF(VLOOKUP(K532,SKU_SWINE!C2:F106,{4},FALSE)=0, "-",VLOOKUP(K532,SKU_SWINE!C2:F106,{4},FALSE)</f>
      </c>
      <c r="M532" s="8">
        <v>1</v>
      </c>
      <c r="N532" s="7" t="s">
        <v>28</v>
      </c>
      <c r="O532" s="9">
        <f>((VLOOKUP(Y532,SOTC_SWINE!A2:J344,9,FALSE)/VLOOKUP(Y532,SOTC_SWINE!A2:J344,8,FALSE))*M532)</f>
      </c>
      <c r="P532" s="8">
        <v>0</v>
      </c>
      <c r="Q532" s="10">
        <f>O532-P532</f>
      </c>
      <c r="R532" s="10">
        <f>Q532/M532</f>
      </c>
      <c r="S532" s="10">
        <f>U532*P532</f>
      </c>
      <c r="T532" s="8">
        <v>765.33</v>
      </c>
      <c r="U532" s="8">
        <f>T532/Q532</f>
      </c>
      <c r="V532" s="8">
        <f>T532/M532</f>
      </c>
      <c r="W532" t="s">
        <v>54</v>
      </c>
      <c r="X532">
        <v>17</v>
      </c>
      <c r="Y532" t="s">
        <v>435</v>
      </c>
    </row>
    <row r="533" spans="1:25" x14ac:dyDescent="0.25">
      <c r="A533">
        <v>2024</v>
      </c>
      <c r="B533" t="s">
        <v>22</v>
      </c>
      <c r="C533" s="1" t="s">
        <v>361</v>
      </c>
      <c r="D533" s="1" t="s">
        <v>431</v>
      </c>
      <c r="E533" s="1">
        <v>2100129143</v>
      </c>
      <c r="F533" s="2">
        <f>IF(ISNUMBER(SEARCH(":",IF(ISBLANK(VLOOKUP(E533,SOTC_SWINE!B2:D344,3,FALSE)),VLOOKUP(E533,SOTC_SWINE!B2:E344,4,FALSE),VLOOKUP(E344,SOTC_SWINE!B2:D344,3,FALSE))))=TRUE,"SW"&amp;UPPER(RIGHT(IF(ISBLANK(VLOOKUP(E533,SOTC_SWINE!B2:D344,3,FALSE)),VLOOKUP(E533,SOTC_SWINE!B2:E344,4,FALSE),VLOOKUP(E344,SOTC_SWINE!B2:D344,3,FALSE)),LEN(IF(ISBLANK(VLOOKUP(E533,SOTC_SWINE!B2:D344,3,FALSE)),VLOOKUP(E533,SOTC_SWINE!B2:E344,4,FALSE),VLOOKUP(E344,SOTC_SWINE!B2:D344,3,FALSE)))-SEARCH(":",IF(ISBLANK(VLOOKUP(E533,SOTC_SWINE!B2:D344,3,FALSE)),VLOOKUP(E533,SOTC_SWINE!B2:E344,4,FALSE),VLOOKUP(E344,SOTC_SWINE!B2:D344,3,FALSE))))),"SW"&amp;UPPER(RIGHT(IF(ISBLANK(VLOOKUP(E533,SOTC_SWINE!B2:D344,3,FALSE)),VLOOKUP(E533,SOTC_SWINE!B2:E344,4,FALSE),VLOOKUP(E344,SOTC_SWINE!B2:D344,3,FALSE)),LEN(IF(ISBLANK(VLOOKUP(E533,SOTC_SWINE!B2:D344,3,FALSE)),VLOOKUP(E533,SOTC_SWINE!B2:E344,4,FALSE),VLOOKUP(E344,SOTC_SWINE!B2:D344,3,FALSE)))-SEARCH("-",IF(ISBLANK(VLOOKUP(E533,SOTC_SWINE!B2:D344,3,FALSE)),VLOOKUP(E533,SOTC_SWINE!B2:E344,4,FALSE),VLOOKUP(E344,SOTC_SWINE!B2:D344,3,FALSE))))))</f>
      </c>
      <c r="G533" s="7" t="s">
        <v>26</v>
      </c>
      <c r="H533" s="7">
        <f>VLOOKUP(E533,SOTC_SWINE!B2:C344,{2},FALSE)</f>
      </c>
      <c r="I533" s="1">
        <v>1000000000630</v>
      </c>
      <c r="J533" s="2" t="s">
        <v>102</v>
      </c>
      <c r="K533" s="2" t="s">
        <v>102</v>
      </c>
      <c r="L533">
        <f>IF(VLOOKUP(K533,SKU_SWINE!C2:F106,{4},FALSE)=0, "-",VLOOKUP(K533,SKU_SWINE!C2:F106,{4},FALSE)</f>
      </c>
      <c r="M533" s="8">
        <v>5</v>
      </c>
      <c r="N533" s="7" t="s">
        <v>28</v>
      </c>
      <c r="O533" s="9">
        <f>((VLOOKUP(Y533,SOTC_SWINE!A2:J344,9,FALSE)/VLOOKUP(Y533,SOTC_SWINE!A2:J344,8,FALSE))*M533)</f>
      </c>
      <c r="P533" s="8">
        <v>0</v>
      </c>
      <c r="Q533" s="10">
        <f>O533-P533</f>
      </c>
      <c r="R533" s="10">
        <f>Q533/M533</f>
      </c>
      <c r="S533" s="10">
        <f>U533*P533</f>
      </c>
      <c r="T533" s="8">
        <v>3826.65</v>
      </c>
      <c r="U533" s="8">
        <f>T533/Q533</f>
      </c>
      <c r="V533" s="8">
        <f>T533/M533</f>
      </c>
      <c r="W533" t="s">
        <v>54</v>
      </c>
      <c r="X533">
        <v>17</v>
      </c>
      <c r="Y533" t="s">
        <v>435</v>
      </c>
    </row>
    <row r="534" spans="1:25" x14ac:dyDescent="0.25">
      <c r="A534">
        <v>2024</v>
      </c>
      <c r="B534" t="s">
        <v>22</v>
      </c>
      <c r="C534" s="1" t="s">
        <v>361</v>
      </c>
      <c r="D534" s="1" t="s">
        <v>431</v>
      </c>
      <c r="E534" s="1">
        <v>2100129143</v>
      </c>
      <c r="F534" s="2">
        <f>IF(ISNUMBER(SEARCH(":",IF(ISBLANK(VLOOKUP(E534,SOTC_SWINE!B2:D344,3,FALSE)),VLOOKUP(E534,SOTC_SWINE!B2:E344,4,FALSE),VLOOKUP(E344,SOTC_SWINE!B2:D344,3,FALSE))))=TRUE,"SW"&amp;UPPER(RIGHT(IF(ISBLANK(VLOOKUP(E534,SOTC_SWINE!B2:D344,3,FALSE)),VLOOKUP(E534,SOTC_SWINE!B2:E344,4,FALSE),VLOOKUP(E344,SOTC_SWINE!B2:D344,3,FALSE)),LEN(IF(ISBLANK(VLOOKUP(E534,SOTC_SWINE!B2:D344,3,FALSE)),VLOOKUP(E534,SOTC_SWINE!B2:E344,4,FALSE),VLOOKUP(E344,SOTC_SWINE!B2:D344,3,FALSE)))-SEARCH(":",IF(ISBLANK(VLOOKUP(E534,SOTC_SWINE!B2:D344,3,FALSE)),VLOOKUP(E534,SOTC_SWINE!B2:E344,4,FALSE),VLOOKUP(E344,SOTC_SWINE!B2:D344,3,FALSE))))),"SW"&amp;UPPER(RIGHT(IF(ISBLANK(VLOOKUP(E534,SOTC_SWINE!B2:D344,3,FALSE)),VLOOKUP(E534,SOTC_SWINE!B2:E344,4,FALSE),VLOOKUP(E344,SOTC_SWINE!B2:D344,3,FALSE)),LEN(IF(ISBLANK(VLOOKUP(E534,SOTC_SWINE!B2:D344,3,FALSE)),VLOOKUP(E534,SOTC_SWINE!B2:E344,4,FALSE),VLOOKUP(E344,SOTC_SWINE!B2:D344,3,FALSE)))-SEARCH("-",IF(ISBLANK(VLOOKUP(E534,SOTC_SWINE!B2:D344,3,FALSE)),VLOOKUP(E534,SOTC_SWINE!B2:E344,4,FALSE),VLOOKUP(E344,SOTC_SWINE!B2:D344,3,FALSE))))))</f>
      </c>
      <c r="G534" s="7" t="s">
        <v>26</v>
      </c>
      <c r="H534" s="7">
        <f>VLOOKUP(E534,SOTC_SWINE!B2:C344,{2},FALSE)</f>
      </c>
      <c r="I534" s="1">
        <v>1000000000631</v>
      </c>
      <c r="J534" s="2" t="s">
        <v>90</v>
      </c>
      <c r="K534" s="2" t="s">
        <v>90</v>
      </c>
      <c r="L534">
        <f>IF(VLOOKUP(K534,SKU_SWINE!C2:F106,{4},FALSE)=0, "-",VLOOKUP(K534,SKU_SWINE!C2:F106,{4},FALSE)</f>
      </c>
      <c r="M534" s="8">
        <v>3</v>
      </c>
      <c r="N534" s="7" t="s">
        <v>28</v>
      </c>
      <c r="O534" s="9">
        <f>((VLOOKUP(Y534,SOTC_SWINE!A2:J344,9,FALSE)/VLOOKUP(Y534,SOTC_SWINE!A2:J344,8,FALSE))*M534)</f>
      </c>
      <c r="P534" s="8">
        <v>0</v>
      </c>
      <c r="Q534" s="10">
        <f>O534-P534</f>
      </c>
      <c r="R534" s="10">
        <f>Q534/M534</f>
      </c>
      <c r="S534" s="10">
        <f>U534*P534</f>
      </c>
      <c r="T534" s="8">
        <v>5375.01</v>
      </c>
      <c r="U534" s="8">
        <f>T534/Q534</f>
      </c>
      <c r="V534" s="8">
        <f>T534/M534</f>
      </c>
      <c r="W534" t="s">
        <v>54</v>
      </c>
      <c r="X534">
        <v>17</v>
      </c>
      <c r="Y534" t="s">
        <v>437</v>
      </c>
    </row>
    <row r="535" spans="1:25" x14ac:dyDescent="0.25">
      <c r="A535">
        <v>2024</v>
      </c>
      <c r="B535" t="s">
        <v>22</v>
      </c>
      <c r="C535" s="1" t="s">
        <v>361</v>
      </c>
      <c r="D535" s="1" t="s">
        <v>431</v>
      </c>
      <c r="E535" s="1">
        <v>2100129143</v>
      </c>
      <c r="F535" s="2">
        <f>IF(ISNUMBER(SEARCH(":",IF(ISBLANK(VLOOKUP(E535,SOTC_SWINE!B2:D344,3,FALSE)),VLOOKUP(E535,SOTC_SWINE!B2:E344,4,FALSE),VLOOKUP(E344,SOTC_SWINE!B2:D344,3,FALSE))))=TRUE,"SW"&amp;UPPER(RIGHT(IF(ISBLANK(VLOOKUP(E535,SOTC_SWINE!B2:D344,3,FALSE)),VLOOKUP(E535,SOTC_SWINE!B2:E344,4,FALSE),VLOOKUP(E344,SOTC_SWINE!B2:D344,3,FALSE)),LEN(IF(ISBLANK(VLOOKUP(E535,SOTC_SWINE!B2:D344,3,FALSE)),VLOOKUP(E535,SOTC_SWINE!B2:E344,4,FALSE),VLOOKUP(E344,SOTC_SWINE!B2:D344,3,FALSE)))-SEARCH(":",IF(ISBLANK(VLOOKUP(E535,SOTC_SWINE!B2:D344,3,FALSE)),VLOOKUP(E535,SOTC_SWINE!B2:E344,4,FALSE),VLOOKUP(E344,SOTC_SWINE!B2:D344,3,FALSE))))),"SW"&amp;UPPER(RIGHT(IF(ISBLANK(VLOOKUP(E535,SOTC_SWINE!B2:D344,3,FALSE)),VLOOKUP(E535,SOTC_SWINE!B2:E344,4,FALSE),VLOOKUP(E344,SOTC_SWINE!B2:D344,3,FALSE)),LEN(IF(ISBLANK(VLOOKUP(E535,SOTC_SWINE!B2:D344,3,FALSE)),VLOOKUP(E535,SOTC_SWINE!B2:E344,4,FALSE),VLOOKUP(E344,SOTC_SWINE!B2:D344,3,FALSE)))-SEARCH("-",IF(ISBLANK(VLOOKUP(E535,SOTC_SWINE!B2:D344,3,FALSE)),VLOOKUP(E535,SOTC_SWINE!B2:E344,4,FALSE),VLOOKUP(E344,SOTC_SWINE!B2:D344,3,FALSE))))))</f>
      </c>
      <c r="G535" s="7" t="s">
        <v>26</v>
      </c>
      <c r="H535" s="7">
        <f>VLOOKUP(E535,SOTC_SWINE!B2:C344,{2},FALSE)</f>
      </c>
      <c r="I535" s="1">
        <v>1000000000278</v>
      </c>
      <c r="J535" s="2" t="s">
        <v>51</v>
      </c>
      <c r="K535" s="2" t="s">
        <v>51</v>
      </c>
      <c r="L535">
        <f>IF(VLOOKUP(K535,SKU_SWINE!C2:F106,{4},FALSE)=0, "-",VLOOKUP(K535,SKU_SWINE!C2:F106,{4},FALSE)</f>
      </c>
      <c r="M535" s="8">
        <v>1</v>
      </c>
      <c r="N535" s="7" t="s">
        <v>28</v>
      </c>
      <c r="O535" s="9">
        <f>((VLOOKUP(Y535,SOTC_SWINE!A2:J344,9,FALSE)/VLOOKUP(Y535,SOTC_SWINE!A2:J344,8,FALSE))*M535)</f>
      </c>
      <c r="P535" s="8">
        <v>0</v>
      </c>
      <c r="Q535" s="10">
        <f>O535-P535</f>
      </c>
      <c r="R535" s="10">
        <f>Q535/M535</f>
      </c>
      <c r="S535" s="10">
        <f>U535*P535</f>
      </c>
      <c r="T535" s="8">
        <v>4875</v>
      </c>
      <c r="U535" s="8">
        <f>T535/Q535</f>
      </c>
      <c r="V535" s="8">
        <f>T535/M535</f>
      </c>
      <c r="W535" t="s">
        <v>54</v>
      </c>
      <c r="X535">
        <v>17</v>
      </c>
      <c r="Y535" t="s">
        <v>438</v>
      </c>
    </row>
    <row r="536" spans="1:25" x14ac:dyDescent="0.25">
      <c r="A536">
        <v>2024</v>
      </c>
      <c r="B536" t="s">
        <v>22</v>
      </c>
      <c r="C536" s="1" t="s">
        <v>439</v>
      </c>
      <c r="D536" s="1" t="s">
        <v>440</v>
      </c>
      <c r="E536" s="1">
        <v>2100129196</v>
      </c>
      <c r="F536" s="2">
        <f>IF(ISNUMBER(SEARCH(":",IF(ISBLANK(VLOOKUP(E536,SOTC_SWINE!B2:D344,3,FALSE)),VLOOKUP(E536,SOTC_SWINE!B2:E344,4,FALSE),VLOOKUP(E344,SOTC_SWINE!B2:D344,3,FALSE))))=TRUE,"SW"&amp;UPPER(RIGHT(IF(ISBLANK(VLOOKUP(E536,SOTC_SWINE!B2:D344,3,FALSE)),VLOOKUP(E536,SOTC_SWINE!B2:E344,4,FALSE),VLOOKUP(E344,SOTC_SWINE!B2:D344,3,FALSE)),LEN(IF(ISBLANK(VLOOKUP(E536,SOTC_SWINE!B2:D344,3,FALSE)),VLOOKUP(E536,SOTC_SWINE!B2:E344,4,FALSE),VLOOKUP(E344,SOTC_SWINE!B2:D344,3,FALSE)))-SEARCH(":",IF(ISBLANK(VLOOKUP(E536,SOTC_SWINE!B2:D344,3,FALSE)),VLOOKUP(E536,SOTC_SWINE!B2:E344,4,FALSE),VLOOKUP(E344,SOTC_SWINE!B2:D344,3,FALSE))))),"SW"&amp;UPPER(RIGHT(IF(ISBLANK(VLOOKUP(E536,SOTC_SWINE!B2:D344,3,FALSE)),VLOOKUP(E536,SOTC_SWINE!B2:E344,4,FALSE),VLOOKUP(E344,SOTC_SWINE!B2:D344,3,FALSE)),LEN(IF(ISBLANK(VLOOKUP(E536,SOTC_SWINE!B2:D344,3,FALSE)),VLOOKUP(E536,SOTC_SWINE!B2:E344,4,FALSE),VLOOKUP(E344,SOTC_SWINE!B2:D344,3,FALSE)))-SEARCH("-",IF(ISBLANK(VLOOKUP(E536,SOTC_SWINE!B2:D344,3,FALSE)),VLOOKUP(E536,SOTC_SWINE!B2:E344,4,FALSE),VLOOKUP(E344,SOTC_SWINE!B2:D344,3,FALSE))))))</f>
      </c>
      <c r="G536" s="7" t="s">
        <v>26</v>
      </c>
      <c r="H536" s="7">
        <f>VLOOKUP(E536,SOTC_SWINE!B2:C344,{2},FALSE)</f>
      </c>
      <c r="I536" s="1">
        <v>1000000002356</v>
      </c>
      <c r="J536" s="2" t="s">
        <v>95</v>
      </c>
      <c r="K536" s="2" t="s">
        <v>95</v>
      </c>
      <c r="L536">
        <f>IF(VLOOKUP(K536,SKU_SWINE!C2:F106,{4},FALSE)=0, "-",VLOOKUP(K536,SKU_SWINE!C2:F106,{4},FALSE)</f>
      </c>
      <c r="M536" s="8">
        <v>15</v>
      </c>
      <c r="N536" s="7" t="s">
        <v>28</v>
      </c>
      <c r="O536" s="9">
        <f>((VLOOKUP(Y536,SOTC_SWINE!A2:J344,9,FALSE)/VLOOKUP(Y536,SOTC_SWINE!A2:J344,8,FALSE))*M536)</f>
      </c>
      <c r="P536" s="8">
        <v>0</v>
      </c>
      <c r="Q536" s="10">
        <f>O536-P536</f>
      </c>
      <c r="R536" s="10">
        <f>Q536/M536</f>
      </c>
      <c r="S536" s="10">
        <f>U536*P536</f>
      </c>
      <c r="T536" s="8">
        <v>406210</v>
      </c>
      <c r="U536" s="8">
        <f>T536/Q536</f>
      </c>
      <c r="V536" s="8">
        <f>T536/M536</f>
      </c>
      <c r="W536" t="s">
        <v>54</v>
      </c>
      <c r="X536">
        <v>17</v>
      </c>
      <c r="Y536" t="s">
        <v>441</v>
      </c>
    </row>
    <row r="537" spans="1:25" x14ac:dyDescent="0.25">
      <c r="A537">
        <v>2024</v>
      </c>
      <c r="B537" t="s">
        <v>22</v>
      </c>
      <c r="C537" s="1" t="s">
        <v>439</v>
      </c>
      <c r="D537" s="1" t="s">
        <v>442</v>
      </c>
      <c r="E537" s="1">
        <v>2100129205</v>
      </c>
      <c r="F537" s="2">
        <f>IF(ISNUMBER(SEARCH(":",IF(ISBLANK(VLOOKUP(E537,SOTC_SWINE!B2:D344,3,FALSE)),VLOOKUP(E537,SOTC_SWINE!B2:E344,4,FALSE),VLOOKUP(E344,SOTC_SWINE!B2:D344,3,FALSE))))=TRUE,"SW"&amp;UPPER(RIGHT(IF(ISBLANK(VLOOKUP(E537,SOTC_SWINE!B2:D344,3,FALSE)),VLOOKUP(E537,SOTC_SWINE!B2:E344,4,FALSE),VLOOKUP(E344,SOTC_SWINE!B2:D344,3,FALSE)),LEN(IF(ISBLANK(VLOOKUP(E537,SOTC_SWINE!B2:D344,3,FALSE)),VLOOKUP(E537,SOTC_SWINE!B2:E344,4,FALSE),VLOOKUP(E344,SOTC_SWINE!B2:D344,3,FALSE)))-SEARCH(":",IF(ISBLANK(VLOOKUP(E537,SOTC_SWINE!B2:D344,3,FALSE)),VLOOKUP(E537,SOTC_SWINE!B2:E344,4,FALSE),VLOOKUP(E344,SOTC_SWINE!B2:D344,3,FALSE))))),"SW"&amp;UPPER(RIGHT(IF(ISBLANK(VLOOKUP(E537,SOTC_SWINE!B2:D344,3,FALSE)),VLOOKUP(E537,SOTC_SWINE!B2:E344,4,FALSE),VLOOKUP(E344,SOTC_SWINE!B2:D344,3,FALSE)),LEN(IF(ISBLANK(VLOOKUP(E537,SOTC_SWINE!B2:D344,3,FALSE)),VLOOKUP(E537,SOTC_SWINE!B2:E344,4,FALSE),VLOOKUP(E344,SOTC_SWINE!B2:D344,3,FALSE)))-SEARCH("-",IF(ISBLANK(VLOOKUP(E537,SOTC_SWINE!B2:D344,3,FALSE)),VLOOKUP(E537,SOTC_SWINE!B2:E344,4,FALSE),VLOOKUP(E344,SOTC_SWINE!B2:D344,3,FALSE))))))</f>
      </c>
      <c r="G537" s="7" t="s">
        <v>26</v>
      </c>
      <c r="H537" s="7">
        <f>VLOOKUP(E537,SOTC_SWINE!B2:C344,{2},FALSE)</f>
      </c>
      <c r="I537" s="1">
        <v>1000000000630</v>
      </c>
      <c r="J537" s="2" t="s">
        <v>102</v>
      </c>
      <c r="K537" s="2" t="s">
        <v>102</v>
      </c>
      <c r="L537">
        <f>IF(VLOOKUP(K537,SKU_SWINE!C2:F106,{4},FALSE)=0, "-",VLOOKUP(K537,SKU_SWINE!C2:F106,{4},FALSE)</f>
      </c>
      <c r="M537" s="8">
        <v>7</v>
      </c>
      <c r="N537" s="7" t="s">
        <v>28</v>
      </c>
      <c r="O537" s="9">
        <f>((VLOOKUP(Y537,SOTC_SWINE!A2:J344,9,FALSE)/VLOOKUP(Y537,SOTC_SWINE!A2:J344,8,FALSE))*M537)</f>
      </c>
      <c r="P537" s="8">
        <v>0</v>
      </c>
      <c r="Q537" s="10">
        <f>O537-P537</f>
      </c>
      <c r="R537" s="10">
        <f>Q537/M537</f>
      </c>
      <c r="S537" s="10">
        <f>U537*P537</f>
      </c>
      <c r="T537" s="8">
        <v>5347.16</v>
      </c>
      <c r="U537" s="8">
        <f>T537/Q537</f>
      </c>
      <c r="V537" s="8">
        <f>T537/M537</f>
      </c>
      <c r="W537" t="s">
        <v>54</v>
      </c>
      <c r="X537">
        <v>17</v>
      </c>
      <c r="Y537" t="s">
        <v>443</v>
      </c>
    </row>
    <row r="538" spans="1:25" x14ac:dyDescent="0.25">
      <c r="A538">
        <v>2024</v>
      </c>
      <c r="B538" t="s">
        <v>22</v>
      </c>
      <c r="C538" s="1" t="s">
        <v>439</v>
      </c>
      <c r="D538" s="1" t="s">
        <v>442</v>
      </c>
      <c r="E538" s="1">
        <v>2100129205</v>
      </c>
      <c r="F538" s="2">
        <f>IF(ISNUMBER(SEARCH(":",IF(ISBLANK(VLOOKUP(E538,SOTC_SWINE!B2:D344,3,FALSE)),VLOOKUP(E538,SOTC_SWINE!B2:E344,4,FALSE),VLOOKUP(E344,SOTC_SWINE!B2:D344,3,FALSE))))=TRUE,"SW"&amp;UPPER(RIGHT(IF(ISBLANK(VLOOKUP(E538,SOTC_SWINE!B2:D344,3,FALSE)),VLOOKUP(E538,SOTC_SWINE!B2:E344,4,FALSE),VLOOKUP(E344,SOTC_SWINE!B2:D344,3,FALSE)),LEN(IF(ISBLANK(VLOOKUP(E538,SOTC_SWINE!B2:D344,3,FALSE)),VLOOKUP(E538,SOTC_SWINE!B2:E344,4,FALSE),VLOOKUP(E344,SOTC_SWINE!B2:D344,3,FALSE)))-SEARCH(":",IF(ISBLANK(VLOOKUP(E538,SOTC_SWINE!B2:D344,3,FALSE)),VLOOKUP(E538,SOTC_SWINE!B2:E344,4,FALSE),VLOOKUP(E344,SOTC_SWINE!B2:D344,3,FALSE))))),"SW"&amp;UPPER(RIGHT(IF(ISBLANK(VLOOKUP(E538,SOTC_SWINE!B2:D344,3,FALSE)),VLOOKUP(E538,SOTC_SWINE!B2:E344,4,FALSE),VLOOKUP(E344,SOTC_SWINE!B2:D344,3,FALSE)),LEN(IF(ISBLANK(VLOOKUP(E538,SOTC_SWINE!B2:D344,3,FALSE)),VLOOKUP(E538,SOTC_SWINE!B2:E344,4,FALSE),VLOOKUP(E344,SOTC_SWINE!B2:D344,3,FALSE)))-SEARCH("-",IF(ISBLANK(VLOOKUP(E538,SOTC_SWINE!B2:D344,3,FALSE)),VLOOKUP(E538,SOTC_SWINE!B2:E344,4,FALSE),VLOOKUP(E344,SOTC_SWINE!B2:D344,3,FALSE))))))</f>
      </c>
      <c r="G538" s="7" t="s">
        <v>26</v>
      </c>
      <c r="H538" s="7">
        <f>VLOOKUP(E538,SOTC_SWINE!B2:C344,{2},FALSE)</f>
      </c>
      <c r="I538" s="1">
        <v>1000000000630</v>
      </c>
      <c r="J538" s="2" t="s">
        <v>102</v>
      </c>
      <c r="K538" s="2" t="s">
        <v>102</v>
      </c>
      <c r="L538">
        <f>IF(VLOOKUP(K538,SKU_SWINE!C2:F106,{4},FALSE)=0, "-",VLOOKUP(K538,SKU_SWINE!C2:F106,{4},FALSE)</f>
      </c>
      <c r="M538" s="8">
        <v>17</v>
      </c>
      <c r="N538" s="7" t="s">
        <v>28</v>
      </c>
      <c r="O538" s="9">
        <f>((VLOOKUP(Y538,SOTC_SWINE!A2:J344,9,FALSE)/VLOOKUP(Y538,SOTC_SWINE!A2:J344,8,FALSE))*M538)</f>
      </c>
      <c r="P538" s="8">
        <v>0</v>
      </c>
      <c r="Q538" s="10">
        <f>O538-P538</f>
      </c>
      <c r="R538" s="10">
        <f>Q538/M538</f>
      </c>
      <c r="S538" s="10">
        <f>U538*P538</f>
      </c>
      <c r="T538" s="8">
        <v>12986.13</v>
      </c>
      <c r="U538" s="8">
        <f>T538/Q538</f>
      </c>
      <c r="V538" s="8">
        <f>T538/M538</f>
      </c>
      <c r="W538" t="s">
        <v>54</v>
      </c>
      <c r="X538">
        <v>17</v>
      </c>
      <c r="Y538" t="s">
        <v>443</v>
      </c>
    </row>
    <row r="539" spans="1:25" x14ac:dyDescent="0.25">
      <c r="A539">
        <v>2024</v>
      </c>
      <c r="B539" t="s">
        <v>22</v>
      </c>
      <c r="C539" s="1" t="s">
        <v>439</v>
      </c>
      <c r="D539" s="1" t="s">
        <v>442</v>
      </c>
      <c r="E539" s="1">
        <v>2100129205</v>
      </c>
      <c r="F539" s="2">
        <f>IF(ISNUMBER(SEARCH(":",IF(ISBLANK(VLOOKUP(E539,SOTC_SWINE!B2:D344,3,FALSE)),VLOOKUP(E539,SOTC_SWINE!B2:E344,4,FALSE),VLOOKUP(E344,SOTC_SWINE!B2:D344,3,FALSE))))=TRUE,"SW"&amp;UPPER(RIGHT(IF(ISBLANK(VLOOKUP(E539,SOTC_SWINE!B2:D344,3,FALSE)),VLOOKUP(E539,SOTC_SWINE!B2:E344,4,FALSE),VLOOKUP(E344,SOTC_SWINE!B2:D344,3,FALSE)),LEN(IF(ISBLANK(VLOOKUP(E539,SOTC_SWINE!B2:D344,3,FALSE)),VLOOKUP(E539,SOTC_SWINE!B2:E344,4,FALSE),VLOOKUP(E344,SOTC_SWINE!B2:D344,3,FALSE)))-SEARCH(":",IF(ISBLANK(VLOOKUP(E539,SOTC_SWINE!B2:D344,3,FALSE)),VLOOKUP(E539,SOTC_SWINE!B2:E344,4,FALSE),VLOOKUP(E344,SOTC_SWINE!B2:D344,3,FALSE))))),"SW"&amp;UPPER(RIGHT(IF(ISBLANK(VLOOKUP(E539,SOTC_SWINE!B2:D344,3,FALSE)),VLOOKUP(E539,SOTC_SWINE!B2:E344,4,FALSE),VLOOKUP(E344,SOTC_SWINE!B2:D344,3,FALSE)),LEN(IF(ISBLANK(VLOOKUP(E539,SOTC_SWINE!B2:D344,3,FALSE)),VLOOKUP(E539,SOTC_SWINE!B2:E344,4,FALSE),VLOOKUP(E344,SOTC_SWINE!B2:D344,3,FALSE)))-SEARCH("-",IF(ISBLANK(VLOOKUP(E539,SOTC_SWINE!B2:D344,3,FALSE)),VLOOKUP(E539,SOTC_SWINE!B2:E344,4,FALSE),VLOOKUP(E344,SOTC_SWINE!B2:D344,3,FALSE))))))</f>
      </c>
      <c r="G539" s="7" t="s">
        <v>26</v>
      </c>
      <c r="H539" s="7">
        <f>VLOOKUP(E539,SOTC_SWINE!B2:C344,{2},FALSE)</f>
      </c>
      <c r="I539" s="1">
        <v>1000000000630</v>
      </c>
      <c r="J539" s="2" t="s">
        <v>102</v>
      </c>
      <c r="K539" s="2" t="s">
        <v>102</v>
      </c>
      <c r="L539">
        <f>IF(VLOOKUP(K539,SKU_SWINE!C2:F106,{4},FALSE)=0, "-",VLOOKUP(K539,SKU_SWINE!C2:F106,{4},FALSE)</f>
      </c>
      <c r="M539" s="8">
        <v>43</v>
      </c>
      <c r="N539" s="7" t="s">
        <v>28</v>
      </c>
      <c r="O539" s="9">
        <f>((VLOOKUP(Y539,SOTC_SWINE!A2:J344,9,FALSE)/VLOOKUP(Y539,SOTC_SWINE!A2:J344,8,FALSE))*M539)</f>
      </c>
      <c r="P539" s="8">
        <v>0</v>
      </c>
      <c r="Q539" s="10">
        <f>O539-P539</f>
      </c>
      <c r="R539" s="10">
        <f>Q539/M539</f>
      </c>
      <c r="S539" s="10">
        <f>U539*P539</f>
      </c>
      <c r="T539" s="8">
        <v>32847.27</v>
      </c>
      <c r="U539" s="8">
        <f>T539/Q539</f>
      </c>
      <c r="V539" s="8">
        <f>T539/M539</f>
      </c>
      <c r="W539" t="s">
        <v>54</v>
      </c>
      <c r="X539">
        <v>17</v>
      </c>
      <c r="Y539" t="s">
        <v>443</v>
      </c>
    </row>
    <row r="540" spans="1:25" x14ac:dyDescent="0.25">
      <c r="A540">
        <v>2024</v>
      </c>
      <c r="B540" t="s">
        <v>22</v>
      </c>
      <c r="C540" s="1" t="s">
        <v>439</v>
      </c>
      <c r="D540" s="1" t="s">
        <v>442</v>
      </c>
      <c r="E540" s="1">
        <v>2100129205</v>
      </c>
      <c r="F540" s="2">
        <f>IF(ISNUMBER(SEARCH(":",IF(ISBLANK(VLOOKUP(E540,SOTC_SWINE!B2:D344,3,FALSE)),VLOOKUP(E540,SOTC_SWINE!B2:E344,4,FALSE),VLOOKUP(E344,SOTC_SWINE!B2:D344,3,FALSE))))=TRUE,"SW"&amp;UPPER(RIGHT(IF(ISBLANK(VLOOKUP(E540,SOTC_SWINE!B2:D344,3,FALSE)),VLOOKUP(E540,SOTC_SWINE!B2:E344,4,FALSE),VLOOKUP(E344,SOTC_SWINE!B2:D344,3,FALSE)),LEN(IF(ISBLANK(VLOOKUP(E540,SOTC_SWINE!B2:D344,3,FALSE)),VLOOKUP(E540,SOTC_SWINE!B2:E344,4,FALSE),VLOOKUP(E344,SOTC_SWINE!B2:D344,3,FALSE)))-SEARCH(":",IF(ISBLANK(VLOOKUP(E540,SOTC_SWINE!B2:D344,3,FALSE)),VLOOKUP(E540,SOTC_SWINE!B2:E344,4,FALSE),VLOOKUP(E344,SOTC_SWINE!B2:D344,3,FALSE))))),"SW"&amp;UPPER(RIGHT(IF(ISBLANK(VLOOKUP(E540,SOTC_SWINE!B2:D344,3,FALSE)),VLOOKUP(E540,SOTC_SWINE!B2:E344,4,FALSE),VLOOKUP(E344,SOTC_SWINE!B2:D344,3,FALSE)),LEN(IF(ISBLANK(VLOOKUP(E540,SOTC_SWINE!B2:D344,3,FALSE)),VLOOKUP(E540,SOTC_SWINE!B2:E344,4,FALSE),VLOOKUP(E344,SOTC_SWINE!B2:D344,3,FALSE)))-SEARCH("-",IF(ISBLANK(VLOOKUP(E540,SOTC_SWINE!B2:D344,3,FALSE)),VLOOKUP(E540,SOTC_SWINE!B2:E344,4,FALSE),VLOOKUP(E344,SOTC_SWINE!B2:D344,3,FALSE))))))</f>
      </c>
      <c r="G540" s="7" t="s">
        <v>26</v>
      </c>
      <c r="H540" s="7">
        <f>VLOOKUP(E540,SOTC_SWINE!B2:C344,{2},FALSE)</f>
      </c>
      <c r="I540" s="1">
        <v>1000000000630</v>
      </c>
      <c r="J540" s="2" t="s">
        <v>102</v>
      </c>
      <c r="K540" s="2" t="s">
        <v>102</v>
      </c>
      <c r="L540">
        <f>IF(VLOOKUP(K540,SKU_SWINE!C2:F106,{4},FALSE)=0, "-",VLOOKUP(K540,SKU_SWINE!C2:F106,{4},FALSE)</f>
      </c>
      <c r="M540" s="8">
        <v>1</v>
      </c>
      <c r="N540" s="7" t="s">
        <v>28</v>
      </c>
      <c r="O540" s="9">
        <f>((VLOOKUP(Y540,SOTC_SWINE!A2:J344,9,FALSE)/VLOOKUP(Y540,SOTC_SWINE!A2:J344,8,FALSE))*M540)</f>
      </c>
      <c r="P540" s="8">
        <v>0</v>
      </c>
      <c r="Q540" s="10">
        <f>O540-P540</f>
      </c>
      <c r="R540" s="10">
        <f>Q540/M540</f>
      </c>
      <c r="S540" s="10">
        <f>U540*P540</f>
      </c>
      <c r="T540" s="8">
        <v>763.88</v>
      </c>
      <c r="U540" s="8">
        <f>T540/Q540</f>
      </c>
      <c r="V540" s="8">
        <f>T540/M540</f>
      </c>
      <c r="W540" t="s">
        <v>54</v>
      </c>
      <c r="X540">
        <v>17</v>
      </c>
      <c r="Y540" t="s">
        <v>443</v>
      </c>
    </row>
    <row r="541" spans="1:25" x14ac:dyDescent="0.25">
      <c r="A541">
        <v>2024</v>
      </c>
      <c r="B541" t="s">
        <v>22</v>
      </c>
      <c r="C541" s="1" t="s">
        <v>439</v>
      </c>
      <c r="D541" s="1" t="s">
        <v>442</v>
      </c>
      <c r="E541" s="1">
        <v>2100129205</v>
      </c>
      <c r="F541" s="2">
        <f>IF(ISNUMBER(SEARCH(":",IF(ISBLANK(VLOOKUP(E541,SOTC_SWINE!B2:D344,3,FALSE)),VLOOKUP(E541,SOTC_SWINE!B2:E344,4,FALSE),VLOOKUP(E344,SOTC_SWINE!B2:D344,3,FALSE))))=TRUE,"SW"&amp;UPPER(RIGHT(IF(ISBLANK(VLOOKUP(E541,SOTC_SWINE!B2:D344,3,FALSE)),VLOOKUP(E541,SOTC_SWINE!B2:E344,4,FALSE),VLOOKUP(E344,SOTC_SWINE!B2:D344,3,FALSE)),LEN(IF(ISBLANK(VLOOKUP(E541,SOTC_SWINE!B2:D344,3,FALSE)),VLOOKUP(E541,SOTC_SWINE!B2:E344,4,FALSE),VLOOKUP(E344,SOTC_SWINE!B2:D344,3,FALSE)))-SEARCH(":",IF(ISBLANK(VLOOKUP(E541,SOTC_SWINE!B2:D344,3,FALSE)),VLOOKUP(E541,SOTC_SWINE!B2:E344,4,FALSE),VLOOKUP(E344,SOTC_SWINE!B2:D344,3,FALSE))))),"SW"&amp;UPPER(RIGHT(IF(ISBLANK(VLOOKUP(E541,SOTC_SWINE!B2:D344,3,FALSE)),VLOOKUP(E541,SOTC_SWINE!B2:E344,4,FALSE),VLOOKUP(E344,SOTC_SWINE!B2:D344,3,FALSE)),LEN(IF(ISBLANK(VLOOKUP(E541,SOTC_SWINE!B2:D344,3,FALSE)),VLOOKUP(E541,SOTC_SWINE!B2:E344,4,FALSE),VLOOKUP(E344,SOTC_SWINE!B2:D344,3,FALSE)))-SEARCH("-",IF(ISBLANK(VLOOKUP(E541,SOTC_SWINE!B2:D344,3,FALSE)),VLOOKUP(E541,SOTC_SWINE!B2:E344,4,FALSE),VLOOKUP(E344,SOTC_SWINE!B2:D344,3,FALSE))))))</f>
      </c>
      <c r="G541" s="7" t="s">
        <v>26</v>
      </c>
      <c r="H541" s="7">
        <f>VLOOKUP(E541,SOTC_SWINE!B2:C344,{2},FALSE)</f>
      </c>
      <c r="I541" s="1">
        <v>1000000000631</v>
      </c>
      <c r="J541" s="2" t="s">
        <v>90</v>
      </c>
      <c r="K541" s="2" t="s">
        <v>90</v>
      </c>
      <c r="L541">
        <f>IF(VLOOKUP(K541,SKU_SWINE!C2:F106,{4},FALSE)=0, "-",VLOOKUP(K541,SKU_SWINE!C2:F106,{4},FALSE)</f>
      </c>
      <c r="M541" s="8">
        <v>6</v>
      </c>
      <c r="N541" s="7" t="s">
        <v>28</v>
      </c>
      <c r="O541" s="9">
        <f>((VLOOKUP(Y541,SOTC_SWINE!A2:J344,9,FALSE)/VLOOKUP(Y541,SOTC_SWINE!A2:J344,8,FALSE))*M541)</f>
      </c>
      <c r="P541" s="8">
        <v>0</v>
      </c>
      <c r="Q541" s="10">
        <f>O541-P541</f>
      </c>
      <c r="R541" s="10">
        <f>Q541/M541</f>
      </c>
      <c r="S541" s="10">
        <f>U541*P541</f>
      </c>
      <c r="T541" s="8">
        <v>11303.58</v>
      </c>
      <c r="U541" s="8">
        <f>T541/Q541</f>
      </c>
      <c r="V541" s="8">
        <f>T541/M541</f>
      </c>
      <c r="W541" t="s">
        <v>54</v>
      </c>
      <c r="X541">
        <v>17</v>
      </c>
      <c r="Y541" t="s">
        <v>444</v>
      </c>
    </row>
    <row r="542" spans="1:25" x14ac:dyDescent="0.25">
      <c r="A542">
        <v>2024</v>
      </c>
      <c r="B542" t="s">
        <v>22</v>
      </c>
      <c r="C542" s="1" t="s">
        <v>439</v>
      </c>
      <c r="D542" s="1" t="s">
        <v>442</v>
      </c>
      <c r="E542" s="1">
        <v>2100129205</v>
      </c>
      <c r="F542" s="2">
        <f>IF(ISNUMBER(SEARCH(":",IF(ISBLANK(VLOOKUP(E542,SOTC_SWINE!B2:D344,3,FALSE)),VLOOKUP(E542,SOTC_SWINE!B2:E344,4,FALSE),VLOOKUP(E344,SOTC_SWINE!B2:D344,3,FALSE))))=TRUE,"SW"&amp;UPPER(RIGHT(IF(ISBLANK(VLOOKUP(E542,SOTC_SWINE!B2:D344,3,FALSE)),VLOOKUP(E542,SOTC_SWINE!B2:E344,4,FALSE),VLOOKUP(E344,SOTC_SWINE!B2:D344,3,FALSE)),LEN(IF(ISBLANK(VLOOKUP(E542,SOTC_SWINE!B2:D344,3,FALSE)),VLOOKUP(E542,SOTC_SWINE!B2:E344,4,FALSE),VLOOKUP(E344,SOTC_SWINE!B2:D344,3,FALSE)))-SEARCH(":",IF(ISBLANK(VLOOKUP(E542,SOTC_SWINE!B2:D344,3,FALSE)),VLOOKUP(E542,SOTC_SWINE!B2:E344,4,FALSE),VLOOKUP(E344,SOTC_SWINE!B2:D344,3,FALSE))))),"SW"&amp;UPPER(RIGHT(IF(ISBLANK(VLOOKUP(E542,SOTC_SWINE!B2:D344,3,FALSE)),VLOOKUP(E542,SOTC_SWINE!B2:E344,4,FALSE),VLOOKUP(E344,SOTC_SWINE!B2:D344,3,FALSE)),LEN(IF(ISBLANK(VLOOKUP(E542,SOTC_SWINE!B2:D344,3,FALSE)),VLOOKUP(E542,SOTC_SWINE!B2:E344,4,FALSE),VLOOKUP(E344,SOTC_SWINE!B2:D344,3,FALSE)))-SEARCH("-",IF(ISBLANK(VLOOKUP(E542,SOTC_SWINE!B2:D344,3,FALSE)),VLOOKUP(E542,SOTC_SWINE!B2:E344,4,FALSE),VLOOKUP(E344,SOTC_SWINE!B2:D344,3,FALSE))))))</f>
      </c>
      <c r="G542" s="7" t="s">
        <v>26</v>
      </c>
      <c r="H542" s="7">
        <f>VLOOKUP(E542,SOTC_SWINE!B2:C344,{2},FALSE)</f>
      </c>
      <c r="I542" s="1">
        <v>1000000000637</v>
      </c>
      <c r="J542" s="2" t="s">
        <v>47</v>
      </c>
      <c r="K542" s="2" t="s">
        <v>47</v>
      </c>
      <c r="L542">
        <f>IF(VLOOKUP(K542,SKU_SWINE!C2:F106,{4},FALSE)=0, "-",VLOOKUP(K542,SKU_SWINE!C2:F106,{4},FALSE)</f>
      </c>
      <c r="M542" s="8">
        <v>4</v>
      </c>
      <c r="N542" s="7" t="s">
        <v>28</v>
      </c>
      <c r="O542" s="9">
        <f>((VLOOKUP(Y542,SOTC_SWINE!A2:J344,9,FALSE)/VLOOKUP(Y542,SOTC_SWINE!A2:J344,8,FALSE))*M542)</f>
      </c>
      <c r="P542" s="8">
        <v>0</v>
      </c>
      <c r="Q542" s="10">
        <f>O542-P542</f>
      </c>
      <c r="R542" s="10">
        <f>Q542/M542</f>
      </c>
      <c r="S542" s="10">
        <f>U542*P542</f>
      </c>
      <c r="T542" s="8">
        <v>12500</v>
      </c>
      <c r="U542" s="8">
        <f>T542/Q542</f>
      </c>
      <c r="V542" s="8">
        <f>T542/M542</f>
      </c>
      <c r="W542" t="s">
        <v>54</v>
      </c>
      <c r="X542">
        <v>17</v>
      </c>
      <c r="Y542" t="s">
        <v>445</v>
      </c>
    </row>
    <row r="543" spans="1:25" x14ac:dyDescent="0.25">
      <c r="A543">
        <v>2024</v>
      </c>
      <c r="B543" t="s">
        <v>22</v>
      </c>
      <c r="C543" s="1" t="s">
        <v>439</v>
      </c>
      <c r="D543" s="1" t="s">
        <v>442</v>
      </c>
      <c r="E543" s="1">
        <v>2100129205</v>
      </c>
      <c r="F543" s="2">
        <f>IF(ISNUMBER(SEARCH(":",IF(ISBLANK(VLOOKUP(E543,SOTC_SWINE!B2:D344,3,FALSE)),VLOOKUP(E543,SOTC_SWINE!B2:E344,4,FALSE),VLOOKUP(E344,SOTC_SWINE!B2:D344,3,FALSE))))=TRUE,"SW"&amp;UPPER(RIGHT(IF(ISBLANK(VLOOKUP(E543,SOTC_SWINE!B2:D344,3,FALSE)),VLOOKUP(E543,SOTC_SWINE!B2:E344,4,FALSE),VLOOKUP(E344,SOTC_SWINE!B2:D344,3,FALSE)),LEN(IF(ISBLANK(VLOOKUP(E543,SOTC_SWINE!B2:D344,3,FALSE)),VLOOKUP(E543,SOTC_SWINE!B2:E344,4,FALSE),VLOOKUP(E344,SOTC_SWINE!B2:D344,3,FALSE)))-SEARCH(":",IF(ISBLANK(VLOOKUP(E543,SOTC_SWINE!B2:D344,3,FALSE)),VLOOKUP(E543,SOTC_SWINE!B2:E344,4,FALSE),VLOOKUP(E344,SOTC_SWINE!B2:D344,3,FALSE))))),"SW"&amp;UPPER(RIGHT(IF(ISBLANK(VLOOKUP(E543,SOTC_SWINE!B2:D344,3,FALSE)),VLOOKUP(E543,SOTC_SWINE!B2:E344,4,FALSE),VLOOKUP(E344,SOTC_SWINE!B2:D344,3,FALSE)),LEN(IF(ISBLANK(VLOOKUP(E543,SOTC_SWINE!B2:D344,3,FALSE)),VLOOKUP(E543,SOTC_SWINE!B2:E344,4,FALSE),VLOOKUP(E344,SOTC_SWINE!B2:D344,3,FALSE)))-SEARCH("-",IF(ISBLANK(VLOOKUP(E543,SOTC_SWINE!B2:D344,3,FALSE)),VLOOKUP(E543,SOTC_SWINE!B2:E344,4,FALSE),VLOOKUP(E344,SOTC_SWINE!B2:D344,3,FALSE))))))</f>
      </c>
      <c r="G543" s="7" t="s">
        <v>26</v>
      </c>
      <c r="H543" s="7">
        <f>VLOOKUP(E543,SOTC_SWINE!B2:C344,{2},FALSE)</f>
      </c>
      <c r="I543" s="1">
        <v>1000000000278</v>
      </c>
      <c r="J543" s="2" t="s">
        <v>51</v>
      </c>
      <c r="K543" s="2" t="s">
        <v>51</v>
      </c>
      <c r="L543">
        <f>IF(VLOOKUP(K543,SKU_SWINE!C2:F106,{4},FALSE)=0, "-",VLOOKUP(K543,SKU_SWINE!C2:F106,{4},FALSE)</f>
      </c>
      <c r="M543" s="8">
        <v>3</v>
      </c>
      <c r="N543" s="7" t="s">
        <v>28</v>
      </c>
      <c r="O543" s="9">
        <f>((VLOOKUP(Y543,SOTC_SWINE!A2:J344,9,FALSE)/VLOOKUP(Y543,SOTC_SWINE!A2:J344,8,FALSE))*M543)</f>
      </c>
      <c r="P543" s="8">
        <v>0</v>
      </c>
      <c r="Q543" s="10">
        <f>O543-P543</f>
      </c>
      <c r="R543" s="10">
        <f>Q543/M543</f>
      </c>
      <c r="S543" s="10">
        <f>U543*P543</f>
      </c>
      <c r="T543" s="8">
        <v>13187.49</v>
      </c>
      <c r="U543" s="8">
        <f>T543/Q543</f>
      </c>
      <c r="V543" s="8">
        <f>T543/M543</f>
      </c>
      <c r="W543" t="s">
        <v>54</v>
      </c>
      <c r="X543">
        <v>17</v>
      </c>
      <c r="Y543" t="s">
        <v>446</v>
      </c>
    </row>
    <row r="544" spans="1:25" x14ac:dyDescent="0.25">
      <c r="A544">
        <v>2024</v>
      </c>
      <c r="B544" t="s">
        <v>22</v>
      </c>
      <c r="C544" s="1" t="s">
        <v>439</v>
      </c>
      <c r="D544" s="1" t="s">
        <v>442</v>
      </c>
      <c r="E544" s="1">
        <v>2100129205</v>
      </c>
      <c r="F544" s="2">
        <f>IF(ISNUMBER(SEARCH(":",IF(ISBLANK(VLOOKUP(E544,SOTC_SWINE!B2:D344,3,FALSE)),VLOOKUP(E544,SOTC_SWINE!B2:E344,4,FALSE),VLOOKUP(E344,SOTC_SWINE!B2:D344,3,FALSE))))=TRUE,"SW"&amp;UPPER(RIGHT(IF(ISBLANK(VLOOKUP(E544,SOTC_SWINE!B2:D344,3,FALSE)),VLOOKUP(E544,SOTC_SWINE!B2:E344,4,FALSE),VLOOKUP(E344,SOTC_SWINE!B2:D344,3,FALSE)),LEN(IF(ISBLANK(VLOOKUP(E544,SOTC_SWINE!B2:D344,3,FALSE)),VLOOKUP(E544,SOTC_SWINE!B2:E344,4,FALSE),VLOOKUP(E344,SOTC_SWINE!B2:D344,3,FALSE)))-SEARCH(":",IF(ISBLANK(VLOOKUP(E544,SOTC_SWINE!B2:D344,3,FALSE)),VLOOKUP(E544,SOTC_SWINE!B2:E344,4,FALSE),VLOOKUP(E344,SOTC_SWINE!B2:D344,3,FALSE))))),"SW"&amp;UPPER(RIGHT(IF(ISBLANK(VLOOKUP(E544,SOTC_SWINE!B2:D344,3,FALSE)),VLOOKUP(E544,SOTC_SWINE!B2:E344,4,FALSE),VLOOKUP(E344,SOTC_SWINE!B2:D344,3,FALSE)),LEN(IF(ISBLANK(VLOOKUP(E544,SOTC_SWINE!B2:D344,3,FALSE)),VLOOKUP(E544,SOTC_SWINE!B2:E344,4,FALSE),VLOOKUP(E344,SOTC_SWINE!B2:D344,3,FALSE)))-SEARCH("-",IF(ISBLANK(VLOOKUP(E544,SOTC_SWINE!B2:D344,3,FALSE)),VLOOKUP(E544,SOTC_SWINE!B2:E344,4,FALSE),VLOOKUP(E344,SOTC_SWINE!B2:D344,3,FALSE))))))</f>
      </c>
      <c r="G544" s="7" t="s">
        <v>26</v>
      </c>
      <c r="H544" s="7">
        <f>VLOOKUP(E544,SOTC_SWINE!B2:C344,{2},FALSE)</f>
      </c>
      <c r="I544" s="1">
        <v>1000000000630</v>
      </c>
      <c r="J544" s="2" t="s">
        <v>102</v>
      </c>
      <c r="K544" s="2" t="s">
        <v>102</v>
      </c>
      <c r="L544">
        <f>IF(VLOOKUP(K544,SKU_SWINE!C2:F106,{4},FALSE)=0, "-",VLOOKUP(K544,SKU_SWINE!C2:F106,{4},FALSE)</f>
      </c>
      <c r="M544" s="8">
        <v>4</v>
      </c>
      <c r="N544" s="7" t="s">
        <v>28</v>
      </c>
      <c r="O544" s="9">
        <f>((VLOOKUP(Y544,SOTC_SWINE!A2:J344,9,FALSE)/VLOOKUP(Y544,SOTC_SWINE!A2:J344,8,FALSE))*M544)</f>
      </c>
      <c r="P544" s="8">
        <v>0</v>
      </c>
      <c r="Q544" s="10">
        <f>O544-P544</f>
      </c>
      <c r="R544" s="10">
        <f>Q544/M544</f>
      </c>
      <c r="S544" s="10">
        <f>U544*P544</f>
      </c>
      <c r="T544" s="8">
        <v>3055.56</v>
      </c>
      <c r="U544" s="8">
        <f>T544/Q544</f>
      </c>
      <c r="V544" s="8">
        <f>T544/M544</f>
      </c>
      <c r="W544" t="s">
        <v>54</v>
      </c>
      <c r="X544">
        <v>17</v>
      </c>
      <c r="Y544" t="s">
        <v>443</v>
      </c>
    </row>
    <row r="545" spans="1:25" x14ac:dyDescent="0.25">
      <c r="A545">
        <v>2024</v>
      </c>
      <c r="B545" t="s">
        <v>22</v>
      </c>
      <c r="C545" s="1" t="s">
        <v>439</v>
      </c>
      <c r="D545" s="1" t="s">
        <v>442</v>
      </c>
      <c r="E545" s="1">
        <v>2100129205</v>
      </c>
      <c r="F545" s="2">
        <f>IF(ISNUMBER(SEARCH(":",IF(ISBLANK(VLOOKUP(E545,SOTC_SWINE!B2:D344,3,FALSE)),VLOOKUP(E545,SOTC_SWINE!B2:E344,4,FALSE),VLOOKUP(E344,SOTC_SWINE!B2:D344,3,FALSE))))=TRUE,"SW"&amp;UPPER(RIGHT(IF(ISBLANK(VLOOKUP(E545,SOTC_SWINE!B2:D344,3,FALSE)),VLOOKUP(E545,SOTC_SWINE!B2:E344,4,FALSE),VLOOKUP(E344,SOTC_SWINE!B2:D344,3,FALSE)),LEN(IF(ISBLANK(VLOOKUP(E545,SOTC_SWINE!B2:D344,3,FALSE)),VLOOKUP(E545,SOTC_SWINE!B2:E344,4,FALSE),VLOOKUP(E344,SOTC_SWINE!B2:D344,3,FALSE)))-SEARCH(":",IF(ISBLANK(VLOOKUP(E545,SOTC_SWINE!B2:D344,3,FALSE)),VLOOKUP(E545,SOTC_SWINE!B2:E344,4,FALSE),VLOOKUP(E344,SOTC_SWINE!B2:D344,3,FALSE))))),"SW"&amp;UPPER(RIGHT(IF(ISBLANK(VLOOKUP(E545,SOTC_SWINE!B2:D344,3,FALSE)),VLOOKUP(E545,SOTC_SWINE!B2:E344,4,FALSE),VLOOKUP(E344,SOTC_SWINE!B2:D344,3,FALSE)),LEN(IF(ISBLANK(VLOOKUP(E545,SOTC_SWINE!B2:D344,3,FALSE)),VLOOKUP(E545,SOTC_SWINE!B2:E344,4,FALSE),VLOOKUP(E344,SOTC_SWINE!B2:D344,3,FALSE)))-SEARCH("-",IF(ISBLANK(VLOOKUP(E545,SOTC_SWINE!B2:D344,3,FALSE)),VLOOKUP(E545,SOTC_SWINE!B2:E344,4,FALSE),VLOOKUP(E344,SOTC_SWINE!B2:D344,3,FALSE))))))</f>
      </c>
      <c r="G545" s="7" t="s">
        <v>26</v>
      </c>
      <c r="H545" s="7">
        <f>VLOOKUP(E545,SOTC_SWINE!B2:C344,{2},FALSE)</f>
      </c>
      <c r="I545" s="1">
        <v>1000000000631</v>
      </c>
      <c r="J545" s="2" t="s">
        <v>90</v>
      </c>
      <c r="K545" s="2" t="s">
        <v>90</v>
      </c>
      <c r="L545">
        <f>IF(VLOOKUP(K545,SKU_SWINE!C2:F106,{4},FALSE)=0, "-",VLOOKUP(K545,SKU_SWINE!C2:F106,{4},FALSE)</f>
      </c>
      <c r="M545" s="8">
        <v>1</v>
      </c>
      <c r="N545" s="7" t="s">
        <v>28</v>
      </c>
      <c r="O545" s="9">
        <f>((VLOOKUP(Y545,SOTC_SWINE!A2:J344,9,FALSE)/VLOOKUP(Y545,SOTC_SWINE!A2:J344,8,FALSE))*M545)</f>
      </c>
      <c r="P545" s="8">
        <v>0</v>
      </c>
      <c r="Q545" s="10">
        <f>O545-P545</f>
      </c>
      <c r="R545" s="10">
        <f>Q545/M545</f>
      </c>
      <c r="S545" s="10">
        <f>U545*P545</f>
      </c>
      <c r="T545" s="8">
        <v>1883.93</v>
      </c>
      <c r="U545" s="8">
        <f>T545/Q545</f>
      </c>
      <c r="V545" s="8">
        <f>T545/M545</f>
      </c>
      <c r="W545" t="s">
        <v>54</v>
      </c>
      <c r="X545">
        <v>17</v>
      </c>
      <c r="Y545" t="s">
        <v>444</v>
      </c>
    </row>
    <row r="546" spans="1:25" x14ac:dyDescent="0.25">
      <c r="A546">
        <v>2024</v>
      </c>
      <c r="B546" t="s">
        <v>22</v>
      </c>
      <c r="C546" s="1" t="s">
        <v>408</v>
      </c>
      <c r="D546" s="1" t="s">
        <v>447</v>
      </c>
      <c r="E546" s="1">
        <v>2100129212</v>
      </c>
      <c r="F546" s="2">
        <f>IF(ISNUMBER(SEARCH(":",IF(ISBLANK(VLOOKUP(E546,SOTC_SWINE!B2:D344,3,FALSE)),VLOOKUP(E546,SOTC_SWINE!B2:E344,4,FALSE),VLOOKUP(E344,SOTC_SWINE!B2:D344,3,FALSE))))=TRUE,"SW"&amp;UPPER(RIGHT(IF(ISBLANK(VLOOKUP(E546,SOTC_SWINE!B2:D344,3,FALSE)),VLOOKUP(E546,SOTC_SWINE!B2:E344,4,FALSE),VLOOKUP(E344,SOTC_SWINE!B2:D344,3,FALSE)),LEN(IF(ISBLANK(VLOOKUP(E546,SOTC_SWINE!B2:D344,3,FALSE)),VLOOKUP(E546,SOTC_SWINE!B2:E344,4,FALSE),VLOOKUP(E344,SOTC_SWINE!B2:D344,3,FALSE)))-SEARCH(":",IF(ISBLANK(VLOOKUP(E546,SOTC_SWINE!B2:D344,3,FALSE)),VLOOKUP(E546,SOTC_SWINE!B2:E344,4,FALSE),VLOOKUP(E344,SOTC_SWINE!B2:D344,3,FALSE))))),"SW"&amp;UPPER(RIGHT(IF(ISBLANK(VLOOKUP(E546,SOTC_SWINE!B2:D344,3,FALSE)),VLOOKUP(E546,SOTC_SWINE!B2:E344,4,FALSE),VLOOKUP(E344,SOTC_SWINE!B2:D344,3,FALSE)),LEN(IF(ISBLANK(VLOOKUP(E546,SOTC_SWINE!B2:D344,3,FALSE)),VLOOKUP(E546,SOTC_SWINE!B2:E344,4,FALSE),VLOOKUP(E344,SOTC_SWINE!B2:D344,3,FALSE)))-SEARCH("-",IF(ISBLANK(VLOOKUP(E546,SOTC_SWINE!B2:D344,3,FALSE)),VLOOKUP(E546,SOTC_SWINE!B2:E344,4,FALSE),VLOOKUP(E344,SOTC_SWINE!B2:D344,3,FALSE))))))</f>
      </c>
      <c r="G546" s="7" t="s">
        <v>26</v>
      </c>
      <c r="H546" s="7">
        <f>VLOOKUP(E546,SOTC_SWINE!B2:C344,{2},FALSE)</f>
      </c>
      <c r="I546" s="1">
        <v>1000000000278</v>
      </c>
      <c r="J546" s="2" t="s">
        <v>51</v>
      </c>
      <c r="K546" s="2" t="s">
        <v>51</v>
      </c>
      <c r="L546">
        <f>IF(VLOOKUP(K546,SKU_SWINE!C2:F106,{4},FALSE)=0, "-",VLOOKUP(K546,SKU_SWINE!C2:F106,{4},FALSE)</f>
      </c>
      <c r="M546" s="8">
        <v>1</v>
      </c>
      <c r="N546" s="7" t="s">
        <v>28</v>
      </c>
      <c r="O546" s="9">
        <f>((VLOOKUP(Y546,SOTC_SWINE!A2:J344,9,FALSE)/VLOOKUP(Y546,SOTC_SWINE!A2:J344,8,FALSE))*M546)</f>
      </c>
      <c r="P546" s="8">
        <v>0</v>
      </c>
      <c r="Q546" s="10">
        <f>O546-P546</f>
      </c>
      <c r="R546" s="10">
        <f>Q546/M546</f>
      </c>
      <c r="S546" s="10">
        <f>U546*P546</f>
      </c>
      <c r="T546" s="8">
        <v>4375</v>
      </c>
      <c r="U546" s="8">
        <f>T546/Q546</f>
      </c>
      <c r="V546" s="8">
        <f>T546/M546</f>
      </c>
      <c r="W546" t="s">
        <v>70</v>
      </c>
      <c r="X546">
        <v>20</v>
      </c>
      <c r="Y546" t="s">
        <v>448</v>
      </c>
    </row>
    <row r="547" spans="1:25" x14ac:dyDescent="0.25">
      <c r="A547">
        <v>2024</v>
      </c>
      <c r="B547" t="s">
        <v>22</v>
      </c>
      <c r="C547" s="1" t="s">
        <v>408</v>
      </c>
      <c r="D547" s="1" t="s">
        <v>449</v>
      </c>
      <c r="E547" s="1">
        <v>2100129215</v>
      </c>
      <c r="F547" s="2">
        <f>IF(ISNUMBER(SEARCH(":",IF(ISBLANK(VLOOKUP(E547,SOTC_SWINE!B2:D344,3,FALSE)),VLOOKUP(E547,SOTC_SWINE!B2:E344,4,FALSE),VLOOKUP(E344,SOTC_SWINE!B2:D344,3,FALSE))))=TRUE,"SW"&amp;UPPER(RIGHT(IF(ISBLANK(VLOOKUP(E547,SOTC_SWINE!B2:D344,3,FALSE)),VLOOKUP(E547,SOTC_SWINE!B2:E344,4,FALSE),VLOOKUP(E344,SOTC_SWINE!B2:D344,3,FALSE)),LEN(IF(ISBLANK(VLOOKUP(E547,SOTC_SWINE!B2:D344,3,FALSE)),VLOOKUP(E547,SOTC_SWINE!B2:E344,4,FALSE),VLOOKUP(E344,SOTC_SWINE!B2:D344,3,FALSE)))-SEARCH(":",IF(ISBLANK(VLOOKUP(E547,SOTC_SWINE!B2:D344,3,FALSE)),VLOOKUP(E547,SOTC_SWINE!B2:E344,4,FALSE),VLOOKUP(E344,SOTC_SWINE!B2:D344,3,FALSE))))),"SW"&amp;UPPER(RIGHT(IF(ISBLANK(VLOOKUP(E547,SOTC_SWINE!B2:D344,3,FALSE)),VLOOKUP(E547,SOTC_SWINE!B2:E344,4,FALSE),VLOOKUP(E344,SOTC_SWINE!B2:D344,3,FALSE)),LEN(IF(ISBLANK(VLOOKUP(E547,SOTC_SWINE!B2:D344,3,FALSE)),VLOOKUP(E547,SOTC_SWINE!B2:E344,4,FALSE),VLOOKUP(E344,SOTC_SWINE!B2:D344,3,FALSE)))-SEARCH("-",IF(ISBLANK(VLOOKUP(E547,SOTC_SWINE!B2:D344,3,FALSE)),VLOOKUP(E547,SOTC_SWINE!B2:E344,4,FALSE),VLOOKUP(E344,SOTC_SWINE!B2:D344,3,FALSE))))))</f>
      </c>
      <c r="G547" s="7" t="s">
        <v>26</v>
      </c>
      <c r="H547" s="7">
        <f>VLOOKUP(E547,SOTC_SWINE!B2:C344,{2},FALSE)</f>
      </c>
      <c r="I547" s="1">
        <v>1000000000283</v>
      </c>
      <c r="J547" s="2" t="s">
        <v>45</v>
      </c>
      <c r="K547" s="2" t="s">
        <v>45</v>
      </c>
      <c r="L547">
        <f>IF(VLOOKUP(K547,SKU_SWINE!C2:F106,{4},FALSE)=0, "-",VLOOKUP(K547,SKU_SWINE!C2:F106,{4},FALSE)</f>
      </c>
      <c r="M547" s="8">
        <v>2</v>
      </c>
      <c r="N547" s="7" t="s">
        <v>28</v>
      </c>
      <c r="O547" s="9">
        <f>((VLOOKUP(Y547,SOTC_SWINE!A2:J344,9,FALSE)/VLOOKUP(Y547,SOTC_SWINE!A2:J344,8,FALSE))*M547)</f>
      </c>
      <c r="P547" s="8">
        <v>0</v>
      </c>
      <c r="Q547" s="10">
        <f>O547-P547</f>
      </c>
      <c r="R547" s="10">
        <f>Q547/M547</f>
      </c>
      <c r="S547" s="10">
        <f>U547*P547</f>
      </c>
      <c r="T547" s="8">
        <v>7250</v>
      </c>
      <c r="U547" s="8">
        <f>T547/Q547</f>
      </c>
      <c r="V547" s="8">
        <f>T547/M547</f>
      </c>
      <c r="W547" t="s">
        <v>70</v>
      </c>
      <c r="X547">
        <v>20</v>
      </c>
      <c r="Y547" t="s">
        <v>450</v>
      </c>
    </row>
    <row r="548" spans="1:25" x14ac:dyDescent="0.25">
      <c r="A548">
        <v>2024</v>
      </c>
      <c r="B548" t="s">
        <v>22</v>
      </c>
      <c r="C548" s="1" t="s">
        <v>408</v>
      </c>
      <c r="D548" s="1" t="s">
        <v>451</v>
      </c>
      <c r="E548" s="1">
        <v>2100129290</v>
      </c>
      <c r="F548" s="2">
        <f>IF(ISNUMBER(SEARCH(":",IF(ISBLANK(VLOOKUP(E548,SOTC_SWINE!B2:D344,3,FALSE)),VLOOKUP(E548,SOTC_SWINE!B2:E344,4,FALSE),VLOOKUP(E344,SOTC_SWINE!B2:D344,3,FALSE))))=TRUE,"SW"&amp;UPPER(RIGHT(IF(ISBLANK(VLOOKUP(E548,SOTC_SWINE!B2:D344,3,FALSE)),VLOOKUP(E548,SOTC_SWINE!B2:E344,4,FALSE),VLOOKUP(E344,SOTC_SWINE!B2:D344,3,FALSE)),LEN(IF(ISBLANK(VLOOKUP(E548,SOTC_SWINE!B2:D344,3,FALSE)),VLOOKUP(E548,SOTC_SWINE!B2:E344,4,FALSE),VLOOKUP(E344,SOTC_SWINE!B2:D344,3,FALSE)))-SEARCH(":",IF(ISBLANK(VLOOKUP(E548,SOTC_SWINE!B2:D344,3,FALSE)),VLOOKUP(E548,SOTC_SWINE!B2:E344,4,FALSE),VLOOKUP(E344,SOTC_SWINE!B2:D344,3,FALSE))))),"SW"&amp;UPPER(RIGHT(IF(ISBLANK(VLOOKUP(E548,SOTC_SWINE!B2:D344,3,FALSE)),VLOOKUP(E548,SOTC_SWINE!B2:E344,4,FALSE),VLOOKUP(E344,SOTC_SWINE!B2:D344,3,FALSE)),LEN(IF(ISBLANK(VLOOKUP(E548,SOTC_SWINE!B2:D344,3,FALSE)),VLOOKUP(E548,SOTC_SWINE!B2:E344,4,FALSE),VLOOKUP(E344,SOTC_SWINE!B2:D344,3,FALSE)))-SEARCH("-",IF(ISBLANK(VLOOKUP(E548,SOTC_SWINE!B2:D344,3,FALSE)),VLOOKUP(E548,SOTC_SWINE!B2:E344,4,FALSE),VLOOKUP(E344,SOTC_SWINE!B2:D344,3,FALSE))))))</f>
      </c>
      <c r="G548" s="7" t="s">
        <v>26</v>
      </c>
      <c r="H548" s="7">
        <f>VLOOKUP(E548,SOTC_SWINE!B2:C344,{2},FALSE)</f>
      </c>
      <c r="I548" s="1">
        <v>1000000000637</v>
      </c>
      <c r="J548" s="2" t="s">
        <v>47</v>
      </c>
      <c r="K548" s="2" t="s">
        <v>47</v>
      </c>
      <c r="L548">
        <f>IF(VLOOKUP(K548,SKU_SWINE!C2:F106,{4},FALSE)=0, "-",VLOOKUP(K548,SKU_SWINE!C2:F106,{4},FALSE)</f>
      </c>
      <c r="M548" s="8">
        <v>1</v>
      </c>
      <c r="N548" s="7" t="s">
        <v>28</v>
      </c>
      <c r="O548" s="9">
        <f>((VLOOKUP(Y548,SOTC_SWINE!A2:J344,9,FALSE)/VLOOKUP(Y548,SOTC_SWINE!A2:J344,8,FALSE))*M548)</f>
      </c>
      <c r="P548" s="8">
        <v>0</v>
      </c>
      <c r="Q548" s="10">
        <f>O548-P548</f>
      </c>
      <c r="R548" s="10">
        <f>Q548/M548</f>
      </c>
      <c r="S548" s="10">
        <f>U548*P548</f>
      </c>
      <c r="T548" s="8">
        <v>3500</v>
      </c>
      <c r="U548" s="8">
        <f>T548/Q548</f>
      </c>
      <c r="V548" s="8">
        <f>T548/M548</f>
      </c>
      <c r="W548" t="s">
        <v>70</v>
      </c>
      <c r="X548">
        <v>20</v>
      </c>
      <c r="Y548" t="s">
        <v>452</v>
      </c>
    </row>
    <row r="549" spans="1:25" x14ac:dyDescent="0.25">
      <c r="A549">
        <v>2024</v>
      </c>
      <c r="B549" t="s">
        <v>22</v>
      </c>
      <c r="C549" s="1" t="s">
        <v>408</v>
      </c>
      <c r="D549" s="1" t="s">
        <v>453</v>
      </c>
      <c r="E549" s="1">
        <v>2600002323</v>
      </c>
      <c r="F549" s="2">
        <f>IF(ISNUMBER(SEARCH(":",IF(ISBLANK(VLOOKUP(E549,SOTC_SWINE!B2:D344,3,FALSE)),VLOOKUP(E549,SOTC_SWINE!B2:E344,4,FALSE),VLOOKUP(E344,SOTC_SWINE!B2:D344,3,FALSE))))=TRUE,"SW"&amp;UPPER(RIGHT(IF(ISBLANK(VLOOKUP(E549,SOTC_SWINE!B2:D344,3,FALSE)),VLOOKUP(E549,SOTC_SWINE!B2:E344,4,FALSE),VLOOKUP(E344,SOTC_SWINE!B2:D344,3,FALSE)),LEN(IF(ISBLANK(VLOOKUP(E549,SOTC_SWINE!B2:D344,3,FALSE)),VLOOKUP(E549,SOTC_SWINE!B2:E344,4,FALSE),VLOOKUP(E344,SOTC_SWINE!B2:D344,3,FALSE)))-SEARCH(":",IF(ISBLANK(VLOOKUP(E549,SOTC_SWINE!B2:D344,3,FALSE)),VLOOKUP(E549,SOTC_SWINE!B2:E344,4,FALSE),VLOOKUP(E344,SOTC_SWINE!B2:D344,3,FALSE))))),"SW"&amp;UPPER(RIGHT(IF(ISBLANK(VLOOKUP(E549,SOTC_SWINE!B2:D344,3,FALSE)),VLOOKUP(E549,SOTC_SWINE!B2:E344,4,FALSE),VLOOKUP(E344,SOTC_SWINE!B2:D344,3,FALSE)),LEN(IF(ISBLANK(VLOOKUP(E549,SOTC_SWINE!B2:D344,3,FALSE)),VLOOKUP(E549,SOTC_SWINE!B2:E344,4,FALSE),VLOOKUP(E344,SOTC_SWINE!B2:D344,3,FALSE)))-SEARCH("-",IF(ISBLANK(VLOOKUP(E549,SOTC_SWINE!B2:D344,3,FALSE)),VLOOKUP(E549,SOTC_SWINE!B2:E344,4,FALSE),VLOOKUP(E344,SOTC_SWINE!B2:D344,3,FALSE))))))</f>
      </c>
      <c r="G549" s="7" t="s">
        <v>26</v>
      </c>
      <c r="H549" s="7">
        <f>VLOOKUP(E549,SOTC_SWINE!B2:C344,{2},FALSE)</f>
      </c>
      <c r="I549" s="1">
        <v>1000000000283</v>
      </c>
      <c r="J549" s="2" t="s">
        <v>45</v>
      </c>
      <c r="K549" s="2" t="s">
        <v>45</v>
      </c>
      <c r="L549">
        <f>IF(VLOOKUP(K549,SKU_SWINE!C2:F106,{4},FALSE)=0, "-",VLOOKUP(K549,SKU_SWINE!C2:F106,{4},FALSE)</f>
      </c>
      <c r="M549" s="8">
        <v>-2</v>
      </c>
      <c r="N549" s="7" t="s">
        <v>28</v>
      </c>
      <c r="O549" s="9">
        <f>((VLOOKUP(Y549,SOTC_SWINE!A2:J344,9,FALSE)/VLOOKUP(Y549,SOTC_SWINE!A2:J344,8,FALSE))*M549)</f>
      </c>
      <c r="P549" s="8">
        <v>0</v>
      </c>
      <c r="Q549" s="10">
        <f>O549-P549</f>
      </c>
      <c r="R549" s="10">
        <f>Q549/M549</f>
      </c>
      <c r="S549" s="10">
        <f>U549*P549</f>
      </c>
      <c r="T549" s="8">
        <v>-7250</v>
      </c>
      <c r="U549" s="8">
        <f>T549/Q549</f>
      </c>
      <c r="V549" s="8">
        <f>T549/M549</f>
      </c>
      <c r="W549" t="s">
        <v>70</v>
      </c>
      <c r="X549">
        <v>20</v>
      </c>
      <c r="Y549" t="s">
        <v>454</v>
      </c>
    </row>
    <row r="550" spans="1:25" x14ac:dyDescent="0.25">
      <c r="A550">
        <v>2024</v>
      </c>
      <c r="B550" t="s">
        <v>22</v>
      </c>
      <c r="C550" s="1" t="s">
        <v>408</v>
      </c>
      <c r="D550" s="1" t="s">
        <v>455</v>
      </c>
      <c r="E550" s="1">
        <v>2100129314</v>
      </c>
      <c r="F550" s="2">
        <f>IF(ISNUMBER(SEARCH(":",IF(ISBLANK(VLOOKUP(E550,SOTC_SWINE!B2:D344,3,FALSE)),VLOOKUP(E550,SOTC_SWINE!B2:E344,4,FALSE),VLOOKUP(E344,SOTC_SWINE!B2:D344,3,FALSE))))=TRUE,"SW"&amp;UPPER(RIGHT(IF(ISBLANK(VLOOKUP(E550,SOTC_SWINE!B2:D344,3,FALSE)),VLOOKUP(E550,SOTC_SWINE!B2:E344,4,FALSE),VLOOKUP(E344,SOTC_SWINE!B2:D344,3,FALSE)),LEN(IF(ISBLANK(VLOOKUP(E550,SOTC_SWINE!B2:D344,3,FALSE)),VLOOKUP(E550,SOTC_SWINE!B2:E344,4,FALSE),VLOOKUP(E344,SOTC_SWINE!B2:D344,3,FALSE)))-SEARCH(":",IF(ISBLANK(VLOOKUP(E550,SOTC_SWINE!B2:D344,3,FALSE)),VLOOKUP(E550,SOTC_SWINE!B2:E344,4,FALSE),VLOOKUP(E344,SOTC_SWINE!B2:D344,3,FALSE))))),"SW"&amp;UPPER(RIGHT(IF(ISBLANK(VLOOKUP(E550,SOTC_SWINE!B2:D344,3,FALSE)),VLOOKUP(E550,SOTC_SWINE!B2:E344,4,FALSE),VLOOKUP(E344,SOTC_SWINE!B2:D344,3,FALSE)),LEN(IF(ISBLANK(VLOOKUP(E550,SOTC_SWINE!B2:D344,3,FALSE)),VLOOKUP(E550,SOTC_SWINE!B2:E344,4,FALSE),VLOOKUP(E344,SOTC_SWINE!B2:D344,3,FALSE)))-SEARCH("-",IF(ISBLANK(VLOOKUP(E550,SOTC_SWINE!B2:D344,3,FALSE)),VLOOKUP(E550,SOTC_SWINE!B2:E344,4,FALSE),VLOOKUP(E344,SOTC_SWINE!B2:D344,3,FALSE))))))</f>
      </c>
      <c r="G550" s="7" t="s">
        <v>26</v>
      </c>
      <c r="H550" s="7">
        <f>VLOOKUP(E550,SOTC_SWINE!B2:C344,{2},FALSE)</f>
      </c>
      <c r="I550" s="1">
        <v>1000000000637</v>
      </c>
      <c r="J550" s="2" t="s">
        <v>47</v>
      </c>
      <c r="K550" s="2" t="s">
        <v>47</v>
      </c>
      <c r="L550">
        <f>IF(VLOOKUP(K550,SKU_SWINE!C2:F106,{4},FALSE)=0, "-",VLOOKUP(K550,SKU_SWINE!C2:F106,{4},FALSE)</f>
      </c>
      <c r="M550" s="8">
        <v>2</v>
      </c>
      <c r="N550" s="7" t="s">
        <v>28</v>
      </c>
      <c r="O550" s="9">
        <f>((VLOOKUP(Y550,SOTC_SWINE!A2:J344,9,FALSE)/VLOOKUP(Y550,SOTC_SWINE!A2:J344,8,FALSE))*M550)</f>
      </c>
      <c r="P550" s="8">
        <v>0</v>
      </c>
      <c r="Q550" s="10">
        <f>O550-P550</f>
      </c>
      <c r="R550" s="10">
        <f>Q550/M550</f>
      </c>
      <c r="S550" s="10">
        <f>U550*P550</f>
      </c>
      <c r="T550" s="8">
        <v>7250</v>
      </c>
      <c r="U550" s="8">
        <f>T550/Q550</f>
      </c>
      <c r="V550" s="8">
        <f>T550/M550</f>
      </c>
      <c r="W550" t="s">
        <v>70</v>
      </c>
      <c r="X550">
        <v>20</v>
      </c>
      <c r="Y550" t="s">
        <v>456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4"/>
  <sheetViews>
    <sheetView workbookViewId="0" zoomScale="110" zoomScaleNormal="110">
      <selection activeCell="A2" sqref="A2"/>
    </sheetView>
  </sheetViews>
  <sheetFormatPr defaultRowHeight="12.75" outlineLevelRow="0" outlineLevelCol="0" x14ac:dyDescent="0" defaultColWidth="8.7109375" customHeight="1"/>
  <cols>
    <col min="1" max="1" width="19.5703125" style="2" customWidth="1"/>
    <col min="2" max="2" width="12.7109375" style="2" customWidth="1"/>
    <col min="3" max="4" width="27.28515625" style="2" customWidth="1"/>
    <col min="5" max="5" width="34" style="2" customWidth="1"/>
    <col min="6" max="6" width="22.5703125" style="2" customWidth="1"/>
    <col min="7" max="7" width="36.28515625" style="2" customWidth="1"/>
    <col min="10" max="10" width="20" style="2" customWidth="1"/>
  </cols>
  <sheetData>
    <row r="1" ht="45" customHeight="1" spans="1:10" x14ac:dyDescent="0.25">
      <c r="A1" s="11" t="s">
        <v>457</v>
      </c>
      <c r="B1" s="11" t="s">
        <v>458</v>
      </c>
      <c r="C1" s="11" t="s">
        <v>459</v>
      </c>
      <c r="D1" s="11" t="s">
        <v>460</v>
      </c>
      <c r="E1" s="11" t="s">
        <v>461</v>
      </c>
      <c r="F1" s="11" t="s">
        <v>462</v>
      </c>
      <c r="G1" s="11" t="s">
        <v>463</v>
      </c>
      <c r="H1" s="11" t="s">
        <v>464</v>
      </c>
      <c r="I1" s="11" t="s">
        <v>465</v>
      </c>
      <c r="J1" s="11" t="s">
        <v>466</v>
      </c>
    </row>
    <row r="2" spans="1:10" x14ac:dyDescent="0.25">
      <c r="A2" s="2" t="s">
        <v>71</v>
      </c>
      <c r="B2" s="2">
        <v>2100120851</v>
      </c>
      <c r="C2" s="2" t="s">
        <v>467</v>
      </c>
      <c r="D2" s="2"/>
      <c r="E2" s="2" t="s">
        <v>468</v>
      </c>
      <c r="F2" s="2">
        <v>1000000000283</v>
      </c>
      <c r="G2" s="2" t="s">
        <v>469</v>
      </c>
      <c r="H2">
        <v>1</v>
      </c>
      <c r="I2">
        <v>51</v>
      </c>
      <c r="J2" s="2"/>
    </row>
    <row r="3" spans="1:10" x14ac:dyDescent="0.25">
      <c r="A3" s="2" t="s">
        <v>38</v>
      </c>
      <c r="B3" s="2">
        <v>2100120656</v>
      </c>
      <c r="C3" s="2" t="s">
        <v>470</v>
      </c>
      <c r="D3" s="2" t="s">
        <v>25</v>
      </c>
      <c r="E3" s="2"/>
      <c r="F3" s="2">
        <v>1000000000217</v>
      </c>
      <c r="G3" s="2" t="s">
        <v>471</v>
      </c>
      <c r="H3">
        <v>44</v>
      </c>
      <c r="I3">
        <v>4729</v>
      </c>
      <c r="J3" s="2">
        <v>4597</v>
      </c>
    </row>
    <row r="4" spans="1:10" x14ac:dyDescent="0.25">
      <c r="A4" s="2" t="s">
        <v>39</v>
      </c>
      <c r="B4" s="2">
        <v>2100120656</v>
      </c>
      <c r="F4" s="2">
        <v>1000000000225</v>
      </c>
      <c r="G4" s="2" t="s">
        <v>472</v>
      </c>
      <c r="H4">
        <v>56</v>
      </c>
      <c r="I4">
        <v>6421.5</v>
      </c>
      <c r="J4" s="2">
        <v>6253.5</v>
      </c>
    </row>
    <row r="5" spans="1:10" x14ac:dyDescent="0.25">
      <c r="A5" s="2" t="s">
        <v>42</v>
      </c>
      <c r="B5" s="2">
        <v>2100120757</v>
      </c>
      <c r="C5" s="2" t="s">
        <v>473</v>
      </c>
      <c r="D5" s="2" t="s">
        <v>25</v>
      </c>
      <c r="E5" s="2"/>
      <c r="F5" s="2">
        <v>1000000000286</v>
      </c>
      <c r="G5" s="2" t="s">
        <v>474</v>
      </c>
      <c r="H5">
        <v>1</v>
      </c>
      <c r="I5">
        <v>61.5</v>
      </c>
      <c r="J5" s="2"/>
    </row>
    <row r="6" spans="1:10" x14ac:dyDescent="0.25">
      <c r="A6" s="2" t="s">
        <v>44</v>
      </c>
      <c r="B6" s="2">
        <v>2100120757</v>
      </c>
      <c r="F6" s="2">
        <v>1000000000294</v>
      </c>
      <c r="G6" s="2" t="s">
        <v>475</v>
      </c>
      <c r="H6">
        <v>1</v>
      </c>
      <c r="I6">
        <v>92</v>
      </c>
      <c r="J6" s="2"/>
    </row>
    <row r="7" spans="1:10" x14ac:dyDescent="0.25">
      <c r="A7" s="2" t="s">
        <v>46</v>
      </c>
      <c r="B7" s="2">
        <v>2100120757</v>
      </c>
      <c r="F7" s="2">
        <v>1000000000283</v>
      </c>
      <c r="G7" s="2" t="s">
        <v>469</v>
      </c>
      <c r="H7">
        <v>2</v>
      </c>
      <c r="I7">
        <v>113.5</v>
      </c>
      <c r="J7" s="2"/>
    </row>
    <row r="8" spans="1:10" x14ac:dyDescent="0.25">
      <c r="A8" s="2" t="s">
        <v>50</v>
      </c>
      <c r="B8" s="2">
        <v>2100120757</v>
      </c>
      <c r="F8" s="2">
        <v>1000000000282</v>
      </c>
      <c r="G8" s="2" t="s">
        <v>476</v>
      </c>
      <c r="H8">
        <v>7</v>
      </c>
      <c r="I8">
        <v>328</v>
      </c>
      <c r="J8" s="2"/>
    </row>
    <row r="9" spans="1:10" x14ac:dyDescent="0.25">
      <c r="A9" s="2" t="s">
        <v>52</v>
      </c>
      <c r="B9" s="2">
        <v>2100120757</v>
      </c>
      <c r="F9" s="2">
        <v>1000000000278</v>
      </c>
      <c r="G9" s="2" t="s">
        <v>477</v>
      </c>
      <c r="H9">
        <v>6</v>
      </c>
      <c r="I9">
        <v>216</v>
      </c>
      <c r="J9" s="2"/>
    </row>
    <row r="10" spans="1:10" x14ac:dyDescent="0.25">
      <c r="A10" s="2" t="s">
        <v>48</v>
      </c>
      <c r="B10" s="2">
        <v>2100120757</v>
      </c>
      <c r="F10" s="2">
        <v>1000000000637</v>
      </c>
      <c r="G10" s="2" t="s">
        <v>478</v>
      </c>
      <c r="H10">
        <v>1</v>
      </c>
      <c r="I10">
        <v>26.5</v>
      </c>
      <c r="J10" s="2"/>
    </row>
    <row r="11" spans="1:10" x14ac:dyDescent="0.25">
      <c r="A11" s="2" t="s">
        <v>52</v>
      </c>
      <c r="B11" s="2">
        <v>2100120757</v>
      </c>
      <c r="F11" s="2">
        <v>1000000000278</v>
      </c>
      <c r="G11" s="2" t="s">
        <v>477</v>
      </c>
      <c r="H11">
        <v>2</v>
      </c>
      <c r="I11">
        <v>72.5</v>
      </c>
      <c r="J11" s="2"/>
    </row>
    <row r="12" spans="1:10" x14ac:dyDescent="0.25">
      <c r="A12" s="2" t="s">
        <v>50</v>
      </c>
      <c r="B12" s="2">
        <v>2100120757</v>
      </c>
      <c r="F12" s="2">
        <v>1000000000282</v>
      </c>
      <c r="G12" s="2" t="s">
        <v>476</v>
      </c>
      <c r="H12">
        <v>1</v>
      </c>
      <c r="I12">
        <v>43</v>
      </c>
      <c r="J12" s="2"/>
    </row>
    <row r="13" spans="1:10" x14ac:dyDescent="0.25">
      <c r="A13" s="2" t="s">
        <v>61</v>
      </c>
      <c r="B13" s="2">
        <v>2100120764</v>
      </c>
      <c r="C13" s="2" t="s">
        <v>473</v>
      </c>
      <c r="D13" s="2"/>
      <c r="E13" s="2" t="s">
        <v>479</v>
      </c>
      <c r="F13" s="2">
        <v>1000000000217</v>
      </c>
      <c r="G13" s="2" t="s">
        <v>471</v>
      </c>
      <c r="H13">
        <v>18</v>
      </c>
      <c r="I13">
        <v>1935</v>
      </c>
      <c r="J13" s="2">
        <v>1881</v>
      </c>
    </row>
    <row r="14" spans="1:10" x14ac:dyDescent="0.25">
      <c r="A14" s="2" t="s">
        <v>62</v>
      </c>
      <c r="B14" s="2">
        <v>2100120764</v>
      </c>
      <c r="F14" s="2">
        <v>1000000000225</v>
      </c>
      <c r="G14" s="2" t="s">
        <v>472</v>
      </c>
      <c r="H14">
        <v>12</v>
      </c>
      <c r="I14">
        <v>1366</v>
      </c>
      <c r="J14" s="2">
        <v>1330</v>
      </c>
    </row>
    <row r="15" spans="1:10" x14ac:dyDescent="0.25">
      <c r="A15" s="2" t="s">
        <v>61</v>
      </c>
      <c r="B15" s="2">
        <v>2100120764</v>
      </c>
      <c r="C15" s="2" t="s">
        <v>473</v>
      </c>
      <c r="D15" s="2"/>
      <c r="E15" s="2" t="s">
        <v>479</v>
      </c>
      <c r="F15" s="2">
        <v>1000000000217</v>
      </c>
      <c r="G15" s="2" t="s">
        <v>471</v>
      </c>
      <c r="H15">
        <v>15</v>
      </c>
      <c r="I15">
        <v>1625.5</v>
      </c>
      <c r="J15" s="2">
        <v>1580.5</v>
      </c>
    </row>
    <row r="16" spans="1:10" x14ac:dyDescent="0.25">
      <c r="A16" s="2" t="s">
        <v>62</v>
      </c>
      <c r="B16" s="2">
        <v>2100120764</v>
      </c>
      <c r="F16" s="2">
        <v>1000000000225</v>
      </c>
      <c r="G16" s="2" t="s">
        <v>472</v>
      </c>
      <c r="H16">
        <v>15</v>
      </c>
      <c r="I16">
        <v>1713.5</v>
      </c>
      <c r="J16" s="2">
        <v>1668.5</v>
      </c>
    </row>
    <row r="17" spans="1:10" x14ac:dyDescent="0.25">
      <c r="A17" s="2" t="s">
        <v>66</v>
      </c>
      <c r="B17" s="2">
        <v>2100120764</v>
      </c>
      <c r="C17" s="2" t="s">
        <v>473</v>
      </c>
      <c r="D17" s="2"/>
      <c r="E17" s="2" t="s">
        <v>479</v>
      </c>
      <c r="F17" s="2">
        <v>1000000000286</v>
      </c>
      <c r="G17" s="2" t="s">
        <v>474</v>
      </c>
      <c r="H17">
        <v>3</v>
      </c>
      <c r="I17">
        <v>186</v>
      </c>
      <c r="J17" s="2"/>
    </row>
    <row r="18" spans="1:10" x14ac:dyDescent="0.25">
      <c r="A18" s="2" t="s">
        <v>65</v>
      </c>
      <c r="B18" s="2">
        <v>2100120764</v>
      </c>
      <c r="F18" s="2">
        <v>1000000000283</v>
      </c>
      <c r="G18" s="2" t="s">
        <v>469</v>
      </c>
      <c r="H18">
        <v>3</v>
      </c>
      <c r="I18">
        <v>167.5</v>
      </c>
      <c r="J18" s="2"/>
    </row>
    <row r="19" spans="1:10" x14ac:dyDescent="0.25">
      <c r="A19" s="2" t="s">
        <v>60</v>
      </c>
      <c r="B19" s="2">
        <v>2100120764</v>
      </c>
      <c r="F19" s="2">
        <v>1000000000282</v>
      </c>
      <c r="G19" s="2" t="s">
        <v>476</v>
      </c>
      <c r="H19">
        <v>2</v>
      </c>
      <c r="I19">
        <v>92</v>
      </c>
      <c r="J19" s="2"/>
    </row>
    <row r="20" spans="1:10" x14ac:dyDescent="0.25">
      <c r="A20" s="2" t="s">
        <v>64</v>
      </c>
      <c r="B20" s="2">
        <v>2100120764</v>
      </c>
      <c r="F20" s="2">
        <v>1000000000278</v>
      </c>
      <c r="G20" s="2" t="s">
        <v>477</v>
      </c>
      <c r="H20">
        <v>5</v>
      </c>
      <c r="I20">
        <v>183</v>
      </c>
      <c r="J20" s="2"/>
    </row>
    <row r="21" spans="1:10" x14ac:dyDescent="0.25">
      <c r="A21" s="2" t="s">
        <v>63</v>
      </c>
      <c r="B21" s="2">
        <v>2100120764</v>
      </c>
      <c r="F21" s="2">
        <v>1000000000637</v>
      </c>
      <c r="G21" s="2" t="s">
        <v>478</v>
      </c>
      <c r="H21">
        <v>3</v>
      </c>
      <c r="I21">
        <v>72.5</v>
      </c>
      <c r="J21" s="2"/>
    </row>
    <row r="22" spans="1:10" x14ac:dyDescent="0.25">
      <c r="A22" s="2" t="s">
        <v>63</v>
      </c>
      <c r="B22" s="2">
        <v>2100120764</v>
      </c>
      <c r="F22" s="2">
        <v>1000000000637</v>
      </c>
      <c r="G22" s="2" t="s">
        <v>478</v>
      </c>
      <c r="H22">
        <v>1</v>
      </c>
      <c r="I22">
        <v>24.5</v>
      </c>
      <c r="J22" s="2"/>
    </row>
    <row r="23" spans="1:10" x14ac:dyDescent="0.25">
      <c r="A23" s="2" t="s">
        <v>60</v>
      </c>
      <c r="B23" s="2">
        <v>2100120764</v>
      </c>
      <c r="F23" s="2">
        <v>1000000000282</v>
      </c>
      <c r="G23" s="2" t="s">
        <v>476</v>
      </c>
      <c r="H23">
        <v>1</v>
      </c>
      <c r="I23">
        <v>42</v>
      </c>
      <c r="J23" s="2"/>
    </row>
    <row r="24" spans="1:10" x14ac:dyDescent="0.25">
      <c r="A24" s="2" t="s">
        <v>65</v>
      </c>
      <c r="B24" s="2">
        <v>2100120764</v>
      </c>
      <c r="F24" s="2">
        <v>1000000000283</v>
      </c>
      <c r="G24" s="2" t="s">
        <v>469</v>
      </c>
      <c r="H24">
        <v>1</v>
      </c>
      <c r="I24">
        <v>57</v>
      </c>
      <c r="J24" s="2"/>
    </row>
    <row r="25" spans="1:10" x14ac:dyDescent="0.25">
      <c r="A25" s="2" t="s">
        <v>55</v>
      </c>
      <c r="B25" s="2">
        <v>2100120715</v>
      </c>
      <c r="C25" s="2" t="s">
        <v>480</v>
      </c>
      <c r="D25" s="2"/>
      <c r="E25" s="2" t="s">
        <v>479</v>
      </c>
      <c r="F25" s="2">
        <v>1000000000217</v>
      </c>
      <c r="G25" s="2" t="s">
        <v>471</v>
      </c>
      <c r="H25">
        <v>7</v>
      </c>
      <c r="I25">
        <v>745</v>
      </c>
      <c r="J25" s="2">
        <v>724</v>
      </c>
    </row>
    <row r="26" spans="1:10" x14ac:dyDescent="0.25">
      <c r="A26" s="2" t="s">
        <v>56</v>
      </c>
      <c r="B26" s="2">
        <v>2100120715</v>
      </c>
      <c r="F26" s="2">
        <v>1000000000225</v>
      </c>
      <c r="G26" s="2" t="s">
        <v>472</v>
      </c>
      <c r="H26">
        <v>12</v>
      </c>
      <c r="I26">
        <v>1402</v>
      </c>
      <c r="J26" s="2">
        <v>1366</v>
      </c>
    </row>
    <row r="27" spans="1:10" x14ac:dyDescent="0.25">
      <c r="A27" s="2" t="s">
        <v>57</v>
      </c>
      <c r="B27" s="2">
        <v>2100120715</v>
      </c>
      <c r="F27" s="2">
        <v>1000000000742</v>
      </c>
      <c r="G27" s="2" t="s">
        <v>481</v>
      </c>
      <c r="H27">
        <v>1</v>
      </c>
      <c r="I27">
        <v>128</v>
      </c>
      <c r="J27" s="2">
        <v>125</v>
      </c>
    </row>
    <row r="28" spans="1:10" x14ac:dyDescent="0.25">
      <c r="A28" s="2" t="s">
        <v>55</v>
      </c>
      <c r="B28" s="2">
        <v>2100120715</v>
      </c>
      <c r="C28" s="2" t="s">
        <v>480</v>
      </c>
      <c r="D28" s="2"/>
      <c r="E28" s="2" t="s">
        <v>479</v>
      </c>
      <c r="F28" s="2">
        <v>1000000000217</v>
      </c>
      <c r="G28" s="2" t="s">
        <v>471</v>
      </c>
      <c r="H28">
        <v>10</v>
      </c>
      <c r="I28">
        <v>1090</v>
      </c>
      <c r="J28" s="2">
        <v>1060</v>
      </c>
    </row>
    <row r="29" spans="1:10" x14ac:dyDescent="0.25">
      <c r="A29" s="2" t="s">
        <v>56</v>
      </c>
      <c r="B29" s="2">
        <v>2100120715</v>
      </c>
      <c r="F29" s="2">
        <v>1000000000225</v>
      </c>
      <c r="G29" s="2" t="s">
        <v>472</v>
      </c>
      <c r="H29">
        <v>22</v>
      </c>
      <c r="I29">
        <v>2554</v>
      </c>
      <c r="J29" s="2">
        <v>2488</v>
      </c>
    </row>
    <row r="30" spans="1:10" x14ac:dyDescent="0.25">
      <c r="A30" s="2" t="s">
        <v>57</v>
      </c>
      <c r="B30" s="2">
        <v>2100120715</v>
      </c>
      <c r="F30" s="2">
        <v>1000000000742</v>
      </c>
      <c r="G30" s="2" t="s">
        <v>481</v>
      </c>
      <c r="H30">
        <v>4</v>
      </c>
      <c r="I30">
        <v>519.5</v>
      </c>
      <c r="J30" s="2">
        <v>507.5</v>
      </c>
    </row>
    <row r="31" spans="1:10" x14ac:dyDescent="0.25">
      <c r="A31" s="2" t="s">
        <v>58</v>
      </c>
      <c r="B31" s="2">
        <v>2100120715</v>
      </c>
      <c r="F31" s="2">
        <v>1000000000743</v>
      </c>
      <c r="G31" s="2" t="s">
        <v>482</v>
      </c>
      <c r="H31">
        <v>4</v>
      </c>
      <c r="I31">
        <v>582.5</v>
      </c>
      <c r="J31" s="2">
        <v>570.5</v>
      </c>
    </row>
    <row r="32" spans="1:10" x14ac:dyDescent="0.25">
      <c r="A32" s="2" t="s">
        <v>29</v>
      </c>
      <c r="B32" s="2">
        <v>2100120801</v>
      </c>
      <c r="C32" s="2" t="s">
        <v>483</v>
      </c>
      <c r="D32" s="2" t="s">
        <v>25</v>
      </c>
      <c r="E32" s="2"/>
      <c r="F32" s="2">
        <v>1000000000217</v>
      </c>
      <c r="G32" s="2" t="s">
        <v>471</v>
      </c>
      <c r="H32">
        <v>6</v>
      </c>
      <c r="I32">
        <v>654.5</v>
      </c>
      <c r="J32" s="2">
        <v>636.5</v>
      </c>
    </row>
    <row r="33" spans="1:10" x14ac:dyDescent="0.25">
      <c r="A33" s="2" t="s">
        <v>31</v>
      </c>
      <c r="B33" s="2">
        <v>2100120801</v>
      </c>
      <c r="F33" s="2">
        <v>1000000000225</v>
      </c>
      <c r="G33" s="2" t="s">
        <v>472</v>
      </c>
      <c r="H33">
        <v>43</v>
      </c>
      <c r="I33">
        <v>4994</v>
      </c>
      <c r="J33" s="2">
        <v>4865</v>
      </c>
    </row>
    <row r="34" spans="1:10" x14ac:dyDescent="0.25">
      <c r="A34" s="2" t="s">
        <v>33</v>
      </c>
      <c r="B34" s="2">
        <v>2100120801</v>
      </c>
      <c r="F34" s="2">
        <v>1000000000742</v>
      </c>
      <c r="G34" s="2" t="s">
        <v>481</v>
      </c>
      <c r="H34">
        <v>10</v>
      </c>
      <c r="I34">
        <v>1288.5</v>
      </c>
      <c r="J34" s="2">
        <v>1258.5</v>
      </c>
    </row>
    <row r="35" spans="1:10" x14ac:dyDescent="0.25">
      <c r="A35" s="2" t="s">
        <v>35</v>
      </c>
      <c r="B35" s="2">
        <v>2100120801</v>
      </c>
      <c r="F35" s="2">
        <v>1000000000743</v>
      </c>
      <c r="G35" s="2" t="s">
        <v>482</v>
      </c>
      <c r="H35">
        <v>1</v>
      </c>
      <c r="I35">
        <v>136</v>
      </c>
      <c r="J35" s="2">
        <v>133</v>
      </c>
    </row>
    <row r="36" spans="1:10" x14ac:dyDescent="0.25">
      <c r="A36" s="2" t="s">
        <v>73</v>
      </c>
      <c r="B36" s="2">
        <v>2100120810</v>
      </c>
      <c r="C36" s="2" t="s">
        <v>473</v>
      </c>
      <c r="D36" s="2" t="s">
        <v>25</v>
      </c>
      <c r="E36" s="2"/>
      <c r="F36" s="2">
        <v>1000000000217</v>
      </c>
      <c r="G36" s="2" t="s">
        <v>471</v>
      </c>
      <c r="H36">
        <v>49</v>
      </c>
      <c r="I36">
        <v>5261</v>
      </c>
      <c r="J36" s="2">
        <v>5114</v>
      </c>
    </row>
    <row r="37" spans="1:10" x14ac:dyDescent="0.25">
      <c r="A37" s="2" t="s">
        <v>74</v>
      </c>
      <c r="B37" s="2">
        <v>2100120810</v>
      </c>
      <c r="F37" s="2">
        <v>1000000000225</v>
      </c>
      <c r="G37" s="2" t="s">
        <v>472</v>
      </c>
      <c r="H37">
        <v>11</v>
      </c>
      <c r="I37">
        <v>1232</v>
      </c>
      <c r="J37" s="2">
        <v>1199</v>
      </c>
    </row>
    <row r="38" spans="1:10" x14ac:dyDescent="0.25">
      <c r="A38" s="2" t="s">
        <v>79</v>
      </c>
      <c r="B38" s="2">
        <v>2100120882</v>
      </c>
      <c r="C38" s="2" t="s">
        <v>484</v>
      </c>
      <c r="D38" s="2" t="s">
        <v>25</v>
      </c>
      <c r="E38" s="2"/>
      <c r="F38" s="2">
        <v>1000000000286</v>
      </c>
      <c r="G38" s="2" t="s">
        <v>474</v>
      </c>
      <c r="H38">
        <v>3</v>
      </c>
      <c r="I38">
        <v>191</v>
      </c>
      <c r="J38" s="2"/>
    </row>
    <row r="39" spans="1:10" x14ac:dyDescent="0.25">
      <c r="A39" s="2" t="s">
        <v>82</v>
      </c>
      <c r="B39" s="2">
        <v>2100120882</v>
      </c>
      <c r="F39" s="2">
        <v>1000000000283</v>
      </c>
      <c r="G39" s="2" t="s">
        <v>469</v>
      </c>
      <c r="H39">
        <v>8</v>
      </c>
      <c r="I39">
        <v>453.5</v>
      </c>
      <c r="J39" s="2"/>
    </row>
    <row r="40" spans="1:10" x14ac:dyDescent="0.25">
      <c r="A40" s="2" t="s">
        <v>81</v>
      </c>
      <c r="B40" s="2">
        <v>2100120882</v>
      </c>
      <c r="F40" s="2">
        <v>1000000000282</v>
      </c>
      <c r="G40" s="2" t="s">
        <v>476</v>
      </c>
      <c r="H40">
        <v>8</v>
      </c>
      <c r="I40">
        <v>370</v>
      </c>
      <c r="J40" s="2"/>
    </row>
    <row r="41" spans="1:10" x14ac:dyDescent="0.25">
      <c r="A41" s="2" t="s">
        <v>80</v>
      </c>
      <c r="B41" s="2">
        <v>2100120882</v>
      </c>
      <c r="F41" s="2">
        <v>1000000000278</v>
      </c>
      <c r="G41" s="2" t="s">
        <v>477</v>
      </c>
      <c r="H41">
        <v>1</v>
      </c>
      <c r="I41">
        <v>37.5</v>
      </c>
      <c r="J41" s="2"/>
    </row>
    <row r="42" spans="1:10" x14ac:dyDescent="0.25">
      <c r="A42" s="2" t="s">
        <v>81</v>
      </c>
      <c r="B42" s="2">
        <v>2100120882</v>
      </c>
      <c r="F42" s="2">
        <v>1000000000282</v>
      </c>
      <c r="G42" s="2" t="s">
        <v>476</v>
      </c>
      <c r="H42">
        <v>1</v>
      </c>
      <c r="I42">
        <v>46.5</v>
      </c>
      <c r="J42" s="2"/>
    </row>
    <row r="43" spans="1:10" x14ac:dyDescent="0.25">
      <c r="A43" s="2" t="s">
        <v>82</v>
      </c>
      <c r="B43" s="2">
        <v>2100120882</v>
      </c>
      <c r="F43" s="2">
        <v>1000000000283</v>
      </c>
      <c r="G43" s="2" t="s">
        <v>469</v>
      </c>
      <c r="H43">
        <v>2</v>
      </c>
      <c r="I43">
        <v>111</v>
      </c>
      <c r="J43" s="2"/>
    </row>
    <row r="44" spans="1:10" x14ac:dyDescent="0.25">
      <c r="A44" s="2" t="s">
        <v>79</v>
      </c>
      <c r="B44" s="2">
        <v>2100120882</v>
      </c>
      <c r="F44" s="2">
        <v>1000000000286</v>
      </c>
      <c r="G44" s="2" t="s">
        <v>474</v>
      </c>
      <c r="H44">
        <v>2</v>
      </c>
      <c r="I44">
        <v>124</v>
      </c>
      <c r="J44" s="2"/>
    </row>
    <row r="45" spans="1:10" x14ac:dyDescent="0.25">
      <c r="A45" s="2" t="s">
        <v>76</v>
      </c>
      <c r="B45" s="2">
        <v>2100120858</v>
      </c>
      <c r="C45" s="2" t="s">
        <v>480</v>
      </c>
      <c r="D45" s="2"/>
      <c r="E45" s="2" t="s">
        <v>479</v>
      </c>
      <c r="F45" s="2">
        <v>1000000000217</v>
      </c>
      <c r="G45" s="2" t="s">
        <v>471</v>
      </c>
      <c r="H45">
        <v>36</v>
      </c>
      <c r="I45">
        <v>3812</v>
      </c>
      <c r="J45" s="2">
        <v>3704</v>
      </c>
    </row>
    <row r="46" spans="1:10" x14ac:dyDescent="0.25">
      <c r="A46" s="2" t="s">
        <v>77</v>
      </c>
      <c r="B46" s="2">
        <v>2100120858</v>
      </c>
      <c r="F46" s="2">
        <v>1000000000225</v>
      </c>
      <c r="G46" s="2" t="s">
        <v>472</v>
      </c>
      <c r="H46">
        <v>15</v>
      </c>
      <c r="I46">
        <v>1706.5</v>
      </c>
      <c r="J46" s="2">
        <v>1661.5</v>
      </c>
    </row>
    <row r="47" spans="1:10" x14ac:dyDescent="0.25">
      <c r="A47" s="2" t="s">
        <v>87</v>
      </c>
      <c r="B47" s="2">
        <v>2100120945</v>
      </c>
      <c r="C47" s="2" t="s">
        <v>484</v>
      </c>
      <c r="D47" s="2"/>
      <c r="E47" s="2" t="s">
        <v>479</v>
      </c>
      <c r="F47" s="2">
        <v>1000000000217</v>
      </c>
      <c r="G47" s="2" t="s">
        <v>471</v>
      </c>
      <c r="H47">
        <v>19</v>
      </c>
      <c r="I47">
        <v>2059</v>
      </c>
      <c r="J47" s="2">
        <v>2002</v>
      </c>
    </row>
    <row r="48" spans="1:10" x14ac:dyDescent="0.25">
      <c r="A48" s="2" t="s">
        <v>88</v>
      </c>
      <c r="B48" s="2">
        <v>2100120945</v>
      </c>
      <c r="F48" s="2">
        <v>1000000000225</v>
      </c>
      <c r="G48" s="2" t="s">
        <v>472</v>
      </c>
      <c r="H48">
        <v>31</v>
      </c>
      <c r="I48">
        <v>3600</v>
      </c>
      <c r="J48" s="2">
        <v>3507</v>
      </c>
    </row>
    <row r="49" spans="1:10" x14ac:dyDescent="0.25">
      <c r="A49" s="2" t="s">
        <v>91</v>
      </c>
      <c r="B49" s="2">
        <v>2100120945</v>
      </c>
      <c r="F49" s="2">
        <v>1000000000631</v>
      </c>
      <c r="G49" s="2" t="s">
        <v>485</v>
      </c>
      <c r="H49">
        <v>1</v>
      </c>
      <c r="I49">
        <v>19.5</v>
      </c>
      <c r="J49" s="2"/>
    </row>
    <row r="50" spans="1:10" x14ac:dyDescent="0.25">
      <c r="A50" s="2" t="s">
        <v>92</v>
      </c>
      <c r="B50" s="2">
        <v>2100120945</v>
      </c>
      <c r="F50" s="2">
        <v>1000000000637</v>
      </c>
      <c r="G50" s="2" t="s">
        <v>478</v>
      </c>
      <c r="H50">
        <v>1</v>
      </c>
      <c r="I50">
        <v>26.5</v>
      </c>
      <c r="J50" s="2"/>
    </row>
    <row r="51" spans="1:10" x14ac:dyDescent="0.25">
      <c r="A51" s="2" t="s">
        <v>89</v>
      </c>
      <c r="B51" s="2">
        <v>2100120945</v>
      </c>
      <c r="F51" s="2">
        <v>1000000000278</v>
      </c>
      <c r="G51" s="2" t="s">
        <v>477</v>
      </c>
      <c r="H51">
        <v>7</v>
      </c>
      <c r="I51">
        <v>262</v>
      </c>
      <c r="J51" s="2"/>
    </row>
    <row r="52" spans="1:10" x14ac:dyDescent="0.25">
      <c r="A52" s="2" t="s">
        <v>85</v>
      </c>
      <c r="B52" s="2">
        <v>2100120945</v>
      </c>
      <c r="F52" s="2">
        <v>1000000000282</v>
      </c>
      <c r="G52" s="2" t="s">
        <v>476</v>
      </c>
      <c r="H52">
        <v>6</v>
      </c>
      <c r="I52">
        <v>258</v>
      </c>
      <c r="J52" s="2"/>
    </row>
    <row r="53" spans="1:10" x14ac:dyDescent="0.25">
      <c r="A53" s="2" t="s">
        <v>86</v>
      </c>
      <c r="B53" s="2">
        <v>2100120945</v>
      </c>
      <c r="F53" s="2">
        <v>1000000000283</v>
      </c>
      <c r="G53" s="2" t="s">
        <v>469</v>
      </c>
      <c r="H53">
        <v>1</v>
      </c>
      <c r="I53">
        <v>54.5</v>
      </c>
      <c r="J53" s="2"/>
    </row>
    <row r="54" spans="1:10" x14ac:dyDescent="0.25">
      <c r="A54" s="2" t="s">
        <v>84</v>
      </c>
      <c r="B54" s="2">
        <v>2100120945</v>
      </c>
      <c r="F54" s="2">
        <v>1000000000286</v>
      </c>
      <c r="G54" s="2" t="s">
        <v>474</v>
      </c>
      <c r="H54">
        <v>4</v>
      </c>
      <c r="I54">
        <v>252</v>
      </c>
      <c r="J54" s="2"/>
    </row>
    <row r="55" spans="1:10" x14ac:dyDescent="0.25">
      <c r="A55" s="2" t="s">
        <v>85</v>
      </c>
      <c r="B55" s="2">
        <v>2100120945</v>
      </c>
      <c r="F55" s="2">
        <v>1000000000282</v>
      </c>
      <c r="G55" s="2" t="s">
        <v>476</v>
      </c>
      <c r="H55">
        <v>1</v>
      </c>
      <c r="I55">
        <v>48.5</v>
      </c>
      <c r="J55" s="2"/>
    </row>
    <row r="56" spans="1:10" x14ac:dyDescent="0.25">
      <c r="A56" s="2" t="s">
        <v>86</v>
      </c>
      <c r="B56" s="2">
        <v>2100120945</v>
      </c>
      <c r="F56" s="2">
        <v>1000000000283</v>
      </c>
      <c r="G56" s="2" t="s">
        <v>469</v>
      </c>
      <c r="H56">
        <v>2</v>
      </c>
      <c r="I56">
        <v>113.5</v>
      </c>
      <c r="J56" s="2"/>
    </row>
    <row r="57" spans="1:10" x14ac:dyDescent="0.25">
      <c r="A57" s="2" t="s">
        <v>84</v>
      </c>
      <c r="B57" s="2">
        <v>2100120945</v>
      </c>
      <c r="F57" s="2">
        <v>1000000000286</v>
      </c>
      <c r="G57" s="2" t="s">
        <v>474</v>
      </c>
      <c r="H57">
        <v>2</v>
      </c>
      <c r="I57">
        <v>126</v>
      </c>
      <c r="J57" s="2"/>
    </row>
    <row r="58" spans="1:10" x14ac:dyDescent="0.25">
      <c r="A58" s="2" t="s">
        <v>129</v>
      </c>
      <c r="B58" s="2">
        <v>2100121144</v>
      </c>
      <c r="C58" s="2" t="s">
        <v>486</v>
      </c>
      <c r="D58" s="2" t="s">
        <v>25</v>
      </c>
      <c r="E58" s="2"/>
      <c r="F58" s="2">
        <v>1000000000217</v>
      </c>
      <c r="G58" s="2" t="s">
        <v>471</v>
      </c>
      <c r="H58">
        <v>2</v>
      </c>
      <c r="I58">
        <v>216</v>
      </c>
      <c r="J58" s="2">
        <v>210</v>
      </c>
    </row>
    <row r="59" spans="1:10" x14ac:dyDescent="0.25">
      <c r="A59" s="2" t="s">
        <v>130</v>
      </c>
      <c r="B59" s="2">
        <v>2100121144</v>
      </c>
      <c r="F59" s="2">
        <v>1000000000225</v>
      </c>
      <c r="G59" s="2" t="s">
        <v>472</v>
      </c>
      <c r="H59">
        <v>1</v>
      </c>
      <c r="I59">
        <v>121</v>
      </c>
      <c r="J59" s="2">
        <v>118</v>
      </c>
    </row>
    <row r="60" spans="1:10" x14ac:dyDescent="0.25">
      <c r="A60" s="2" t="s">
        <v>131</v>
      </c>
      <c r="B60" s="2">
        <v>2100121144</v>
      </c>
      <c r="F60" s="2">
        <v>1000000000742</v>
      </c>
      <c r="G60" s="2" t="s">
        <v>481</v>
      </c>
      <c r="H60">
        <v>3</v>
      </c>
      <c r="I60">
        <v>397</v>
      </c>
      <c r="J60" s="2">
        <v>388</v>
      </c>
    </row>
    <row r="61" spans="1:10" x14ac:dyDescent="0.25">
      <c r="A61" s="2" t="s">
        <v>127</v>
      </c>
      <c r="B61" s="2">
        <v>2100121144</v>
      </c>
      <c r="F61" s="2">
        <v>1000000000743</v>
      </c>
      <c r="G61" s="2" t="s">
        <v>482</v>
      </c>
      <c r="H61">
        <v>6</v>
      </c>
      <c r="I61">
        <v>846.5</v>
      </c>
      <c r="J61" s="2">
        <v>828.5</v>
      </c>
    </row>
    <row r="62" spans="1:10" x14ac:dyDescent="0.25">
      <c r="A62" s="2" t="s">
        <v>128</v>
      </c>
      <c r="B62" s="2">
        <v>2100121144</v>
      </c>
      <c r="F62" s="2">
        <v>1000000000744</v>
      </c>
      <c r="G62" s="2" t="s">
        <v>487</v>
      </c>
      <c r="H62">
        <v>1</v>
      </c>
      <c r="I62">
        <v>158.5</v>
      </c>
      <c r="J62" s="2">
        <v>155.5</v>
      </c>
    </row>
    <row r="63" spans="1:10" x14ac:dyDescent="0.25">
      <c r="A63" s="2" t="s">
        <v>488</v>
      </c>
      <c r="B63" s="2">
        <v>2100121144</v>
      </c>
      <c r="F63" s="2">
        <v>1000000000745</v>
      </c>
      <c r="G63" s="2" t="s">
        <v>489</v>
      </c>
      <c r="H63">
        <v>2</v>
      </c>
      <c r="I63">
        <v>327.5</v>
      </c>
      <c r="J63" s="2"/>
    </row>
    <row r="64" spans="1:10" x14ac:dyDescent="0.25">
      <c r="A64" s="2" t="s">
        <v>124</v>
      </c>
      <c r="B64" s="2">
        <v>2100121158</v>
      </c>
      <c r="C64" s="2" t="s">
        <v>483</v>
      </c>
      <c r="D64" s="2" t="s">
        <v>25</v>
      </c>
      <c r="E64" s="2"/>
      <c r="F64" s="2">
        <v>1000000000217</v>
      </c>
      <c r="G64" s="2" t="s">
        <v>471</v>
      </c>
      <c r="H64">
        <v>57</v>
      </c>
      <c r="I64">
        <v>6116</v>
      </c>
      <c r="J64" s="2">
        <v>5945</v>
      </c>
    </row>
    <row r="65" spans="1:10" x14ac:dyDescent="0.25">
      <c r="A65" s="2" t="s">
        <v>125</v>
      </c>
      <c r="B65" s="2">
        <v>2100121158</v>
      </c>
      <c r="F65" s="2">
        <v>1000000000225</v>
      </c>
      <c r="G65" s="2" t="s">
        <v>472</v>
      </c>
      <c r="H65">
        <v>23</v>
      </c>
      <c r="I65">
        <v>2627</v>
      </c>
      <c r="J65" s="2">
        <v>2558</v>
      </c>
    </row>
    <row r="66" spans="1:10" x14ac:dyDescent="0.25">
      <c r="A66" s="2" t="s">
        <v>135</v>
      </c>
      <c r="B66" s="2">
        <v>2100121161</v>
      </c>
      <c r="C66" s="2" t="s">
        <v>473</v>
      </c>
      <c r="D66" s="2" t="s">
        <v>25</v>
      </c>
      <c r="E66" s="2"/>
      <c r="F66" s="2">
        <v>1000000000217</v>
      </c>
      <c r="G66" s="2" t="s">
        <v>471</v>
      </c>
      <c r="H66">
        <v>15</v>
      </c>
      <c r="I66">
        <v>1566.5</v>
      </c>
      <c r="J66" s="2">
        <v>1521.5</v>
      </c>
    </row>
    <row r="67" spans="1:10" x14ac:dyDescent="0.25">
      <c r="A67" s="2" t="s">
        <v>136</v>
      </c>
      <c r="B67" s="2">
        <v>2100121161</v>
      </c>
      <c r="F67" s="2">
        <v>1000000000225</v>
      </c>
      <c r="G67" s="2" t="s">
        <v>472</v>
      </c>
      <c r="H67">
        <v>5</v>
      </c>
      <c r="I67">
        <v>567.5</v>
      </c>
      <c r="J67" s="2">
        <v>552.5</v>
      </c>
    </row>
    <row r="68" spans="1:10" x14ac:dyDescent="0.25">
      <c r="A68" s="2" t="s">
        <v>490</v>
      </c>
      <c r="B68" s="2">
        <v>2100121153</v>
      </c>
      <c r="C68" s="2" t="s">
        <v>491</v>
      </c>
      <c r="D68" s="2"/>
      <c r="E68" s="2" t="s">
        <v>492</v>
      </c>
      <c r="F68" s="2">
        <v>1000000000627</v>
      </c>
      <c r="G68" s="2" t="s">
        <v>493</v>
      </c>
      <c r="H68">
        <v>9</v>
      </c>
      <c r="I68">
        <v>1803</v>
      </c>
      <c r="J68" s="2"/>
    </row>
    <row r="69" spans="1:10" x14ac:dyDescent="0.25">
      <c r="A69" s="2" t="s">
        <v>490</v>
      </c>
      <c r="B69" s="2">
        <v>2100121153</v>
      </c>
      <c r="F69" s="2">
        <v>1000000000627</v>
      </c>
      <c r="G69" s="2" t="s">
        <v>493</v>
      </c>
      <c r="H69">
        <v>6</v>
      </c>
      <c r="I69">
        <v>1049.5</v>
      </c>
      <c r="J69" s="2"/>
    </row>
    <row r="70" spans="1:10" x14ac:dyDescent="0.25">
      <c r="A70" s="2" t="s">
        <v>494</v>
      </c>
      <c r="B70" s="2">
        <v>2100121137</v>
      </c>
      <c r="C70" s="2" t="s">
        <v>486</v>
      </c>
      <c r="D70" s="2"/>
      <c r="E70" s="2" t="s">
        <v>479</v>
      </c>
      <c r="F70" s="2">
        <v>1000000000627</v>
      </c>
      <c r="G70" s="2" t="s">
        <v>493</v>
      </c>
      <c r="H70">
        <v>13</v>
      </c>
      <c r="I70">
        <v>3261.5</v>
      </c>
      <c r="J70" s="2"/>
    </row>
    <row r="71" spans="1:10" x14ac:dyDescent="0.25">
      <c r="A71" s="2" t="s">
        <v>494</v>
      </c>
      <c r="B71" s="2">
        <v>2100121137</v>
      </c>
      <c r="F71" s="2">
        <v>1000000000627</v>
      </c>
      <c r="G71" s="2" t="s">
        <v>493</v>
      </c>
      <c r="H71">
        <v>2</v>
      </c>
      <c r="I71">
        <v>392.5</v>
      </c>
      <c r="J71" s="2"/>
    </row>
    <row r="72" spans="1:10" x14ac:dyDescent="0.25">
      <c r="A72" s="2" t="s">
        <v>155</v>
      </c>
      <c r="B72" s="2">
        <v>2100121164</v>
      </c>
      <c r="C72" s="2" t="s">
        <v>473</v>
      </c>
      <c r="D72" s="2"/>
      <c r="E72" s="2" t="s">
        <v>479</v>
      </c>
      <c r="F72" s="2">
        <v>1000000000209</v>
      </c>
      <c r="G72" s="2" t="s">
        <v>495</v>
      </c>
      <c r="H72">
        <v>1</v>
      </c>
      <c r="I72">
        <v>100</v>
      </c>
      <c r="J72" s="2">
        <v>97</v>
      </c>
    </row>
    <row r="73" spans="1:10" x14ac:dyDescent="0.25">
      <c r="A73" s="2" t="s">
        <v>152</v>
      </c>
      <c r="B73" s="2">
        <v>2100121164</v>
      </c>
      <c r="F73" s="2">
        <v>1000000000217</v>
      </c>
      <c r="G73" s="2" t="s">
        <v>471</v>
      </c>
      <c r="H73">
        <v>32</v>
      </c>
      <c r="I73">
        <v>3361</v>
      </c>
      <c r="J73" s="2">
        <v>3265</v>
      </c>
    </row>
    <row r="74" spans="1:10" x14ac:dyDescent="0.25">
      <c r="A74" s="2" t="s">
        <v>153</v>
      </c>
      <c r="B74" s="2">
        <v>2100121164</v>
      </c>
      <c r="F74" s="2">
        <v>1000000000225</v>
      </c>
      <c r="G74" s="2" t="s">
        <v>472</v>
      </c>
      <c r="H74">
        <v>2</v>
      </c>
      <c r="I74">
        <v>226</v>
      </c>
      <c r="J74" s="2">
        <v>220</v>
      </c>
    </row>
    <row r="75" spans="1:10" x14ac:dyDescent="0.25">
      <c r="A75" s="2" t="s">
        <v>108</v>
      </c>
      <c r="B75" s="2">
        <v>2100121170</v>
      </c>
      <c r="C75" s="2" t="s">
        <v>484</v>
      </c>
      <c r="D75" s="2"/>
      <c r="E75" s="2" t="s">
        <v>479</v>
      </c>
      <c r="F75" s="2">
        <v>1000000000217</v>
      </c>
      <c r="G75" s="2" t="s">
        <v>471</v>
      </c>
      <c r="H75">
        <v>8</v>
      </c>
      <c r="I75">
        <v>875.5</v>
      </c>
      <c r="J75" s="2">
        <v>851.5</v>
      </c>
    </row>
    <row r="76" spans="1:10" x14ac:dyDescent="0.25">
      <c r="A76" s="2" t="s">
        <v>109</v>
      </c>
      <c r="B76" s="2">
        <v>2100121170</v>
      </c>
      <c r="F76" s="2">
        <v>1000000000225</v>
      </c>
      <c r="G76" s="2" t="s">
        <v>472</v>
      </c>
      <c r="H76">
        <v>57</v>
      </c>
      <c r="I76">
        <v>6633</v>
      </c>
      <c r="J76" s="2">
        <v>6462</v>
      </c>
    </row>
    <row r="77" spans="1:10" x14ac:dyDescent="0.25">
      <c r="A77" s="2" t="s">
        <v>496</v>
      </c>
      <c r="B77" s="2">
        <v>2100121221</v>
      </c>
      <c r="C77" s="2" t="s">
        <v>497</v>
      </c>
      <c r="D77" s="2" t="s">
        <v>25</v>
      </c>
      <c r="E77" s="2"/>
      <c r="F77" s="2">
        <v>1000000000627</v>
      </c>
      <c r="G77" s="2" t="s">
        <v>493</v>
      </c>
      <c r="H77">
        <v>29</v>
      </c>
      <c r="I77">
        <v>5471</v>
      </c>
      <c r="J77" s="2"/>
    </row>
    <row r="78" spans="1:10" x14ac:dyDescent="0.25">
      <c r="A78" s="2" t="s">
        <v>496</v>
      </c>
      <c r="B78" s="2">
        <v>2100121221</v>
      </c>
      <c r="F78" s="2">
        <v>1000000000627</v>
      </c>
      <c r="G78" s="2" t="s">
        <v>493</v>
      </c>
      <c r="H78">
        <v>1</v>
      </c>
      <c r="I78">
        <v>169</v>
      </c>
      <c r="J78" s="2"/>
    </row>
    <row r="79" spans="1:10" x14ac:dyDescent="0.25">
      <c r="A79" s="2" t="s">
        <v>165</v>
      </c>
      <c r="B79" s="2">
        <v>2100121545</v>
      </c>
      <c r="C79" s="2" t="s">
        <v>480</v>
      </c>
      <c r="D79" s="2" t="s">
        <v>25</v>
      </c>
      <c r="E79" s="2"/>
      <c r="F79" s="2">
        <v>1000000000209</v>
      </c>
      <c r="G79" s="2" t="s">
        <v>495</v>
      </c>
      <c r="H79">
        <v>22</v>
      </c>
      <c r="I79">
        <v>2171</v>
      </c>
      <c r="J79" s="2">
        <v>2105</v>
      </c>
    </row>
    <row r="80" spans="1:10" x14ac:dyDescent="0.25">
      <c r="A80" s="2" t="s">
        <v>166</v>
      </c>
      <c r="B80" s="2">
        <v>2100121545</v>
      </c>
      <c r="F80" s="2">
        <v>1000000000217</v>
      </c>
      <c r="G80" s="2" t="s">
        <v>471</v>
      </c>
      <c r="H80">
        <v>56</v>
      </c>
      <c r="I80">
        <v>5891</v>
      </c>
      <c r="J80" s="2">
        <v>5723</v>
      </c>
    </row>
    <row r="81" spans="1:10" x14ac:dyDescent="0.25">
      <c r="A81" s="2" t="s">
        <v>167</v>
      </c>
      <c r="B81" s="2">
        <v>2100121545</v>
      </c>
      <c r="F81" s="2">
        <v>1000000000225</v>
      </c>
      <c r="G81" s="2" t="s">
        <v>472</v>
      </c>
      <c r="H81">
        <v>22</v>
      </c>
      <c r="I81">
        <v>2522</v>
      </c>
      <c r="J81" s="2">
        <v>2456</v>
      </c>
    </row>
    <row r="82" spans="1:10" x14ac:dyDescent="0.25">
      <c r="A82" s="2" t="s">
        <v>160</v>
      </c>
      <c r="B82" s="2">
        <v>2100121526</v>
      </c>
      <c r="C82" s="2" t="s">
        <v>498</v>
      </c>
      <c r="D82" s="2" t="s">
        <v>25</v>
      </c>
      <c r="E82" s="2"/>
      <c r="F82" s="2">
        <v>1000000000278</v>
      </c>
      <c r="G82" s="2" t="s">
        <v>477</v>
      </c>
      <c r="H82">
        <v>1</v>
      </c>
      <c r="I82">
        <v>35.5</v>
      </c>
      <c r="J82" s="2"/>
    </row>
    <row r="83" spans="1:10" x14ac:dyDescent="0.25">
      <c r="A83" s="2" t="s">
        <v>161</v>
      </c>
      <c r="B83" s="2">
        <v>2100121526</v>
      </c>
      <c r="F83" s="2">
        <v>1000000000637</v>
      </c>
      <c r="G83" s="2" t="s">
        <v>478</v>
      </c>
      <c r="H83">
        <v>12</v>
      </c>
      <c r="I83">
        <v>300.5</v>
      </c>
      <c r="J83" s="2"/>
    </row>
    <row r="84" spans="1:10" x14ac:dyDescent="0.25">
      <c r="A84" s="2" t="s">
        <v>162</v>
      </c>
      <c r="B84" s="2">
        <v>2100121526</v>
      </c>
      <c r="F84" s="2">
        <v>1000000000631</v>
      </c>
      <c r="G84" s="2" t="s">
        <v>485</v>
      </c>
      <c r="H84">
        <v>52</v>
      </c>
      <c r="I84">
        <v>780</v>
      </c>
      <c r="J84" s="2"/>
    </row>
    <row r="85" spans="1:10" x14ac:dyDescent="0.25">
      <c r="A85" s="2" t="s">
        <v>163</v>
      </c>
      <c r="B85" s="2">
        <v>2100121526</v>
      </c>
      <c r="F85" s="2">
        <v>1000000000630</v>
      </c>
      <c r="G85" s="2" t="s">
        <v>499</v>
      </c>
      <c r="H85">
        <v>5</v>
      </c>
      <c r="I85">
        <v>46</v>
      </c>
      <c r="J85" s="2"/>
    </row>
    <row r="86" spans="1:10" x14ac:dyDescent="0.25">
      <c r="A86" s="2" t="s">
        <v>116</v>
      </c>
      <c r="B86" s="2">
        <v>2100121227</v>
      </c>
      <c r="C86" s="2" t="s">
        <v>497</v>
      </c>
      <c r="D86" s="2"/>
      <c r="E86" s="2" t="s">
        <v>479</v>
      </c>
      <c r="F86" s="2">
        <v>1000000000742</v>
      </c>
      <c r="G86" s="2" t="s">
        <v>481</v>
      </c>
      <c r="H86">
        <v>6</v>
      </c>
      <c r="I86">
        <v>792</v>
      </c>
      <c r="J86" s="2">
        <v>774</v>
      </c>
    </row>
    <row r="87" spans="1:10" x14ac:dyDescent="0.25">
      <c r="A87" s="2" t="s">
        <v>111</v>
      </c>
      <c r="B87" s="2">
        <v>2100121227</v>
      </c>
      <c r="F87" s="2">
        <v>1000000000743</v>
      </c>
      <c r="G87" s="2" t="s">
        <v>482</v>
      </c>
      <c r="H87">
        <v>12</v>
      </c>
      <c r="I87">
        <v>1719.5</v>
      </c>
      <c r="J87" s="2">
        <v>1683.5</v>
      </c>
    </row>
    <row r="88" spans="1:10" x14ac:dyDescent="0.25">
      <c r="A88" s="2" t="s">
        <v>113</v>
      </c>
      <c r="B88" s="2">
        <v>2100121227</v>
      </c>
      <c r="F88" s="2">
        <v>1000000000744</v>
      </c>
      <c r="G88" s="2" t="s">
        <v>487</v>
      </c>
      <c r="H88">
        <v>13</v>
      </c>
      <c r="I88">
        <v>2040</v>
      </c>
      <c r="J88" s="2">
        <v>2001</v>
      </c>
    </row>
    <row r="89" spans="1:10" x14ac:dyDescent="0.25">
      <c r="A89" s="2" t="s">
        <v>115</v>
      </c>
      <c r="B89" s="2">
        <v>2100121227</v>
      </c>
      <c r="F89" s="2">
        <v>1000000000745</v>
      </c>
      <c r="G89" s="2" t="s">
        <v>489</v>
      </c>
      <c r="H89">
        <v>4</v>
      </c>
      <c r="I89">
        <v>691.5</v>
      </c>
      <c r="J89" s="2">
        <v>679.5</v>
      </c>
    </row>
    <row r="90" spans="1:10" x14ac:dyDescent="0.25">
      <c r="A90" s="2" t="s">
        <v>118</v>
      </c>
      <c r="B90" s="2">
        <v>2100121227</v>
      </c>
      <c r="F90" s="2">
        <v>1000000000602</v>
      </c>
      <c r="G90" s="2" t="s">
        <v>500</v>
      </c>
      <c r="H90">
        <v>1</v>
      </c>
      <c r="I90">
        <v>190</v>
      </c>
      <c r="J90" s="2">
        <v>187</v>
      </c>
    </row>
    <row r="91" spans="1:10" x14ac:dyDescent="0.25">
      <c r="A91" s="2" t="s">
        <v>174</v>
      </c>
      <c r="B91" s="2">
        <v>2100121534</v>
      </c>
      <c r="C91" s="2" t="s">
        <v>480</v>
      </c>
      <c r="D91" s="2"/>
      <c r="E91" s="2" t="s">
        <v>479</v>
      </c>
      <c r="F91" s="2">
        <v>1000000000209</v>
      </c>
      <c r="G91" s="2" t="s">
        <v>495</v>
      </c>
      <c r="H91">
        <v>2</v>
      </c>
      <c r="I91">
        <v>197</v>
      </c>
      <c r="J91" s="2">
        <v>191</v>
      </c>
    </row>
    <row r="92" spans="1:10" x14ac:dyDescent="0.25">
      <c r="A92" s="2" t="s">
        <v>175</v>
      </c>
      <c r="B92" s="2">
        <v>2100121534</v>
      </c>
      <c r="F92" s="2">
        <v>1000000000217</v>
      </c>
      <c r="G92" s="2" t="s">
        <v>471</v>
      </c>
      <c r="H92">
        <v>23</v>
      </c>
      <c r="I92">
        <v>2419</v>
      </c>
      <c r="J92" s="2">
        <v>2350</v>
      </c>
    </row>
    <row r="93" spans="1:10" x14ac:dyDescent="0.25">
      <c r="A93" s="2" t="s">
        <v>176</v>
      </c>
      <c r="B93" s="2">
        <v>2100121534</v>
      </c>
      <c r="F93" s="2">
        <v>1000000000225</v>
      </c>
      <c r="G93" s="2" t="s">
        <v>472</v>
      </c>
      <c r="H93">
        <v>10</v>
      </c>
      <c r="I93">
        <v>1137</v>
      </c>
      <c r="J93" s="2">
        <v>1107</v>
      </c>
    </row>
    <row r="94" spans="1:10" x14ac:dyDescent="0.25">
      <c r="A94" s="2" t="s">
        <v>157</v>
      </c>
      <c r="B94" s="2">
        <v>2100121218</v>
      </c>
      <c r="C94" s="2" t="s">
        <v>484</v>
      </c>
      <c r="D94" s="2"/>
      <c r="E94" s="2" t="s">
        <v>479</v>
      </c>
      <c r="F94" s="2">
        <v>1000000000217</v>
      </c>
      <c r="G94" s="2" t="s">
        <v>471</v>
      </c>
      <c r="H94">
        <v>4</v>
      </c>
      <c r="I94">
        <v>438.5</v>
      </c>
      <c r="J94" s="2">
        <v>426.5</v>
      </c>
    </row>
    <row r="95" spans="1:10" x14ac:dyDescent="0.25">
      <c r="A95" s="2" t="s">
        <v>158</v>
      </c>
      <c r="B95" s="2">
        <v>2100121218</v>
      </c>
      <c r="F95" s="2">
        <v>1000000000225</v>
      </c>
      <c r="G95" s="2" t="s">
        <v>472</v>
      </c>
      <c r="H95">
        <v>61</v>
      </c>
      <c r="I95">
        <v>7121.5</v>
      </c>
      <c r="J95" s="2">
        <v>6938.5</v>
      </c>
    </row>
    <row r="96" spans="1:10" x14ac:dyDescent="0.25">
      <c r="A96" s="2" t="s">
        <v>169</v>
      </c>
      <c r="B96" s="2">
        <v>2100121531</v>
      </c>
      <c r="C96" s="2" t="s">
        <v>498</v>
      </c>
      <c r="D96" s="2"/>
      <c r="E96" s="2" t="s">
        <v>479</v>
      </c>
      <c r="F96" s="2">
        <v>1000000000278</v>
      </c>
      <c r="G96" s="2" t="s">
        <v>477</v>
      </c>
      <c r="H96">
        <v>3</v>
      </c>
      <c r="I96">
        <v>106.5</v>
      </c>
      <c r="J96" s="2"/>
    </row>
    <row r="97" spans="1:10" x14ac:dyDescent="0.25">
      <c r="A97" s="2" t="s">
        <v>170</v>
      </c>
      <c r="B97" s="2">
        <v>2100121531</v>
      </c>
      <c r="F97" s="2">
        <v>1000000000637</v>
      </c>
      <c r="G97" s="2" t="s">
        <v>478</v>
      </c>
      <c r="H97">
        <v>10</v>
      </c>
      <c r="I97">
        <v>261</v>
      </c>
      <c r="J97" s="2"/>
    </row>
    <row r="98" spans="1:10" x14ac:dyDescent="0.25">
      <c r="A98" s="2" t="s">
        <v>171</v>
      </c>
      <c r="B98" s="2">
        <v>2100121531</v>
      </c>
      <c r="F98" s="2">
        <v>1000000000631</v>
      </c>
      <c r="G98" s="2" t="s">
        <v>485</v>
      </c>
      <c r="H98">
        <v>25</v>
      </c>
      <c r="I98">
        <v>392.5</v>
      </c>
      <c r="J98" s="2"/>
    </row>
    <row r="99" spans="1:10" x14ac:dyDescent="0.25">
      <c r="A99" s="2" t="s">
        <v>172</v>
      </c>
      <c r="B99" s="2">
        <v>2100121531</v>
      </c>
      <c r="F99" s="2">
        <v>1000000000630</v>
      </c>
      <c r="G99" s="2" t="s">
        <v>499</v>
      </c>
      <c r="H99">
        <v>2</v>
      </c>
      <c r="I99">
        <v>19</v>
      </c>
      <c r="J99" s="2"/>
    </row>
    <row r="100" spans="1:10" x14ac:dyDescent="0.25">
      <c r="A100" s="2" t="s">
        <v>105</v>
      </c>
      <c r="B100" s="2">
        <v>2100121209</v>
      </c>
      <c r="C100" s="2" t="s">
        <v>491</v>
      </c>
      <c r="D100" s="2" t="s">
        <v>25</v>
      </c>
      <c r="E100" s="2"/>
      <c r="F100" s="2">
        <v>1000000000278</v>
      </c>
      <c r="G100" s="2" t="s">
        <v>477</v>
      </c>
      <c r="H100">
        <v>6</v>
      </c>
      <c r="I100">
        <v>199</v>
      </c>
      <c r="J100" s="2"/>
    </row>
    <row r="101" spans="1:10" x14ac:dyDescent="0.25">
      <c r="A101" s="2" t="s">
        <v>104</v>
      </c>
      <c r="B101" s="2">
        <v>2100121209</v>
      </c>
      <c r="F101" s="2">
        <v>1000000000637</v>
      </c>
      <c r="G101" s="2" t="s">
        <v>478</v>
      </c>
      <c r="H101">
        <v>6</v>
      </c>
      <c r="I101">
        <v>145.5</v>
      </c>
      <c r="J101" s="2"/>
    </row>
    <row r="102" spans="1:10" x14ac:dyDescent="0.25">
      <c r="A102" s="2" t="s">
        <v>101</v>
      </c>
      <c r="B102" s="2">
        <v>2100121209</v>
      </c>
      <c r="F102" s="2">
        <v>1000000000631</v>
      </c>
      <c r="G102" s="2" t="s">
        <v>485</v>
      </c>
      <c r="H102">
        <v>5</v>
      </c>
      <c r="I102">
        <v>74</v>
      </c>
      <c r="J102" s="2"/>
    </row>
    <row r="103" spans="1:10" x14ac:dyDescent="0.25">
      <c r="A103" s="2" t="s">
        <v>103</v>
      </c>
      <c r="B103" s="2">
        <v>2100121209</v>
      </c>
      <c r="F103" s="2">
        <v>1000000000630</v>
      </c>
      <c r="G103" s="2" t="s">
        <v>499</v>
      </c>
      <c r="H103">
        <v>33</v>
      </c>
      <c r="I103">
        <v>203.5</v>
      </c>
      <c r="J103" s="2"/>
    </row>
    <row r="104" spans="1:10" x14ac:dyDescent="0.25">
      <c r="A104" s="2" t="s">
        <v>120</v>
      </c>
      <c r="B104" s="2">
        <v>2100121203</v>
      </c>
      <c r="C104" s="2" t="s">
        <v>491</v>
      </c>
      <c r="D104" s="2"/>
      <c r="E104" s="2" t="s">
        <v>479</v>
      </c>
      <c r="F104" s="2">
        <v>1000000000637</v>
      </c>
      <c r="G104" s="2" t="s">
        <v>478</v>
      </c>
      <c r="H104">
        <v>1</v>
      </c>
      <c r="I104">
        <v>21.5</v>
      </c>
      <c r="J104" s="2"/>
    </row>
    <row r="105" spans="1:10" x14ac:dyDescent="0.25">
      <c r="A105" s="2" t="s">
        <v>121</v>
      </c>
      <c r="B105" s="2">
        <v>2100121203</v>
      </c>
      <c r="F105" s="2">
        <v>1000000000631</v>
      </c>
      <c r="G105" s="2" t="s">
        <v>485</v>
      </c>
      <c r="H105">
        <v>14</v>
      </c>
      <c r="I105">
        <v>207.5</v>
      </c>
      <c r="J105" s="2"/>
    </row>
    <row r="106" spans="1:10" x14ac:dyDescent="0.25">
      <c r="A106" s="2" t="s">
        <v>122</v>
      </c>
      <c r="B106" s="2">
        <v>2100121203</v>
      </c>
      <c r="F106" s="2">
        <v>1000000000630</v>
      </c>
      <c r="G106" s="2" t="s">
        <v>499</v>
      </c>
      <c r="H106">
        <v>39</v>
      </c>
      <c r="I106">
        <v>226.5</v>
      </c>
      <c r="J106" s="2"/>
    </row>
    <row r="107" spans="1:10" x14ac:dyDescent="0.25">
      <c r="A107" s="2" t="s">
        <v>144</v>
      </c>
      <c r="B107" s="2">
        <v>2100121062</v>
      </c>
      <c r="C107" s="2" t="s">
        <v>467</v>
      </c>
      <c r="D107" s="2" t="s">
        <v>25</v>
      </c>
      <c r="E107" s="2"/>
      <c r="F107" s="2">
        <v>1000000000283</v>
      </c>
      <c r="G107" s="2" t="s">
        <v>469</v>
      </c>
      <c r="H107">
        <v>1</v>
      </c>
      <c r="I107">
        <v>54.5</v>
      </c>
      <c r="J107" s="2"/>
    </row>
    <row r="108" spans="1:10" x14ac:dyDescent="0.25">
      <c r="A108" s="2" t="s">
        <v>143</v>
      </c>
      <c r="B108" s="2">
        <v>2100121062</v>
      </c>
      <c r="F108" s="2">
        <v>1000000000282</v>
      </c>
      <c r="G108" s="2" t="s">
        <v>476</v>
      </c>
      <c r="H108">
        <v>2</v>
      </c>
      <c r="I108">
        <v>89</v>
      </c>
      <c r="J108" s="2"/>
    </row>
    <row r="109" spans="1:10" x14ac:dyDescent="0.25">
      <c r="A109" s="2" t="s">
        <v>142</v>
      </c>
      <c r="B109" s="2">
        <v>2100121062</v>
      </c>
      <c r="F109" s="2">
        <v>1000000000278</v>
      </c>
      <c r="G109" s="2" t="s">
        <v>477</v>
      </c>
      <c r="H109">
        <v>4</v>
      </c>
      <c r="I109">
        <v>140</v>
      </c>
      <c r="J109" s="2"/>
    </row>
    <row r="110" spans="1:10" x14ac:dyDescent="0.25">
      <c r="A110" s="2" t="s">
        <v>141</v>
      </c>
      <c r="B110" s="2">
        <v>2100121062</v>
      </c>
      <c r="F110" s="2">
        <v>1000000000637</v>
      </c>
      <c r="G110" s="2" t="s">
        <v>478</v>
      </c>
      <c r="H110">
        <v>9</v>
      </c>
      <c r="I110">
        <v>223.5</v>
      </c>
      <c r="J110" s="2"/>
    </row>
    <row r="111" spans="1:10" x14ac:dyDescent="0.25">
      <c r="A111" s="2" t="s">
        <v>140</v>
      </c>
      <c r="B111" s="2">
        <v>2100121062</v>
      </c>
      <c r="F111" s="2">
        <v>1000000000631</v>
      </c>
      <c r="G111" s="2" t="s">
        <v>485</v>
      </c>
      <c r="H111">
        <v>21</v>
      </c>
      <c r="I111">
        <v>323</v>
      </c>
      <c r="J111" s="2"/>
    </row>
    <row r="112" spans="1:10" x14ac:dyDescent="0.25">
      <c r="A112" s="2" t="s">
        <v>139</v>
      </c>
      <c r="B112" s="2">
        <v>2100121062</v>
      </c>
      <c r="F112" s="2">
        <v>1000000000630</v>
      </c>
      <c r="G112" s="2" t="s">
        <v>499</v>
      </c>
      <c r="H112">
        <v>13</v>
      </c>
      <c r="I112">
        <v>98.5</v>
      </c>
      <c r="J112" s="2"/>
    </row>
    <row r="113" spans="1:10" x14ac:dyDescent="0.25">
      <c r="A113" s="2" t="s">
        <v>501</v>
      </c>
      <c r="B113" s="2">
        <v>2100121062</v>
      </c>
      <c r="F113" s="2">
        <v>1000000000215</v>
      </c>
      <c r="G113" s="2" t="s">
        <v>502</v>
      </c>
      <c r="H113">
        <v>2</v>
      </c>
      <c r="I113">
        <v>31</v>
      </c>
      <c r="J113" s="2"/>
    </row>
    <row r="114" spans="1:10" x14ac:dyDescent="0.25">
      <c r="A114" s="2" t="s">
        <v>141</v>
      </c>
      <c r="B114" s="2">
        <v>2100121062</v>
      </c>
      <c r="F114" s="2">
        <v>1000000000637</v>
      </c>
      <c r="G114" s="2" t="s">
        <v>478</v>
      </c>
      <c r="H114">
        <v>1</v>
      </c>
      <c r="I114">
        <v>25.5</v>
      </c>
      <c r="J114" s="2"/>
    </row>
    <row r="115" spans="1:10" x14ac:dyDescent="0.25">
      <c r="A115" s="2" t="s">
        <v>181</v>
      </c>
      <c r="B115" s="2">
        <v>2100121563</v>
      </c>
      <c r="C115" s="2" t="s">
        <v>491</v>
      </c>
      <c r="D115" s="2"/>
      <c r="E115" s="2" t="s">
        <v>479</v>
      </c>
      <c r="F115" s="2">
        <v>1000000000278</v>
      </c>
      <c r="G115" s="2" t="s">
        <v>477</v>
      </c>
      <c r="H115">
        <v>11</v>
      </c>
      <c r="I115">
        <v>389</v>
      </c>
      <c r="J115" s="2"/>
    </row>
    <row r="116" spans="1:10" x14ac:dyDescent="0.25">
      <c r="A116" s="2" t="s">
        <v>180</v>
      </c>
      <c r="B116" s="2">
        <v>2100121563</v>
      </c>
      <c r="F116" s="2">
        <v>1000000000637</v>
      </c>
      <c r="G116" s="2" t="s">
        <v>478</v>
      </c>
      <c r="H116">
        <v>8</v>
      </c>
      <c r="I116">
        <v>205.5</v>
      </c>
      <c r="J116" s="2"/>
    </row>
    <row r="117" spans="1:10" x14ac:dyDescent="0.25">
      <c r="A117" s="2" t="s">
        <v>179</v>
      </c>
      <c r="B117" s="2">
        <v>2100121563</v>
      </c>
      <c r="F117" s="2">
        <v>1000000000631</v>
      </c>
      <c r="G117" s="2" t="s">
        <v>485</v>
      </c>
      <c r="H117">
        <v>7</v>
      </c>
      <c r="I117">
        <v>130</v>
      </c>
      <c r="J117" s="2"/>
    </row>
    <row r="118" spans="1:10" x14ac:dyDescent="0.25">
      <c r="A118" s="2" t="s">
        <v>182</v>
      </c>
      <c r="B118" s="2">
        <v>2100121563</v>
      </c>
      <c r="F118" s="2">
        <v>1000000000630</v>
      </c>
      <c r="G118" s="2" t="s">
        <v>499</v>
      </c>
      <c r="H118">
        <v>6</v>
      </c>
      <c r="I118">
        <v>42.5</v>
      </c>
      <c r="J118" s="2"/>
    </row>
    <row r="119" spans="1:10" x14ac:dyDescent="0.25">
      <c r="A119" s="2" t="s">
        <v>183</v>
      </c>
      <c r="B119" s="2">
        <v>2100121563</v>
      </c>
      <c r="F119" s="2">
        <v>1000000000217</v>
      </c>
      <c r="G119" s="2" t="s">
        <v>471</v>
      </c>
      <c r="H119">
        <v>5</v>
      </c>
      <c r="I119">
        <v>528</v>
      </c>
      <c r="J119" s="2">
        <v>513</v>
      </c>
    </row>
    <row r="120" spans="1:10" x14ac:dyDescent="0.25">
      <c r="A120" s="2" t="s">
        <v>184</v>
      </c>
      <c r="B120" s="2">
        <v>2100121563</v>
      </c>
      <c r="F120" s="2">
        <v>1000000000225</v>
      </c>
      <c r="G120" s="2" t="s">
        <v>472</v>
      </c>
      <c r="H120">
        <v>11</v>
      </c>
      <c r="I120">
        <v>1292</v>
      </c>
      <c r="J120" s="2">
        <v>1259</v>
      </c>
    </row>
    <row r="121" spans="1:10" x14ac:dyDescent="0.25">
      <c r="A121" s="2" t="s">
        <v>185</v>
      </c>
      <c r="B121" s="2">
        <v>2100121563</v>
      </c>
      <c r="F121" s="2">
        <v>1000000000742</v>
      </c>
      <c r="G121" s="2" t="s">
        <v>481</v>
      </c>
      <c r="H121">
        <v>2</v>
      </c>
      <c r="I121">
        <v>268</v>
      </c>
      <c r="J121" s="2">
        <v>262</v>
      </c>
    </row>
    <row r="122" spans="1:10" x14ac:dyDescent="0.25">
      <c r="A122" s="2" t="s">
        <v>186</v>
      </c>
      <c r="B122" s="2">
        <v>2100121563</v>
      </c>
      <c r="F122" s="2">
        <v>1000000000743</v>
      </c>
      <c r="G122" s="2" t="s">
        <v>482</v>
      </c>
      <c r="H122">
        <v>3</v>
      </c>
      <c r="I122">
        <v>423.5</v>
      </c>
      <c r="J122" s="2">
        <v>414.5</v>
      </c>
    </row>
    <row r="123" spans="1:10" x14ac:dyDescent="0.25">
      <c r="A123" s="2" t="s">
        <v>187</v>
      </c>
      <c r="B123" s="2">
        <v>2100121563</v>
      </c>
      <c r="F123" s="2">
        <v>1000000000744</v>
      </c>
      <c r="G123" s="2" t="s">
        <v>487</v>
      </c>
      <c r="H123">
        <v>1</v>
      </c>
      <c r="I123">
        <v>153</v>
      </c>
      <c r="J123" s="2">
        <v>150</v>
      </c>
    </row>
    <row r="124" spans="1:10" x14ac:dyDescent="0.25">
      <c r="A124" s="2" t="s">
        <v>190</v>
      </c>
      <c r="B124" s="2">
        <v>2100122000</v>
      </c>
      <c r="C124" s="2" t="s">
        <v>503</v>
      </c>
      <c r="D124" s="2" t="s">
        <v>25</v>
      </c>
      <c r="E124" s="2"/>
      <c r="F124" s="2">
        <v>1000000000282</v>
      </c>
      <c r="G124" s="2" t="s">
        <v>476</v>
      </c>
      <c r="H124">
        <v>4</v>
      </c>
      <c r="I124">
        <v>178</v>
      </c>
      <c r="J124" s="2"/>
    </row>
    <row r="125" spans="1:10" x14ac:dyDescent="0.25">
      <c r="A125" s="2" t="s">
        <v>191</v>
      </c>
      <c r="B125" s="2">
        <v>2100122000</v>
      </c>
      <c r="F125" s="2">
        <v>1000000000278</v>
      </c>
      <c r="G125" s="2" t="s">
        <v>477</v>
      </c>
      <c r="H125">
        <v>11</v>
      </c>
      <c r="I125">
        <v>409</v>
      </c>
      <c r="J125" s="2"/>
    </row>
    <row r="126" spans="1:10" x14ac:dyDescent="0.25">
      <c r="A126" s="2" t="s">
        <v>192</v>
      </c>
      <c r="B126" s="2">
        <v>2100122000</v>
      </c>
      <c r="F126" s="2">
        <v>1000000000637</v>
      </c>
      <c r="G126" s="2" t="s">
        <v>478</v>
      </c>
      <c r="H126">
        <v>13</v>
      </c>
      <c r="I126">
        <v>324</v>
      </c>
      <c r="J126" s="2"/>
    </row>
    <row r="127" spans="1:10" x14ac:dyDescent="0.25">
      <c r="A127" s="2" t="s">
        <v>193</v>
      </c>
      <c r="B127" s="2">
        <v>2100122000</v>
      </c>
      <c r="F127" s="2">
        <v>1000000000631</v>
      </c>
      <c r="G127" s="2" t="s">
        <v>485</v>
      </c>
      <c r="H127">
        <v>3</v>
      </c>
      <c r="I127">
        <v>55.5</v>
      </c>
      <c r="J127" s="2"/>
    </row>
    <row r="128" spans="1:10" x14ac:dyDescent="0.25">
      <c r="A128" s="2" t="s">
        <v>192</v>
      </c>
      <c r="B128" s="2">
        <v>2100122000</v>
      </c>
      <c r="F128" s="2">
        <v>1000000000637</v>
      </c>
      <c r="G128" s="2" t="s">
        <v>478</v>
      </c>
      <c r="H128">
        <v>1</v>
      </c>
      <c r="I128">
        <v>29.5</v>
      </c>
      <c r="J128" s="2"/>
    </row>
    <row r="129" spans="1:10" x14ac:dyDescent="0.25">
      <c r="A129" s="2" t="s">
        <v>191</v>
      </c>
      <c r="B129" s="2">
        <v>2100122000</v>
      </c>
      <c r="F129" s="2">
        <v>1000000000278</v>
      </c>
      <c r="G129" s="2" t="s">
        <v>477</v>
      </c>
      <c r="H129">
        <v>5</v>
      </c>
      <c r="I129">
        <v>189</v>
      </c>
      <c r="J129" s="2"/>
    </row>
    <row r="130" spans="1:10" x14ac:dyDescent="0.25">
      <c r="A130" s="2" t="s">
        <v>190</v>
      </c>
      <c r="B130" s="2">
        <v>2100122000</v>
      </c>
      <c r="F130" s="2">
        <v>1000000000282</v>
      </c>
      <c r="G130" s="2" t="s">
        <v>476</v>
      </c>
      <c r="H130">
        <v>3</v>
      </c>
      <c r="I130">
        <v>127</v>
      </c>
      <c r="J130" s="2"/>
    </row>
    <row r="131" spans="1:10" x14ac:dyDescent="0.25">
      <c r="A131" s="2" t="s">
        <v>504</v>
      </c>
      <c r="B131" s="2">
        <v>2100123013</v>
      </c>
      <c r="C131" s="2" t="s">
        <v>491</v>
      </c>
      <c r="D131" s="2"/>
      <c r="E131" s="2" t="s">
        <v>492</v>
      </c>
      <c r="F131" s="2">
        <v>1000000000627</v>
      </c>
      <c r="G131" s="2" t="s">
        <v>493</v>
      </c>
      <c r="H131">
        <v>3</v>
      </c>
      <c r="I131">
        <v>481.5</v>
      </c>
      <c r="J131" s="2"/>
    </row>
    <row r="132" spans="1:10" x14ac:dyDescent="0.25">
      <c r="A132" s="2" t="s">
        <v>504</v>
      </c>
      <c r="B132" s="2">
        <v>2100123013</v>
      </c>
      <c r="F132" s="2">
        <v>1000000000627</v>
      </c>
      <c r="G132" s="2" t="s">
        <v>493</v>
      </c>
      <c r="H132">
        <v>5</v>
      </c>
      <c r="I132">
        <v>996</v>
      </c>
      <c r="J132" s="2"/>
    </row>
    <row r="133" spans="1:10" x14ac:dyDescent="0.25">
      <c r="A133" s="2" t="s">
        <v>206</v>
      </c>
      <c r="B133" s="2">
        <v>2100123013</v>
      </c>
      <c r="F133" s="2">
        <v>1000000000294</v>
      </c>
      <c r="G133" s="2" t="s">
        <v>475</v>
      </c>
      <c r="H133">
        <v>2</v>
      </c>
      <c r="I133">
        <v>187.5</v>
      </c>
      <c r="J133" s="2"/>
    </row>
    <row r="134" spans="1:10" x14ac:dyDescent="0.25">
      <c r="A134" s="2" t="s">
        <v>208</v>
      </c>
      <c r="B134" s="2">
        <v>2100123013</v>
      </c>
      <c r="F134" s="2">
        <v>1000000000296</v>
      </c>
      <c r="G134" s="2" t="s">
        <v>505</v>
      </c>
      <c r="H134">
        <v>6</v>
      </c>
      <c r="I134">
        <v>637</v>
      </c>
      <c r="J134" s="2"/>
    </row>
    <row r="135" spans="1:10" x14ac:dyDescent="0.25">
      <c r="A135" s="2" t="s">
        <v>210</v>
      </c>
      <c r="B135" s="2">
        <v>2100123013</v>
      </c>
      <c r="F135" s="2">
        <v>1000000000299</v>
      </c>
      <c r="G135" s="2" t="s">
        <v>506</v>
      </c>
      <c r="H135">
        <v>1</v>
      </c>
      <c r="I135">
        <v>128.5</v>
      </c>
      <c r="J135" s="2"/>
    </row>
    <row r="136" spans="1:10" x14ac:dyDescent="0.25">
      <c r="A136" s="2" t="s">
        <v>238</v>
      </c>
      <c r="B136" s="2">
        <v>2100124322</v>
      </c>
      <c r="C136" s="2" t="s">
        <v>473</v>
      </c>
      <c r="D136" s="2"/>
      <c r="E136" s="2" t="s">
        <v>479</v>
      </c>
      <c r="F136" s="2">
        <v>1000000000286</v>
      </c>
      <c r="G136" s="2" t="s">
        <v>474</v>
      </c>
      <c r="H136">
        <v>2</v>
      </c>
      <c r="I136">
        <v>127.5</v>
      </c>
      <c r="J136" s="2"/>
    </row>
    <row r="137" spans="1:10" x14ac:dyDescent="0.25">
      <c r="A137" s="2" t="s">
        <v>235</v>
      </c>
      <c r="B137" s="2">
        <v>2100124322</v>
      </c>
      <c r="F137" s="2">
        <v>1000000000637</v>
      </c>
      <c r="G137" s="2" t="s">
        <v>478</v>
      </c>
      <c r="H137">
        <v>1</v>
      </c>
      <c r="I137">
        <v>27</v>
      </c>
      <c r="J137" s="2"/>
    </row>
    <row r="138" spans="1:10" x14ac:dyDescent="0.25">
      <c r="A138" s="2" t="s">
        <v>236</v>
      </c>
      <c r="B138" s="2">
        <v>2100124322</v>
      </c>
      <c r="F138" s="2">
        <v>1000000000278</v>
      </c>
      <c r="G138" s="2" t="s">
        <v>477</v>
      </c>
      <c r="H138">
        <v>1</v>
      </c>
      <c r="I138">
        <v>34</v>
      </c>
      <c r="J138" s="2"/>
    </row>
    <row r="139" spans="1:10" x14ac:dyDescent="0.25">
      <c r="A139" s="2" t="s">
        <v>239</v>
      </c>
      <c r="B139" s="2">
        <v>2100124322</v>
      </c>
      <c r="F139" s="2">
        <v>1000000000282</v>
      </c>
      <c r="G139" s="2" t="s">
        <v>476</v>
      </c>
      <c r="H139">
        <v>1</v>
      </c>
      <c r="I139">
        <v>50.5</v>
      </c>
      <c r="J139" s="2"/>
    </row>
    <row r="140" spans="1:10" x14ac:dyDescent="0.25">
      <c r="A140" s="2" t="s">
        <v>237</v>
      </c>
      <c r="B140" s="2">
        <v>2100124322</v>
      </c>
      <c r="F140" s="2">
        <v>1000000000283</v>
      </c>
      <c r="G140" s="2" t="s">
        <v>469</v>
      </c>
      <c r="H140">
        <v>1</v>
      </c>
      <c r="I140">
        <v>57</v>
      </c>
      <c r="J140" s="2"/>
    </row>
    <row r="141" spans="1:10" x14ac:dyDescent="0.25">
      <c r="A141" s="2" t="s">
        <v>237</v>
      </c>
      <c r="B141" s="2">
        <v>2100124322</v>
      </c>
      <c r="F141" s="2">
        <v>1000000000283</v>
      </c>
      <c r="G141" s="2" t="s">
        <v>469</v>
      </c>
      <c r="H141">
        <v>10</v>
      </c>
      <c r="I141">
        <v>565.5</v>
      </c>
      <c r="J141" s="2"/>
    </row>
    <row r="142" spans="1:10" x14ac:dyDescent="0.25">
      <c r="A142" s="2" t="s">
        <v>239</v>
      </c>
      <c r="B142" s="2">
        <v>2100124322</v>
      </c>
      <c r="F142" s="2">
        <v>1000000000282</v>
      </c>
      <c r="G142" s="2" t="s">
        <v>476</v>
      </c>
      <c r="H142">
        <v>4</v>
      </c>
      <c r="I142">
        <v>183</v>
      </c>
      <c r="J142" s="2"/>
    </row>
    <row r="143" spans="1:10" x14ac:dyDescent="0.25">
      <c r="A143" s="2" t="s">
        <v>236</v>
      </c>
      <c r="B143" s="2">
        <v>2100124322</v>
      </c>
      <c r="F143" s="2">
        <v>1000000000278</v>
      </c>
      <c r="G143" s="2" t="s">
        <v>477</v>
      </c>
      <c r="H143">
        <v>8</v>
      </c>
      <c r="I143">
        <v>272</v>
      </c>
      <c r="J143" s="2"/>
    </row>
    <row r="144" spans="1:10" x14ac:dyDescent="0.25">
      <c r="A144" s="2" t="s">
        <v>235</v>
      </c>
      <c r="B144" s="2">
        <v>2100124322</v>
      </c>
      <c r="F144" s="2">
        <v>1000000000637</v>
      </c>
      <c r="G144" s="2" t="s">
        <v>478</v>
      </c>
      <c r="H144">
        <v>9</v>
      </c>
      <c r="I144">
        <v>231</v>
      </c>
      <c r="J144" s="2"/>
    </row>
    <row r="145" spans="1:10" x14ac:dyDescent="0.25">
      <c r="A145" s="2" t="s">
        <v>234</v>
      </c>
      <c r="B145" s="2">
        <v>2100124322</v>
      </c>
      <c r="F145" s="2">
        <v>1000000000631</v>
      </c>
      <c r="G145" s="2" t="s">
        <v>485</v>
      </c>
      <c r="H145">
        <v>1</v>
      </c>
      <c r="I145">
        <v>17</v>
      </c>
      <c r="J145" s="2"/>
    </row>
    <row r="146" spans="1:10" x14ac:dyDescent="0.25">
      <c r="A146" s="2" t="s">
        <v>241</v>
      </c>
      <c r="B146" s="2">
        <v>2100124322</v>
      </c>
      <c r="F146" s="2">
        <v>1000000000040</v>
      </c>
      <c r="G146" s="2" t="s">
        <v>507</v>
      </c>
      <c r="H146">
        <v>1</v>
      </c>
      <c r="I146">
        <v>46.5</v>
      </c>
      <c r="J146" s="2"/>
    </row>
    <row r="147" spans="1:10" x14ac:dyDescent="0.25">
      <c r="A147" s="2" t="s">
        <v>233</v>
      </c>
      <c r="B147" s="2">
        <v>2100124322</v>
      </c>
      <c r="F147" s="2">
        <v>1000000000296</v>
      </c>
      <c r="G147" s="2" t="s">
        <v>505</v>
      </c>
      <c r="H147">
        <v>1</v>
      </c>
      <c r="I147">
        <v>103</v>
      </c>
      <c r="J147" s="2"/>
    </row>
    <row r="148" spans="1:10" x14ac:dyDescent="0.25">
      <c r="A148" s="2" t="s">
        <v>508</v>
      </c>
      <c r="B148" s="2">
        <v>2100123012</v>
      </c>
      <c r="C148" s="2" t="s">
        <v>491</v>
      </c>
      <c r="D148" s="2"/>
      <c r="E148" s="2" t="s">
        <v>479</v>
      </c>
      <c r="F148" s="2">
        <v>1000000000627</v>
      </c>
      <c r="G148" s="2" t="s">
        <v>493</v>
      </c>
      <c r="H148">
        <v>2</v>
      </c>
      <c r="I148">
        <v>391</v>
      </c>
      <c r="J148" s="2"/>
    </row>
    <row r="149" spans="1:10" x14ac:dyDescent="0.25">
      <c r="A149" s="2" t="s">
        <v>508</v>
      </c>
      <c r="B149" s="2">
        <v>2100123012</v>
      </c>
      <c r="F149" s="2">
        <v>1000000000627</v>
      </c>
      <c r="G149" s="2" t="s">
        <v>493</v>
      </c>
      <c r="H149">
        <v>5</v>
      </c>
      <c r="I149">
        <v>1268</v>
      </c>
      <c r="J149" s="2"/>
    </row>
    <row r="150" spans="1:10" x14ac:dyDescent="0.25">
      <c r="A150" s="2" t="s">
        <v>214</v>
      </c>
      <c r="B150" s="2">
        <v>2100123012</v>
      </c>
      <c r="F150" s="2">
        <v>1000000000294</v>
      </c>
      <c r="G150" s="2" t="s">
        <v>475</v>
      </c>
      <c r="H150">
        <v>1</v>
      </c>
      <c r="I150">
        <v>86</v>
      </c>
      <c r="J150" s="2"/>
    </row>
    <row r="151" spans="1:10" x14ac:dyDescent="0.25">
      <c r="A151" s="2" t="s">
        <v>215</v>
      </c>
      <c r="B151" s="2">
        <v>2100123012</v>
      </c>
      <c r="F151" s="2">
        <v>1000000000296</v>
      </c>
      <c r="G151" s="2" t="s">
        <v>505</v>
      </c>
      <c r="H151">
        <v>4</v>
      </c>
      <c r="I151">
        <v>435.5</v>
      </c>
      <c r="J151" s="2"/>
    </row>
    <row r="152" spans="1:10" x14ac:dyDescent="0.25">
      <c r="A152" s="2" t="s">
        <v>216</v>
      </c>
      <c r="B152" s="2">
        <v>2100123012</v>
      </c>
      <c r="F152" s="2">
        <v>1000000000299</v>
      </c>
      <c r="G152" s="2" t="s">
        <v>506</v>
      </c>
      <c r="H152">
        <v>1</v>
      </c>
      <c r="I152">
        <v>127.5</v>
      </c>
      <c r="J152" s="2"/>
    </row>
    <row r="153" spans="1:10" x14ac:dyDescent="0.25">
      <c r="A153" s="2" t="s">
        <v>509</v>
      </c>
      <c r="B153" s="2">
        <v>2100123023</v>
      </c>
      <c r="C153" s="2" t="s">
        <v>486</v>
      </c>
      <c r="D153" s="2" t="s">
        <v>25</v>
      </c>
      <c r="E153" s="2"/>
      <c r="F153" s="2">
        <v>1000000000627</v>
      </c>
      <c r="G153" s="2" t="s">
        <v>493</v>
      </c>
      <c r="H153">
        <v>30</v>
      </c>
      <c r="I153">
        <v>8092.5</v>
      </c>
      <c r="J153" s="2"/>
    </row>
    <row r="154" spans="1:10" x14ac:dyDescent="0.25">
      <c r="A154" s="2" t="s">
        <v>510</v>
      </c>
      <c r="B154" s="2">
        <v>2100123024</v>
      </c>
      <c r="C154" s="2" t="s">
        <v>497</v>
      </c>
      <c r="D154" s="2" t="s">
        <v>25</v>
      </c>
      <c r="E154" s="2"/>
      <c r="F154" s="2">
        <v>1000000000627</v>
      </c>
      <c r="G154" s="2" t="s">
        <v>493</v>
      </c>
      <c r="H154">
        <v>14</v>
      </c>
      <c r="I154">
        <v>2663.5</v>
      </c>
      <c r="J154" s="2"/>
    </row>
    <row r="155" spans="1:10" x14ac:dyDescent="0.25">
      <c r="A155" s="2" t="s">
        <v>198</v>
      </c>
      <c r="B155" s="2">
        <v>2100123036</v>
      </c>
      <c r="C155" s="2" t="s">
        <v>498</v>
      </c>
      <c r="D155" s="2" t="s">
        <v>25</v>
      </c>
      <c r="E155" s="2"/>
      <c r="F155" s="2">
        <v>1000000000278</v>
      </c>
      <c r="G155" s="2" t="s">
        <v>477</v>
      </c>
      <c r="H155">
        <v>3</v>
      </c>
      <c r="I155">
        <v>98.5</v>
      </c>
      <c r="J155" s="2"/>
    </row>
    <row r="156" spans="1:10" x14ac:dyDescent="0.25">
      <c r="A156" s="2" t="s">
        <v>199</v>
      </c>
      <c r="B156" s="2">
        <v>2100123036</v>
      </c>
      <c r="F156" s="2">
        <v>1000000000637</v>
      </c>
      <c r="G156" s="2" t="s">
        <v>478</v>
      </c>
      <c r="H156">
        <v>11</v>
      </c>
      <c r="I156">
        <v>279.5</v>
      </c>
      <c r="J156" s="2"/>
    </row>
    <row r="157" spans="1:10" x14ac:dyDescent="0.25">
      <c r="A157" s="2" t="s">
        <v>200</v>
      </c>
      <c r="B157" s="2">
        <v>2100123036</v>
      </c>
      <c r="F157" s="2">
        <v>1000000000631</v>
      </c>
      <c r="G157" s="2" t="s">
        <v>485</v>
      </c>
      <c r="H157">
        <v>28</v>
      </c>
      <c r="I157">
        <v>416</v>
      </c>
      <c r="J157" s="2"/>
    </row>
    <row r="158" spans="1:10" x14ac:dyDescent="0.25">
      <c r="A158" s="2" t="s">
        <v>201</v>
      </c>
      <c r="B158" s="2">
        <v>2100123036</v>
      </c>
      <c r="F158" s="2">
        <v>1000000000630</v>
      </c>
      <c r="G158" s="2" t="s">
        <v>499</v>
      </c>
      <c r="H158">
        <v>3</v>
      </c>
      <c r="I158">
        <v>31</v>
      </c>
      <c r="J158" s="2"/>
    </row>
    <row r="159" spans="1:10" x14ac:dyDescent="0.25">
      <c r="A159" s="2" t="s">
        <v>511</v>
      </c>
      <c r="B159" s="2">
        <v>2100123028</v>
      </c>
      <c r="C159" s="2" t="s">
        <v>497</v>
      </c>
      <c r="D159" s="2"/>
      <c r="E159" s="2" t="s">
        <v>479</v>
      </c>
      <c r="F159" s="2">
        <v>1000000000627</v>
      </c>
      <c r="G159" s="2" t="s">
        <v>493</v>
      </c>
      <c r="H159">
        <v>20</v>
      </c>
      <c r="I159">
        <v>3556.5</v>
      </c>
      <c r="J159" s="2"/>
    </row>
    <row r="160" spans="1:10" x14ac:dyDescent="0.25">
      <c r="A160" s="2" t="s">
        <v>220</v>
      </c>
      <c r="B160" s="2">
        <v>2100123041</v>
      </c>
      <c r="C160" s="2" t="s">
        <v>498</v>
      </c>
      <c r="D160" s="2"/>
      <c r="E160" s="2" t="s">
        <v>479</v>
      </c>
      <c r="F160" s="2">
        <v>1000000000637</v>
      </c>
      <c r="G160" s="2" t="s">
        <v>478</v>
      </c>
      <c r="H160">
        <v>6</v>
      </c>
      <c r="I160">
        <v>148</v>
      </c>
      <c r="J160" s="2"/>
    </row>
    <row r="161" spans="1:10" x14ac:dyDescent="0.25">
      <c r="A161" s="2" t="s">
        <v>221</v>
      </c>
      <c r="B161" s="2">
        <v>2100123041</v>
      </c>
      <c r="F161" s="2">
        <v>1000000000631</v>
      </c>
      <c r="G161" s="2" t="s">
        <v>485</v>
      </c>
      <c r="H161">
        <v>36</v>
      </c>
      <c r="I161">
        <v>506.5</v>
      </c>
      <c r="J161" s="2"/>
    </row>
    <row r="162" spans="1:10" x14ac:dyDescent="0.25">
      <c r="A162" s="2" t="s">
        <v>222</v>
      </c>
      <c r="B162" s="2">
        <v>2100123041</v>
      </c>
      <c r="F162" s="2">
        <v>1000000000630</v>
      </c>
      <c r="G162" s="2" t="s">
        <v>499</v>
      </c>
      <c r="H162">
        <v>6</v>
      </c>
      <c r="I162">
        <v>60.5</v>
      </c>
      <c r="J162" s="2"/>
    </row>
    <row r="163" spans="1:10" x14ac:dyDescent="0.25">
      <c r="A163" s="2" t="s">
        <v>220</v>
      </c>
      <c r="B163" s="2">
        <v>2100123041</v>
      </c>
      <c r="F163" s="2">
        <v>1000000000637</v>
      </c>
      <c r="G163" s="2" t="s">
        <v>478</v>
      </c>
      <c r="H163">
        <v>2</v>
      </c>
      <c r="I163">
        <v>50</v>
      </c>
      <c r="J163" s="2"/>
    </row>
    <row r="164" spans="1:10" x14ac:dyDescent="0.25">
      <c r="A164" s="2" t="s">
        <v>246</v>
      </c>
      <c r="B164" s="2">
        <v>2100124329</v>
      </c>
      <c r="C164" s="2" t="s">
        <v>484</v>
      </c>
      <c r="D164" s="2"/>
      <c r="E164" s="2" t="s">
        <v>479</v>
      </c>
      <c r="F164" s="2">
        <v>1000000000286</v>
      </c>
      <c r="G164" s="2" t="s">
        <v>474</v>
      </c>
      <c r="H164">
        <v>5</v>
      </c>
      <c r="I164">
        <v>320.5</v>
      </c>
      <c r="J164" s="2"/>
    </row>
    <row r="165" spans="1:10" x14ac:dyDescent="0.25">
      <c r="A165" s="2" t="s">
        <v>250</v>
      </c>
      <c r="B165" s="2">
        <v>2100124329</v>
      </c>
      <c r="F165" s="2">
        <v>1000000000191</v>
      </c>
      <c r="G165" s="2" t="s">
        <v>512</v>
      </c>
      <c r="H165">
        <v>1</v>
      </c>
      <c r="I165">
        <v>23</v>
      </c>
      <c r="J165" s="2"/>
    </row>
    <row r="166" spans="1:10" x14ac:dyDescent="0.25">
      <c r="A166" s="2" t="s">
        <v>244</v>
      </c>
      <c r="B166" s="2">
        <v>2100124329</v>
      </c>
      <c r="F166" s="2">
        <v>1000000000283</v>
      </c>
      <c r="G166" s="2" t="s">
        <v>469</v>
      </c>
      <c r="H166">
        <v>22</v>
      </c>
      <c r="I166">
        <v>1229.5</v>
      </c>
      <c r="J166" s="2"/>
    </row>
    <row r="167" spans="1:10" x14ac:dyDescent="0.25">
      <c r="A167" s="2" t="s">
        <v>245</v>
      </c>
      <c r="B167" s="2">
        <v>2100124329</v>
      </c>
      <c r="F167" s="2">
        <v>1000000000282</v>
      </c>
      <c r="G167" s="2" t="s">
        <v>476</v>
      </c>
      <c r="H167">
        <v>11</v>
      </c>
      <c r="I167">
        <v>522</v>
      </c>
      <c r="J167" s="2"/>
    </row>
    <row r="168" spans="1:10" x14ac:dyDescent="0.25">
      <c r="A168" s="2" t="s">
        <v>247</v>
      </c>
      <c r="B168" s="2">
        <v>2100124329</v>
      </c>
      <c r="F168" s="2">
        <v>1000000000278</v>
      </c>
      <c r="G168" s="2" t="s">
        <v>477</v>
      </c>
      <c r="H168">
        <v>17</v>
      </c>
      <c r="I168">
        <v>626</v>
      </c>
      <c r="J168" s="2"/>
    </row>
    <row r="169" spans="1:10" x14ac:dyDescent="0.25">
      <c r="A169" s="2" t="s">
        <v>248</v>
      </c>
      <c r="B169" s="2">
        <v>2100124329</v>
      </c>
      <c r="F169" s="2">
        <v>1000000000637</v>
      </c>
      <c r="G169" s="2" t="s">
        <v>478</v>
      </c>
      <c r="H169">
        <v>7</v>
      </c>
      <c r="I169">
        <v>183</v>
      </c>
      <c r="J169" s="2"/>
    </row>
    <row r="170" spans="1:10" x14ac:dyDescent="0.25">
      <c r="A170" s="2" t="s">
        <v>245</v>
      </c>
      <c r="B170" s="2">
        <v>2100124329</v>
      </c>
      <c r="F170" s="2">
        <v>1000000000282</v>
      </c>
      <c r="G170" s="2" t="s">
        <v>476</v>
      </c>
      <c r="H170">
        <v>2</v>
      </c>
      <c r="I170">
        <v>89.5</v>
      </c>
      <c r="J170" s="2"/>
    </row>
    <row r="171" spans="1:10" x14ac:dyDescent="0.25">
      <c r="A171" s="2" t="s">
        <v>244</v>
      </c>
      <c r="B171" s="2">
        <v>2100124329</v>
      </c>
      <c r="F171" s="2">
        <v>1000000000283</v>
      </c>
      <c r="G171" s="2" t="s">
        <v>469</v>
      </c>
      <c r="H171">
        <v>7</v>
      </c>
      <c r="I171">
        <v>406</v>
      </c>
      <c r="J171" s="2"/>
    </row>
    <row r="172" spans="1:10" x14ac:dyDescent="0.25">
      <c r="A172" s="2" t="s">
        <v>246</v>
      </c>
      <c r="B172" s="2">
        <v>2100124329</v>
      </c>
      <c r="F172" s="2">
        <v>1000000000286</v>
      </c>
      <c r="G172" s="2" t="s">
        <v>474</v>
      </c>
      <c r="H172">
        <v>4</v>
      </c>
      <c r="I172">
        <v>260.5</v>
      </c>
      <c r="J172" s="2"/>
    </row>
    <row r="173" spans="1:10" x14ac:dyDescent="0.25">
      <c r="A173" s="2" t="s">
        <v>227</v>
      </c>
      <c r="B173" s="2">
        <v>2100123884</v>
      </c>
      <c r="C173" s="2" t="s">
        <v>486</v>
      </c>
      <c r="D173" s="2" t="s">
        <v>25</v>
      </c>
      <c r="E173" s="2"/>
      <c r="F173" s="2">
        <v>1000000000630</v>
      </c>
      <c r="G173" s="2" t="s">
        <v>499</v>
      </c>
      <c r="H173">
        <v>102</v>
      </c>
      <c r="I173">
        <v>616.5</v>
      </c>
      <c r="J173" s="2"/>
    </row>
    <row r="174" spans="1:10" x14ac:dyDescent="0.25">
      <c r="A174" s="2" t="s">
        <v>227</v>
      </c>
      <c r="B174" s="2">
        <v>2100123884</v>
      </c>
      <c r="F174" s="2">
        <v>1000000000630</v>
      </c>
      <c r="G174" s="2" t="s">
        <v>499</v>
      </c>
      <c r="H174">
        <v>4</v>
      </c>
      <c r="I174">
        <v>23</v>
      </c>
      <c r="J174" s="2"/>
    </row>
    <row r="175" spans="1:10" x14ac:dyDescent="0.25">
      <c r="A175" s="2" t="s">
        <v>230</v>
      </c>
      <c r="B175" s="2">
        <v>2100123892</v>
      </c>
      <c r="C175" s="2" t="s">
        <v>467</v>
      </c>
      <c r="D175" s="2" t="s">
        <v>25</v>
      </c>
      <c r="E175" s="2"/>
      <c r="F175" s="2">
        <v>1000000000637</v>
      </c>
      <c r="G175" s="2" t="s">
        <v>478</v>
      </c>
      <c r="H175">
        <v>1</v>
      </c>
      <c r="I175">
        <v>24</v>
      </c>
      <c r="J175" s="2"/>
    </row>
    <row r="176" spans="1:10" x14ac:dyDescent="0.25">
      <c r="A176" s="2" t="s">
        <v>229</v>
      </c>
      <c r="B176" s="2">
        <v>2100123892</v>
      </c>
      <c r="F176" s="2">
        <v>1000000000631</v>
      </c>
      <c r="G176" s="2" t="s">
        <v>485</v>
      </c>
      <c r="H176">
        <v>8</v>
      </c>
      <c r="I176">
        <v>118</v>
      </c>
      <c r="J176" s="2"/>
    </row>
    <row r="177" spans="1:10" x14ac:dyDescent="0.25">
      <c r="A177" s="2" t="s">
        <v>231</v>
      </c>
      <c r="B177" s="2">
        <v>2100123892</v>
      </c>
      <c r="F177" s="2">
        <v>1000000000630</v>
      </c>
      <c r="G177" s="2" t="s">
        <v>499</v>
      </c>
      <c r="H177">
        <v>10</v>
      </c>
      <c r="I177">
        <v>53.5</v>
      </c>
      <c r="J177" s="2"/>
    </row>
    <row r="178" spans="1:10" x14ac:dyDescent="0.25">
      <c r="A178" s="2" t="s">
        <v>229</v>
      </c>
      <c r="B178" s="2">
        <v>2100123892</v>
      </c>
      <c r="F178" s="2">
        <v>1000000000631</v>
      </c>
      <c r="G178" s="2" t="s">
        <v>485</v>
      </c>
      <c r="H178">
        <v>1</v>
      </c>
      <c r="I178">
        <v>20</v>
      </c>
      <c r="J178" s="2"/>
    </row>
    <row r="179" spans="1:10" x14ac:dyDescent="0.25">
      <c r="A179" s="2" t="s">
        <v>513</v>
      </c>
      <c r="B179" s="2">
        <v>2100127523</v>
      </c>
      <c r="C179" s="2" t="s">
        <v>486</v>
      </c>
      <c r="D179" s="2"/>
      <c r="E179" s="2" t="s">
        <v>514</v>
      </c>
      <c r="F179" s="2">
        <v>1000000000627</v>
      </c>
      <c r="G179" s="2" t="s">
        <v>493</v>
      </c>
      <c r="H179">
        <v>1</v>
      </c>
      <c r="I179">
        <v>168</v>
      </c>
      <c r="J179" s="2"/>
    </row>
    <row r="180" spans="1:10" x14ac:dyDescent="0.25">
      <c r="A180" s="2" t="s">
        <v>515</v>
      </c>
      <c r="B180" s="2">
        <v>4900900492</v>
      </c>
      <c r="C180" s="2" t="s">
        <v>473</v>
      </c>
      <c r="D180" s="2"/>
      <c r="E180" s="2" t="s">
        <v>516</v>
      </c>
      <c r="F180" s="2">
        <v>1000000000230</v>
      </c>
      <c r="G180" s="2" t="s">
        <v>517</v>
      </c>
      <c r="H180">
        <v>1</v>
      </c>
      <c r="I180">
        <v>122</v>
      </c>
      <c r="J180" s="2"/>
    </row>
    <row r="181" spans="1:10" x14ac:dyDescent="0.25">
      <c r="A181" s="2" t="s">
        <v>518</v>
      </c>
      <c r="B181" s="2">
        <v>2100125974</v>
      </c>
      <c r="C181" s="2" t="s">
        <v>486</v>
      </c>
      <c r="D181" s="2" t="s">
        <v>25</v>
      </c>
      <c r="E181" s="2"/>
      <c r="F181" s="2">
        <v>1000000000627</v>
      </c>
      <c r="G181" s="2" t="s">
        <v>493</v>
      </c>
      <c r="H181">
        <v>15</v>
      </c>
      <c r="I181">
        <v>3034.5</v>
      </c>
      <c r="J181" s="2"/>
    </row>
    <row r="182" spans="1:10" x14ac:dyDescent="0.25">
      <c r="A182" s="2" t="s">
        <v>260</v>
      </c>
      <c r="B182" s="2">
        <v>2100125992</v>
      </c>
      <c r="C182" s="2" t="s">
        <v>484</v>
      </c>
      <c r="D182" s="2" t="s">
        <v>25</v>
      </c>
      <c r="E182" s="2"/>
      <c r="F182" s="2">
        <v>1000000000286</v>
      </c>
      <c r="G182" s="2" t="s">
        <v>474</v>
      </c>
      <c r="H182">
        <v>1</v>
      </c>
      <c r="I182">
        <v>61</v>
      </c>
      <c r="J182" s="2"/>
    </row>
    <row r="183" spans="1:10" x14ac:dyDescent="0.25">
      <c r="A183" s="2" t="s">
        <v>261</v>
      </c>
      <c r="B183" s="2">
        <v>2100125992</v>
      </c>
      <c r="F183" s="2">
        <v>1000000000283</v>
      </c>
      <c r="G183" s="2" t="s">
        <v>469</v>
      </c>
      <c r="H183">
        <v>2</v>
      </c>
      <c r="I183">
        <v>105</v>
      </c>
      <c r="J183" s="2"/>
    </row>
    <row r="184" spans="1:10" x14ac:dyDescent="0.25">
      <c r="A184" s="2" t="s">
        <v>264</v>
      </c>
      <c r="B184" s="2">
        <v>2100125992</v>
      </c>
      <c r="F184" s="2">
        <v>1000000000282</v>
      </c>
      <c r="G184" s="2" t="s">
        <v>476</v>
      </c>
      <c r="H184">
        <v>11</v>
      </c>
      <c r="I184">
        <v>492</v>
      </c>
      <c r="J184" s="2"/>
    </row>
    <row r="185" spans="1:10" x14ac:dyDescent="0.25">
      <c r="A185" s="2" t="s">
        <v>263</v>
      </c>
      <c r="B185" s="2">
        <v>2100125992</v>
      </c>
      <c r="F185" s="2">
        <v>1000000000278</v>
      </c>
      <c r="G185" s="2" t="s">
        <v>477</v>
      </c>
      <c r="H185">
        <v>4</v>
      </c>
      <c r="I185">
        <v>136.5</v>
      </c>
      <c r="J185" s="2"/>
    </row>
    <row r="186" spans="1:10" x14ac:dyDescent="0.25">
      <c r="A186" s="2" t="s">
        <v>262</v>
      </c>
      <c r="B186" s="2">
        <v>2100125992</v>
      </c>
      <c r="F186" s="2">
        <v>1000000000637</v>
      </c>
      <c r="G186" s="2" t="s">
        <v>478</v>
      </c>
      <c r="H186">
        <v>2</v>
      </c>
      <c r="I186">
        <v>56</v>
      </c>
      <c r="J186" s="2"/>
    </row>
    <row r="187" spans="1:10" x14ac:dyDescent="0.25">
      <c r="A187" s="2" t="s">
        <v>519</v>
      </c>
      <c r="B187" s="2">
        <v>2100125923</v>
      </c>
      <c r="C187" s="2" t="s">
        <v>491</v>
      </c>
      <c r="D187" s="2" t="s">
        <v>25</v>
      </c>
      <c r="E187" s="2"/>
      <c r="F187" s="2">
        <v>1000000000627</v>
      </c>
      <c r="G187" s="2" t="s">
        <v>493</v>
      </c>
      <c r="H187">
        <v>12</v>
      </c>
      <c r="I187">
        <v>2526</v>
      </c>
      <c r="J187" s="2"/>
    </row>
    <row r="188" spans="1:10" x14ac:dyDescent="0.25">
      <c r="A188" s="2" t="s">
        <v>519</v>
      </c>
      <c r="B188" s="2">
        <v>2100125923</v>
      </c>
      <c r="F188" s="2">
        <v>1000000000627</v>
      </c>
      <c r="G188" s="2" t="s">
        <v>493</v>
      </c>
      <c r="H188">
        <v>3</v>
      </c>
      <c r="I188">
        <v>531</v>
      </c>
      <c r="J188" s="2"/>
    </row>
    <row r="189" spans="1:10" x14ac:dyDescent="0.25">
      <c r="A189" s="2" t="s">
        <v>520</v>
      </c>
      <c r="B189" s="2">
        <v>2100125979</v>
      </c>
      <c r="C189" s="2" t="s">
        <v>486</v>
      </c>
      <c r="D189" s="2"/>
      <c r="E189" s="2" t="s">
        <v>479</v>
      </c>
      <c r="F189" s="2">
        <v>1000000000627</v>
      </c>
      <c r="G189" s="2" t="s">
        <v>493</v>
      </c>
      <c r="H189">
        <v>15</v>
      </c>
      <c r="I189">
        <v>3185.5</v>
      </c>
      <c r="J189" s="2"/>
    </row>
    <row r="190" spans="1:10" x14ac:dyDescent="0.25">
      <c r="A190" s="2" t="s">
        <v>289</v>
      </c>
      <c r="B190" s="2">
        <v>2100126013</v>
      </c>
      <c r="C190" s="2" t="s">
        <v>484</v>
      </c>
      <c r="D190" s="2"/>
      <c r="E190" s="2" t="s">
        <v>479</v>
      </c>
      <c r="F190" s="2">
        <v>1000000000283</v>
      </c>
      <c r="G190" s="2" t="s">
        <v>469</v>
      </c>
      <c r="H190">
        <v>1</v>
      </c>
      <c r="I190">
        <v>55.5</v>
      </c>
      <c r="J190" s="2"/>
    </row>
    <row r="191" spans="1:10" x14ac:dyDescent="0.25">
      <c r="A191" s="2" t="s">
        <v>292</v>
      </c>
      <c r="B191" s="2">
        <v>2100126013</v>
      </c>
      <c r="F191" s="2">
        <v>1000000000282</v>
      </c>
      <c r="G191" s="2" t="s">
        <v>476</v>
      </c>
      <c r="H191">
        <v>6</v>
      </c>
      <c r="I191">
        <v>257</v>
      </c>
      <c r="J191" s="2"/>
    </row>
    <row r="192" spans="1:10" x14ac:dyDescent="0.25">
      <c r="A192" s="2" t="s">
        <v>291</v>
      </c>
      <c r="B192" s="2">
        <v>2100126013</v>
      </c>
      <c r="F192" s="2">
        <v>1000000000278</v>
      </c>
      <c r="G192" s="2" t="s">
        <v>477</v>
      </c>
      <c r="H192">
        <v>9</v>
      </c>
      <c r="I192">
        <v>316</v>
      </c>
      <c r="J192" s="2"/>
    </row>
    <row r="193" spans="1:10" x14ac:dyDescent="0.25">
      <c r="A193" s="2" t="s">
        <v>290</v>
      </c>
      <c r="B193" s="2">
        <v>2100126013</v>
      </c>
      <c r="F193" s="2">
        <v>1000000000637</v>
      </c>
      <c r="G193" s="2" t="s">
        <v>478</v>
      </c>
      <c r="H193">
        <v>4</v>
      </c>
      <c r="I193">
        <v>105.5</v>
      </c>
      <c r="J193" s="2"/>
    </row>
    <row r="194" spans="1:10" x14ac:dyDescent="0.25">
      <c r="A194" s="2" t="s">
        <v>291</v>
      </c>
      <c r="B194" s="2">
        <v>2100126013</v>
      </c>
      <c r="F194" s="2">
        <v>1000000000278</v>
      </c>
      <c r="G194" s="2" t="s">
        <v>477</v>
      </c>
      <c r="H194">
        <v>1</v>
      </c>
      <c r="I194">
        <v>33.5</v>
      </c>
      <c r="J194" s="2"/>
    </row>
    <row r="195" spans="1:10" x14ac:dyDescent="0.25">
      <c r="A195" s="2" t="s">
        <v>305</v>
      </c>
      <c r="B195" s="2">
        <v>2100126547</v>
      </c>
      <c r="C195" s="2" t="s">
        <v>491</v>
      </c>
      <c r="D195" s="2" t="s">
        <v>25</v>
      </c>
      <c r="E195" s="2"/>
      <c r="F195" s="2">
        <v>1000000000278</v>
      </c>
      <c r="G195" s="2" t="s">
        <v>477</v>
      </c>
      <c r="H195">
        <v>1</v>
      </c>
      <c r="I195">
        <v>37.5</v>
      </c>
      <c r="J195" s="2"/>
    </row>
    <row r="196" spans="1:10" x14ac:dyDescent="0.25">
      <c r="A196" s="2" t="s">
        <v>307</v>
      </c>
      <c r="B196" s="2">
        <v>2100126547</v>
      </c>
      <c r="F196" s="2">
        <v>1000000000637</v>
      </c>
      <c r="G196" s="2" t="s">
        <v>478</v>
      </c>
      <c r="H196">
        <v>18</v>
      </c>
      <c r="I196">
        <v>426</v>
      </c>
      <c r="J196" s="2"/>
    </row>
    <row r="197" spans="1:10" x14ac:dyDescent="0.25">
      <c r="A197" s="2" t="s">
        <v>306</v>
      </c>
      <c r="B197" s="2">
        <v>2100126547</v>
      </c>
      <c r="F197" s="2">
        <v>1000000000631</v>
      </c>
      <c r="G197" s="2" t="s">
        <v>485</v>
      </c>
      <c r="H197">
        <v>11</v>
      </c>
      <c r="I197">
        <v>195.5</v>
      </c>
      <c r="J197" s="2"/>
    </row>
    <row r="198" spans="1:10" x14ac:dyDescent="0.25">
      <c r="A198" s="2" t="s">
        <v>308</v>
      </c>
      <c r="B198" s="2">
        <v>2100126547</v>
      </c>
      <c r="F198" s="2">
        <v>1000000000630</v>
      </c>
      <c r="G198" s="2" t="s">
        <v>499</v>
      </c>
      <c r="H198">
        <v>35</v>
      </c>
      <c r="I198">
        <v>247.5</v>
      </c>
      <c r="J198" s="2"/>
    </row>
    <row r="199" spans="1:10" x14ac:dyDescent="0.25">
      <c r="A199" s="2" t="s">
        <v>306</v>
      </c>
      <c r="B199" s="2">
        <v>2100126547</v>
      </c>
      <c r="F199" s="2">
        <v>1000000000631</v>
      </c>
      <c r="G199" s="2" t="s">
        <v>485</v>
      </c>
      <c r="H199">
        <v>1</v>
      </c>
      <c r="I199">
        <v>20.5</v>
      </c>
      <c r="J199" s="2"/>
    </row>
    <row r="200" spans="1:10" x14ac:dyDescent="0.25">
      <c r="A200" s="2" t="s">
        <v>307</v>
      </c>
      <c r="B200" s="2">
        <v>2100126547</v>
      </c>
      <c r="F200" s="2">
        <v>1000000000637</v>
      </c>
      <c r="G200" s="2" t="s">
        <v>478</v>
      </c>
      <c r="H200">
        <v>1</v>
      </c>
      <c r="I200">
        <v>23.5</v>
      </c>
      <c r="J200" s="2"/>
    </row>
    <row r="201" spans="1:10" x14ac:dyDescent="0.25">
      <c r="A201" s="2" t="s">
        <v>300</v>
      </c>
      <c r="B201" s="2">
        <v>2100126529</v>
      </c>
      <c r="C201" s="2" t="s">
        <v>491</v>
      </c>
      <c r="D201" s="2"/>
      <c r="E201" s="2" t="s">
        <v>479</v>
      </c>
      <c r="F201" s="2">
        <v>1000000000278</v>
      </c>
      <c r="G201" s="2" t="s">
        <v>477</v>
      </c>
      <c r="H201">
        <v>4</v>
      </c>
      <c r="I201">
        <v>137.5</v>
      </c>
      <c r="J201" s="2"/>
    </row>
    <row r="202" spans="1:10" x14ac:dyDescent="0.25">
      <c r="A202" s="2" t="s">
        <v>302</v>
      </c>
      <c r="B202" s="2">
        <v>2100126529</v>
      </c>
      <c r="F202" s="2">
        <v>1000000000637</v>
      </c>
      <c r="G202" s="2" t="s">
        <v>478</v>
      </c>
      <c r="H202">
        <v>14</v>
      </c>
      <c r="I202">
        <v>339.5</v>
      </c>
      <c r="J202" s="2"/>
    </row>
    <row r="203" spans="1:10" x14ac:dyDescent="0.25">
      <c r="A203" s="2" t="s">
        <v>301</v>
      </c>
      <c r="B203" s="2">
        <v>2100126529</v>
      </c>
      <c r="F203" s="2">
        <v>1000000000631</v>
      </c>
      <c r="G203" s="2" t="s">
        <v>485</v>
      </c>
      <c r="H203">
        <v>7</v>
      </c>
      <c r="I203">
        <v>127.5</v>
      </c>
      <c r="J203" s="2"/>
    </row>
    <row r="204" spans="1:10" x14ac:dyDescent="0.25">
      <c r="A204" s="2" t="s">
        <v>303</v>
      </c>
      <c r="B204" s="2">
        <v>2100126529</v>
      </c>
      <c r="F204" s="2">
        <v>1000000000630</v>
      </c>
      <c r="G204" s="2" t="s">
        <v>499</v>
      </c>
      <c r="H204">
        <v>29</v>
      </c>
      <c r="I204">
        <v>192.5</v>
      </c>
      <c r="J204" s="2"/>
    </row>
    <row r="205" spans="1:10" x14ac:dyDescent="0.25">
      <c r="A205" s="2" t="s">
        <v>300</v>
      </c>
      <c r="B205" s="2">
        <v>2100126529</v>
      </c>
      <c r="F205" s="2">
        <v>1000000000278</v>
      </c>
      <c r="G205" s="2" t="s">
        <v>477</v>
      </c>
      <c r="H205">
        <v>1</v>
      </c>
      <c r="I205">
        <v>31</v>
      </c>
      <c r="J205" s="2"/>
    </row>
    <row r="206" spans="1:10" x14ac:dyDescent="0.25">
      <c r="A206" s="2" t="s">
        <v>521</v>
      </c>
      <c r="B206" s="2">
        <v>4900884126</v>
      </c>
      <c r="C206" s="2" t="s">
        <v>497</v>
      </c>
      <c r="D206" s="2"/>
      <c r="E206" s="2" t="s">
        <v>522</v>
      </c>
      <c r="F206" s="2">
        <v>1000000000627</v>
      </c>
      <c r="G206" s="2" t="s">
        <v>493</v>
      </c>
      <c r="H206">
        <v>1</v>
      </c>
      <c r="I206">
        <v>140.5</v>
      </c>
      <c r="J206" s="2"/>
    </row>
    <row r="207" spans="1:10" x14ac:dyDescent="0.25">
      <c r="A207" s="2" t="s">
        <v>269</v>
      </c>
      <c r="B207" s="2">
        <v>2100126070</v>
      </c>
      <c r="C207" s="2" t="s">
        <v>497</v>
      </c>
      <c r="D207" s="2" t="s">
        <v>25</v>
      </c>
      <c r="E207" s="2"/>
      <c r="F207" s="2">
        <v>1000000000225</v>
      </c>
      <c r="G207" s="2" t="s">
        <v>472</v>
      </c>
      <c r="H207">
        <v>1</v>
      </c>
      <c r="I207">
        <v>111.5</v>
      </c>
      <c r="J207" s="2">
        <v>108.5</v>
      </c>
    </row>
    <row r="208" spans="1:10" x14ac:dyDescent="0.25">
      <c r="A208" s="2" t="s">
        <v>270</v>
      </c>
      <c r="B208" s="2">
        <v>2100126070</v>
      </c>
      <c r="F208" s="2">
        <v>1000000000743</v>
      </c>
      <c r="G208" s="2" t="s">
        <v>482</v>
      </c>
      <c r="H208">
        <v>4</v>
      </c>
      <c r="I208">
        <v>574.5</v>
      </c>
      <c r="J208" s="2">
        <v>562.5</v>
      </c>
    </row>
    <row r="209" spans="1:10" x14ac:dyDescent="0.25">
      <c r="A209" s="2" t="s">
        <v>271</v>
      </c>
      <c r="B209" s="2">
        <v>2100126070</v>
      </c>
      <c r="F209" s="2">
        <v>1000000000744</v>
      </c>
      <c r="G209" s="2" t="s">
        <v>487</v>
      </c>
      <c r="H209">
        <v>3</v>
      </c>
      <c r="I209">
        <v>472</v>
      </c>
      <c r="J209" s="2">
        <v>463</v>
      </c>
    </row>
    <row r="210" spans="1:10" x14ac:dyDescent="0.25">
      <c r="A210" s="2" t="s">
        <v>272</v>
      </c>
      <c r="B210" s="2">
        <v>2100126070</v>
      </c>
      <c r="F210" s="2">
        <v>1000000000745</v>
      </c>
      <c r="G210" s="2" t="s">
        <v>489</v>
      </c>
      <c r="H210">
        <v>2</v>
      </c>
      <c r="I210">
        <v>343.5</v>
      </c>
      <c r="J210" s="2">
        <v>337.5</v>
      </c>
    </row>
    <row r="211" spans="1:10" x14ac:dyDescent="0.25">
      <c r="A211" s="2" t="s">
        <v>523</v>
      </c>
      <c r="B211" s="2">
        <v>2100126070</v>
      </c>
      <c r="F211" s="2">
        <v>1000000000627</v>
      </c>
      <c r="G211" s="2" t="s">
        <v>493</v>
      </c>
      <c r="H211">
        <v>1</v>
      </c>
      <c r="I211">
        <v>164</v>
      </c>
      <c r="J211" s="2"/>
    </row>
    <row r="212" spans="1:10" x14ac:dyDescent="0.25">
      <c r="A212" s="2" t="s">
        <v>523</v>
      </c>
      <c r="B212" s="2">
        <v>2100126070</v>
      </c>
      <c r="F212" s="2">
        <v>1000000000627</v>
      </c>
      <c r="G212" s="2" t="s">
        <v>493</v>
      </c>
      <c r="H212">
        <v>16</v>
      </c>
      <c r="I212">
        <v>2958</v>
      </c>
      <c r="J212" s="2"/>
    </row>
    <row r="213" spans="1:10" x14ac:dyDescent="0.25">
      <c r="A213" s="2" t="s">
        <v>285</v>
      </c>
      <c r="B213" s="2">
        <v>2100126137</v>
      </c>
      <c r="C213" s="2" t="s">
        <v>498</v>
      </c>
      <c r="D213" s="2" t="s">
        <v>25</v>
      </c>
      <c r="E213" s="2"/>
      <c r="F213" s="2">
        <v>1000000000637</v>
      </c>
      <c r="G213" s="2" t="s">
        <v>478</v>
      </c>
      <c r="H213">
        <v>6</v>
      </c>
      <c r="I213">
        <v>154</v>
      </c>
      <c r="J213" s="2"/>
    </row>
    <row r="214" spans="1:10" x14ac:dyDescent="0.25">
      <c r="A214" s="2" t="s">
        <v>286</v>
      </c>
      <c r="B214" s="2">
        <v>2100126137</v>
      </c>
      <c r="F214" s="2">
        <v>1000000000631</v>
      </c>
      <c r="G214" s="2" t="s">
        <v>485</v>
      </c>
      <c r="H214">
        <v>32</v>
      </c>
      <c r="I214">
        <v>422</v>
      </c>
      <c r="J214" s="2"/>
    </row>
    <row r="215" spans="1:10" x14ac:dyDescent="0.25">
      <c r="A215" s="2" t="s">
        <v>287</v>
      </c>
      <c r="B215" s="2">
        <v>2100126137</v>
      </c>
      <c r="F215" s="2">
        <v>1000000000630</v>
      </c>
      <c r="G215" s="2" t="s">
        <v>499</v>
      </c>
      <c r="H215">
        <v>11</v>
      </c>
      <c r="I215">
        <v>98</v>
      </c>
      <c r="J215" s="2"/>
    </row>
    <row r="216" spans="1:10" x14ac:dyDescent="0.25">
      <c r="A216" s="2" t="s">
        <v>285</v>
      </c>
      <c r="B216" s="2">
        <v>2100126137</v>
      </c>
      <c r="F216" s="2">
        <v>1000000000637</v>
      </c>
      <c r="G216" s="2" t="s">
        <v>478</v>
      </c>
      <c r="H216">
        <v>1</v>
      </c>
      <c r="I216">
        <v>21</v>
      </c>
      <c r="J216" s="2"/>
    </row>
    <row r="217" spans="1:10" x14ac:dyDescent="0.25">
      <c r="A217" s="2" t="s">
        <v>524</v>
      </c>
      <c r="B217" s="2">
        <v>2100126060</v>
      </c>
      <c r="C217" s="2" t="s">
        <v>497</v>
      </c>
      <c r="D217" s="2"/>
      <c r="E217" s="2" t="s">
        <v>492</v>
      </c>
      <c r="F217" s="2">
        <v>1000000000627</v>
      </c>
      <c r="G217" s="2" t="s">
        <v>493</v>
      </c>
      <c r="H217">
        <v>16</v>
      </c>
      <c r="I217">
        <v>2819</v>
      </c>
      <c r="J217" s="2"/>
    </row>
    <row r="218" spans="1:10" x14ac:dyDescent="0.25">
      <c r="A218" s="2" t="s">
        <v>524</v>
      </c>
      <c r="B218" s="2">
        <v>2100126060</v>
      </c>
      <c r="F218" s="2">
        <v>1000000000627</v>
      </c>
      <c r="G218" s="2" t="s">
        <v>493</v>
      </c>
      <c r="H218">
        <v>1</v>
      </c>
      <c r="I218">
        <v>166.5</v>
      </c>
      <c r="J218" s="2"/>
    </row>
    <row r="219" spans="1:10" x14ac:dyDescent="0.25">
      <c r="A219" s="2" t="s">
        <v>277</v>
      </c>
      <c r="B219" s="2">
        <v>2100126063</v>
      </c>
      <c r="C219" s="2" t="s">
        <v>497</v>
      </c>
      <c r="D219" s="2"/>
      <c r="E219" s="2" t="s">
        <v>479</v>
      </c>
      <c r="F219" s="2">
        <v>1000000000225</v>
      </c>
      <c r="G219" s="2" t="s">
        <v>472</v>
      </c>
      <c r="H219">
        <v>2</v>
      </c>
      <c r="I219">
        <v>238</v>
      </c>
      <c r="J219" s="2"/>
    </row>
    <row r="220" spans="1:10" x14ac:dyDescent="0.25">
      <c r="A220" s="2" t="s">
        <v>281</v>
      </c>
      <c r="B220" s="2">
        <v>2100126063</v>
      </c>
      <c r="F220" s="2">
        <v>1000000000742</v>
      </c>
      <c r="G220" s="2" t="s">
        <v>481</v>
      </c>
      <c r="H220">
        <v>1</v>
      </c>
      <c r="I220">
        <v>133</v>
      </c>
      <c r="J220" s="2"/>
    </row>
    <row r="221" spans="1:10" x14ac:dyDescent="0.25">
      <c r="A221" s="2" t="s">
        <v>278</v>
      </c>
      <c r="B221" s="2">
        <v>2100126063</v>
      </c>
      <c r="F221" s="2">
        <v>1000000000743</v>
      </c>
      <c r="G221" s="2" t="s">
        <v>482</v>
      </c>
      <c r="H221">
        <v>2</v>
      </c>
      <c r="I221">
        <v>284.5</v>
      </c>
      <c r="J221" s="2"/>
    </row>
    <row r="222" spans="1:10" x14ac:dyDescent="0.25">
      <c r="A222" s="2" t="s">
        <v>279</v>
      </c>
      <c r="B222" s="2">
        <v>2100126063</v>
      </c>
      <c r="F222" s="2">
        <v>1000000000744</v>
      </c>
      <c r="G222" s="2" t="s">
        <v>487</v>
      </c>
      <c r="H222">
        <v>4</v>
      </c>
      <c r="I222">
        <v>614.5</v>
      </c>
      <c r="J222" s="2"/>
    </row>
    <row r="223" spans="1:10" x14ac:dyDescent="0.25">
      <c r="A223" s="2" t="s">
        <v>280</v>
      </c>
      <c r="B223" s="2">
        <v>2100126063</v>
      </c>
      <c r="F223" s="2">
        <v>1000000000745</v>
      </c>
      <c r="G223" s="2" t="s">
        <v>489</v>
      </c>
      <c r="H223">
        <v>1</v>
      </c>
      <c r="I223">
        <v>169</v>
      </c>
      <c r="J223" s="2"/>
    </row>
    <row r="224" spans="1:10" x14ac:dyDescent="0.25">
      <c r="A224" s="2" t="s">
        <v>283</v>
      </c>
      <c r="B224" s="2">
        <v>2100126063</v>
      </c>
      <c r="F224" s="2">
        <v>1000000000604</v>
      </c>
      <c r="G224" s="2" t="s">
        <v>525</v>
      </c>
      <c r="H224">
        <v>1</v>
      </c>
      <c r="I224">
        <v>206</v>
      </c>
      <c r="J224" s="2"/>
    </row>
    <row r="225" spans="1:10" x14ac:dyDescent="0.25">
      <c r="A225" s="2" t="s">
        <v>295</v>
      </c>
      <c r="B225" s="2">
        <v>2100126140</v>
      </c>
      <c r="C225" s="2" t="s">
        <v>498</v>
      </c>
      <c r="D225" s="2"/>
      <c r="E225" s="2" t="s">
        <v>479</v>
      </c>
      <c r="F225" s="2">
        <v>1000000000637</v>
      </c>
      <c r="G225" s="2" t="s">
        <v>478</v>
      </c>
      <c r="H225">
        <v>1</v>
      </c>
      <c r="I225">
        <v>23</v>
      </c>
      <c r="J225" s="2"/>
    </row>
    <row r="226" spans="1:10" x14ac:dyDescent="0.25">
      <c r="A226" s="2" t="s">
        <v>296</v>
      </c>
      <c r="B226" s="2">
        <v>2100126140</v>
      </c>
      <c r="F226" s="2">
        <v>1000000000631</v>
      </c>
      <c r="G226" s="2" t="s">
        <v>485</v>
      </c>
      <c r="H226">
        <v>21</v>
      </c>
      <c r="I226">
        <v>277.5</v>
      </c>
      <c r="J226" s="2"/>
    </row>
    <row r="227" spans="1:10" x14ac:dyDescent="0.25">
      <c r="A227" s="2" t="s">
        <v>297</v>
      </c>
      <c r="B227" s="2">
        <v>2100126140</v>
      </c>
      <c r="F227" s="2">
        <v>1000000000630</v>
      </c>
      <c r="G227" s="2" t="s">
        <v>499</v>
      </c>
      <c r="H227">
        <v>26</v>
      </c>
      <c r="I227">
        <v>232.5</v>
      </c>
      <c r="J227" s="2"/>
    </row>
    <row r="228" spans="1:10" x14ac:dyDescent="0.25">
      <c r="A228" s="2" t="s">
        <v>296</v>
      </c>
      <c r="B228" s="2">
        <v>2100126140</v>
      </c>
      <c r="F228" s="2">
        <v>1000000000631</v>
      </c>
      <c r="G228" s="2" t="s">
        <v>485</v>
      </c>
      <c r="H228">
        <v>1</v>
      </c>
      <c r="I228">
        <v>18.5</v>
      </c>
      <c r="J228" s="2"/>
    </row>
    <row r="229" spans="1:10" x14ac:dyDescent="0.25">
      <c r="A229" s="2" t="s">
        <v>295</v>
      </c>
      <c r="B229" s="2">
        <v>2100126140</v>
      </c>
      <c r="F229" s="2">
        <v>1000000000637</v>
      </c>
      <c r="G229" s="2" t="s">
        <v>478</v>
      </c>
      <c r="H229">
        <v>1</v>
      </c>
      <c r="I229">
        <v>24</v>
      </c>
      <c r="J229" s="2"/>
    </row>
    <row r="230" spans="1:10" x14ac:dyDescent="0.25">
      <c r="A230" s="2" t="s">
        <v>315</v>
      </c>
      <c r="B230" s="2">
        <v>2100126443</v>
      </c>
      <c r="C230" s="2" t="s">
        <v>467</v>
      </c>
      <c r="D230" s="2" t="s">
        <v>25</v>
      </c>
      <c r="E230" s="2"/>
      <c r="F230" s="2">
        <v>1000000000286</v>
      </c>
      <c r="G230" s="2" t="s">
        <v>474</v>
      </c>
      <c r="H230">
        <v>5</v>
      </c>
      <c r="I230">
        <v>313</v>
      </c>
      <c r="J230" s="2"/>
    </row>
    <row r="231" spans="1:10" x14ac:dyDescent="0.25">
      <c r="A231" s="2" t="s">
        <v>317</v>
      </c>
      <c r="B231" s="2">
        <v>2100126443</v>
      </c>
      <c r="F231" s="2">
        <v>1000000000747</v>
      </c>
      <c r="G231" s="2" t="s">
        <v>526</v>
      </c>
      <c r="H231">
        <v>1</v>
      </c>
      <c r="I231">
        <v>73</v>
      </c>
      <c r="J231" s="2"/>
    </row>
    <row r="232" spans="1:10" x14ac:dyDescent="0.25">
      <c r="A232" s="2" t="s">
        <v>321</v>
      </c>
      <c r="B232" s="2">
        <v>2100126443</v>
      </c>
      <c r="F232" s="2">
        <v>1000000000741</v>
      </c>
      <c r="G232" s="2" t="s">
        <v>527</v>
      </c>
      <c r="H232">
        <v>1</v>
      </c>
      <c r="I232">
        <v>84.5</v>
      </c>
      <c r="J232" s="2"/>
    </row>
    <row r="233" spans="1:10" x14ac:dyDescent="0.25">
      <c r="A233" s="2" t="s">
        <v>319</v>
      </c>
      <c r="B233" s="2">
        <v>2100126443</v>
      </c>
      <c r="F233" s="2">
        <v>1000000000283</v>
      </c>
      <c r="G233" s="2" t="s">
        <v>469</v>
      </c>
      <c r="H233">
        <v>8</v>
      </c>
      <c r="I233">
        <v>444.5</v>
      </c>
      <c r="J233" s="2"/>
    </row>
    <row r="234" spans="1:10" x14ac:dyDescent="0.25">
      <c r="A234" s="2" t="s">
        <v>318</v>
      </c>
      <c r="B234" s="2">
        <v>2100126443</v>
      </c>
      <c r="F234" s="2">
        <v>1000000000282</v>
      </c>
      <c r="G234" s="2" t="s">
        <v>476</v>
      </c>
      <c r="H234">
        <v>2</v>
      </c>
      <c r="I234">
        <v>87.5</v>
      </c>
      <c r="J234" s="2"/>
    </row>
    <row r="235" spans="1:10" x14ac:dyDescent="0.25">
      <c r="A235" s="2" t="s">
        <v>313</v>
      </c>
      <c r="B235" s="2">
        <v>2100126443</v>
      </c>
      <c r="F235" s="2">
        <v>1000000000278</v>
      </c>
      <c r="G235" s="2" t="s">
        <v>477</v>
      </c>
      <c r="H235">
        <v>1</v>
      </c>
      <c r="I235">
        <v>34</v>
      </c>
      <c r="J235" s="2"/>
    </row>
    <row r="236" spans="1:10" x14ac:dyDescent="0.25">
      <c r="A236" s="2" t="s">
        <v>312</v>
      </c>
      <c r="B236" s="2">
        <v>2100126443</v>
      </c>
      <c r="F236" s="2">
        <v>1000000000637</v>
      </c>
      <c r="G236" s="2" t="s">
        <v>478</v>
      </c>
      <c r="H236">
        <v>13</v>
      </c>
      <c r="I236">
        <v>314.5</v>
      </c>
      <c r="J236" s="2"/>
    </row>
    <row r="237" spans="1:10" x14ac:dyDescent="0.25">
      <c r="A237" s="2" t="s">
        <v>311</v>
      </c>
      <c r="B237" s="2">
        <v>2100126443</v>
      </c>
      <c r="F237" s="2">
        <v>1000000000631</v>
      </c>
      <c r="G237" s="2" t="s">
        <v>485</v>
      </c>
      <c r="H237">
        <v>15</v>
      </c>
      <c r="I237">
        <v>225.5</v>
      </c>
      <c r="J237" s="2"/>
    </row>
    <row r="238" spans="1:10" x14ac:dyDescent="0.25">
      <c r="A238" s="2" t="s">
        <v>314</v>
      </c>
      <c r="B238" s="2">
        <v>2100126443</v>
      </c>
      <c r="F238" s="2">
        <v>1000000000630</v>
      </c>
      <c r="G238" s="2" t="s">
        <v>499</v>
      </c>
      <c r="H238">
        <v>11</v>
      </c>
      <c r="I238">
        <v>81</v>
      </c>
      <c r="J238" s="2"/>
    </row>
    <row r="239" spans="1:10" x14ac:dyDescent="0.25">
      <c r="A239" s="2" t="s">
        <v>314</v>
      </c>
      <c r="B239" s="2">
        <v>2100126443</v>
      </c>
      <c r="F239" s="2">
        <v>1000000000630</v>
      </c>
      <c r="G239" s="2" t="s">
        <v>499</v>
      </c>
      <c r="H239">
        <v>1</v>
      </c>
      <c r="I239">
        <v>10.5</v>
      </c>
      <c r="J239" s="2"/>
    </row>
    <row r="240" spans="1:10" x14ac:dyDescent="0.25">
      <c r="A240" s="2" t="s">
        <v>312</v>
      </c>
      <c r="B240" s="2">
        <v>2100126443</v>
      </c>
      <c r="F240" s="2">
        <v>1000000000637</v>
      </c>
      <c r="G240" s="2" t="s">
        <v>478</v>
      </c>
      <c r="H240">
        <v>1</v>
      </c>
      <c r="I240">
        <v>24.5</v>
      </c>
      <c r="J240" s="2"/>
    </row>
    <row r="241" spans="1:10" x14ac:dyDescent="0.25">
      <c r="A241" s="2" t="s">
        <v>318</v>
      </c>
      <c r="B241" s="2">
        <v>2100126443</v>
      </c>
      <c r="F241" s="2">
        <v>1000000000282</v>
      </c>
      <c r="G241" s="2" t="s">
        <v>476</v>
      </c>
      <c r="H241">
        <v>1</v>
      </c>
      <c r="I241">
        <v>41</v>
      </c>
      <c r="J241" s="2"/>
    </row>
    <row r="242" spans="1:10" x14ac:dyDescent="0.25">
      <c r="A242" s="2" t="s">
        <v>336</v>
      </c>
      <c r="B242" s="2">
        <v>2100126570</v>
      </c>
      <c r="C242" s="2" t="s">
        <v>484</v>
      </c>
      <c r="D242" s="2" t="s">
        <v>25</v>
      </c>
      <c r="E242" s="2"/>
      <c r="F242" s="2">
        <v>1000000000283</v>
      </c>
      <c r="G242" s="2" t="s">
        <v>469</v>
      </c>
      <c r="H242">
        <v>7</v>
      </c>
      <c r="I242">
        <v>366</v>
      </c>
      <c r="J242" s="2"/>
    </row>
    <row r="243" spans="1:10" x14ac:dyDescent="0.25">
      <c r="A243" s="2" t="s">
        <v>335</v>
      </c>
      <c r="B243" s="2">
        <v>2100126570</v>
      </c>
      <c r="F243" s="2">
        <v>1000000000282</v>
      </c>
      <c r="G243" s="2" t="s">
        <v>476</v>
      </c>
      <c r="H243">
        <v>19</v>
      </c>
      <c r="I243">
        <v>849.5</v>
      </c>
      <c r="J243" s="2"/>
    </row>
    <row r="244" spans="1:10" x14ac:dyDescent="0.25">
      <c r="A244" s="2" t="s">
        <v>337</v>
      </c>
      <c r="B244" s="2">
        <v>2100126570</v>
      </c>
      <c r="F244" s="2">
        <v>1000000000278</v>
      </c>
      <c r="G244" s="2" t="s">
        <v>477</v>
      </c>
      <c r="H244">
        <v>10</v>
      </c>
      <c r="I244">
        <v>365.5</v>
      </c>
      <c r="J244" s="2"/>
    </row>
    <row r="245" spans="1:10" x14ac:dyDescent="0.25">
      <c r="A245" s="2" t="s">
        <v>334</v>
      </c>
      <c r="B245" s="2">
        <v>2100126570</v>
      </c>
      <c r="F245" s="2">
        <v>1000000000637</v>
      </c>
      <c r="G245" s="2" t="s">
        <v>478</v>
      </c>
      <c r="H245">
        <v>3</v>
      </c>
      <c r="I245">
        <v>88.5</v>
      </c>
      <c r="J245" s="2"/>
    </row>
    <row r="246" spans="1:10" x14ac:dyDescent="0.25">
      <c r="A246" s="2" t="s">
        <v>336</v>
      </c>
      <c r="B246" s="2">
        <v>2100126570</v>
      </c>
      <c r="F246" s="2">
        <v>1000000000283</v>
      </c>
      <c r="G246" s="2" t="s">
        <v>469</v>
      </c>
      <c r="H246">
        <v>1</v>
      </c>
      <c r="I246">
        <v>51.5</v>
      </c>
      <c r="J246" s="2"/>
    </row>
    <row r="247" spans="1:10" x14ac:dyDescent="0.25">
      <c r="A247" s="2" t="s">
        <v>528</v>
      </c>
      <c r="B247" s="2">
        <v>2100126559</v>
      </c>
      <c r="C247" s="2" t="s">
        <v>491</v>
      </c>
      <c r="D247" s="2" t="s">
        <v>25</v>
      </c>
      <c r="E247" s="2"/>
      <c r="F247" s="2">
        <v>1000000000627</v>
      </c>
      <c r="G247" s="2" t="s">
        <v>493</v>
      </c>
      <c r="H247">
        <v>8</v>
      </c>
      <c r="I247">
        <v>1738.5</v>
      </c>
      <c r="J247" s="2"/>
    </row>
    <row r="248" spans="1:10" x14ac:dyDescent="0.25">
      <c r="A248" s="2" t="s">
        <v>528</v>
      </c>
      <c r="B248" s="2">
        <v>2100126559</v>
      </c>
      <c r="F248" s="2">
        <v>1000000000627</v>
      </c>
      <c r="G248" s="2" t="s">
        <v>493</v>
      </c>
      <c r="H248">
        <v>7</v>
      </c>
      <c r="I248">
        <v>1293</v>
      </c>
      <c r="J248" s="2"/>
    </row>
    <row r="249" spans="1:10" x14ac:dyDescent="0.25">
      <c r="A249" s="2" t="s">
        <v>330</v>
      </c>
      <c r="B249" s="2">
        <v>2100126565</v>
      </c>
      <c r="C249" s="2" t="s">
        <v>484</v>
      </c>
      <c r="D249" s="2"/>
      <c r="E249" s="2" t="s">
        <v>479</v>
      </c>
      <c r="F249" s="2">
        <v>1000000000282</v>
      </c>
      <c r="G249" s="2" t="s">
        <v>476</v>
      </c>
      <c r="H249">
        <v>3</v>
      </c>
      <c r="I249">
        <v>130.5</v>
      </c>
      <c r="J249" s="2"/>
    </row>
    <row r="250" spans="1:10" x14ac:dyDescent="0.25">
      <c r="A250" s="2" t="s">
        <v>332</v>
      </c>
      <c r="B250" s="2">
        <v>2100126565</v>
      </c>
      <c r="F250" s="2">
        <v>1000000000278</v>
      </c>
      <c r="G250" s="2" t="s">
        <v>477</v>
      </c>
      <c r="H250">
        <v>15</v>
      </c>
      <c r="I250">
        <v>517.5</v>
      </c>
      <c r="J250" s="2"/>
    </row>
    <row r="251" spans="1:10" x14ac:dyDescent="0.25">
      <c r="A251" s="2" t="s">
        <v>331</v>
      </c>
      <c r="B251" s="2">
        <v>2100126565</v>
      </c>
      <c r="F251" s="2">
        <v>1000000000637</v>
      </c>
      <c r="G251" s="2" t="s">
        <v>478</v>
      </c>
      <c r="H251">
        <v>10</v>
      </c>
      <c r="I251">
        <v>279.5</v>
      </c>
      <c r="J251" s="2"/>
    </row>
    <row r="252" spans="1:10" x14ac:dyDescent="0.25">
      <c r="A252" s="2" t="s">
        <v>331</v>
      </c>
      <c r="B252" s="2">
        <v>2100126565</v>
      </c>
      <c r="F252" s="2">
        <v>1000000000637</v>
      </c>
      <c r="G252" s="2" t="s">
        <v>478</v>
      </c>
      <c r="H252">
        <v>1</v>
      </c>
      <c r="I252">
        <v>28</v>
      </c>
      <c r="J252" s="2"/>
    </row>
    <row r="253" spans="1:10" x14ac:dyDescent="0.25">
      <c r="A253" s="2" t="s">
        <v>330</v>
      </c>
      <c r="B253" s="2">
        <v>2100126565</v>
      </c>
      <c r="F253" s="2">
        <v>1000000000282</v>
      </c>
      <c r="G253" s="2" t="s">
        <v>476</v>
      </c>
      <c r="H253">
        <v>1</v>
      </c>
      <c r="I253">
        <v>47</v>
      </c>
      <c r="J253" s="2"/>
    </row>
    <row r="254" spans="1:10" x14ac:dyDescent="0.25">
      <c r="A254" s="2" t="s">
        <v>529</v>
      </c>
      <c r="B254" s="2">
        <v>2100126563</v>
      </c>
      <c r="C254" s="2" t="s">
        <v>491</v>
      </c>
      <c r="D254" s="2"/>
      <c r="E254" s="2" t="s">
        <v>479</v>
      </c>
      <c r="F254" s="2">
        <v>1000000000627</v>
      </c>
      <c r="G254" s="2" t="s">
        <v>493</v>
      </c>
      <c r="H254">
        <v>11</v>
      </c>
      <c r="I254">
        <v>2153</v>
      </c>
      <c r="J254" s="2"/>
    </row>
    <row r="255" spans="1:10" x14ac:dyDescent="0.25">
      <c r="A255" s="2" t="s">
        <v>529</v>
      </c>
      <c r="B255" s="2">
        <v>2100126563</v>
      </c>
      <c r="F255" s="2">
        <v>1000000000627</v>
      </c>
      <c r="G255" s="2" t="s">
        <v>493</v>
      </c>
      <c r="H255">
        <v>4</v>
      </c>
      <c r="I255">
        <v>683</v>
      </c>
      <c r="J255" s="2"/>
    </row>
    <row r="256" spans="1:10" x14ac:dyDescent="0.25">
      <c r="A256" s="2" t="s">
        <v>530</v>
      </c>
      <c r="B256" s="2">
        <v>2100126573</v>
      </c>
      <c r="C256" s="2" t="s">
        <v>486</v>
      </c>
      <c r="D256" s="2"/>
      <c r="E256" s="2" t="s">
        <v>492</v>
      </c>
      <c r="F256" s="2">
        <v>1000000000627</v>
      </c>
      <c r="G256" s="2" t="s">
        <v>493</v>
      </c>
      <c r="H256">
        <v>13</v>
      </c>
      <c r="I256">
        <v>2408</v>
      </c>
      <c r="J256" s="2"/>
    </row>
    <row r="257" spans="1:10" x14ac:dyDescent="0.25">
      <c r="A257" s="2" t="s">
        <v>530</v>
      </c>
      <c r="B257" s="2">
        <v>2100126573</v>
      </c>
      <c r="F257" s="2">
        <v>1000000000627</v>
      </c>
      <c r="G257" s="2" t="s">
        <v>493</v>
      </c>
      <c r="H257">
        <v>2</v>
      </c>
      <c r="I257">
        <v>288.5</v>
      </c>
      <c r="J257" s="2"/>
    </row>
    <row r="258" spans="1:10" x14ac:dyDescent="0.25">
      <c r="A258" s="2" t="s">
        <v>531</v>
      </c>
      <c r="B258" s="2">
        <v>2100126573</v>
      </c>
      <c r="F258" s="2">
        <v>1000000000214</v>
      </c>
      <c r="G258" s="2" t="s">
        <v>532</v>
      </c>
      <c r="H258">
        <v>70</v>
      </c>
      <c r="I258">
        <v>411.5</v>
      </c>
      <c r="J258" s="2"/>
    </row>
    <row r="259" spans="1:10" x14ac:dyDescent="0.25">
      <c r="A259" s="2" t="s">
        <v>356</v>
      </c>
      <c r="B259" s="2">
        <v>2100127539</v>
      </c>
      <c r="C259" s="2" t="s">
        <v>467</v>
      </c>
      <c r="D259" s="2"/>
      <c r="E259" s="2" t="s">
        <v>533</v>
      </c>
      <c r="F259" s="2">
        <v>1000000000278</v>
      </c>
      <c r="G259" s="2" t="s">
        <v>477</v>
      </c>
      <c r="H259">
        <v>1</v>
      </c>
      <c r="I259">
        <v>37</v>
      </c>
      <c r="J259" s="2"/>
    </row>
    <row r="260" spans="1:10" x14ac:dyDescent="0.25">
      <c r="A260" s="2" t="s">
        <v>352</v>
      </c>
      <c r="B260" s="2">
        <v>2100127617</v>
      </c>
      <c r="C260" s="2" t="s">
        <v>467</v>
      </c>
      <c r="D260" s="2"/>
      <c r="E260" s="2" t="s">
        <v>534</v>
      </c>
      <c r="F260" s="2">
        <v>1000000000637</v>
      </c>
      <c r="G260" s="2" t="s">
        <v>478</v>
      </c>
      <c r="H260">
        <v>1</v>
      </c>
      <c r="I260">
        <v>28</v>
      </c>
      <c r="J260" s="2"/>
    </row>
    <row r="261" spans="1:10" x14ac:dyDescent="0.25">
      <c r="A261" s="2" t="s">
        <v>354</v>
      </c>
      <c r="B261" s="2">
        <v>2100127590</v>
      </c>
      <c r="C261" s="2" t="s">
        <v>467</v>
      </c>
      <c r="D261" s="2"/>
      <c r="E261" s="2" t="s">
        <v>535</v>
      </c>
      <c r="F261" s="2">
        <v>1000000000637</v>
      </c>
      <c r="G261" s="2" t="s">
        <v>478</v>
      </c>
      <c r="H261">
        <v>1</v>
      </c>
      <c r="I261">
        <v>28</v>
      </c>
      <c r="J261" s="2"/>
    </row>
    <row r="262" spans="1:10" x14ac:dyDescent="0.25">
      <c r="A262" s="2" t="s">
        <v>350</v>
      </c>
      <c r="B262" s="2">
        <v>2100127611</v>
      </c>
      <c r="C262" s="2" t="s">
        <v>467</v>
      </c>
      <c r="D262" s="2"/>
      <c r="E262" s="2" t="s">
        <v>536</v>
      </c>
      <c r="F262" s="2">
        <v>1000000000637</v>
      </c>
      <c r="G262" s="2" t="s">
        <v>478</v>
      </c>
      <c r="H262">
        <v>1</v>
      </c>
      <c r="I262">
        <v>27</v>
      </c>
      <c r="J262" s="2"/>
    </row>
    <row r="263" spans="1:10" x14ac:dyDescent="0.25">
      <c r="A263" s="2" t="s">
        <v>358</v>
      </c>
      <c r="B263" s="2">
        <v>2100128164</v>
      </c>
      <c r="C263" s="2" t="s">
        <v>467</v>
      </c>
      <c r="D263" s="2"/>
      <c r="E263" s="2" t="s">
        <v>537</v>
      </c>
      <c r="F263" s="2">
        <v>1000000000278</v>
      </c>
      <c r="G263" s="2" t="s">
        <v>477</v>
      </c>
      <c r="H263">
        <v>1</v>
      </c>
      <c r="I263">
        <v>38</v>
      </c>
      <c r="J263" s="2"/>
    </row>
    <row r="264" spans="1:10" x14ac:dyDescent="0.25">
      <c r="A264" s="2" t="s">
        <v>344</v>
      </c>
      <c r="B264" s="2">
        <v>2100127530</v>
      </c>
      <c r="C264" s="2" t="s">
        <v>467</v>
      </c>
      <c r="D264" s="2"/>
      <c r="E264" s="2" t="s">
        <v>538</v>
      </c>
      <c r="F264" s="2">
        <v>1000000000637</v>
      </c>
      <c r="G264" s="2" t="s">
        <v>478</v>
      </c>
      <c r="H264">
        <v>1</v>
      </c>
      <c r="I264">
        <v>30</v>
      </c>
      <c r="J264" s="2"/>
    </row>
    <row r="265" spans="1:10" x14ac:dyDescent="0.25">
      <c r="A265" s="2" t="s">
        <v>360</v>
      </c>
      <c r="B265" s="2">
        <v>2100128216</v>
      </c>
      <c r="C265" s="2" t="s">
        <v>467</v>
      </c>
      <c r="D265" s="2"/>
      <c r="E265" s="2" t="s">
        <v>539</v>
      </c>
      <c r="F265" s="2">
        <v>1000000000637</v>
      </c>
      <c r="G265" s="2" t="s">
        <v>478</v>
      </c>
      <c r="H265">
        <v>1</v>
      </c>
      <c r="I265">
        <v>27</v>
      </c>
      <c r="J265" s="2"/>
    </row>
    <row r="266" spans="1:10" x14ac:dyDescent="0.25">
      <c r="A266" s="2" t="s">
        <v>366</v>
      </c>
      <c r="B266" s="2">
        <v>2100128239</v>
      </c>
      <c r="C266" s="2" t="s">
        <v>473</v>
      </c>
      <c r="D266" s="2" t="s">
        <v>25</v>
      </c>
      <c r="E266" s="2"/>
      <c r="F266" s="2">
        <v>1000000000283</v>
      </c>
      <c r="G266" s="2" t="s">
        <v>469</v>
      </c>
      <c r="H266">
        <v>12</v>
      </c>
      <c r="I266">
        <v>664.5</v>
      </c>
      <c r="J266" s="2"/>
    </row>
    <row r="267" spans="1:10" x14ac:dyDescent="0.25">
      <c r="A267" s="2" t="s">
        <v>365</v>
      </c>
      <c r="B267" s="2">
        <v>2100128239</v>
      </c>
      <c r="F267" s="2">
        <v>1000000000282</v>
      </c>
      <c r="G267" s="2" t="s">
        <v>476</v>
      </c>
      <c r="H267">
        <v>14</v>
      </c>
      <c r="I267">
        <v>631</v>
      </c>
      <c r="J267" s="2"/>
    </row>
    <row r="268" spans="1:10" x14ac:dyDescent="0.25">
      <c r="A268" s="2" t="s">
        <v>364</v>
      </c>
      <c r="B268" s="2">
        <v>2100128239</v>
      </c>
      <c r="F268" s="2">
        <v>1000000000278</v>
      </c>
      <c r="G268" s="2" t="s">
        <v>477</v>
      </c>
      <c r="H268">
        <v>8</v>
      </c>
      <c r="I268">
        <v>282</v>
      </c>
      <c r="J268" s="2"/>
    </row>
    <row r="269" spans="1:10" x14ac:dyDescent="0.25">
      <c r="A269" s="2" t="s">
        <v>363</v>
      </c>
      <c r="B269" s="2">
        <v>2100128239</v>
      </c>
      <c r="F269" s="2">
        <v>1000000000637</v>
      </c>
      <c r="G269" s="2" t="s">
        <v>478</v>
      </c>
      <c r="H269">
        <v>4</v>
      </c>
      <c r="I269">
        <v>104</v>
      </c>
      <c r="J269" s="2"/>
    </row>
    <row r="270" spans="1:10" x14ac:dyDescent="0.25">
      <c r="A270" s="2" t="s">
        <v>363</v>
      </c>
      <c r="B270" s="2">
        <v>2100128239</v>
      </c>
      <c r="F270" s="2">
        <v>1000000000637</v>
      </c>
      <c r="G270" s="2" t="s">
        <v>478</v>
      </c>
      <c r="H270">
        <v>1</v>
      </c>
      <c r="I270">
        <v>25.5</v>
      </c>
      <c r="J270" s="2"/>
    </row>
    <row r="271" spans="1:10" x14ac:dyDescent="0.25">
      <c r="A271" s="2" t="s">
        <v>366</v>
      </c>
      <c r="B271" s="2">
        <v>2100128239</v>
      </c>
      <c r="F271" s="2">
        <v>1000000000283</v>
      </c>
      <c r="G271" s="2" t="s">
        <v>469</v>
      </c>
      <c r="H271">
        <v>1</v>
      </c>
      <c r="I271">
        <v>56.5</v>
      </c>
      <c r="J271" s="2"/>
    </row>
    <row r="272" spans="1:10" x14ac:dyDescent="0.25">
      <c r="A272" s="2" t="s">
        <v>370</v>
      </c>
      <c r="B272" s="2">
        <v>2100128276</v>
      </c>
      <c r="C272" s="2" t="s">
        <v>491</v>
      </c>
      <c r="D272" s="2" t="s">
        <v>25</v>
      </c>
      <c r="E272" s="2"/>
      <c r="F272" s="2">
        <v>1000000000246</v>
      </c>
      <c r="G272" s="2" t="s">
        <v>540</v>
      </c>
      <c r="H272">
        <v>1</v>
      </c>
      <c r="I272">
        <v>141</v>
      </c>
      <c r="J272" s="2"/>
    </row>
    <row r="273" spans="1:10" x14ac:dyDescent="0.25">
      <c r="A273" s="2" t="s">
        <v>370</v>
      </c>
      <c r="B273" s="2">
        <v>2100128276</v>
      </c>
      <c r="F273" s="2">
        <v>1000000000246</v>
      </c>
      <c r="G273" s="2" t="s">
        <v>540</v>
      </c>
      <c r="H273">
        <v>1</v>
      </c>
      <c r="I273">
        <v>146.5</v>
      </c>
      <c r="J273" s="2"/>
    </row>
    <row r="274" spans="1:10" x14ac:dyDescent="0.25">
      <c r="A274" s="2" t="s">
        <v>541</v>
      </c>
      <c r="B274" s="2">
        <v>2100128276</v>
      </c>
      <c r="F274" s="2">
        <v>1000000000627</v>
      </c>
      <c r="G274" s="2" t="s">
        <v>493</v>
      </c>
      <c r="H274">
        <v>1</v>
      </c>
      <c r="I274">
        <v>210</v>
      </c>
      <c r="J274" s="2"/>
    </row>
    <row r="275" spans="1:10" x14ac:dyDescent="0.25">
      <c r="A275" s="2" t="s">
        <v>438</v>
      </c>
      <c r="B275" s="2">
        <v>2100129143</v>
      </c>
      <c r="C275" s="2" t="s">
        <v>491</v>
      </c>
      <c r="D275" s="2"/>
      <c r="E275" s="2" t="s">
        <v>479</v>
      </c>
      <c r="F275" s="2">
        <v>1000000000278</v>
      </c>
      <c r="G275" s="2" t="s">
        <v>477</v>
      </c>
      <c r="H275">
        <v>1</v>
      </c>
      <c r="I275">
        <v>39</v>
      </c>
      <c r="J275" s="2"/>
    </row>
    <row r="276" spans="1:10" x14ac:dyDescent="0.25">
      <c r="A276" s="2" t="s">
        <v>436</v>
      </c>
      <c r="B276" s="2">
        <v>2100129143</v>
      </c>
      <c r="F276" s="2">
        <v>1000000000637</v>
      </c>
      <c r="G276" s="2" t="s">
        <v>478</v>
      </c>
      <c r="H276">
        <v>1</v>
      </c>
      <c r="I276">
        <v>27</v>
      </c>
      <c r="J276" s="2"/>
    </row>
    <row r="277" spans="1:10" x14ac:dyDescent="0.25">
      <c r="A277" s="2" t="s">
        <v>437</v>
      </c>
      <c r="B277" s="2">
        <v>2100129143</v>
      </c>
      <c r="F277" s="2">
        <v>1000000000631</v>
      </c>
      <c r="G277" s="2" t="s">
        <v>485</v>
      </c>
      <c r="H277">
        <v>3</v>
      </c>
      <c r="I277">
        <v>43</v>
      </c>
      <c r="J277" s="2"/>
    </row>
    <row r="278" spans="1:10" x14ac:dyDescent="0.25">
      <c r="A278" s="2" t="s">
        <v>435</v>
      </c>
      <c r="B278" s="2">
        <v>2100129143</v>
      </c>
      <c r="F278" s="2">
        <v>1000000000630</v>
      </c>
      <c r="G278" s="2" t="s">
        <v>499</v>
      </c>
      <c r="H278">
        <v>53</v>
      </c>
      <c r="I278">
        <v>324.5</v>
      </c>
      <c r="J278" s="2"/>
    </row>
    <row r="279" spans="1:10" x14ac:dyDescent="0.25">
      <c r="A279" s="2" t="s">
        <v>432</v>
      </c>
      <c r="B279" s="2">
        <v>2100129143</v>
      </c>
      <c r="F279" s="2">
        <v>1000000000209</v>
      </c>
      <c r="G279" s="2" t="s">
        <v>495</v>
      </c>
      <c r="H279">
        <v>1</v>
      </c>
      <c r="I279">
        <v>99.5</v>
      </c>
      <c r="J279" s="2"/>
    </row>
    <row r="280" spans="1:10" x14ac:dyDescent="0.25">
      <c r="A280" s="2" t="s">
        <v>433</v>
      </c>
      <c r="B280" s="2">
        <v>2100129143</v>
      </c>
      <c r="F280" s="2">
        <v>1000000000225</v>
      </c>
      <c r="G280" s="2" t="s">
        <v>472</v>
      </c>
      <c r="H280">
        <v>2</v>
      </c>
      <c r="I280">
        <v>241</v>
      </c>
      <c r="J280" s="2"/>
    </row>
    <row r="281" spans="1:10" x14ac:dyDescent="0.25">
      <c r="A281" s="2" t="s">
        <v>434</v>
      </c>
      <c r="B281" s="2">
        <v>2100129143</v>
      </c>
      <c r="F281" s="2">
        <v>1000000000743</v>
      </c>
      <c r="G281" s="2" t="s">
        <v>482</v>
      </c>
      <c r="H281">
        <v>1</v>
      </c>
      <c r="I281">
        <v>147.5</v>
      </c>
      <c r="J281" s="2"/>
    </row>
    <row r="282" spans="1:10" x14ac:dyDescent="0.25">
      <c r="A282" s="2" t="s">
        <v>542</v>
      </c>
      <c r="B282" s="2">
        <v>2100128334</v>
      </c>
      <c r="C282" s="2" t="s">
        <v>497</v>
      </c>
      <c r="D282" s="2" t="s">
        <v>25</v>
      </c>
      <c r="E282" s="2"/>
      <c r="F282" s="2">
        <v>1000000000627</v>
      </c>
      <c r="G282" s="2" t="s">
        <v>493</v>
      </c>
      <c r="H282">
        <v>20</v>
      </c>
      <c r="I282">
        <v>4092.5</v>
      </c>
      <c r="J282" s="2"/>
    </row>
    <row r="283" spans="1:10" x14ac:dyDescent="0.25">
      <c r="A283" s="2" t="s">
        <v>388</v>
      </c>
      <c r="B283" s="2">
        <v>2100128380</v>
      </c>
      <c r="C283" s="2" t="s">
        <v>483</v>
      </c>
      <c r="D283" s="2" t="s">
        <v>25</v>
      </c>
      <c r="E283" s="2"/>
      <c r="F283" s="2">
        <v>1000000000286</v>
      </c>
      <c r="G283" s="2" t="s">
        <v>474</v>
      </c>
      <c r="H283">
        <v>1</v>
      </c>
      <c r="I283">
        <v>65</v>
      </c>
      <c r="J283" s="2"/>
    </row>
    <row r="284" spans="1:10" x14ac:dyDescent="0.25">
      <c r="A284" s="2" t="s">
        <v>387</v>
      </c>
      <c r="B284" s="2">
        <v>2100128380</v>
      </c>
      <c r="F284" s="2">
        <v>1000000000283</v>
      </c>
      <c r="G284" s="2" t="s">
        <v>469</v>
      </c>
      <c r="H284">
        <v>1</v>
      </c>
      <c r="I284">
        <v>53</v>
      </c>
      <c r="J284" s="2"/>
    </row>
    <row r="285" spans="1:10" x14ac:dyDescent="0.25">
      <c r="A285" s="2" t="s">
        <v>390</v>
      </c>
      <c r="B285" s="2">
        <v>2100128410</v>
      </c>
      <c r="C285" s="2" t="s">
        <v>498</v>
      </c>
      <c r="D285" s="2" t="s">
        <v>25</v>
      </c>
      <c r="E285" s="2"/>
      <c r="F285" s="2">
        <v>1000000000637</v>
      </c>
      <c r="G285" s="2" t="s">
        <v>478</v>
      </c>
      <c r="H285">
        <v>1</v>
      </c>
      <c r="I285">
        <v>22.5</v>
      </c>
      <c r="J285" s="2"/>
    </row>
    <row r="286" spans="1:10" x14ac:dyDescent="0.25">
      <c r="A286" s="2" t="s">
        <v>391</v>
      </c>
      <c r="B286" s="2">
        <v>2100128410</v>
      </c>
      <c r="F286" s="2">
        <v>1000000000631</v>
      </c>
      <c r="G286" s="2" t="s">
        <v>485</v>
      </c>
      <c r="H286">
        <v>41</v>
      </c>
      <c r="I286">
        <v>532</v>
      </c>
      <c r="J286" s="2"/>
    </row>
    <row r="287" spans="1:10" x14ac:dyDescent="0.25">
      <c r="A287" s="2" t="s">
        <v>392</v>
      </c>
      <c r="B287" s="2">
        <v>2100128410</v>
      </c>
      <c r="F287" s="2">
        <v>1000000000630</v>
      </c>
      <c r="G287" s="2" t="s">
        <v>499</v>
      </c>
      <c r="H287">
        <v>4</v>
      </c>
      <c r="I287">
        <v>41.5</v>
      </c>
      <c r="J287" s="2"/>
    </row>
    <row r="288" spans="1:10" x14ac:dyDescent="0.25">
      <c r="A288" s="2" t="s">
        <v>543</v>
      </c>
      <c r="B288" s="2">
        <v>2100128338</v>
      </c>
      <c r="C288" s="2" t="s">
        <v>497</v>
      </c>
      <c r="D288" s="2"/>
      <c r="E288" s="2" t="s">
        <v>479</v>
      </c>
      <c r="F288" s="2">
        <v>1000000000627</v>
      </c>
      <c r="G288" s="2" t="s">
        <v>493</v>
      </c>
      <c r="H288">
        <v>14</v>
      </c>
      <c r="I288">
        <v>2518</v>
      </c>
      <c r="J288" s="2"/>
    </row>
    <row r="289" spans="1:10" x14ac:dyDescent="0.25">
      <c r="A289" s="2" t="s">
        <v>544</v>
      </c>
      <c r="B289" s="2">
        <v>2100128338</v>
      </c>
      <c r="F289" s="2">
        <v>1000000000619</v>
      </c>
      <c r="G289" s="2" t="s">
        <v>545</v>
      </c>
      <c r="H289">
        <v>3</v>
      </c>
      <c r="I289">
        <v>622.5</v>
      </c>
      <c r="J289" s="2"/>
    </row>
    <row r="290" spans="1:10" x14ac:dyDescent="0.25">
      <c r="A290" s="2" t="s">
        <v>396</v>
      </c>
      <c r="B290" s="2">
        <v>2100128402</v>
      </c>
      <c r="C290" s="2" t="s">
        <v>483</v>
      </c>
      <c r="D290" s="2"/>
      <c r="E290" s="2" t="s">
        <v>479</v>
      </c>
      <c r="F290" s="2">
        <v>1000000000285</v>
      </c>
      <c r="G290" s="2" t="s">
        <v>546</v>
      </c>
      <c r="H290">
        <v>19</v>
      </c>
      <c r="I290">
        <v>1278.5</v>
      </c>
      <c r="J290" s="2"/>
    </row>
    <row r="291" spans="1:10" x14ac:dyDescent="0.25">
      <c r="A291" s="2" t="s">
        <v>398</v>
      </c>
      <c r="B291" s="2">
        <v>2100128402</v>
      </c>
      <c r="F291" s="2">
        <v>1000000000746</v>
      </c>
      <c r="G291" s="2" t="s">
        <v>547</v>
      </c>
      <c r="H291">
        <v>2</v>
      </c>
      <c r="I291">
        <v>142</v>
      </c>
      <c r="J291" s="2"/>
    </row>
    <row r="292" spans="1:10" x14ac:dyDescent="0.25">
      <c r="A292" s="2" t="s">
        <v>394</v>
      </c>
      <c r="B292" s="2">
        <v>2100128402</v>
      </c>
      <c r="F292" s="2">
        <v>1000000000743</v>
      </c>
      <c r="G292" s="2" t="s">
        <v>482</v>
      </c>
      <c r="H292">
        <v>4</v>
      </c>
      <c r="I292">
        <v>555.5</v>
      </c>
      <c r="J292" s="2"/>
    </row>
    <row r="293" spans="1:10" x14ac:dyDescent="0.25">
      <c r="A293" s="2" t="s">
        <v>548</v>
      </c>
      <c r="B293" s="2">
        <v>2100128402</v>
      </c>
      <c r="F293" s="2">
        <v>1000000000283</v>
      </c>
      <c r="G293" s="2" t="s">
        <v>469</v>
      </c>
      <c r="H293">
        <v>3</v>
      </c>
      <c r="I293">
        <v>176.5</v>
      </c>
      <c r="J293" s="2"/>
    </row>
    <row r="294" spans="1:10" x14ac:dyDescent="0.25">
      <c r="A294" s="2" t="s">
        <v>418</v>
      </c>
      <c r="B294" s="2">
        <v>2100128420</v>
      </c>
      <c r="C294" s="2" t="s">
        <v>498</v>
      </c>
      <c r="D294" s="2"/>
      <c r="E294" s="2" t="s">
        <v>479</v>
      </c>
      <c r="F294" s="2">
        <v>1000000000278</v>
      </c>
      <c r="G294" s="2" t="s">
        <v>477</v>
      </c>
      <c r="H294">
        <v>3</v>
      </c>
      <c r="I294">
        <v>104</v>
      </c>
      <c r="J294" s="2"/>
    </row>
    <row r="295" spans="1:10" x14ac:dyDescent="0.25">
      <c r="A295" s="2" t="s">
        <v>415</v>
      </c>
      <c r="B295" s="2">
        <v>2100128420</v>
      </c>
      <c r="F295" s="2">
        <v>1000000000637</v>
      </c>
      <c r="G295" s="2" t="s">
        <v>478</v>
      </c>
      <c r="H295">
        <v>16</v>
      </c>
      <c r="I295">
        <v>414</v>
      </c>
      <c r="J295" s="2"/>
    </row>
    <row r="296" spans="1:10" x14ac:dyDescent="0.25">
      <c r="A296" s="2" t="s">
        <v>416</v>
      </c>
      <c r="B296" s="2">
        <v>2100128420</v>
      </c>
      <c r="F296" s="2">
        <v>1000000000631</v>
      </c>
      <c r="G296" s="2" t="s">
        <v>485</v>
      </c>
      <c r="H296">
        <v>30</v>
      </c>
      <c r="I296">
        <v>447</v>
      </c>
      <c r="J296" s="2"/>
    </row>
    <row r="297" spans="1:10" x14ac:dyDescent="0.25">
      <c r="A297" s="2" t="s">
        <v>417</v>
      </c>
      <c r="B297" s="2">
        <v>2100128420</v>
      </c>
      <c r="F297" s="2">
        <v>1000000000630</v>
      </c>
      <c r="G297" s="2" t="s">
        <v>499</v>
      </c>
      <c r="H297">
        <v>9</v>
      </c>
      <c r="I297">
        <v>79</v>
      </c>
      <c r="J297" s="2"/>
    </row>
    <row r="298" spans="1:10" x14ac:dyDescent="0.25">
      <c r="A298" s="2" t="s">
        <v>417</v>
      </c>
      <c r="B298" s="2">
        <v>2100128420</v>
      </c>
      <c r="F298" s="2">
        <v>1000000000630</v>
      </c>
      <c r="G298" s="2" t="s">
        <v>499</v>
      </c>
      <c r="H298">
        <v>2</v>
      </c>
      <c r="I298">
        <v>20.5</v>
      </c>
      <c r="J298" s="2"/>
    </row>
    <row r="299" spans="1:10" x14ac:dyDescent="0.25">
      <c r="A299" s="2" t="s">
        <v>413</v>
      </c>
      <c r="B299" s="2">
        <v>2100129042</v>
      </c>
      <c r="C299" s="2" t="s">
        <v>484</v>
      </c>
      <c r="D299" s="2" t="s">
        <v>25</v>
      </c>
      <c r="E299" s="2"/>
      <c r="F299" s="2">
        <v>1000000000283</v>
      </c>
      <c r="G299" s="2" t="s">
        <v>469</v>
      </c>
      <c r="H299">
        <v>2</v>
      </c>
      <c r="I299">
        <v>105</v>
      </c>
      <c r="J299" s="2"/>
    </row>
    <row r="300" spans="1:10" x14ac:dyDescent="0.25">
      <c r="A300" s="2" t="s">
        <v>410</v>
      </c>
      <c r="B300" s="2">
        <v>2100129042</v>
      </c>
      <c r="F300" s="2">
        <v>1000000000282</v>
      </c>
      <c r="G300" s="2" t="s">
        <v>476</v>
      </c>
      <c r="H300">
        <v>8</v>
      </c>
      <c r="I300">
        <v>365.5</v>
      </c>
      <c r="J300" s="2"/>
    </row>
    <row r="301" spans="1:10" x14ac:dyDescent="0.25">
      <c r="A301" s="2" t="s">
        <v>412</v>
      </c>
      <c r="B301" s="2">
        <v>2100129042</v>
      </c>
      <c r="F301" s="2">
        <v>1000000000278</v>
      </c>
      <c r="G301" s="2" t="s">
        <v>477</v>
      </c>
      <c r="H301">
        <v>14</v>
      </c>
      <c r="I301">
        <v>518.5</v>
      </c>
      <c r="J301" s="2"/>
    </row>
    <row r="302" spans="1:10" x14ac:dyDescent="0.25">
      <c r="A302" s="2" t="s">
        <v>411</v>
      </c>
      <c r="B302" s="2">
        <v>2100129042</v>
      </c>
      <c r="F302" s="2">
        <v>1000000000637</v>
      </c>
      <c r="G302" s="2" t="s">
        <v>478</v>
      </c>
      <c r="H302">
        <v>1</v>
      </c>
      <c r="I302">
        <v>24.5</v>
      </c>
      <c r="J302" s="2"/>
    </row>
    <row r="303" spans="1:10" x14ac:dyDescent="0.25">
      <c r="A303" s="2" t="s">
        <v>411</v>
      </c>
      <c r="B303" s="2">
        <v>2100129042</v>
      </c>
      <c r="F303" s="2">
        <v>1000000000637</v>
      </c>
      <c r="G303" s="2" t="s">
        <v>478</v>
      </c>
      <c r="H303">
        <v>3</v>
      </c>
      <c r="I303">
        <v>83.5</v>
      </c>
      <c r="J303" s="2"/>
    </row>
    <row r="304" spans="1:10" x14ac:dyDescent="0.25">
      <c r="A304" s="2" t="s">
        <v>410</v>
      </c>
      <c r="B304" s="2">
        <v>2100129042</v>
      </c>
      <c r="F304" s="2">
        <v>1000000000282</v>
      </c>
      <c r="G304" s="2" t="s">
        <v>476</v>
      </c>
      <c r="H304">
        <v>1</v>
      </c>
      <c r="I304">
        <v>42</v>
      </c>
      <c r="J304" s="2"/>
    </row>
    <row r="305" spans="1:10" x14ac:dyDescent="0.25">
      <c r="A305" s="2" t="s">
        <v>413</v>
      </c>
      <c r="B305" s="2">
        <v>2100129042</v>
      </c>
      <c r="F305" s="2">
        <v>1000000000283</v>
      </c>
      <c r="G305" s="2" t="s">
        <v>469</v>
      </c>
      <c r="H305">
        <v>1</v>
      </c>
      <c r="I305">
        <v>52</v>
      </c>
      <c r="J305" s="2"/>
    </row>
    <row r="306" spans="1:10" x14ac:dyDescent="0.25">
      <c r="A306" s="2" t="s">
        <v>427</v>
      </c>
      <c r="B306" s="2">
        <v>2100129057</v>
      </c>
      <c r="C306" s="2" t="s">
        <v>467</v>
      </c>
      <c r="D306" s="2" t="s">
        <v>25</v>
      </c>
      <c r="E306" s="2"/>
      <c r="F306" s="2">
        <v>1000000000278</v>
      </c>
      <c r="G306" s="2" t="s">
        <v>477</v>
      </c>
      <c r="H306">
        <v>4</v>
      </c>
      <c r="I306">
        <v>129</v>
      </c>
      <c r="J306" s="2"/>
    </row>
    <row r="307" spans="1:10" x14ac:dyDescent="0.25">
      <c r="A307" s="2" t="s">
        <v>426</v>
      </c>
      <c r="B307" s="2">
        <v>2100129057</v>
      </c>
      <c r="F307" s="2">
        <v>1000000000637</v>
      </c>
      <c r="G307" s="2" t="s">
        <v>478</v>
      </c>
      <c r="H307">
        <v>3</v>
      </c>
      <c r="I307">
        <v>77</v>
      </c>
      <c r="J307" s="2"/>
    </row>
    <row r="308" spans="1:10" x14ac:dyDescent="0.25">
      <c r="A308" s="2" t="s">
        <v>425</v>
      </c>
      <c r="B308" s="2">
        <v>2100129057</v>
      </c>
      <c r="F308" s="2">
        <v>1000000000631</v>
      </c>
      <c r="G308" s="2" t="s">
        <v>485</v>
      </c>
      <c r="H308">
        <v>12</v>
      </c>
      <c r="I308">
        <v>176</v>
      </c>
      <c r="J308" s="2"/>
    </row>
    <row r="309" spans="1:10" x14ac:dyDescent="0.25">
      <c r="A309" s="2" t="s">
        <v>424</v>
      </c>
      <c r="B309" s="2">
        <v>2100129057</v>
      </c>
      <c r="F309" s="2">
        <v>1000000000630</v>
      </c>
      <c r="G309" s="2" t="s">
        <v>499</v>
      </c>
      <c r="H309">
        <v>15</v>
      </c>
      <c r="I309">
        <v>113.5</v>
      </c>
      <c r="J309" s="2"/>
    </row>
    <row r="310" spans="1:10" x14ac:dyDescent="0.25">
      <c r="A310" s="2" t="s">
        <v>425</v>
      </c>
      <c r="B310" s="2">
        <v>2100129057</v>
      </c>
      <c r="F310" s="2">
        <v>1000000000631</v>
      </c>
      <c r="G310" s="2" t="s">
        <v>485</v>
      </c>
      <c r="H310">
        <v>3</v>
      </c>
      <c r="I310">
        <v>43.5</v>
      </c>
      <c r="J310" s="2"/>
    </row>
    <row r="311" spans="1:10" x14ac:dyDescent="0.25">
      <c r="A311" s="2" t="s">
        <v>426</v>
      </c>
      <c r="B311" s="2">
        <v>2100129057</v>
      </c>
      <c r="F311" s="2">
        <v>1000000000637</v>
      </c>
      <c r="G311" s="2" t="s">
        <v>478</v>
      </c>
      <c r="H311">
        <v>2</v>
      </c>
      <c r="I311">
        <v>56.5</v>
      </c>
      <c r="J311" s="2"/>
    </row>
    <row r="312" spans="1:10" x14ac:dyDescent="0.25">
      <c r="A312" s="2" t="s">
        <v>427</v>
      </c>
      <c r="B312" s="2">
        <v>2100129057</v>
      </c>
      <c r="F312" s="2">
        <v>1000000000278</v>
      </c>
      <c r="G312" s="2" t="s">
        <v>477</v>
      </c>
      <c r="H312">
        <v>1</v>
      </c>
      <c r="I312">
        <v>31</v>
      </c>
      <c r="J312" s="2"/>
    </row>
    <row r="313" spans="1:10" x14ac:dyDescent="0.25">
      <c r="A313" s="2" t="s">
        <v>430</v>
      </c>
      <c r="B313" s="2">
        <v>2100129054</v>
      </c>
      <c r="C313" s="2" t="s">
        <v>486</v>
      </c>
      <c r="D313" s="2"/>
      <c r="E313" s="2" t="s">
        <v>479</v>
      </c>
      <c r="F313" s="2">
        <v>1000000000631</v>
      </c>
      <c r="G313" s="2" t="s">
        <v>485</v>
      </c>
      <c r="H313">
        <v>1</v>
      </c>
      <c r="I313">
        <v>18</v>
      </c>
      <c r="J313" s="2"/>
    </row>
    <row r="314" spans="1:10" x14ac:dyDescent="0.25">
      <c r="A314" s="2" t="s">
        <v>429</v>
      </c>
      <c r="B314" s="2">
        <v>2100129054</v>
      </c>
      <c r="F314" s="2">
        <v>1000000000630</v>
      </c>
      <c r="G314" s="2" t="s">
        <v>499</v>
      </c>
      <c r="H314">
        <v>49</v>
      </c>
      <c r="I314">
        <v>315</v>
      </c>
      <c r="J314" s="2"/>
    </row>
    <row r="315" spans="1:10" x14ac:dyDescent="0.25">
      <c r="A315" s="2" t="s">
        <v>430</v>
      </c>
      <c r="B315" s="2">
        <v>2100129054</v>
      </c>
      <c r="F315" s="2">
        <v>1000000000631</v>
      </c>
      <c r="G315" s="2" t="s">
        <v>485</v>
      </c>
      <c r="H315">
        <v>1</v>
      </c>
      <c r="I315">
        <v>14</v>
      </c>
      <c r="J315" s="2"/>
    </row>
    <row r="316" spans="1:10" x14ac:dyDescent="0.25">
      <c r="A316" s="2" t="s">
        <v>420</v>
      </c>
      <c r="B316" s="2">
        <v>2100129039</v>
      </c>
      <c r="C316" s="2" t="s">
        <v>484</v>
      </c>
      <c r="D316" s="2"/>
      <c r="E316" s="2" t="s">
        <v>479</v>
      </c>
      <c r="F316" s="2">
        <v>1000000000282</v>
      </c>
      <c r="G316" s="2" t="s">
        <v>476</v>
      </c>
      <c r="H316">
        <v>6</v>
      </c>
      <c r="I316">
        <v>255.5</v>
      </c>
      <c r="J316" s="2"/>
    </row>
    <row r="317" spans="1:10" x14ac:dyDescent="0.25">
      <c r="A317" s="2" t="s">
        <v>422</v>
      </c>
      <c r="B317" s="2">
        <v>2100129039</v>
      </c>
      <c r="F317" s="2">
        <v>1000000000278</v>
      </c>
      <c r="G317" s="2" t="s">
        <v>477</v>
      </c>
      <c r="H317">
        <v>10</v>
      </c>
      <c r="I317">
        <v>362.5</v>
      </c>
      <c r="J317" s="2"/>
    </row>
    <row r="318" spans="1:10" x14ac:dyDescent="0.25">
      <c r="A318" s="2" t="s">
        <v>421</v>
      </c>
      <c r="B318" s="2">
        <v>2100129039</v>
      </c>
      <c r="F318" s="2">
        <v>1000000000637</v>
      </c>
      <c r="G318" s="2" t="s">
        <v>478</v>
      </c>
      <c r="H318">
        <v>2</v>
      </c>
      <c r="I318">
        <v>57.5</v>
      </c>
      <c r="J318" s="2"/>
    </row>
    <row r="319" spans="1:10" x14ac:dyDescent="0.25">
      <c r="A319" s="2" t="s">
        <v>422</v>
      </c>
      <c r="B319" s="2">
        <v>2100129039</v>
      </c>
      <c r="F319" s="2">
        <v>1000000000278</v>
      </c>
      <c r="G319" s="2" t="s">
        <v>477</v>
      </c>
      <c r="H319">
        <v>2</v>
      </c>
      <c r="I319">
        <v>64.5</v>
      </c>
      <c r="J319" s="2"/>
    </row>
    <row r="320" spans="1:10" x14ac:dyDescent="0.25">
      <c r="A320" s="2" t="s">
        <v>549</v>
      </c>
      <c r="B320" s="2">
        <v>2100129314</v>
      </c>
      <c r="C320" s="2" t="s">
        <v>467</v>
      </c>
      <c r="D320" s="2"/>
      <c r="E320" s="2" t="s">
        <v>550</v>
      </c>
      <c r="F320" s="2">
        <v>1000000000278</v>
      </c>
      <c r="G320" s="2" t="s">
        <v>477</v>
      </c>
      <c r="H320">
        <v>2</v>
      </c>
      <c r="I320">
        <v>58</v>
      </c>
      <c r="J320" s="2"/>
    </row>
    <row r="321" spans="1:10" x14ac:dyDescent="0.25">
      <c r="A321" s="2" t="s">
        <v>448</v>
      </c>
      <c r="B321" s="2">
        <v>2100129212</v>
      </c>
      <c r="C321" s="2" t="s">
        <v>467</v>
      </c>
      <c r="D321" s="2"/>
      <c r="E321" s="2" t="s">
        <v>551</v>
      </c>
      <c r="F321" s="2">
        <v>1000000000278</v>
      </c>
      <c r="G321" s="2" t="s">
        <v>477</v>
      </c>
      <c r="H321">
        <v>1</v>
      </c>
      <c r="I321">
        <v>35</v>
      </c>
      <c r="J321" s="2"/>
    </row>
    <row r="322" spans="1:10" x14ac:dyDescent="0.25">
      <c r="A322" s="2" t="s">
        <v>452</v>
      </c>
      <c r="B322" s="2">
        <v>2100129290</v>
      </c>
      <c r="C322" s="2" t="s">
        <v>467</v>
      </c>
      <c r="D322" s="2"/>
      <c r="E322" s="2" t="s">
        <v>552</v>
      </c>
      <c r="F322" s="2">
        <v>1000000000637</v>
      </c>
      <c r="G322" s="2" t="s">
        <v>478</v>
      </c>
      <c r="H322">
        <v>1</v>
      </c>
      <c r="I322">
        <v>28</v>
      </c>
      <c r="J322" s="2"/>
    </row>
    <row r="323" spans="1:10" x14ac:dyDescent="0.25">
      <c r="A323" s="2" t="s">
        <v>553</v>
      </c>
      <c r="B323" s="2">
        <v>2100129196</v>
      </c>
      <c r="C323" s="2" t="s">
        <v>486</v>
      </c>
      <c r="D323" s="2"/>
      <c r="E323" s="2" t="s">
        <v>492</v>
      </c>
      <c r="F323" s="2">
        <v>1000000000627</v>
      </c>
      <c r="G323" s="2" t="s">
        <v>493</v>
      </c>
      <c r="H323">
        <v>15</v>
      </c>
      <c r="I323">
        <v>2901.5</v>
      </c>
      <c r="J323" s="2"/>
    </row>
    <row r="324" spans="1:10" x14ac:dyDescent="0.25">
      <c r="A324" s="2" t="s">
        <v>446</v>
      </c>
      <c r="B324" s="2">
        <v>2100129205</v>
      </c>
      <c r="C324" s="2" t="s">
        <v>491</v>
      </c>
      <c r="D324" s="2"/>
      <c r="E324" s="2" t="s">
        <v>492</v>
      </c>
      <c r="F324" s="2">
        <v>1000000000278</v>
      </c>
      <c r="G324" s="2" t="s">
        <v>477</v>
      </c>
      <c r="H324">
        <v>3</v>
      </c>
      <c r="I324">
        <v>105.5</v>
      </c>
      <c r="J324" s="2"/>
    </row>
    <row r="325" spans="1:10" x14ac:dyDescent="0.25">
      <c r="A325" s="2" t="s">
        <v>445</v>
      </c>
      <c r="B325" s="2">
        <v>2100129205</v>
      </c>
      <c r="F325" s="2">
        <v>1000000000637</v>
      </c>
      <c r="G325" s="2" t="s">
        <v>478</v>
      </c>
      <c r="H325">
        <v>4</v>
      </c>
      <c r="I325">
        <v>100</v>
      </c>
      <c r="J325" s="2"/>
    </row>
    <row r="326" spans="1:10" x14ac:dyDescent="0.25">
      <c r="A326" s="2" t="s">
        <v>444</v>
      </c>
      <c r="B326" s="2">
        <v>2100129205</v>
      </c>
      <c r="F326" s="2">
        <v>1000000000631</v>
      </c>
      <c r="G326" s="2" t="s">
        <v>485</v>
      </c>
      <c r="H326">
        <v>7</v>
      </c>
      <c r="I326">
        <v>105.5</v>
      </c>
      <c r="J326" s="2"/>
    </row>
    <row r="327" spans="1:10" x14ac:dyDescent="0.25">
      <c r="A327" s="2" t="s">
        <v>443</v>
      </c>
      <c r="B327" s="2">
        <v>2100129205</v>
      </c>
      <c r="F327" s="2">
        <v>1000000000630</v>
      </c>
      <c r="G327" s="2" t="s">
        <v>499</v>
      </c>
      <c r="H327">
        <v>72</v>
      </c>
      <c r="I327">
        <v>440</v>
      </c>
      <c r="J327" s="2"/>
    </row>
    <row r="328" spans="1:10" x14ac:dyDescent="0.25">
      <c r="A328" s="2" t="s">
        <v>554</v>
      </c>
      <c r="B328" s="2">
        <v>NaN</v>
      </c>
      <c r="F328" s="2">
        <v>NaN</v>
      </c>
      <c r="G328" s="2"/>
      <c r="J328" s="2"/>
    </row>
    <row r="329" spans="1:10" x14ac:dyDescent="0.25">
      <c r="A329" s="2" t="s">
        <v>554</v>
      </c>
      <c r="B329" s="2">
        <v>NaN</v>
      </c>
      <c r="F329" s="2">
        <v>NaN</v>
      </c>
      <c r="G329" s="2"/>
      <c r="J329" s="2"/>
    </row>
    <row r="330" spans="1:10" x14ac:dyDescent="0.25">
      <c r="A330" s="2" t="s">
        <v>554</v>
      </c>
      <c r="B330" s="2">
        <v>NaN</v>
      </c>
      <c r="F330" s="2">
        <v>NaN</v>
      </c>
      <c r="G330" s="2"/>
      <c r="J330" s="2"/>
    </row>
    <row r="331" spans="1:10" x14ac:dyDescent="0.25">
      <c r="A331" s="2" t="s">
        <v>554</v>
      </c>
      <c r="B331" s="2">
        <v>NaN</v>
      </c>
      <c r="F331" s="2">
        <v>NaN</v>
      </c>
      <c r="G331" s="2"/>
      <c r="J331" s="2"/>
    </row>
    <row r="332" spans="1:10" x14ac:dyDescent="0.25">
      <c r="A332" s="2" t="s">
        <v>554</v>
      </c>
      <c r="B332" s="2">
        <v>NaN</v>
      </c>
      <c r="F332" s="2">
        <v>NaN</v>
      </c>
      <c r="G332" s="2"/>
      <c r="J332" s="2"/>
    </row>
    <row r="333" spans="1:10" x14ac:dyDescent="0.25">
      <c r="A333" s="2" t="s">
        <v>554</v>
      </c>
      <c r="B333" s="2">
        <v>NaN</v>
      </c>
      <c r="F333" s="2">
        <v>NaN</v>
      </c>
      <c r="G333" s="2"/>
      <c r="J333" s="2"/>
    </row>
    <row r="334" spans="1:10" x14ac:dyDescent="0.25">
      <c r="A334" s="2" t="s">
        <v>554</v>
      </c>
      <c r="B334" s="2">
        <v>NaN</v>
      </c>
      <c r="F334" s="2">
        <v>NaN</v>
      </c>
      <c r="G334" s="2"/>
      <c r="J334" s="2"/>
    </row>
    <row r="335" spans="1:10" x14ac:dyDescent="0.25">
      <c r="A335" s="2" t="s">
        <v>554</v>
      </c>
      <c r="B335" s="2">
        <v>NaN</v>
      </c>
      <c r="F335" s="2">
        <v>NaN</v>
      </c>
      <c r="G335" s="2"/>
      <c r="J335" s="2"/>
    </row>
    <row r="336" spans="1:10" x14ac:dyDescent="0.25">
      <c r="A336" s="2" t="s">
        <v>554</v>
      </c>
      <c r="B336" s="2">
        <v>NaN</v>
      </c>
      <c r="F336" s="2">
        <v>NaN</v>
      </c>
      <c r="G336" s="2"/>
      <c r="J336" s="2"/>
    </row>
    <row r="337" spans="1:10" x14ac:dyDescent="0.25">
      <c r="A337" s="2" t="s">
        <v>554</v>
      </c>
      <c r="B337" s="2">
        <v>NaN</v>
      </c>
      <c r="F337" s="2">
        <v>NaN</v>
      </c>
      <c r="G337" s="2"/>
      <c r="J337" s="2"/>
    </row>
    <row r="338" spans="1:10" x14ac:dyDescent="0.25">
      <c r="A338" s="2" t="s">
        <v>554</v>
      </c>
      <c r="B338" s="2">
        <v>NaN</v>
      </c>
      <c r="F338" s="2">
        <v>NaN</v>
      </c>
      <c r="G338" s="2"/>
      <c r="J338" s="2"/>
    </row>
    <row r="339" spans="1:10" x14ac:dyDescent="0.25">
      <c r="A339" s="2" t="s">
        <v>554</v>
      </c>
      <c r="B339" s="2">
        <v>NaN</v>
      </c>
      <c r="F339" s="2">
        <v>NaN</v>
      </c>
      <c r="G339" s="2"/>
      <c r="J339" s="2"/>
    </row>
    <row r="340" spans="1:10" x14ac:dyDescent="0.25">
      <c r="A340" s="2" t="s">
        <v>554</v>
      </c>
      <c r="B340" s="2">
        <v>NaN</v>
      </c>
      <c r="F340" s="2">
        <v>NaN</v>
      </c>
      <c r="G340" s="2"/>
      <c r="J340" s="2"/>
    </row>
    <row r="341" spans="1:10" x14ac:dyDescent="0.25">
      <c r="A341" s="2" t="s">
        <v>554</v>
      </c>
      <c r="B341" s="2">
        <v>NaN</v>
      </c>
      <c r="F341" s="2">
        <v>NaN</v>
      </c>
      <c r="G341" s="2"/>
      <c r="J341" s="2"/>
    </row>
    <row r="342" spans="1:10" x14ac:dyDescent="0.25">
      <c r="A342" s="2" t="s">
        <v>554</v>
      </c>
      <c r="B342" s="2">
        <v>NaN</v>
      </c>
      <c r="F342" s="2">
        <v>NaN</v>
      </c>
      <c r="G342" s="2"/>
      <c r="J342" s="2"/>
    </row>
    <row r="343" spans="1:10" x14ac:dyDescent="0.25">
      <c r="A343" s="2" t="s">
        <v>554</v>
      </c>
      <c r="B343" s="2">
        <v>NaN</v>
      </c>
      <c r="F343" s="2">
        <v>NaN</v>
      </c>
      <c r="G343" s="2"/>
      <c r="J343" s="2"/>
    </row>
    <row r="344" spans="1:10" x14ac:dyDescent="0.25">
      <c r="A344" s="2" t="s">
        <v>554</v>
      </c>
      <c r="B344" s="2">
        <v>NaN</v>
      </c>
      <c r="F344" s="2">
        <v>NaN</v>
      </c>
      <c r="G344" s="2"/>
      <c r="J344" s="2"/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zoomScale="110" zoomScaleNormal="110">
      <selection activeCell="B5" sqref="B5"/>
    </sheetView>
  </sheetViews>
  <sheetFormatPr defaultRowHeight="15" outlineLevelRow="0" outlineLevelCol="0" x14ac:dyDescent="0" defaultColWidth="8.7109375"/>
  <cols>
    <col min="1" max="1" width="12.7109375" style="1" customWidth="1"/>
    <col min="2" max="2" width="20.140625" style="1" customWidth="1"/>
  </cols>
  <sheetData>
    <row r="1" ht="30" customHeight="1" spans="1:2" x14ac:dyDescent="0.25">
      <c r="A1" s="11" t="s">
        <v>458</v>
      </c>
      <c r="B1" s="11" t="s">
        <v>460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 zoomScale="110" zoomScaleNormal="110"/>
  </sheetViews>
  <sheetFormatPr defaultRowHeight="15" outlineLevelRow="0" outlineLevelCol="0" x14ac:dyDescent="0" defaultColWidth="8.7109375"/>
  <cols>
    <col min="1" max="2" width="50.42578125" style="1" customWidth="1"/>
    <col min="3" max="3" width="37.7109375" style="1" customWidth="1"/>
    <col min="4" max="4" width="38.28515625" style="1" customWidth="1"/>
    <col min="5" max="5" width="36.28515625" style="2" customWidth="1"/>
    <col min="6" max="6" width="19.85546875" style="2" customWidth="1"/>
    <col min="16383" max="16384" width="11.5703125" style="2" customWidth="1"/>
  </cols>
  <sheetData>
    <row r="1" ht="13.5" customHeight="1" spans="1:6" x14ac:dyDescent="0.25">
      <c r="A1" s="12" t="s">
        <v>555</v>
      </c>
      <c r="B1" s="12" t="s">
        <v>556</v>
      </c>
      <c r="C1" s="12" t="s">
        <v>557</v>
      </c>
      <c r="D1" s="12" t="s">
        <v>558</v>
      </c>
      <c r="E1" s="12" t="s">
        <v>557</v>
      </c>
      <c r="F1" s="12" t="s">
        <v>11</v>
      </c>
    </row>
    <row r="2" ht="13.5" customHeight="1" spans="1:6" x14ac:dyDescent="0.25">
      <c r="A2" s="13" t="s">
        <v>559</v>
      </c>
      <c r="B2" s="13" t="s">
        <v>559</v>
      </c>
      <c r="C2" s="13" t="s">
        <v>51</v>
      </c>
      <c r="D2" s="13" t="s">
        <v>560</v>
      </c>
      <c r="E2" s="13" t="s">
        <v>51</v>
      </c>
      <c r="F2" s="13" t="s">
        <v>561</v>
      </c>
    </row>
    <row r="3" ht="13.5" customHeight="1" spans="1:6" x14ac:dyDescent="0.25">
      <c r="A3" s="13" t="s">
        <v>562</v>
      </c>
      <c r="B3" s="13" t="s">
        <v>563</v>
      </c>
      <c r="C3" s="13" t="s">
        <v>49</v>
      </c>
      <c r="D3" s="13" t="s">
        <v>564</v>
      </c>
      <c r="E3" s="13" t="s">
        <v>49</v>
      </c>
      <c r="F3" s="13" t="s">
        <v>561</v>
      </c>
    </row>
    <row r="4" ht="13.5" customHeight="1" spans="1:6" x14ac:dyDescent="0.25">
      <c r="A4" s="13" t="s">
        <v>565</v>
      </c>
      <c r="B4" s="13" t="s">
        <v>563</v>
      </c>
      <c r="C4" s="13" t="s">
        <v>45</v>
      </c>
      <c r="D4" s="13" t="s">
        <v>566</v>
      </c>
      <c r="E4" s="13" t="s">
        <v>45</v>
      </c>
      <c r="F4" s="13" t="s">
        <v>561</v>
      </c>
    </row>
    <row r="5" ht="13.5" customHeight="1" spans="1:6" x14ac:dyDescent="0.25">
      <c r="A5" s="13" t="s">
        <v>561</v>
      </c>
      <c r="B5" s="13" t="s">
        <v>567</v>
      </c>
      <c r="C5" s="13" t="s">
        <v>568</v>
      </c>
      <c r="D5" s="13" t="s">
        <v>569</v>
      </c>
      <c r="E5" s="13" t="s">
        <v>207</v>
      </c>
      <c r="F5" s="13" t="s">
        <v>570</v>
      </c>
    </row>
    <row r="6" ht="13.5" customHeight="1" spans="1:6" x14ac:dyDescent="0.25">
      <c r="A6" s="13" t="s">
        <v>571</v>
      </c>
      <c r="B6" s="13" t="s">
        <v>571</v>
      </c>
      <c r="C6" s="13" t="s">
        <v>207</v>
      </c>
      <c r="D6" s="13" t="s">
        <v>569</v>
      </c>
      <c r="E6" s="13" t="s">
        <v>209</v>
      </c>
      <c r="F6" s="13" t="s">
        <v>570</v>
      </c>
    </row>
    <row r="7" ht="13.5" customHeight="1" spans="1:6" x14ac:dyDescent="0.25">
      <c r="A7" s="13" t="s">
        <v>572</v>
      </c>
      <c r="B7" s="13" t="s">
        <v>573</v>
      </c>
      <c r="C7" s="13" t="s">
        <v>209</v>
      </c>
      <c r="D7" s="13" t="s">
        <v>574</v>
      </c>
      <c r="E7" s="13" t="s">
        <v>384</v>
      </c>
      <c r="F7" s="13" t="s">
        <v>570</v>
      </c>
    </row>
    <row r="8" ht="13.5" customHeight="1" spans="1:6" x14ac:dyDescent="0.25">
      <c r="A8" s="13" t="s">
        <v>575</v>
      </c>
      <c r="B8" s="13" t="s">
        <v>573</v>
      </c>
      <c r="C8" s="13" t="s">
        <v>576</v>
      </c>
      <c r="D8" s="13" t="s">
        <v>574</v>
      </c>
      <c r="E8" s="13" t="s">
        <v>240</v>
      </c>
      <c r="F8" s="13" t="s">
        <v>570</v>
      </c>
    </row>
    <row r="9" ht="13.5" customHeight="1" spans="1:6" x14ac:dyDescent="0.25">
      <c r="A9" s="13" t="s">
        <v>577</v>
      </c>
      <c r="B9" s="13" t="s">
        <v>563</v>
      </c>
      <c r="C9" s="13" t="s">
        <v>384</v>
      </c>
      <c r="D9" s="13" t="s">
        <v>578</v>
      </c>
      <c r="E9" s="13" t="s">
        <v>43</v>
      </c>
      <c r="F9" s="13" t="s">
        <v>570</v>
      </c>
    </row>
    <row r="10" ht="13.5" customHeight="1" spans="1:6" x14ac:dyDescent="0.25">
      <c r="A10" s="13" t="s">
        <v>579</v>
      </c>
      <c r="B10" s="13" t="s">
        <v>563</v>
      </c>
      <c r="C10" s="13" t="s">
        <v>580</v>
      </c>
      <c r="D10" s="13" t="s">
        <v>578</v>
      </c>
      <c r="E10" s="13" t="s">
        <v>27</v>
      </c>
      <c r="F10" s="13" t="s">
        <v>559</v>
      </c>
    </row>
    <row r="11" ht="13.5" customHeight="1" spans="1:6" x14ac:dyDescent="0.25">
      <c r="A11" s="13" t="s">
        <v>581</v>
      </c>
      <c r="B11" s="13" t="s">
        <v>581</v>
      </c>
      <c r="C11" s="13" t="s">
        <v>240</v>
      </c>
      <c r="D11" s="13" t="s">
        <v>582</v>
      </c>
      <c r="E11" s="13" t="s">
        <v>583</v>
      </c>
      <c r="F11" s="13" t="s">
        <v>559</v>
      </c>
    </row>
    <row r="12" ht="13.5" customHeight="1" spans="1:6" x14ac:dyDescent="0.25">
      <c r="A12" s="13" t="s">
        <v>570</v>
      </c>
      <c r="B12" s="13" t="s">
        <v>584</v>
      </c>
      <c r="C12" s="13" t="s">
        <v>585</v>
      </c>
      <c r="D12" s="13" t="s">
        <v>582</v>
      </c>
      <c r="E12" s="13" t="s">
        <v>395</v>
      </c>
      <c r="F12" s="13" t="s">
        <v>571</v>
      </c>
    </row>
    <row r="13" ht="13.5" customHeight="1" spans="1:6" x14ac:dyDescent="0.25">
      <c r="A13" s="13" t="s">
        <v>586</v>
      </c>
      <c r="B13" s="13" t="s">
        <v>586</v>
      </c>
      <c r="C13" s="13" t="s">
        <v>43</v>
      </c>
      <c r="D13" s="13" t="s">
        <v>587</v>
      </c>
      <c r="E13" s="13" t="s">
        <v>41</v>
      </c>
      <c r="F13" s="13" t="s">
        <v>571</v>
      </c>
    </row>
    <row r="14" ht="13.5" customHeight="1" spans="1:6" x14ac:dyDescent="0.25">
      <c r="A14" s="13" t="s">
        <v>588</v>
      </c>
      <c r="B14" s="13" t="s">
        <v>588</v>
      </c>
      <c r="C14" s="13" t="s">
        <v>589</v>
      </c>
      <c r="D14" s="13" t="s">
        <v>587</v>
      </c>
      <c r="E14" s="13" t="s">
        <v>397</v>
      </c>
      <c r="F14" s="13" t="s">
        <v>571</v>
      </c>
    </row>
    <row r="15" ht="13.5" customHeight="1" spans="1:6" x14ac:dyDescent="0.25">
      <c r="A15" s="13" t="s">
        <v>590</v>
      </c>
      <c r="B15" s="13" t="s">
        <v>590</v>
      </c>
      <c r="C15" s="13" t="s">
        <v>27</v>
      </c>
      <c r="D15" s="13" t="s">
        <v>591</v>
      </c>
      <c r="E15" s="13" t="s">
        <v>316</v>
      </c>
      <c r="F15" s="13" t="s">
        <v>571</v>
      </c>
    </row>
    <row r="16" ht="13.5" customHeight="1" spans="1:6" x14ac:dyDescent="0.25">
      <c r="A16" s="13" t="s">
        <v>592</v>
      </c>
      <c r="B16" s="13" t="s">
        <v>592</v>
      </c>
      <c r="C16" s="13" t="s">
        <v>583</v>
      </c>
      <c r="D16" s="13" t="s">
        <v>591</v>
      </c>
      <c r="E16" s="13" t="s">
        <v>30</v>
      </c>
      <c r="F16" s="13" t="s">
        <v>593</v>
      </c>
    </row>
    <row r="17" ht="13.5" customHeight="1" spans="1:6" x14ac:dyDescent="0.25">
      <c r="A17" s="13" t="s">
        <v>594</v>
      </c>
      <c r="B17" s="13" t="s">
        <v>563</v>
      </c>
      <c r="C17" s="13" t="s">
        <v>595</v>
      </c>
      <c r="D17" s="13" t="s">
        <v>591</v>
      </c>
      <c r="E17" s="13" t="s">
        <v>596</v>
      </c>
      <c r="F17" s="13" t="s">
        <v>593</v>
      </c>
    </row>
    <row r="18" ht="13.5" customHeight="1" spans="1:6" x14ac:dyDescent="0.25">
      <c r="A18" s="13" t="s">
        <v>597</v>
      </c>
      <c r="B18" s="13" t="s">
        <v>597</v>
      </c>
      <c r="C18" s="13" t="s">
        <v>395</v>
      </c>
      <c r="D18" s="13" t="s">
        <v>598</v>
      </c>
      <c r="E18" s="13" t="s">
        <v>32</v>
      </c>
      <c r="F18" s="13" t="s">
        <v>599</v>
      </c>
    </row>
    <row r="19" ht="13.5" customHeight="1" spans="1:6" x14ac:dyDescent="0.25">
      <c r="A19" s="13" t="s">
        <v>600</v>
      </c>
      <c r="B19" s="13" t="s">
        <v>573</v>
      </c>
      <c r="C19" s="13" t="s">
        <v>41</v>
      </c>
      <c r="D19" s="13" t="s">
        <v>598</v>
      </c>
      <c r="E19" s="13" t="s">
        <v>369</v>
      </c>
      <c r="F19" s="13" t="s">
        <v>599</v>
      </c>
    </row>
    <row r="20" ht="13.5" customHeight="1" spans="1:6" x14ac:dyDescent="0.25">
      <c r="A20" s="13" t="s">
        <v>601</v>
      </c>
      <c r="B20" s="13" t="s">
        <v>573</v>
      </c>
      <c r="C20" s="13" t="s">
        <v>602</v>
      </c>
      <c r="D20" s="13" t="s">
        <v>598</v>
      </c>
      <c r="E20" s="13" t="s">
        <v>34</v>
      </c>
      <c r="F20" s="13" t="s">
        <v>599</v>
      </c>
    </row>
    <row r="21" ht="13.5" customHeight="1" spans="1:6" x14ac:dyDescent="0.25">
      <c r="A21" s="13" t="s">
        <v>603</v>
      </c>
      <c r="B21" s="13" t="s">
        <v>563</v>
      </c>
      <c r="C21" s="13" t="s">
        <v>316</v>
      </c>
      <c r="D21" s="13" t="s">
        <v>604</v>
      </c>
      <c r="E21" s="13" t="s">
        <v>112</v>
      </c>
      <c r="F21" s="13" t="s">
        <v>599</v>
      </c>
    </row>
    <row r="22" ht="13.5" customHeight="1" spans="1:6" x14ac:dyDescent="0.25">
      <c r="A22" s="13" t="s">
        <v>605</v>
      </c>
      <c r="B22" s="13" t="s">
        <v>573</v>
      </c>
      <c r="C22" s="13" t="s">
        <v>397</v>
      </c>
      <c r="D22" s="13" t="s">
        <v>604</v>
      </c>
      <c r="E22" s="13" t="s">
        <v>132</v>
      </c>
      <c r="F22" s="13" t="s">
        <v>599</v>
      </c>
    </row>
    <row r="23" ht="13.5" customHeight="1" spans="1:6" x14ac:dyDescent="0.25">
      <c r="A23" s="13" t="s">
        <v>606</v>
      </c>
      <c r="B23" s="13" t="s">
        <v>573</v>
      </c>
      <c r="C23" s="13" t="s">
        <v>30</v>
      </c>
      <c r="D23" s="13" t="s">
        <v>607</v>
      </c>
      <c r="E23" s="13" t="s">
        <v>114</v>
      </c>
      <c r="F23" s="13" t="s">
        <v>599</v>
      </c>
    </row>
    <row r="24" ht="13.5" customHeight="1" spans="1:6" x14ac:dyDescent="0.25">
      <c r="A24" s="13" t="s">
        <v>608</v>
      </c>
      <c r="B24" s="13" t="s">
        <v>563</v>
      </c>
      <c r="C24" s="13" t="s">
        <v>596</v>
      </c>
      <c r="D24" s="13" t="s">
        <v>607</v>
      </c>
      <c r="E24" s="13" t="s">
        <v>609</v>
      </c>
      <c r="F24" s="13" t="s">
        <v>610</v>
      </c>
    </row>
    <row r="25" ht="13.5" customHeight="1" spans="1:6" x14ac:dyDescent="0.25">
      <c r="A25" s="13" t="s">
        <v>611</v>
      </c>
      <c r="B25" s="13" t="s">
        <v>573</v>
      </c>
      <c r="C25" s="13" t="s">
        <v>32</v>
      </c>
      <c r="D25" s="13" t="s">
        <v>612</v>
      </c>
      <c r="E25" s="13" t="s">
        <v>117</v>
      </c>
      <c r="F25" s="13" t="s">
        <v>610</v>
      </c>
    </row>
    <row r="26" ht="13.5" customHeight="1" spans="1:6" x14ac:dyDescent="0.25">
      <c r="A26" s="13" t="s">
        <v>613</v>
      </c>
      <c r="B26" s="13" t="s">
        <v>563</v>
      </c>
      <c r="C26" s="13" t="s">
        <v>369</v>
      </c>
      <c r="D26" s="13" t="s">
        <v>574</v>
      </c>
      <c r="E26" s="13" t="s">
        <v>614</v>
      </c>
      <c r="F26" s="13" t="s">
        <v>610</v>
      </c>
    </row>
    <row r="27" ht="13.5" customHeight="1" spans="1:6" x14ac:dyDescent="0.25">
      <c r="A27" s="13" t="s">
        <v>615</v>
      </c>
      <c r="B27" s="13" t="s">
        <v>573</v>
      </c>
      <c r="C27" s="13" t="s">
        <v>616</v>
      </c>
      <c r="D27" s="13" t="s">
        <v>574</v>
      </c>
      <c r="E27" s="13" t="s">
        <v>282</v>
      </c>
      <c r="F27" s="13" t="s">
        <v>610</v>
      </c>
    </row>
    <row r="28" ht="13.5" customHeight="1" spans="1:6" x14ac:dyDescent="0.25">
      <c r="A28" s="13" t="s">
        <v>617</v>
      </c>
      <c r="B28" s="13" t="s">
        <v>573</v>
      </c>
      <c r="C28" s="13" t="s">
        <v>34</v>
      </c>
      <c r="D28" s="13" t="s">
        <v>618</v>
      </c>
      <c r="E28" s="13" t="s">
        <v>619</v>
      </c>
      <c r="F28" s="13" t="s">
        <v>610</v>
      </c>
    </row>
    <row r="29" ht="13.5" customHeight="1" spans="1:6" x14ac:dyDescent="0.25">
      <c r="A29" s="13" t="s">
        <v>620</v>
      </c>
      <c r="B29" s="13" t="s">
        <v>563</v>
      </c>
      <c r="C29" s="13" t="s">
        <v>112</v>
      </c>
      <c r="D29" s="13" t="s">
        <v>621</v>
      </c>
      <c r="E29" s="13" t="s">
        <v>622</v>
      </c>
      <c r="F29" s="13" t="s">
        <v>610</v>
      </c>
    </row>
    <row r="30" ht="13.5" customHeight="1" spans="1:6" x14ac:dyDescent="0.25">
      <c r="A30" s="13" t="s">
        <v>623</v>
      </c>
      <c r="B30" s="13" t="s">
        <v>563</v>
      </c>
      <c r="C30" s="13" t="s">
        <v>132</v>
      </c>
      <c r="D30" s="13" t="s">
        <v>624</v>
      </c>
      <c r="E30" s="13" t="s">
        <v>625</v>
      </c>
      <c r="F30" s="13" t="s">
        <v>626</v>
      </c>
    </row>
    <row r="31" ht="13.5" customHeight="1" spans="1:6" x14ac:dyDescent="0.25">
      <c r="A31" s="13" t="s">
        <v>627</v>
      </c>
      <c r="B31" s="13" t="s">
        <v>563</v>
      </c>
      <c r="C31" s="13" t="s">
        <v>114</v>
      </c>
      <c r="D31" s="13" t="s">
        <v>628</v>
      </c>
      <c r="E31" s="13" t="s">
        <v>320</v>
      </c>
      <c r="F31" s="13" t="s">
        <v>626</v>
      </c>
    </row>
    <row r="32" ht="13.5" customHeight="1" spans="1:6" x14ac:dyDescent="0.25">
      <c r="A32" s="13" t="s">
        <v>629</v>
      </c>
      <c r="B32" s="13" t="s">
        <v>573</v>
      </c>
      <c r="C32" s="13" t="s">
        <v>609</v>
      </c>
      <c r="D32" s="13" t="s">
        <v>630</v>
      </c>
      <c r="E32" s="13" t="s">
        <v>154</v>
      </c>
      <c r="F32" s="13" t="s">
        <v>626</v>
      </c>
    </row>
    <row r="33" ht="13.5" customHeight="1" spans="1:6" x14ac:dyDescent="0.25">
      <c r="A33" s="13" t="s">
        <v>631</v>
      </c>
      <c r="B33" s="13" t="s">
        <v>571</v>
      </c>
      <c r="C33" s="13" t="s">
        <v>117</v>
      </c>
      <c r="D33" s="13" t="s">
        <v>632</v>
      </c>
      <c r="E33" s="13" t="s">
        <v>633</v>
      </c>
      <c r="F33" s="13" t="s">
        <v>626</v>
      </c>
    </row>
    <row r="34" ht="13.5" customHeight="1" spans="1:6" x14ac:dyDescent="0.25">
      <c r="A34" s="13" t="s">
        <v>634</v>
      </c>
      <c r="B34" s="13" t="s">
        <v>563</v>
      </c>
      <c r="C34" s="13" t="s">
        <v>614</v>
      </c>
      <c r="D34" s="13" t="s">
        <v>632</v>
      </c>
      <c r="E34" s="13" t="s">
        <v>67</v>
      </c>
      <c r="F34" s="13" t="s">
        <v>561</v>
      </c>
    </row>
    <row r="35" ht="13.5" customHeight="1" spans="1:6" x14ac:dyDescent="0.25">
      <c r="A35" s="13" t="s">
        <v>635</v>
      </c>
      <c r="B35" s="13" t="s">
        <v>563</v>
      </c>
      <c r="C35" s="13" t="s">
        <v>282</v>
      </c>
      <c r="D35" s="13" t="s">
        <v>636</v>
      </c>
      <c r="E35" s="13" t="s">
        <v>102</v>
      </c>
      <c r="F35" s="13" t="s">
        <v>586</v>
      </c>
    </row>
    <row r="36" ht="13.5" customHeight="1" spans="1:6" x14ac:dyDescent="0.25">
      <c r="A36" s="13" t="s">
        <v>637</v>
      </c>
      <c r="B36" s="13" t="s">
        <v>571</v>
      </c>
      <c r="C36" s="13" t="s">
        <v>619</v>
      </c>
      <c r="D36" s="13" t="s">
        <v>636</v>
      </c>
      <c r="E36" s="13" t="s">
        <v>90</v>
      </c>
      <c r="F36" s="13" t="s">
        <v>586</v>
      </c>
    </row>
    <row r="37" ht="13.5" customHeight="1" spans="1:6" x14ac:dyDescent="0.25">
      <c r="A37" s="13" t="s">
        <v>609</v>
      </c>
      <c r="B37" s="13" t="s">
        <v>563</v>
      </c>
      <c r="C37" s="13" t="s">
        <v>622</v>
      </c>
      <c r="D37" s="13" t="s">
        <v>638</v>
      </c>
      <c r="E37" s="13" t="s">
        <v>47</v>
      </c>
      <c r="F37" s="13" t="s">
        <v>586</v>
      </c>
    </row>
    <row r="38" ht="13.5" customHeight="1" spans="1:6" x14ac:dyDescent="0.25">
      <c r="A38" s="13" t="s">
        <v>639</v>
      </c>
      <c r="B38" s="13" t="s">
        <v>586</v>
      </c>
      <c r="C38" s="13" t="s">
        <v>640</v>
      </c>
      <c r="D38" s="13" t="s">
        <v>638</v>
      </c>
      <c r="E38" s="13" t="s">
        <v>641</v>
      </c>
      <c r="F38" s="13" t="s">
        <v>610</v>
      </c>
    </row>
    <row r="39" ht="13.5" customHeight="1" spans="1:6" x14ac:dyDescent="0.25">
      <c r="A39" s="13" t="s">
        <v>570</v>
      </c>
      <c r="B39" s="13" t="s">
        <v>567</v>
      </c>
      <c r="C39" s="13" t="s">
        <v>625</v>
      </c>
      <c r="D39" s="13" t="s">
        <v>642</v>
      </c>
      <c r="E39" s="13" t="s">
        <v>643</v>
      </c>
      <c r="F39" s="13" t="s">
        <v>561</v>
      </c>
    </row>
    <row r="40" ht="13.5" customHeight="1" spans="1:6" x14ac:dyDescent="0.25">
      <c r="A40" s="13" t="s">
        <v>644</v>
      </c>
      <c r="B40" s="13" t="s">
        <v>563</v>
      </c>
      <c r="C40" s="13" t="s">
        <v>320</v>
      </c>
      <c r="D40" s="13" t="s">
        <v>642</v>
      </c>
      <c r="E40" s="13" t="s">
        <v>95</v>
      </c>
      <c r="F40" s="13" t="s">
        <v>597</v>
      </c>
    </row>
    <row r="41" ht="13.5" customHeight="1" spans="1:6" x14ac:dyDescent="0.25">
      <c r="A41" s="13" t="s">
        <v>645</v>
      </c>
      <c r="B41" s="13" t="s">
        <v>563</v>
      </c>
      <c r="C41" s="13" t="s">
        <v>154</v>
      </c>
      <c r="D41" s="13" t="s">
        <v>646</v>
      </c>
      <c r="E41" s="13" t="s">
        <v>97</v>
      </c>
      <c r="F41" s="13" t="s">
        <v>597</v>
      </c>
    </row>
    <row r="42" ht="13.5" customHeight="1" spans="1:6" x14ac:dyDescent="0.25">
      <c r="A42" s="13" t="s">
        <v>647</v>
      </c>
      <c r="B42" s="13" t="s">
        <v>571</v>
      </c>
      <c r="C42" s="13" t="s">
        <v>633</v>
      </c>
      <c r="D42" s="13" t="s">
        <v>646</v>
      </c>
      <c r="E42" s="13" t="s">
        <v>640</v>
      </c>
      <c r="F42" s="13" t="s">
        <v>648</v>
      </c>
    </row>
    <row r="43" ht="13.5" customHeight="1" spans="1:6" x14ac:dyDescent="0.25">
      <c r="A43" s="13" t="s">
        <v>649</v>
      </c>
      <c r="B43" s="13" t="s">
        <v>571</v>
      </c>
      <c r="C43" s="13" t="s">
        <v>650</v>
      </c>
      <c r="D43" s="13" t="s">
        <v>646</v>
      </c>
      <c r="E43" s="13" t="s">
        <v>651</v>
      </c>
      <c r="F43" s="13" t="s">
        <v>561</v>
      </c>
    </row>
    <row r="44" ht="13.5" customHeight="1" spans="1:6" x14ac:dyDescent="0.25">
      <c r="A44" s="13" t="s">
        <v>652</v>
      </c>
      <c r="B44" s="13" t="s">
        <v>573</v>
      </c>
      <c r="C44" s="13" t="s">
        <v>653</v>
      </c>
      <c r="D44" s="13" t="s">
        <v>591</v>
      </c>
      <c r="E44" s="13" t="s">
        <v>249</v>
      </c>
      <c r="F44" s="13" t="s">
        <v>570</v>
      </c>
    </row>
    <row r="45" ht="13.5" customHeight="1" spans="1:6" x14ac:dyDescent="0.25">
      <c r="A45" s="13" t="s">
        <v>654</v>
      </c>
      <c r="B45" s="13" t="s">
        <v>573</v>
      </c>
      <c r="C45" s="13" t="s">
        <v>655</v>
      </c>
      <c r="D45" s="13" t="s">
        <v>656</v>
      </c>
      <c r="E45" s="13" t="s">
        <v>657</v>
      </c>
      <c r="F45" s="13" t="s">
        <v>586</v>
      </c>
    </row>
    <row r="46" ht="13.5" customHeight="1" spans="1:6" x14ac:dyDescent="0.25">
      <c r="A46" s="13" t="s">
        <v>593</v>
      </c>
      <c r="B46" s="13" t="s">
        <v>563</v>
      </c>
      <c r="C46" s="13" t="s">
        <v>67</v>
      </c>
      <c r="D46" s="13" t="s">
        <v>566</v>
      </c>
      <c r="E46" s="13" t="s">
        <v>658</v>
      </c>
      <c r="F46" s="13" t="s">
        <v>586</v>
      </c>
    </row>
    <row r="47" ht="13.5" customHeight="1" spans="1:6" x14ac:dyDescent="0.25">
      <c r="A47" s="13" t="s">
        <v>659</v>
      </c>
      <c r="B47" s="13" t="s">
        <v>563</v>
      </c>
      <c r="C47" s="13" t="s">
        <v>102</v>
      </c>
      <c r="D47" s="13" t="s">
        <v>660</v>
      </c>
      <c r="E47" s="13"/>
      <c r="F47" s="13"/>
    </row>
    <row r="48" ht="13.5" customHeight="1" spans="1:6" x14ac:dyDescent="0.25">
      <c r="A48" s="13" t="s">
        <v>661</v>
      </c>
      <c r="B48" s="13" t="s">
        <v>563</v>
      </c>
      <c r="C48" s="13" t="s">
        <v>662</v>
      </c>
      <c r="D48" s="13" t="s">
        <v>663</v>
      </c>
      <c r="E48" s="13"/>
      <c r="F48" s="13"/>
    </row>
    <row r="49" ht="13.5" customHeight="1" spans="1:6" x14ac:dyDescent="0.25">
      <c r="A49" s="13" t="s">
        <v>664</v>
      </c>
      <c r="B49" s="13" t="s">
        <v>563</v>
      </c>
      <c r="C49" s="13" t="s">
        <v>655</v>
      </c>
      <c r="D49" s="13" t="s">
        <v>656</v>
      </c>
      <c r="E49" s="13"/>
      <c r="F49" s="13"/>
    </row>
    <row r="50" ht="13.5" customHeight="1" spans="1:6" x14ac:dyDescent="0.25">
      <c r="A50" s="13" t="s">
        <v>665</v>
      </c>
      <c r="B50" s="13" t="s">
        <v>563</v>
      </c>
      <c r="C50" s="13" t="s">
        <v>641</v>
      </c>
      <c r="D50" s="13" t="s">
        <v>630</v>
      </c>
      <c r="E50" s="13"/>
      <c r="F50" s="13"/>
    </row>
    <row r="51" ht="13.5" customHeight="1" spans="1:6" x14ac:dyDescent="0.25">
      <c r="A51" s="13" t="s">
        <v>666</v>
      </c>
      <c r="B51" s="13" t="s">
        <v>571</v>
      </c>
      <c r="C51" s="13" t="s">
        <v>651</v>
      </c>
      <c r="D51" s="13" t="s">
        <v>560</v>
      </c>
      <c r="E51" s="13"/>
      <c r="F51" s="13"/>
    </row>
    <row r="52" ht="13.5" customHeight="1" spans="1:6" x14ac:dyDescent="0.25">
      <c r="A52" s="13" t="s">
        <v>667</v>
      </c>
      <c r="B52" s="13" t="s">
        <v>563</v>
      </c>
      <c r="C52" s="13" t="s">
        <v>249</v>
      </c>
      <c r="D52" s="13" t="s">
        <v>668</v>
      </c>
      <c r="E52" s="13"/>
      <c r="F52" s="13"/>
    </row>
    <row r="53" ht="13.5" customHeight="1" spans="1:6" x14ac:dyDescent="0.25">
      <c r="A53" s="13" t="s">
        <v>669</v>
      </c>
      <c r="B53" s="13" t="s">
        <v>563</v>
      </c>
      <c r="C53" s="13" t="s">
        <v>657</v>
      </c>
      <c r="D53" s="13" t="s">
        <v>660</v>
      </c>
      <c r="E53" s="13"/>
      <c r="F53" s="13"/>
    </row>
    <row r="54" ht="13.5" customHeight="1" spans="1:6" x14ac:dyDescent="0.25">
      <c r="A54" s="13" t="s">
        <v>670</v>
      </c>
      <c r="B54" s="13" t="s">
        <v>573</v>
      </c>
      <c r="C54" s="13" t="s">
        <v>643</v>
      </c>
      <c r="D54" s="13" t="s">
        <v>564</v>
      </c>
      <c r="E54" s="13"/>
      <c r="F54" s="13"/>
    </row>
    <row r="55" ht="13.5" customHeight="1" spans="1:6" x14ac:dyDescent="0.25">
      <c r="A55" s="13" t="s">
        <v>671</v>
      </c>
      <c r="B55" s="13" t="s">
        <v>573</v>
      </c>
      <c r="C55" s="13" t="s">
        <v>95</v>
      </c>
      <c r="D55" s="13" t="s">
        <v>672</v>
      </c>
      <c r="E55" s="13"/>
      <c r="F55" s="13"/>
    </row>
    <row r="56" ht="13.5" customHeight="1" spans="1:6" x14ac:dyDescent="0.25">
      <c r="A56" s="13" t="s">
        <v>673</v>
      </c>
      <c r="B56" s="13" t="s">
        <v>571</v>
      </c>
      <c r="C56" s="13" t="s">
        <v>97</v>
      </c>
      <c r="D56" s="13" t="s">
        <v>672</v>
      </c>
      <c r="E56" s="13"/>
      <c r="F56" s="13"/>
    </row>
    <row r="57" ht="13.5" customHeight="1" spans="1:6" x14ac:dyDescent="0.25">
      <c r="A57" s="13" t="s">
        <v>674</v>
      </c>
      <c r="B57" s="13" t="s">
        <v>567</v>
      </c>
      <c r="C57" s="13" t="s">
        <v>675</v>
      </c>
      <c r="D57" s="13" t="s">
        <v>663</v>
      </c>
      <c r="E57" s="13"/>
      <c r="F57" s="13"/>
    </row>
    <row r="58" ht="13.5" customHeight="1" spans="1:6" x14ac:dyDescent="0.25">
      <c r="A58" s="13" t="s">
        <v>676</v>
      </c>
      <c r="B58" s="13" t="s">
        <v>676</v>
      </c>
      <c r="C58" s="13" t="s">
        <v>90</v>
      </c>
      <c r="D58" s="13" t="s">
        <v>663</v>
      </c>
      <c r="E58" s="13"/>
      <c r="F58" s="13"/>
    </row>
    <row r="59" ht="13.5" customHeight="1" spans="1:6" x14ac:dyDescent="0.25">
      <c r="A59" s="13" t="s">
        <v>677</v>
      </c>
      <c r="B59" s="13" t="s">
        <v>559</v>
      </c>
      <c r="C59" s="13" t="s">
        <v>658</v>
      </c>
      <c r="D59" s="13" t="s">
        <v>656</v>
      </c>
      <c r="E59" s="13"/>
      <c r="F59" s="13"/>
    </row>
    <row r="60" ht="13.5" customHeight="1" spans="1:6" x14ac:dyDescent="0.25">
      <c r="A60" s="13" t="s">
        <v>678</v>
      </c>
      <c r="B60" s="13" t="s">
        <v>563</v>
      </c>
      <c r="C60" s="13" t="s">
        <v>47</v>
      </c>
      <c r="D60" s="13" t="s">
        <v>656</v>
      </c>
      <c r="E60" s="13"/>
      <c r="F60" s="13"/>
    </row>
    <row r="61" ht="13.5" customHeight="1" spans="1:6" x14ac:dyDescent="0.25">
      <c r="A61" s="13" t="s">
        <v>616</v>
      </c>
      <c r="B61" s="13" t="s">
        <v>563</v>
      </c>
      <c r="C61" s="13" t="s">
        <v>679</v>
      </c>
      <c r="D61" s="13" t="s">
        <v>560</v>
      </c>
      <c r="E61" s="13"/>
      <c r="F61" s="13"/>
    </row>
    <row r="62" ht="13.5" customHeight="1" spans="1:6" x14ac:dyDescent="0.25">
      <c r="A62" s="13" t="s">
        <v>680</v>
      </c>
      <c r="B62" s="13" t="s">
        <v>559</v>
      </c>
      <c r="C62" s="13" t="s">
        <v>597</v>
      </c>
      <c r="D62" s="13" t="s">
        <v>672</v>
      </c>
      <c r="E62" s="13"/>
      <c r="F62" s="13"/>
    </row>
    <row r="63" ht="13.5" customHeight="1" spans="1:6" x14ac:dyDescent="0.25">
      <c r="A63" s="13" t="s">
        <v>30</v>
      </c>
      <c r="B63" s="13" t="s">
        <v>563</v>
      </c>
      <c r="C63" s="13" t="s">
        <v>681</v>
      </c>
      <c r="D63" s="13" t="s">
        <v>569</v>
      </c>
      <c r="E63" s="13"/>
      <c r="F63" s="13"/>
    </row>
    <row r="64" ht="13.5" customHeight="1" spans="1:6" x14ac:dyDescent="0.25">
      <c r="A64" s="13" t="s">
        <v>682</v>
      </c>
      <c r="B64" s="13" t="s">
        <v>573</v>
      </c>
      <c r="C64" s="13" t="s">
        <v>683</v>
      </c>
      <c r="D64" s="13" t="s">
        <v>574</v>
      </c>
      <c r="E64" s="13"/>
      <c r="F64" s="13"/>
    </row>
    <row r="65" ht="13.5" customHeight="1" spans="1:6" x14ac:dyDescent="0.25">
      <c r="A65" s="13" t="s">
        <v>684</v>
      </c>
      <c r="B65" s="13" t="s">
        <v>573</v>
      </c>
      <c r="C65" s="13" t="s">
        <v>685</v>
      </c>
      <c r="D65" s="13" t="s">
        <v>582</v>
      </c>
      <c r="E65" s="13"/>
      <c r="F65" s="13"/>
    </row>
    <row r="66" ht="13.5" customHeight="1" spans="1:6" x14ac:dyDescent="0.25">
      <c r="A66" s="13" t="s">
        <v>686</v>
      </c>
      <c r="B66" s="13" t="s">
        <v>563</v>
      </c>
      <c r="C66" s="13" t="s">
        <v>687</v>
      </c>
      <c r="D66" s="13" t="s">
        <v>587</v>
      </c>
      <c r="E66" s="13"/>
      <c r="F66" s="13"/>
    </row>
    <row r="67" ht="13.5" customHeight="1" spans="1:6" x14ac:dyDescent="0.25">
      <c r="A67" s="13" t="s">
        <v>641</v>
      </c>
      <c r="B67" s="13" t="s">
        <v>563</v>
      </c>
      <c r="C67" s="13" t="s">
        <v>688</v>
      </c>
      <c r="D67" s="13" t="s">
        <v>689</v>
      </c>
      <c r="E67" s="13"/>
      <c r="F67" s="13"/>
    </row>
    <row r="68" ht="13.5" customHeight="1" spans="1:6" x14ac:dyDescent="0.25">
      <c r="A68" s="13" t="s">
        <v>596</v>
      </c>
      <c r="B68" s="13" t="s">
        <v>563</v>
      </c>
      <c r="C68" s="13" t="s">
        <v>690</v>
      </c>
      <c r="D68" s="13" t="s">
        <v>689</v>
      </c>
      <c r="E68" s="13"/>
      <c r="F68" s="13"/>
    </row>
    <row r="69" ht="13.5" customHeight="1" spans="1:6" x14ac:dyDescent="0.25">
      <c r="A69" s="13" t="s">
        <v>369</v>
      </c>
      <c r="B69" s="13" t="s">
        <v>563</v>
      </c>
      <c r="C69" s="13" t="s">
        <v>680</v>
      </c>
      <c r="D69" s="13" t="s">
        <v>591</v>
      </c>
      <c r="E69" s="13"/>
      <c r="F69" s="13"/>
    </row>
    <row r="70" ht="13.5" customHeight="1" spans="1:6" x14ac:dyDescent="0.25">
      <c r="A70" s="13" t="s">
        <v>132</v>
      </c>
      <c r="B70" s="13" t="s">
        <v>563</v>
      </c>
      <c r="C70" s="13" t="s">
        <v>691</v>
      </c>
      <c r="D70" s="13" t="s">
        <v>591</v>
      </c>
      <c r="E70" s="13"/>
      <c r="F70" s="13"/>
    </row>
    <row r="71" ht="13.5" customHeight="1" spans="1:6" x14ac:dyDescent="0.25">
      <c r="A71" s="13" t="s">
        <v>625</v>
      </c>
      <c r="B71" s="13" t="s">
        <v>573</v>
      </c>
      <c r="C71" s="13" t="s">
        <v>692</v>
      </c>
      <c r="D71" s="13" t="s">
        <v>591</v>
      </c>
      <c r="E71" s="13"/>
      <c r="F71" s="13"/>
    </row>
    <row r="72" ht="13.5" customHeight="1" spans="1:6" x14ac:dyDescent="0.25">
      <c r="A72" s="13" t="s">
        <v>693</v>
      </c>
      <c r="B72" s="13" t="s">
        <v>573</v>
      </c>
      <c r="C72" s="13" t="s">
        <v>694</v>
      </c>
      <c r="D72" s="13" t="s">
        <v>566</v>
      </c>
      <c r="E72" s="13"/>
      <c r="F72" s="13"/>
    </row>
    <row r="73" ht="13.5" customHeight="1" spans="1:6" x14ac:dyDescent="0.25">
      <c r="A73" s="13" t="s">
        <v>561</v>
      </c>
      <c r="B73" s="13" t="s">
        <v>573</v>
      </c>
      <c r="C73" s="13" t="s">
        <v>695</v>
      </c>
      <c r="D73" s="13" t="s">
        <v>598</v>
      </c>
      <c r="E73" s="13"/>
      <c r="F73" s="13"/>
    </row>
    <row r="74" ht="13.5" customHeight="1" spans="1:6" x14ac:dyDescent="0.25">
      <c r="A74" s="13" t="s">
        <v>696</v>
      </c>
      <c r="B74" s="13" t="s">
        <v>573</v>
      </c>
      <c r="C74" s="13" t="s">
        <v>697</v>
      </c>
      <c r="D74" s="13" t="s">
        <v>598</v>
      </c>
      <c r="E74" s="13"/>
      <c r="F74" s="13"/>
    </row>
    <row r="75" ht="13.5" customHeight="1" spans="1:6" x14ac:dyDescent="0.25">
      <c r="A75" s="13" t="s">
        <v>698</v>
      </c>
      <c r="B75" s="13" t="s">
        <v>563</v>
      </c>
      <c r="C75" s="13" t="s">
        <v>699</v>
      </c>
      <c r="D75" s="13" t="s">
        <v>604</v>
      </c>
      <c r="E75" s="13"/>
      <c r="F75" s="13"/>
    </row>
    <row r="76" ht="13.5" customHeight="1" spans="1:6" x14ac:dyDescent="0.25">
      <c r="A76" s="13" t="s">
        <v>700</v>
      </c>
      <c r="B76" s="13" t="s">
        <v>573</v>
      </c>
      <c r="C76" s="13" t="s">
        <v>678</v>
      </c>
      <c r="D76" s="13" t="s">
        <v>607</v>
      </c>
      <c r="E76" s="13"/>
      <c r="F76" s="13"/>
    </row>
    <row r="77" ht="13.5" customHeight="1" spans="1:6" x14ac:dyDescent="0.25">
      <c r="A77" s="13" t="s">
        <v>320</v>
      </c>
      <c r="B77" s="13" t="s">
        <v>573</v>
      </c>
      <c r="C77" s="13" t="s">
        <v>701</v>
      </c>
      <c r="D77" s="13" t="s">
        <v>574</v>
      </c>
      <c r="E77" s="13"/>
      <c r="F77" s="13"/>
    </row>
    <row r="78" ht="13.5" customHeight="1" spans="1:6" x14ac:dyDescent="0.25">
      <c r="A78" s="13" t="s">
        <v>34</v>
      </c>
      <c r="B78" s="13" t="s">
        <v>563</v>
      </c>
      <c r="C78" s="13" t="s">
        <v>686</v>
      </c>
      <c r="D78" s="13" t="s">
        <v>624</v>
      </c>
      <c r="E78" s="13"/>
      <c r="F78" s="13"/>
    </row>
    <row r="79" ht="13.5" customHeight="1" spans="1:6" x14ac:dyDescent="0.25">
      <c r="A79" s="13" t="s">
        <v>702</v>
      </c>
      <c r="B79" s="13" t="s">
        <v>573</v>
      </c>
      <c r="C79" s="13" t="s">
        <v>703</v>
      </c>
      <c r="D79" s="13" t="s">
        <v>624</v>
      </c>
      <c r="E79" s="13"/>
      <c r="F79" s="13"/>
    </row>
    <row r="80" ht="13.5" customHeight="1" spans="1:6" x14ac:dyDescent="0.25">
      <c r="A80" s="13" t="s">
        <v>43</v>
      </c>
      <c r="B80" s="13" t="s">
        <v>584</v>
      </c>
      <c r="C80" s="13" t="s">
        <v>704</v>
      </c>
      <c r="D80" s="13" t="s">
        <v>624</v>
      </c>
      <c r="E80" s="13"/>
      <c r="F80" s="13"/>
    </row>
    <row r="81" ht="13.5" customHeight="1" spans="1:6" x14ac:dyDescent="0.25">
      <c r="A81" s="13" t="s">
        <v>207</v>
      </c>
      <c r="B81" s="13" t="s">
        <v>584</v>
      </c>
      <c r="C81" s="13" t="s">
        <v>705</v>
      </c>
      <c r="D81" s="13" t="s">
        <v>706</v>
      </c>
      <c r="E81" s="13"/>
      <c r="F81" s="13"/>
    </row>
    <row r="82" ht="13.5" customHeight="1" spans="1:6" x14ac:dyDescent="0.25">
      <c r="A82" s="13" t="s">
        <v>112</v>
      </c>
      <c r="B82" s="13" t="s">
        <v>563</v>
      </c>
      <c r="C82" s="13" t="s">
        <v>707</v>
      </c>
      <c r="D82" s="13" t="s">
        <v>706</v>
      </c>
      <c r="E82" s="13"/>
      <c r="F82" s="13"/>
    </row>
    <row r="83" ht="13.5" customHeight="1" spans="1:6" x14ac:dyDescent="0.25">
      <c r="A83" s="13" t="s">
        <v>114</v>
      </c>
      <c r="B83" s="13" t="s">
        <v>563</v>
      </c>
      <c r="C83" s="13" t="s">
        <v>708</v>
      </c>
      <c r="D83" s="13" t="s">
        <v>706</v>
      </c>
      <c r="E83" s="13"/>
      <c r="F83" s="13"/>
    </row>
    <row r="84" ht="13.5" customHeight="1" spans="1:6" x14ac:dyDescent="0.25">
      <c r="A84" s="13" t="s">
        <v>32</v>
      </c>
      <c r="B84" s="13" t="s">
        <v>563</v>
      </c>
      <c r="C84" s="13" t="s">
        <v>709</v>
      </c>
      <c r="D84" s="13" t="s">
        <v>706</v>
      </c>
      <c r="E84" s="13"/>
      <c r="F84" s="13"/>
    </row>
    <row r="85" ht="13.5" customHeight="1" spans="1:6" x14ac:dyDescent="0.25">
      <c r="A85" s="13" t="s">
        <v>154</v>
      </c>
      <c r="B85" s="13" t="s">
        <v>573</v>
      </c>
      <c r="C85" s="13" t="s">
        <v>710</v>
      </c>
      <c r="D85" s="13" t="s">
        <v>706</v>
      </c>
      <c r="E85" s="13"/>
      <c r="F85" s="13"/>
    </row>
    <row r="86" ht="13.5" customHeight="1" spans="1:6" x14ac:dyDescent="0.25">
      <c r="A86" s="13" t="s">
        <v>209</v>
      </c>
      <c r="B86" s="13" t="s">
        <v>584</v>
      </c>
      <c r="C86" s="13" t="s">
        <v>693</v>
      </c>
      <c r="D86" s="13" t="s">
        <v>642</v>
      </c>
      <c r="E86" s="13"/>
      <c r="F86" s="13"/>
    </row>
    <row r="87" ht="13.5" customHeight="1" spans="1:6" x14ac:dyDescent="0.25">
      <c r="A87" s="13" t="s">
        <v>699</v>
      </c>
      <c r="B87" s="13" t="s">
        <v>571</v>
      </c>
      <c r="C87" s="13" t="s">
        <v>682</v>
      </c>
      <c r="D87" s="13" t="s">
        <v>711</v>
      </c>
      <c r="E87" s="13"/>
      <c r="F87" s="13"/>
    </row>
    <row r="88" ht="13.5" customHeight="1" spans="1:6" x14ac:dyDescent="0.25">
      <c r="A88" s="13" t="s">
        <v>712</v>
      </c>
      <c r="B88" s="13" t="s">
        <v>563</v>
      </c>
      <c r="C88" s="13" t="s">
        <v>684</v>
      </c>
      <c r="D88" s="13" t="s">
        <v>711</v>
      </c>
      <c r="E88" s="13"/>
      <c r="F88" s="13"/>
    </row>
    <row r="89" ht="13.5" customHeight="1" spans="1:6" x14ac:dyDescent="0.25">
      <c r="A89" s="13" t="s">
        <v>713</v>
      </c>
      <c r="B89" s="13" t="s">
        <v>563</v>
      </c>
      <c r="C89" s="13" t="s">
        <v>714</v>
      </c>
      <c r="D89" s="13" t="s">
        <v>711</v>
      </c>
      <c r="E89" s="13"/>
      <c r="F89" s="13"/>
    </row>
    <row r="90" ht="13.5" customHeight="1" spans="1:6" x14ac:dyDescent="0.25">
      <c r="A90" s="13" t="s">
        <v>715</v>
      </c>
      <c r="B90" s="13" t="s">
        <v>563</v>
      </c>
      <c r="C90" s="13" t="s">
        <v>716</v>
      </c>
      <c r="D90" s="13" t="s">
        <v>711</v>
      </c>
      <c r="E90" s="13"/>
      <c r="F90" s="13"/>
    </row>
    <row r="91" ht="13.5" customHeight="1" spans="1:6" x14ac:dyDescent="0.25">
      <c r="A91" s="13" t="s">
        <v>717</v>
      </c>
      <c r="B91" s="13" t="s">
        <v>563</v>
      </c>
      <c r="C91" s="13" t="s">
        <v>718</v>
      </c>
      <c r="D91" s="13" t="s">
        <v>711</v>
      </c>
      <c r="E91" s="13"/>
      <c r="F91" s="13"/>
    </row>
    <row r="92" ht="13.5" customHeight="1" spans="1:6" x14ac:dyDescent="0.25">
      <c r="A92" s="13" t="s">
        <v>719</v>
      </c>
      <c r="B92" s="13" t="s">
        <v>573</v>
      </c>
      <c r="C92" s="13" t="s">
        <v>720</v>
      </c>
      <c r="D92" s="13" t="s">
        <v>711</v>
      </c>
      <c r="E92" s="13"/>
      <c r="F92" s="13"/>
    </row>
    <row r="93" ht="13.5" customHeight="1" spans="1:6" x14ac:dyDescent="0.25">
      <c r="A93" s="13" t="s">
        <v>599</v>
      </c>
      <c r="B93" s="13" t="s">
        <v>563</v>
      </c>
      <c r="C93" s="13" t="s">
        <v>721</v>
      </c>
      <c r="D93" s="13" t="s">
        <v>646</v>
      </c>
      <c r="E93" s="13"/>
      <c r="F93" s="13"/>
    </row>
    <row r="94" ht="13.5" customHeight="1" spans="1:6" x14ac:dyDescent="0.25">
      <c r="A94" s="13" t="s">
        <v>722</v>
      </c>
      <c r="B94" s="13" t="s">
        <v>571</v>
      </c>
      <c r="C94" s="13" t="s">
        <v>723</v>
      </c>
      <c r="D94" s="13" t="s">
        <v>646</v>
      </c>
      <c r="E94" s="13"/>
      <c r="F94" s="13"/>
    </row>
    <row r="95" ht="13.5" customHeight="1" spans="1:6" x14ac:dyDescent="0.25">
      <c r="A95" s="13" t="s">
        <v>724</v>
      </c>
      <c r="B95" s="13" t="s">
        <v>573</v>
      </c>
      <c r="C95" s="13" t="s">
        <v>590</v>
      </c>
      <c r="D95" s="13" t="s">
        <v>590</v>
      </c>
      <c r="E95" s="13"/>
      <c r="F95" s="13"/>
    </row>
    <row r="96" ht="13.5" customHeight="1" spans="1:6" x14ac:dyDescent="0.25">
      <c r="A96" s="13" t="s">
        <v>725</v>
      </c>
      <c r="B96" s="13" t="s">
        <v>563</v>
      </c>
      <c r="C96" s="13" t="s">
        <v>676</v>
      </c>
      <c r="D96" s="13" t="s">
        <v>676</v>
      </c>
      <c r="E96" s="13"/>
      <c r="F96" s="13"/>
    </row>
    <row r="97" ht="13.5" customHeight="1" spans="1:6" x14ac:dyDescent="0.25">
      <c r="A97" s="13" t="s">
        <v>726</v>
      </c>
      <c r="B97" s="13" t="s">
        <v>563</v>
      </c>
      <c r="C97" s="13" t="s">
        <v>588</v>
      </c>
      <c r="D97" s="13" t="s">
        <v>588</v>
      </c>
      <c r="E97" s="13"/>
      <c r="F97" s="13"/>
    </row>
    <row r="98" ht="13.5" customHeight="1" spans="1:6" x14ac:dyDescent="0.25">
      <c r="A98" s="13" t="s">
        <v>727</v>
      </c>
      <c r="B98" s="13" t="s">
        <v>563</v>
      </c>
      <c r="C98" s="13" t="s">
        <v>696</v>
      </c>
      <c r="D98" s="13" t="s">
        <v>696</v>
      </c>
      <c r="E98" s="13"/>
      <c r="F98" s="13"/>
    </row>
    <row r="99" ht="13.5" customHeight="1" spans="1:6" x14ac:dyDescent="0.25">
      <c r="A99" s="13" t="s">
        <v>728</v>
      </c>
      <c r="B99" s="13" t="s">
        <v>563</v>
      </c>
      <c r="C99" s="13" t="s">
        <v>592</v>
      </c>
      <c r="D99" s="13" t="s">
        <v>592</v>
      </c>
      <c r="E99" s="13"/>
      <c r="F99" s="13"/>
    </row>
    <row r="100" ht="13.5" customHeight="1" spans="1:6" x14ac:dyDescent="0.25">
      <c r="A100" s="13" t="s">
        <v>729</v>
      </c>
      <c r="B100" s="13" t="s">
        <v>563</v>
      </c>
      <c r="C100" s="13" t="s">
        <v>730</v>
      </c>
      <c r="D100" s="13" t="s">
        <v>731</v>
      </c>
      <c r="E100" s="13"/>
      <c r="F100" s="13"/>
    </row>
    <row r="101" ht="13.5" customHeight="1" spans="1:6" x14ac:dyDescent="0.25">
      <c r="A101" s="13" t="s">
        <v>732</v>
      </c>
      <c r="B101" s="13" t="s">
        <v>563</v>
      </c>
      <c r="C101" s="13"/>
      <c r="D101" s="13"/>
      <c r="E101" s="13"/>
      <c r="F101" s="13"/>
    </row>
    <row r="102" ht="13.5" customHeight="1" spans="1:6" x14ac:dyDescent="0.25">
      <c r="A102" s="13" t="s">
        <v>733</v>
      </c>
      <c r="B102" s="13" t="s">
        <v>573</v>
      </c>
      <c r="C102" s="13"/>
      <c r="D102" s="13"/>
      <c r="E102" s="13"/>
      <c r="F102" s="13"/>
    </row>
    <row r="103" ht="13.5" customHeight="1" spans="1:6" x14ac:dyDescent="0.25">
      <c r="A103" s="13" t="s">
        <v>610</v>
      </c>
      <c r="B103" s="13" t="s">
        <v>563</v>
      </c>
      <c r="C103" s="13"/>
      <c r="D103" s="13"/>
      <c r="E103" s="13"/>
      <c r="F103" s="13"/>
    </row>
    <row r="104" ht="13.5" customHeight="1" spans="1:6" x14ac:dyDescent="0.25">
      <c r="A104" s="13" t="s">
        <v>626</v>
      </c>
      <c r="B104" s="13" t="s">
        <v>573</v>
      </c>
      <c r="C104" s="13"/>
      <c r="D104" s="13"/>
      <c r="E104" s="13"/>
      <c r="F104" s="13"/>
    </row>
    <row r="105" ht="13.5" customHeight="1" spans="1:6" x14ac:dyDescent="0.25">
      <c r="A105" s="13" t="s">
        <v>734</v>
      </c>
      <c r="B105" s="13" t="s">
        <v>584</v>
      </c>
      <c r="C105" s="13"/>
      <c r="D105" s="13"/>
      <c r="E105" s="13"/>
      <c r="F105" s="13"/>
    </row>
    <row r="106" ht="13.5" customHeight="1" spans="1:6" x14ac:dyDescent="0.25">
      <c r="A106" s="13" t="s">
        <v>658</v>
      </c>
      <c r="B106" s="13" t="s">
        <v>586</v>
      </c>
      <c r="C106" s="13"/>
      <c r="D106" s="13"/>
      <c r="E106" s="13"/>
      <c r="F106" s="13"/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SWINE</vt:lpstr>
      <vt:lpstr>SOTC_SWINE</vt:lpstr>
      <vt:lpstr>PICKUP_SWINE</vt:lpstr>
      <vt:lpstr>SKU_SWINE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en-PH</dc:language>
  <cp:lastModifiedBy>Unknown</cp:lastModifiedBy>
  <cp:revision>23</cp:revision>
  <dcterms:created xsi:type="dcterms:W3CDTF">2024-05-10T10:53:31Z</dcterms:created>
  <dcterms:modified xsi:type="dcterms:W3CDTF">2024-06-19T00:49:57Z</dcterms:modified>
</cp:coreProperties>
</file>