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CAFEA2CE-7CBA-4053-82A2-7B5F1E8E79D8}" xr6:coauthVersionLast="47" xr6:coauthVersionMax="47" xr10:uidLastSave="{00000000-0000-0000-0000-000000000000}"/>
  <bookViews>
    <workbookView xWindow="-108" yWindow="-108" windowWidth="23256" windowHeight="12456" firstSheet="3"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2" i="28"/>
  <c r="H23" i="28"/>
  <c r="H24" i="28"/>
  <c r="H25" i="28"/>
  <c r="H26" i="28"/>
  <c r="H27" i="28"/>
  <c r="H28" i="28"/>
  <c r="H29" i="28"/>
  <c r="H30" i="28"/>
  <c r="H31" i="28"/>
  <c r="H32" i="28"/>
  <c r="H33" i="28"/>
  <c r="H16" i="28"/>
  <c r="H17" i="28"/>
  <c r="H18" i="28"/>
  <c r="H19" i="28"/>
  <c r="H20"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H21" i="28"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<sst xmlns="http://schemas.openxmlformats.org/spreadsheetml/2006/main" count="22830" uniqueCount="3694">
  <si>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</si>
  <si>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</si>
  <si>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</si>
  <si>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</si>
  <si>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</si>
  <si>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</si>
  <si>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</si>
  <si>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</si>
  <si>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</si>
  <si>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</si>
  <si>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</si>
  <si>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</si>
  <si>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</si>
  <si>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</si>
  <si>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</si>
  <si>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</si>
  <si>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</si>
  <si>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</si>
  <si>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</si>
  <si>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</si>
  <si>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</si>
  <si>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</si>
  <si>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</si>
  <si>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</si>
  <si>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</si>
  <si>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</si>
  <si>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</si>
  <si>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</si>
  <si>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</si>
  <si>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</si>
  <si>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</si>
  <si>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</si>
  <si>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</si>
  <si>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</si>
  <si>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</si>
  <si>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</si>
  <si>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</si>
  <si>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</si>
  <si>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</si>
  <si>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</si>
  <si>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</si>
  <si>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</si>
  <si>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</si>
  <si>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</si>
  <si>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</si>
  <si>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</si>
  <si>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</si>
  <si>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</si>
  <si>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</si>
  <si>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</si>
  <si>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</si>
  <si>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</si>
  <si>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</si>
  <si>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</si>
  <si>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</si>
  <si>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</si>
  <si>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</si>
  <si>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</si>
  <si>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</si>
  <si>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</si>
  <si>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</si>
  <si>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</si>
  <si>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</si>
  <si>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</si>
  <si>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</si>
  <si>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</si>
  <si>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</si>
  <si>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</si>
  <si>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</si>
  <si>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</si>
  <si>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</si>
  <si>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</si>
  <si>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</si>
  <si>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</si>
  <si>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</si>
  <si>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</si>
  <si>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</si>
  <si>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</si>
  <si>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</si>
  <si>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</si>
  <si>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</si>
  <si>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</si>
  <si>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</si>
  <si>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</si>
  <si>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</si>
  <si>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</si>
  <si>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</si>
  <si>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</si>
  <si>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</si>
  <si>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</si>
  <si>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</si>
  <si>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</si>
  <si>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</si>
  <si>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</si>
  <si>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</si>
  <si>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</si>
  <si>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</si>
  <si>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</si>
  <si>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</si>
  <si>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</si>
  <si>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</si>
  <si>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</si>
  <si>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</si>
  <si>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</si>
  <si>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</si>
  <si>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</si>
  <si>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</si>
  <si>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</si>
  <si>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</si>
  <si>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</si>
  <si>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</si>
  <si>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</si>
  <si>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</si>
  <si>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</si>
  <si>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</si>
  <si>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</si>
  <si>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</si>
  <si>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</si>
  <si>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</si>
  <si>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</si>
  <si>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</si>
  <si>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</si>
  <si>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</si>
  <si>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</si>
  <si>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</si>
  <si>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</si>
  <si>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</si>
  <si>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</si>
  <si>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</si>
  <si>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</si>
  <si>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</si>
  <si>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</si>
  <si>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</si>
  <si>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</si>
  <si>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</si>
  <si>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</si>
  <si>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</si>
  <si>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</si>
  <si>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</si>
  <si>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</si>
  <si>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</si>
  <si>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</si>
  <si>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</si>
  <si>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</si>
  <si>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</si>
  <si>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</si>
  <si>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</si>
  <si>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</si>
  <si>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</si>
  <si>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</si>
  <si>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</si>
  <si>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</si>
  <si>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</si>
  <si>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</si>
  <si>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</si>
  <si>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</si>
  <si>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</si>
  <si>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</si>
  <si>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</si>
  <si>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</si>
  <si>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</si>
  <si>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</si>
  <si>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</si>
  <si>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</si>
  <si>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</si>
  <si>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</si>
  <si>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</si>
  <si>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</si>
  <si>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</si>
  <si>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</si>
  <si>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</si>
  <si>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</si>
  <si>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</si>
  <si>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</si>
  <si>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</si>
  <si>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</si>
  <si>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</si>
  <si>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</si>
  <si>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</si>
  <si>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</si>
  <si>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</si>
  <si>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</si>
  <si>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</si>
  <si>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</si>
  <si>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</si>
  <si>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</si>
  <si>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</si>
  <si>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</si>
  <si>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</si>
  <si>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</si>
  <si>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</si>
  <si>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</si>
  <si>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</si>
  <si>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</si>
  <si>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</si>
  <si>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</si>
  <si>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</si>
  <si>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</si>
  <si>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</si>
  <si>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</si>
  <si>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</si>
  <si>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</si>
  <si>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</si>
  <si>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</si>
  <si>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</si>
  <si>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</si>
  <si>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</si>
  <si>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</si>
  <si>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</si>
  <si>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</si>
  <si>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</si>
  <si>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</si>
  <si>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</si>
  <si>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</si>
  <si>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</si>
  <si>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</si>
  <si>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</si>
  <si>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</si>
  <si>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</si>
  <si>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</si>
  <si>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</si>
  <si>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</si>
  <si>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</si>
  <si>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</si>
  <si>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</si>
  <si>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</si>
  <si>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</si>
  <si>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</si>
  <si>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</si>
  <si>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</si>
  <si>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</si>
  <si>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</si>
  <si>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</si>
  <si>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</si>
  <si>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</si>
  <si>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</si>
  <si>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</si>
  <si>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</si>
  <si>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</si>
  <si>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</si>
  <si>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</si>
  <si>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</si>
  <si>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</si>
  <si>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</si>
  <si>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</si>
  <si>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</si>
  <si>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</si>
  <si>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</si>
  <si>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</si>
  <si>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</si>
  <si>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</si>
  <si>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</si>
  <si>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</si>
  <si>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</si>
  <si>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</si>
  <si>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</si>
  <si>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</si>
  <si>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</si>
  <si>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</si>
  <si>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</si>
  <si>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</si>
  <si>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</si>
  <si>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</si>
  <si>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</si>
  <si>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</si>
  <si>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</si>
  <si>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</si>
  <si>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</si>
  <si>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</si>
  <si>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</si>
  <si>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</si>
  <si>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</si>
  <si>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</si>
  <si>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</si>
  <si>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</si>
  <si>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</si>
  <si>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</si>
  <si>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</si>
  <si>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</si>
  <si>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</si>
  <si>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</si>
  <si>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</si>
  <si>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</si>
  <si>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</si>
  <si>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</si>
  <si>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</si>
  <si>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</si>
  <si>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</si>
  <si>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</si>
  <si>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</si>
  <si>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</si>
  <si>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</si>
  <si>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</si>
  <si>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</si>
  <si>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</si>
  <si>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</si>
  <si>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</si>
  <si>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</si>
  <si>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</si>
  <si>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</si>
  <si>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</si>
  <si>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</si>
  <si>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</si>
  <si>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</si>
  <si>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</si>
  <si>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</si>
  <si>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</si>
  <si>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</si>
  <si>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</si>
  <si>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</si>
  <si>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</si>
  <si>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</si>
  <si>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</si>
  <si>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</si>
  <si>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</si>
  <si>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</si>
  <si>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</si>
  <si>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</si>
  <si>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</si>
  <si>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</si>
  <si>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</si>
  <si>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</si>
  <si>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</si>
  <si>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</si>
  <si>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</si>
  <si>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</si>
  <si>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</si>
  <si>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</si>
  <si>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</si>
  <si>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</si>
  <si>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</si>
  <si>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</si>
  <si>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</si>
  <si>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</si>
  <si>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</si>
  <si>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</si>
  <si>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</si>
  <si>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</si>
  <si>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</si>
  <si>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</si>
  <si>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</si>
  <si>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</si>
  <si>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</si>
  <si>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</si>
  <si>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</si>
  <si>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</si>
  <si>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</si>
  <si>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</si>
  <si>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</si>
  <si>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</si>
  <si>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</si>
  <si>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</si>
  <si>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</si>
  <si>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</si>
  <si>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</si>
  <si>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</si>
  <si>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</si>
  <si>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</si>
  <si>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</si>
  <si>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</si>
  <si>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</si>
  <si>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</si>
  <si>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</si>
  <si>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</si>
  <si>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</si>
  <si>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</si>
  <si>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</si>
  <si>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</si>
  <si>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</si>
  <si>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</si>
  <si>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</si>
  <si>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</si>
  <si>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</si>
  <si>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</si>
  <si>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</si>
  <si>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</si>
  <si>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</si>
  <si>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</si>
  <si>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</si>
  <si>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</si>
  <si>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</si>
  <si>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</si>
  <si>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</si>
  <si>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</si>
  <si>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</si>
  <si>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</si>
  <si>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</si>
  <si>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</si>
  <si>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</si>
  <si>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</si>
  <si>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</si>
  <si>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</si>
  <si>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</si>
  <si>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</si>
  <si>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</si>
  <si>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</si>
  <si>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</si>
  <si>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</si>
  <si>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</si>
  <si>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</si>
  <si>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</si>
  <si>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</si>
  <si>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</si>
  <si>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</si>
  <si>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</si>
  <si>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</si>
  <si>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</si>
  <si>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</si>
  <si>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</si>
  <si>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</si>
  <si>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</si>
  <si>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</si>
  <si>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</si>
  <si>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</si>
  <si>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</si>
  <si>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</si>
  <si>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</si>
  <si>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</si>
  <si>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</si>
  <si>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</si>
  <si>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</si>
  <si>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</si>
  <si>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</si>
  <si>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</si>
  <si>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</si>
  <si>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</si>
  <si>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</si>
  <si>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</si>
  <si>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</si>
  <si>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</si>
  <si>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</si>
  <si>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</si>
  <si>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</si>
  <si>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</si>
  <si>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</si>
  <si>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</si>
  <si>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</si>
  <si>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</si>
  <si>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</si>
  <si>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</si>
  <si>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</si>
  <si>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</si>
  <si>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</si>
  <si>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</si>
  <si>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</si>
  <si>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</si>
  <si>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</si>
  <si>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</si>
  <si>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</si>
  <si>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</si>
  <si>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</si>
  <si>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</si>
  <si>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</si>
  <si>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</si>
  <si>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</si>
  <si>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</si>
  <si>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</si>
  <si>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</si>
  <si>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</si>
  <si>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</si>
  <si>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</si>
  <si>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</si>
  <si>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</si>
  <si>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</si>
  <si>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</si>
  <si>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</si>
  <si>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</si>
  <si>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</si>
  <si>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</si>
  <si>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</si>
  <si>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</si>
  <si>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</si>
  <si>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</si>
  <si>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</si>
  <si>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</si>
  <si>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</si>
  <si>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</si>
  <si>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</si>
  <si>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</si>
  <si>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</si>
  <si>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</si>
  <si>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</si>
  <si>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</si>
  <si>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</si>
  <si>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</si>
  <si>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</si>
  <si>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</si>
  <si>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</si>
  <si>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</si>
  <si>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</si>
  <si>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</si>
  <si>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</si>
  <si>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</si>
  <si>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</si>
  <si>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</si>
  <si>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</si>
  <si>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</si>
  <si>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</si>
  <si>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</si>
  <si>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</si>
  <si>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</si>
  <si>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</si>
  <si>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</si>
  <si>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</si>
  <si>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</si>
  <si>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</si>
  <si>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</si>
  <si>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</si>
  <si>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</si>
  <si>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</si>
  <si>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</si>
  <si>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</si>
  <si>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</si>
  <si>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</si>
  <si>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</si>
  <si>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</si>
  <si>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</si>
  <si>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</si>
  <si>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</si>
  <si>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</si>
  <si>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</si>
  <si>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</si>
  <si>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</si>
  <si>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</si>
  <si>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</si>
  <si>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</si>
  <si>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</si>
  <si>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</si>
  <si>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</si>
  <si>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</si>
  <si>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</si>
  <si>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</si>
  <si>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</si>
  <si>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</si>
  <si>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</si>
  <si>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</si>
  <si>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</si>
  <si>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</si>
  <si>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</si>
  <si>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</si>
  <si>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</si>
  <si>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</si>
  <si>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</si>
  <si>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</si>
  <si>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</si>
  <si>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</si>
  <si>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</si>
  <si>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</si>
  <si>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</si>
  <si>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</si>
  <si>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</si>
  <si>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</si>
  <si>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</si>
  <si>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</si>
  <si>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</si>
  <si>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</si>
  <si>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</si>
  <si>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</si>
  <si>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</si>
  <si>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</si>
  <si>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</si>
  <si>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</si>
  <si>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</si>
  <si>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</si>
  <si>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</si>
  <si>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</si>
  <si>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</si>
  <si>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</si>
  <si>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</si>
  <si>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</si>
  <si>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</si>
  <si>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</si>
  <si>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</si>
  <si>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</si>
  <si>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</si>
  <si>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</si>
  <si>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</si>
  <si>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</si>
  <si>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</si>
  <si>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</si>
  <si>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</si>
  <si>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</si>
  <si>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</si>
  <si>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</si>
  <si>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</si>
  <si>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</si>
  <si>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</si>
  <si>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</si>
  <si>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</si>
  <si>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</si>
  <si>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</si>
  <si>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</si>
  <si>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</si>
  <si>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</si>
  <si>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</si>
  <si>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</si>
  <si>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</si>
  <si>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</si>
  <si>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</si>
  <si>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</si>
  <si>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</si>
  <si>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</si>
  <si>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</si>
  <si>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</si>
  <si>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</si>
  <si>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</si>
  <si>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</si>
  <si>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</si>
  <si>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</si>
  <si>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</si>
  <si>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</si>
  <si>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</si>
  <si>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</si>
  <si>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</si>
  <si>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</si>
  <si>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</si>
  <si>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</si>
  <si>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</si>
  <si>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</si>
  <si>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</si>
  <si>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</si>
  <si>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</si>
  <si>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</si>
  <si>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</si>
  <si>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</si>
  <si>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</si>
  <si>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</si>
  <si>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</si>
  <si>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</si>
  <si>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</si>
  <si>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</si>
  <si>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</si>
  <si>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</si>
  <si>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</si>
  <si>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</si>
  <si>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</si>
  <si>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</si>
  <si>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</si>
  <si>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</si>
  <si>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</si>
  <si>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</si>
  <si>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</si>
  <si>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</si>
  <si>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</si>
  <si>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</si>
  <si>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</si>
  <si>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</si>
  <si>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</si>
  <si>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</si>
  <si>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</si>
  <si>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</si>
  <si>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</si>
  <si>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</si>
  <si>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</si>
  <si>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</si>
  <si>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</si>
  <si>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</si>
  <si>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</si>
  <si>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</si>
  <si>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</si>
  <si>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</si>
  <si>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</si>
  <si>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</si>
  <si>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</si>
  <si>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</si>
  <si>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</si>
  <si>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</si>
  <si>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</si>
  <si>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</si>
  <si>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</si>
  <si>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</si>
  <si>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</si>
  <si>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</si>
  <si>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</si>
  <si>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</si>
  <si>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</si>
  <si>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</si>
  <si>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</si>
  <si>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</si>
  <si>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</si>
  <si>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</si>
  <si>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</si>
  <si>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</si>
  <si>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</si>
  <si>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</si>
  <si>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</si>
  <si>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</si>
  <si>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</si>
  <si>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</si>
  <si>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</si>
  <si>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</si>
  <si>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</si>
  <si>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</si>
  <si>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</si>
  <si>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</si>
  <si>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</si>
  <si>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</si>
  <si>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</si>
  <si>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</si>
  <si>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</si>
  <si>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</si>
  <si>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</si>
  <si>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</si>
  <si>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</si>
  <si>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</si>
  <si>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</si>
  <si>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</si>
  <si>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</si>
  <si>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</si>
  <si>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</si>
  <si>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</si>
  <si>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</si>
  <si>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</si>
  <si>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</si>
  <si>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</si>
  <si>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</si>
  <si>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</si>
  <si>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</si>
  <si>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</si>
  <si>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</si>
  <si>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</si>
  <si>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</si>
  <si>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</si>
  <si>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</si>
  <si>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</si>
  <si>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</si>
  <si>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</si>
  <si>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</si>
  <si>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</si>
  <si>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</si>
  <si>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</si>
  <si>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</si>
  <si>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</si>
  <si>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</si>
  <si>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</si>
  <si>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</si>
  <si>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</si>
  <si>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</si>
  <si>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</si>
  <si>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</si>
  <si>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</si>
  <si>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</si>
  <si>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</si>
  <si>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</si>
  <si>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</si>
  <si>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</si>
  <si>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</si>
  <si>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</si>
  <si>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</si>
  <si>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</si>
  <si>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</si>
  <si>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</si>
  <si>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</si>
  <si>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</si>
  <si>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</si>
  <si>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</si>
  <si>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</si>
  <si>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</si>
  <si>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</si>
  <si>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</si>
  <si>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</si>
  <si>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</si>
  <si>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</si>
  <si>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</si>
  <si>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</si>
  <si>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</si>
  <si>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</si>
  <si>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</si>
  <si>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</si>
  <si>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</si>
  <si>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</si>
  <si>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</si>
  <si>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</si>
  <si>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</si>
  <si>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</si>
  <si>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</si>
  <si>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</si>
  <si>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</si>
  <si>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</si>
  <si>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</si>
  <si>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</si>
  <si>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</si>
  <si>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</si>
  <si>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</si>
  <si>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</si>
  <si>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</si>
  <si>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</si>
  <si>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</si>
  <si>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</si>
  <si>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</si>
  <si>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</si>
  <si>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</si>
  <si>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</si>
  <si>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</si>
  <si>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</si>
  <si>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</si>
  <si>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</si>
  <si>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</si>
  <si>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</si>
  <si>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</si>
  <si>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</si>
  <si>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</si>
  <si>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</si>
  <si>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</si>
  <si>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</si>
  <si>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</si>
  <si>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</si>
  <si>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</si>
  <si>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</si>
  <si>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</si>
  <si>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</si>
  <si>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</si>
  <si>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</si>
  <si>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</si>
  <si>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</si>
  <si>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</si>
  <si>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</si>
  <si>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</si>
  <si>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</si>
  <si>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</si>
  <si>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</si>
  <si>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</si>
  <si>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</si>
  <si>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</si>
  <si>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</si>
  <si>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</si>
  <si>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</si>
  <si>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</si>
  <si>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</si>
  <si>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</si>
  <si>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</si>
  <si>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</si>
  <si>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</si>
  <si>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</si>
  <si>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</si>
  <si>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</si>
  <si>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</si>
  <si>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</si>
  <si>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</si>
  <si>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</si>
  <si>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</si>
  <si>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</si>
  <si>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</si>
  <si>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</si>
  <si>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</si>
  <si>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</si>
  <si>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</si>
  <si>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</si>
  <si>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</si>
  <si>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</si>
  <si>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</si>
  <si>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</si>
  <si>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</si>
  <si>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</si>
  <si>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</si>
  <si>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</si>
  <si>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</si>
  <si>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</si>
  <si>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</si>
  <si>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</si>
  <si>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</si>
  <si>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</si>
  <si>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</si>
  <si>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</si>
  <si>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</si>
  <si>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</si>
  <si>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</si>
  <si>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</si>
  <si>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</si>
  <si>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</si>
  <si>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</si>
  <si>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</si>
  <si>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</si>
  <si>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</si>
  <si>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</si>
  <si>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</si>
  <si>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</si>
  <si>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</si>
  <si>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</si>
  <si>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</si>
  <si>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</si>
  <si>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</si>
  <si>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</si>
  <si>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</si>
  <si>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</si>
  <si>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</si>
  <si>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</si>
  <si>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</si>
  <si>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</si>
  <si>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</si>
  <si>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</si>
  <si>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</si>
  <si>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</si>
  <si>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</si>
  <si>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</si>
  <si>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</si>
  <si>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</si>
  <si>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</si>
  <si>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</si>
  <si>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</si>
  <si>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</si>
  <si>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</si>
  <si>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</si>
  <si>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</si>
  <si>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</si>
  <si>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</si>
  <si>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</si>
  <si>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</si>
  <si>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</si>
  <si>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</si>
  <si>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</si>
  <si>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</si>
  <si>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</si>
  <si>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</si>
  <si>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</si>
  <si>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</si>
  <si>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</si>
  <si>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</si>
  <si>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</si>
  <si>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</si>
  <si>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</si>
  <si>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</si>
  <si>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</si>
  <si>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</si>
  <si>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</si>
  <si>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</si>
  <si>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</si>
  <si>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</si>
  <si>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</si>
  <si>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</si>
  <si>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</si>
  <si>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</si>
  <si>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</si>
  <si>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</si>
  <si>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</si>
  <si>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</si>
  <si>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</si>
  <si>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</si>
  <si>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</si>
  <si>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</si>
  <si>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</si>
  <si>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</si>
  <si>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</si>
  <si>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</si>
  <si>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</si>
  <si>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</si>
  <si>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</si>
  <si>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</si>
  <si>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</si>
  <si>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</si>
  <si>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</si>
  <si>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</si>
  <si>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</si>
  <si>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</si>
  <si>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</si>
  <si>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</si>
  <si>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</si>
  <si>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</si>
  <si>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</si>
  <si>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</si>
  <si>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</si>
  <si>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</si>
  <si>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</si>
  <si>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</si>
  <si>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</si>
  <si>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</si>
  <si>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</si>
  <si>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</si>
  <si>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</si>
  <si>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</si>
  <si>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</si>
  <si>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</si>
  <si>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</si>
  <si>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</si>
  <si>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</si>
  <si>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</si>
  <si>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</si>
  <si>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</si>
  <si>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</si>
  <si>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</si>
  <si>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</si>
  <si>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</si>
  <si>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</si>
  <si>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</si>
  <si>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</si>
  <si>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</si>
  <si>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</si>
  <si>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</si>
  <si>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</si>
  <si>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</si>
  <si>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</si>
  <si>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</si>
  <si>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</si>
  <si>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</si>
  <si>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</si>
  <si>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</si>
  <si>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</si>
  <si>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</si>
  <si>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</si>
  <si>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</si>
  <si>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</si>
  <si>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</si>
  <si>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</si>
  <si>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</si>
  <si>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</si>
  <si>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</si>
  <si>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</si>
  <si>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</si>
  <si>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</si>
  <si>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</si>
  <si>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</si>
  <si>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</si>
  <si>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</si>
  <si>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</si>
  <si>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</si>
  <si>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</si>
  <si>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</si>
  <si>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</si>
  <si>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</si>
  <si>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</si>
  <si>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</si>
  <si>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</si>
  <si>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</si>
  <si>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</si>
  <si>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</si>
  <si>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</si>
  <si>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</si>
  <si>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</si>
  <si>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</si>
  <si>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</si>
  <si>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</si>
  <si>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</si>
  <si>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</si>
  <si>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</si>
  <si>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</si>
  <si>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</si>
  <si>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</si>
  <si>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</si>
  <si>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</si>
  <si>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</si>
  <si>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</si>
  <si>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</si>
  <si>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</si>
  <si>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</si>
  <si>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</si>
  <si>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</si>
  <si>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</si>
  <si>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</si>
  <si>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</si>
  <si>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</si>
  <si>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</si>
  <si>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</si>
  <si>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</si>
  <si>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</si>
  <si>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</si>
  <si>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</si>
  <si>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</si>
  <si>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</si>
  <si>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</si>
  <si>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</si>
  <si>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</si>
  <si>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</si>
  <si>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</si>
  <si>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</si>
  <si>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</si>
  <si>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</si>
  <si>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</si>
  <si>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</si>
  <si>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</si>
  <si>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</si>
  <si>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</si>
  <si>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</si>
  <si>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</si>
  <si>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</si>
  <si>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</si>
  <si>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</si>
  <si>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</si>
  <si>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</si>
  <si>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</si>
  <si>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</si>
  <si>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</si>
  <si>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</si>
  <si>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</si>
  <si>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</si>
  <si>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</si>
  <si>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</si>
  <si>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</si>
  <si>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</si>
  <si>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</si>
  <si>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</si>
  <si>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</si>
  <si>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</si>
  <si>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</si>
  <si>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</si>
  <si>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</si>
  <si>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</si>
  <si>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</si>
  <si>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</si>
  <si>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</si>
  <si>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</si>
  <si>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</si>
  <si>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</si>
  <si>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</si>
  <si>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</si>
  <si>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</si>
  <si>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</si>
  <si>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</si>
  <si>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</si>
  <si>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</si>
  <si>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</si>
  <si>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</si>
  <si>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</si>
  <si>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</si>
  <si>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</si>
  <si>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</si>
  <si>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</si>
  <si>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</si>
  <si>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</si>
  <si>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</si>
  <si>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</si>
  <si>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</si>
  <si>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</si>
  <si>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</si>
  <si>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</si>
  <si>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</si>
  <si>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</si>
  <si>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</si>
  <si>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</si>
  <si>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</si>
  <si>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</si>
  <si>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</si>
  <si>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</si>
  <si>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</si>
  <si>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</si>
  <si>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</si>
  <si>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</si>
  <si>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</si>
  <si>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</si>
  <si>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</si>
  <si>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</si>
  <si>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</si>
  <si>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</si>
  <si>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</si>
  <si>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</si>
  <si>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</si>
  <si>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</si>
  <si>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</si>
  <si>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</si>
  <si>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</si>
  <si>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</si>
  <si>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</si>
  <si>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</si>
  <si>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</si>
  <si>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</si>
  <si>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</si>
  <si>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</si>
  <si>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</si>
  <si>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</si>
  <si>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</si>
  <si>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</si>
  <si>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</si>
  <si>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</si>
  <si>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</si>
  <si>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</si>
  <si>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</si>
  <si>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</si>
  <si>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</si>
  <si>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</si>
  <si>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</si>
  <si>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</si>
  <si>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</si>
  <si>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</si>
  <si>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</si>
  <si>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</si>
  <si>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</si>
  <si>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</si>
  <si>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</si>
  <si>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</si>
  <si>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</si>
  <si>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</si>
  <si>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</si>
  <si>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</si>
  <si>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</si>
  <si>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</si>
  <si>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</si>
  <si>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</si>
  <si>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</si>
  <si>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</si>
  <si>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</si>
  <si>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</si>
  <si>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</si>
  <si>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</si>
  <si>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</si>
  <si>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</si>
  <si>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</si>
  <si>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</si>
  <si>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</si>
  <si>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</si>
  <si>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</si>
  <si>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</si>
  <si>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</si>
  <si>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</si>
  <si>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</si>
  <si>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</si>
  <si>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</si>
  <si>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</si>
  <si>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</si>
  <si>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</si>
  <si>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</si>
  <si>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</si>
  <si>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</si>
  <si>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</si>
  <si>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</si>
  <si>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</si>
  <si>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</si>
  <si>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</si>
  <si>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</si>
  <si>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</si>
  <si>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</si>
  <si>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</si>
  <si>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</si>
  <si>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</si>
  <si>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</si>
  <si>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</si>
  <si>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</si>
  <si>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</si>
  <si>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</si>
  <si>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</si>
  <si>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</si>
  <si>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</si>
  <si>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</si>
  <si>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</si>
  <si>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</si>
  <si>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</si>
  <si>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</si>
  <si>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</si>
  <si>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</si>
  <si>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</si>
  <si>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</si>
  <si>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</si>
  <si>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</si>
  <si>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</si>
  <si>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</si>
  <si>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</si>
  <si>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</si>
  <si>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</si>
  <si>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</si>
  <si>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</si>
  <si>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</si>
  <si>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</si>
  <si>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</si>
  <si>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</si>
  <si>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</si>
  <si>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</si>
  <si>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</si>
  <si>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</si>
  <si>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</si>
  <si>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</si>
  <si>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</si>
  <si>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</si>
  <si>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</si>
  <si>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</si>
  <si>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</si>
  <si>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</si>
  <si>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</si>
  <si>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</si>
  <si>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</si>
  <si>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</si>
  <si>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</si>
  <si>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</si>
  <si>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</si>
  <si>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</si>
  <si>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</si>
  <si>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</si>
  <si>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</si>
  <si>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</si>
  <si>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</si>
  <si>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</si>
  <si>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</si>
  <si>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</si>
  <si>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</si>
  <si>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</si>
  <si>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</si>
  <si>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</si>
  <si>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</si>
  <si>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</si>
  <si>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</si>
  <si>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</si>
  <si>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</si>
  <si>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</si>
  <si>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</si>
  <si>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</si>
  <si>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</si>
  <si>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</si>
  <si>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</si>
  <si>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</si>
  <si>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</si>
  <si>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</si>
  <si>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</si>
  <si>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</si>
  <si>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</si>
  <si>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</si>
  <si>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</si>
  <si>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</si>
  <si>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</si>
  <si>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</si>
  <si>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</si>
  <si>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</si>
  <si>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</si>
  <si>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</si>
  <si>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</si>
  <si>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</si>
  <si>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</si>
  <si>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</si>
  <si>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</si>
  <si>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</si>
  <si>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</si>
  <si>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</si>
  <si>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</si>
  <si>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</si>
  <si>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</si>
  <si>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</si>
  <si>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</si>
  <si>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</si>
  <si>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</si>
  <si>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</si>
  <si>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</si>
  <si>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</si>
  <si>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</si>
  <si>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</si>
  <si>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</si>
  <si>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</si>
  <si>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</si>
  <si>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</si>
  <si>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</si>
  <si>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</si>
  <si>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</si>
  <si>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</si>
  <si>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</si>
  <si>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</si>
  <si>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</si>
  <si>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</si>
  <si>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</si>
  <si>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</si>
  <si>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</si>
  <si>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</si>
  <si>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</si>
  <si>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</si>
  <si>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</si>
  <si>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</si>
  <si>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</si>
  <si>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</si>
  <si>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</si>
  <si>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</si>
  <si>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</si>
  <si>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</si>
  <si>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</si>
  <si>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</si>
  <si>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</si>
  <si>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</si>
  <si>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</si>
  <si>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</si>
  <si>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</si>
  <si>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</si>
  <si>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</si>
  <si>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</si>
  <si>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</si>
  <si>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</si>
  <si>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</si>
  <si>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</si>
  <si>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</si>
  <si>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</si>
  <si>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</si>
  <si>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</si>
  <si>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</si>
  <si>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</si>
  <si>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</si>
  <si>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</si>
  <si>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</si>
  <si>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</si>
  <si>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</si>
  <si>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</si>
  <si>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</si>
  <si>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</si>
  <si>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</si>
  <si>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</si>
  <si>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</si>
  <si>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</si>
  <si>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</si>
  <si>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</si>
  <si>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</si>
  <si>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</si>
  <si>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</si>
  <si>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</si>
  <si>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</si>
  <si>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</si>
  <si>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</si>
  <si>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</si>
  <si>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</si>
  <si>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</si>
  <si>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</si>
  <si>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</si>
  <si>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</si>
  <si>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</si>
  <si>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</si>
  <si>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</si>
  <si>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</si>
  <si>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</si>
  <si>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</si>
  <si>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</si>
  <si>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</si>
  <si>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</si>
  <si>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</si>
  <si>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</si>
  <si>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</si>
  <si>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</si>
  <si>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</si>
  <si>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</si>
  <si>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</si>
  <si>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</si>
  <si>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</si>
  <si>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</si>
  <si>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</si>
  <si>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</si>
  <si>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</si>
  <si>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</si>
  <si>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</si>
  <si>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</si>
  <si>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</si>
  <si>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</si>
  <si>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</si>
  <si>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</si>
  <si>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</si>
  <si>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</si>
  <si>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</si>
  <si>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</si>
  <si>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</si>
  <si>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</si>
  <si>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</si>
  <si>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</si>
  <si>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</si>
  <si>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</si>
  <si>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</si>
  <si>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</si>
  <si>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</si>
  <si>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</si>
  <si>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</si>
  <si>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</si>
  <si>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</si>
  <si>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</si>
  <si>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</si>
  <si>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</si>
  <si>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</si>
  <si>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</si>
  <si>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</si>
  <si>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</si>
  <si>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</si>
  <si>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</si>
  <si>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</si>
  <si>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</si>
  <si>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</si>
  <si>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</si>
  <si>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</si>
  <si>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</si>
  <si>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</si>
  <si>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</si>
  <si>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</si>
  <si>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</si>
  <si>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</si>
  <si>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</si>
  <si>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</si>
  <si>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</si>
  <si>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</si>
  <si>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</si>
  <si>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</si>
  <si>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</si>
  <si>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</si>
  <si>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</si>
  <si>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</si>
  <si>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</si>
  <si>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</si>
  <si>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</si>
  <si>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</si>
  <si>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</si>
  <si>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</si>
  <si>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</si>
  <si>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</si>
  <si>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</si>
  <si>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</si>
  <si>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</si>
  <si>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</si>
  <si>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</si>
  <si>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</si>
  <si>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</si>
  <si>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</si>
  <si>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</si>
  <si>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</si>
  <si>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</si>
  <si>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</si>
  <si>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</si>
  <si>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</si>
  <si>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</si>
  <si>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</si>
  <si>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</si>
  <si>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</si>
  <si>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</si>
  <si>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</si>
  <si>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</si>
  <si>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</si>
  <si>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</si>
  <si>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</si>
  <si>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</si>
  <si>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</si>
  <si>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</si>
  <si>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</si>
  <si>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</si>
  <si>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</si>
  <si>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</si>
  <si>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</si>
  <si>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</si>
  <si>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</si>
  <si>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</si>
  <si>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</si>
  <si>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</si>
  <si>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</si>
  <si>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</si>
  <si>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</si>
  <si>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</si>
  <si>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</si>
  <si>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</si>
  <si>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</si>
  <si>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</si>
  <si>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</si>
  <si>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</si>
  <si>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</si>
  <si>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</si>
  <si>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</si>
  <si>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</si>
  <si>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</si>
  <si>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</si>
  <si>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</si>
  <si>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</si>
  <si>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</si>
  <si>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</si>
  <si>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</si>
  <si>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</si>
  <si>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</si>
  <si>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</si>
  <si>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</si>
  <si>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</si>
  <si>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</si>
  <si>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</si>
  <si>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</si>
  <si>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</si>
  <si>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</si>
  <si>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</si>
  <si>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</si>
  <si>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</si>
  <si>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</si>
  <si>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</si>
  <si>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</si>
  <si>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</si>
  <si>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</si>
  <si>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</si>
  <si>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</si>
  <si>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</si>
  <si>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</si>
  <si>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</si>
  <si>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</si>
  <si>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</si>
  <si>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</si>
  <si>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</si>
  <si>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</si>
  <si>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</si>
  <si>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</si>
  <si>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</si>
  <si>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</si>
  <si>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</si>
  <si>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</si>
  <si>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</si>
  <si>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</si>
  <si>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</si>
  <si>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</si>
  <si>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</si>
  <si>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</si>
  <si>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</si>
  <si>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</si>
  <si>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</si>
  <si>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</si>
  <si>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</si>
  <si>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</si>
  <si>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</si>
  <si>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</si>
  <si>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</si>
  <si>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</si>
  <si>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</si>
  <si>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</si>
  <si>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</si>
  <si>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</si>
  <si>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</si>
  <si>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</si>
  <si>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</si>
  <si>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</si>
  <si>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</si>
  <si>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</si>
  <si>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</si>
  <si>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</si>
  <si>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</si>
  <si>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</si>
  <si>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</si>
  <si>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</si>
  <si>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</si>
  <si>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</si>
  <si>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</si>
  <si>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</si>
  <si>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</si>
  <si>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</si>
  <si>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</si>
  <si>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</si>
  <si>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</si>
  <si>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</si>
  <si>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</si>
  <si>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</si>
  <si>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</si>
  <si>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</si>
  <si>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</si>
  <si>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</si>
  <si>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</si>
  <si>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</si>
  <si>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</si>
  <si>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</si>
  <si>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</si>
  <si>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</si>
  <si>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</si>
  <si>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</si>
  <si>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</si>
  <si>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</si>
  <si>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</si>
  <si>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</si>
  <si>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</si>
  <si>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</si>
  <si>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</si>
  <si>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</si>
  <si>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</si>
  <si>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</si>
  <si>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</si>
  <si>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</si>
  <si>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</si>
  <si>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</si>
  <si>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</si>
  <si>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</si>
  <si>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</si>
  <si>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</si>
  <si>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</si>
  <si>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</si>
  <si>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</si>
  <si>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</si>
  <si>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</si>
  <si>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</si>
  <si>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</si>
  <si>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</si>
  <si>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</si>
  <si>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</si>
  <si>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</si>
  <si>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</si>
  <si>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</si>
  <si>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</si>
  <si>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</si>
  <si>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</si>
  <si>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</si>
  <si>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</si>
  <si>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</si>
  <si>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</si>
  <si>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</si>
  <si>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</si>
  <si>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</si>
  <si>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</si>
  <si>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</si>
  <si>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</si>
  <si>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</si>
  <si>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</si>
  <si>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</si>
  <si>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</si>
  <si>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</si>
  <si>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</si>
  <si>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</si>
  <si>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</si>
  <si>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</si>
  <si>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</si>
  <si>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</si>
  <si>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</si>
  <si>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</si>
  <si>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</si>
  <si>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</si>
  <si>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</si>
  <si>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</si>
  <si>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</si>
  <si>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</si>
  <si>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</si>
  <si>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</si>
  <si>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</si>
  <si>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</si>
  <si>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</si>
  <si>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</si>
  <si>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</si>
  <si>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</si>
  <si>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</si>
  <si>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</si>
  <si>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</si>
  <si>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</si>
  <si>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</si>
  <si>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</si>
  <si>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</si>
  <si>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</si>
  <si>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</si>
  <si>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</si>
  <si>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</si>
  <si>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</si>
  <si>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</si>
  <si>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</si>
  <si>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</si>
  <si>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</si>
  <si>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</si>
  <si>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</si>
  <si>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</si>
  <si>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</si>
  <si>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</si>
  <si>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</si>
  <si>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</si>
  <si>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</si>
  <si>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</si>
  <si>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</si>
  <si>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</si>
  <si>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</si>
  <si>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</si>
  <si>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</si>
  <si>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</si>
  <si>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</si>
  <si>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</si>
  <si>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</si>
  <si>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</si>
  <si>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</si>
  <si>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</si>
  <si>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</si>
  <si>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</si>
  <si>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</si>
  <si>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</si>
  <si>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</si>
  <si>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</si>
  <si>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</si>
  <si>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</si>
  <si>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</si>
  <si>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</si>
  <si>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</si>
  <si>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</si>
  <si>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</si>
  <si>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</si>
  <si>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</si>
  <si>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</si>
  <si>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</si>
  <si>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</si>
  <si>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</si>
  <si>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</si>
  <si>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</si>
  <si>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</si>
  <si>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</si>
  <si>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</si>
  <si>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</si>
  <si>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</si>
  <si>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</si>
  <si>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</si>
  <si>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</si>
  <si>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</si>
  <si>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</si>
  <si>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</si>
  <si>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</si>
  <si>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</si>
  <si>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</si>
  <si>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</si>
  <si>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</si>
  <si>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</si>
  <si>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</si>
  <si>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</si>
  <si>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</si>
  <si>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</si>
  <si>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</si>
  <si>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</si>
  <si>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</si>
  <si>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</si>
  <si>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</si>
  <si>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</si>
  <si>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</si>
  <si>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</si>
  <si>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</si>
  <si>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</si>
  <si>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</si>
  <si>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</si>
  <si>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</si>
  <si>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</si>
  <si>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</si>
  <si>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</si>
  <si>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</si>
  <si>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</si>
  <si>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</si>
  <si>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</si>
  <si>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</si>
  <si>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</si>
  <si>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</si>
  <si>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</si>
  <si>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</si>
  <si>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</si>
  <si>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</si>
  <si>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</si>
  <si>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</si>
  <si>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</si>
  <si>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</si>
  <si>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</si>
  <si>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</si>
  <si>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</si>
  <si>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</si>
  <si>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</si>
  <si>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</si>
  <si>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</si>
  <si>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</si>
  <si>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</si>
  <si>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</si>
  <si>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</si>
  <si>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</si>
  <si>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</si>
  <si>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</si>
  <si>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</si>
  <si>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</si>
  <si>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</si>
  <si>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</si>
  <si>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</si>
  <si>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</si>
  <si>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</si>
  <si>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</si>
  <si>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</si>
  <si>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</si>
  <si>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</si>
  <si>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</si>
  <si>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</si>
  <si>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</si>
  <si>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</si>
  <si>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</si>
  <si>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</si>
  <si>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</si>
  <si>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</si>
  <si>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</si>
  <si>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</si>
  <si>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</si>
  <si>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</si>
  <si>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</si>
  <si>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</si>
  <si>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</si>
  <si>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</si>
  <si>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</si>
  <si>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</si>
  <si>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</si>
  <si>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</si>
  <si>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</si>
  <si>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</si>
  <si>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</si>
  <si>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</si>
  <si>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</si>
  <si>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</si>
  <si>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</si>
  <si>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</si>
  <si>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</si>
  <si>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</si>
  <si>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</si>
  <si>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</si>
  <si>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</si>
  <si>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</si>
  <si>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</si>
  <si>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</si>
  <si>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</si>
  <si>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</si>
  <si>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</si>
  <si>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</si>
  <si>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</si>
  <si>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</si>
  <si>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</si>
  <si>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</si>
  <si>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</si>
  <si>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</si>
  <si>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</si>
  <si>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</si>
  <si>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</si>
  <si>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</si>
  <si>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</si>
  <si>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</si>
  <si>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</si>
  <si>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</si>
  <si>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</si>
  <si>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</si>
  <si>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</si>
  <si>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</si>
  <si>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</si>
  <si>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</si>
  <si>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</si>
  <si>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</si>
  <si>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</si>
  <si>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</si>
  <si>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</si>
  <si>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</si>
  <si>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</si>
  <si>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</si>
  <si>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</si>
  <si>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</si>
  <si>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</si>
  <si>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</si>
  <si>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</si>
  <si>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</si>
  <si>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</si>
  <si>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</si>
  <si>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</si>
  <si>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</si>
  <si>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</si>
  <si>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</si>
  <si>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</si>
  <si>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</si>
  <si>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</si>
  <si>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</si>
  <si>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</si>
  <si>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</si>
  <si>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</si>
  <si>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</si>
  <si>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</si>
  <si>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</si>
  <si>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</si>
  <si>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</si>
  <si>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</si>
  <si>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</si>
  <si>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</si>
  <si>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</si>
  <si>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</si>
  <si>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</si>
  <si>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</si>
  <si>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</si>
  <si>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</si>
  <si>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</si>
  <si>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</si>
  <si>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</si>
  <si>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</si>
  <si>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</si>
  <si>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</si>
  <si>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</si>
  <si>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</si>
  <si>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</si>
  <si>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</si>
  <si>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</si>
  <si>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</si>
  <si>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</si>
  <si>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</si>
  <si>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</si>
  <si>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</si>
  <si>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</si>
  <si>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</si>
  <si>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</si>
  <si>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</si>
  <si>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</si>
  <si>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</si>
  <si>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</si>
  <si>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</si>
  <si>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</si>
  <si>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</si>
  <si>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</si>
  <si>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</si>
  <si>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</si>
  <si>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</si>
  <si>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</si>
  <si>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</si>
  <si>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</si>
  <si>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</si>
  <si>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</si>
  <si>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</si>
  <si>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</si>
  <si>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</si>
  <si>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</si>
  <si>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</si>
  <si>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</si>
  <si>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</si>
  <si>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</si>
  <si>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</si>
  <si>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</si>
  <si>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</si>
  <si>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</si>
  <si>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</si>
  <si>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</si>
  <si>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</si>
  <si>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</si>
  <si>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</si>
  <si>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</si>
  <si>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</si>
  <si>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</si>
  <si>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</si>
  <si>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</si>
  <si>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</si>
  <si>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</si>
  <si>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</si>
  <si>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</si>
  <si>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</si>
  <si>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</si>
  <si>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</si>
  <si>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</si>
  <si>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</si>
  <si>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</si>
  <si>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</si>
  <si>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</si>
  <si>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</si>
  <si>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</si>
  <si>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</si>
  <si>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</si>
  <si>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</si>
  <si>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</si>
  <si>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</si>
  <si>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</si>
  <si>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</si>
  <si>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</si>
  <si>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</si>
  <si>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</si>
  <si>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</si>
  <si>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</si>
  <si>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</si>
  <si>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</si>
  <si>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</si>
  <si>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</si>
  <si>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</si>
  <si>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</si>
  <si>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</si>
  <si>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</si>
  <si>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</si>
  <si>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</si>
  <si>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</si>
  <si>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</si>
  <si>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</si>
  <si>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</si>
  <si>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</si>
  <si>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</si>
  <si>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</si>
  <si>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</si>
  <si>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</si>
  <si>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</si>
  <si>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</si>
  <si>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</si>
  <si>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</si>
  <si>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</si>
  <si>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</si>
  <si>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</si>
  <si>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</si>
  <si>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</si>
  <si>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</si>
  <si>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</si>
  <si>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</si>
  <si>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</si>
  <si>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</si>
  <si>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</si>
  <si>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</si>
  <si>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</si>
  <si>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</si>
  <si>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</si>
  <si>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</si>
  <si>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</si>
  <si>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</si>
  <si>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</si>
  <si>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</si>
  <si>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</si>
  <si>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</si>
  <si>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</si>
  <si>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</si>
  <si>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</si>
  <si>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</si>
  <si>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</si>
  <si>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</si>
  <si>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</si>
  <si>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</si>
  <si>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</si>
  <si>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</si>
  <si>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</si>
  <si>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</si>
  <si>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</si>
  <si>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</si>
  <si>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</si>
  <si>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</si>
  <si>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</si>
  <si>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</si>
  <si>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</si>
  <si>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</si>
  <si>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</si>
  <si>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</si>
  <si>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</si>
  <si>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</si>
  <si>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</si>
  <si>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</si>
  <si>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</si>
  <si>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</si>
  <si>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</si>
  <si>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</si>
  <si>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</si>
  <si>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</si>
  <si>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</si>
  <si>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</si>
  <si>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</si>
  <si>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</si>
  <si>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</si>
  <si>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</si>
  <si>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</si>
  <si>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</si>
  <si>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</si>
  <si>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</si>
  <si>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</si>
  <si>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</si>
  <si>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</si>
  <si>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</si>
  <si>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</si>
  <si>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</si>
  <si>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</si>
  <si>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</si>
  <si>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</si>
  <si>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</si>
  <si>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</si>
  <si>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</si>
  <si>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</si>
  <si>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</si>
  <si>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</si>
  <si>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</si>
  <si>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</si>
  <si>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</si>
  <si>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</si>
  <si>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</si>
  <si>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</si>
  <si>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</si>
  <si>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</si>
  <si>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</si>
  <si>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</si>
  <si>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</si>
  <si>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</si>
  <si>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</si>
  <si>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</si>
  <si>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</si>
  <si>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</si>
  <si>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</si>
  <si>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</si>
  <si>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</si>
  <si>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</si>
  <si>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</si>
  <si>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</si>
  <si>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</si>
  <si>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</si>
  <si>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</si>
  <si>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</si>
  <si>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</si>
  <si>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</si>
  <si>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</si>
  <si>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</si>
  <si>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</si>
  <si>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</si>
  <si>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</si>
  <si>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</si>
  <si>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</si>
  <si>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</si>
  <si>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</si>
  <si>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</si>
  <si>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</si>
  <si>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</si>
  <si>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</si>
  <si>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</si>
  <si>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</si>
  <si>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</si>
  <si>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</si>
  <si>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</si>
  <si>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</si>
  <si>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</si>
  <si>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</si>
  <si>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</si>
  <si>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</si>
  <si>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</si>
  <si>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</si>
  <si>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</si>
  <si>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</si>
  <si>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</si>
  <si>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</si>
  <si>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</si>
  <si>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</si>
  <si>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</si>
  <si>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</si>
  <si>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</si>
  <si>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</si>
  <si>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</si>
  <si>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</si>
  <si>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</si>
  <si>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</si>
  <si>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</si>
  <si>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</si>
  <si>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</si>
  <si>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</si>
  <si>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</si>
  <si>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</si>
  <si>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</si>
  <si>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</si>
  <si>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</si>
  <si>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</si>
  <si>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</si>
  <si>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</si>
  <si>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</si>
  <si>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</si>
  <si>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</si>
  <si>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</si>
  <si>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</si>
  <si>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</si>
  <si>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</si>
  <si>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</si>
  <si>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</si>
  <si>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</si>
  <si>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</si>
  <si>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</si>
  <si>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</si>
  <si>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</si>
  <si>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</si>
  <si>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</si>
  <si>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</si>
  <si>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</si>
  <si>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</si>
  <si>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</si>
  <si>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</si>
  <si>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</si>
  <si>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</si>
  <si>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</si>
  <si>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</si>
  <si>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</si>
  <si>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</si>
  <si>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</si>
  <si>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</si>
  <si>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</si>
  <si>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</si>
  <si>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</si>
  <si>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</si>
  <si>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</si>
  <si>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</si>
  <si>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</si>
  <si>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</si>
  <si>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</si>
  <si>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</si>
  <si>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</si>
  <si>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</si>
  <si>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</si>
  <si>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</si>
  <si>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</si>
  <si>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</si>
  <si>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</si>
  <si>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</si>
  <si>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</si>
  <si>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</si>
  <si>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</si>
  <si>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</si>
  <si>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</si>
  <si>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</si>
  <si>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</si>
  <si>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</si>
  <si>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</si>
  <si>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</si>
  <si>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</si>
  <si>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</si>
  <si>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</si>
  <si>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</si>
  <si>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</si>
  <si>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</si>
  <si>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</si>
  <si>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</si>
  <si>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</si>
  <si>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</si>
  <si>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</si>
  <si>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</si>
  <si>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</si>
  <si>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</si>
  <si>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</si>
  <si>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</si>
  <si>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</si>
  <si>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</si>
  <si>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</si>
  <si>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</si>
  <si>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</si>
  <si>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</si>
  <si>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</si>
  <si>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</si>
  <si>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</si>
  <si>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</si>
  <si>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</si>
  <si>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</si>
  <si>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</si>
  <si>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</si>
  <si>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</si>
  <si>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</si>
  <si>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</si>
  <si>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</si>
  <si>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</si>
  <si>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</si>
  <si>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</si>
  <si>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</si>
  <si>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</si>
  <si>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</si>
  <si>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</si>
  <si>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</si>
  <si>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</si>
  <si>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</si>
  <si>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</si>
  <si>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</si>
  <si>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</si>
  <si>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</si>
  <si>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</si>
  <si>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</si>
  <si>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</si>
  <si>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</si>
  <si>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</si>
  <si>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</si>
  <si>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</si>
  <si>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</si>
  <si>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</si>
  <si>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</si>
  <si>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</si>
  <si>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</si>
  <si>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</si>
  <si>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</si>
  <si>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</si>
  <si>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</si>
  <si>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</si>
  <si>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</si>
  <si>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</si>
  <si>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</si>
  <si>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</si>
  <si>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</si>
  <si>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</si>
  <si>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</si>
  <si>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</si>
  <si>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</si>
  <si>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</si>
  <si>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</si>
  <si>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</si>
  <si>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</si>
  <si>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</si>
  <si>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</si>
  <si>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</si>
  <si>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</si>
  <si>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</si>
  <si>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</si>
  <si>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</si>
  <si>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</si>
  <si>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</si>
  <si>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</si>
  <si>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</si>
  <si>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</si>
  <si>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</si>
  <si>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</si>
  <si>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</si>
  <si>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</si>
  <si>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</si>
  <si>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</si>
  <si>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</si>
  <si>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</si>
  <si>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</si>
  <si>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</si>
  <si>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</si>
  <si>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</si>
  <si>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</si>
  <si>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</si>
  <si>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</si>
  <si>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</si>
  <si>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</si>
  <si>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</si>
  <si>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</si>
  <si>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</si>
  <si>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</si>
  <si>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</si>
  <si>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</si>
  <si>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</si>
  <si>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</si>
  <si>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</si>
  <si>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</si>
  <si>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</si>
  <si>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</si>
  <si>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</si>
  <si>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</si>
  <si>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</si>
  <si>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</si>
  <si>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</si>
  <si>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</si>
  <si>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</si>
  <si>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</si>
  <si>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</si>
  <si>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</si>
  <si>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</si>
  <si>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</si>
  <si>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</si>
  <si>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</si>
  <si>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</si>
  <si>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</si>
  <si>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</si>
  <si>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</si>
  <si>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</si>
  <si>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</si>
  <si>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</si>
  <si>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</si>
  <si>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</si>
  <si>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</si>
  <si>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</si>
  <si>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</si>
  <si>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</si>
  <si>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</si>
  <si>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</si>
  <si>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</si>
  <si>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</si>
  <si>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</si>
  <si>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</si>
  <si>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</si>
  <si>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</si>
  <si>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</si>
  <si>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</si>
  <si>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</si>
  <si>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</si>
  <si>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</si>
  <si>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</si>
  <si>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</si>
  <si>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</si>
  <si>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</si>
  <si>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</si>
  <si>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</si>
  <si>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</si>
  <si>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</si>
  <si>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</si>
  <si>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</si>
  <si>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</si>
  <si>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</si>
  <si>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</si>
  <si>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</si>
  <si>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</si>
  <si>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</si>
  <si>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</si>
  <si>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</si>
  <si>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</si>
  <si>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</si>
  <si>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</si>
  <si>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</si>
  <si>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</si>
  <si>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</si>
  <si>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</si>
  <si>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</si>
  <si>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</si>
  <si>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</si>
  <si>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</si>
  <si>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</si>
  <si>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</si>
  <si>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</si>
  <si>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</si>
  <si>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</si>
  <si>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</si>
  <si>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</si>
  <si>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</si>
  <si>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</si>
  <si>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</si>
  <si>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</si>
  <si>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</si>
  <si>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</si>
  <si>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</si>
  <si>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</si>
  <si>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</si>
  <si>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</si>
  <si>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</si>
  <si>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</si>
  <si>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</si>
  <si>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</si>
  <si>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</si>
  <si>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</si>
  <si>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</si>
  <si>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</si>
  <si>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</si>
  <si>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</si>
  <si>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</si>
  <si>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</si>
  <si>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</si>
  <si>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</si>
  <si>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</si>
  <si>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</si>
  <si>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</si>
  <si>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</si>
  <si>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</si>
  <si>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</si>
  <si>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</si>
  <si>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</si>
  <si>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</si>
  <si>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</si>
  <si>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</si>
  <si>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</si>
  <si>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</si>
  <si>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</si>
  <si>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</si>
  <si>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</si>
  <si>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</si>
  <si>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</si>
  <si>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</si>
  <si>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</si>
  <si>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</si>
  <si>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</si>
  <si>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</si>
  <si>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</si>
  <si>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</si>
  <si>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</si>
  <si>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</si>
  <si>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</si>
  <si>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</si>
  <si>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</si>
  <si>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</si>
  <si>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</si>
  <si>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</si>
  <si>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</si>
  <si>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</si>
  <si>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</si>
  <si>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</si>
  <si>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</si>
  <si>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</si>
  <si>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</si>
  <si>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</si>
  <si>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</si>
  <si>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</si>
  <si>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</si>
  <si>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</si>
  <si>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</si>
  <si>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</si>
  <si>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</si>
  <si>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</si>
  <si>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</si>
  <si>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</si>
  <si>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</si>
  <si>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</si>
  <si>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</si>
  <si>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</si>
  <si>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</si>
  <si>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</si>
  <si>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</si>
  <si>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</si>
  <si>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</si>
  <si>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</si>
  <si>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</si>
  <si>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</si>
  <si>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</si>
  <si>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</si>
  <si>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</si>
  <si>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</si>
  <si>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</si>
  <si>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</si>
  <si>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</si>
  <si>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</si>
  <si>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</si>
  <si>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</si>
  <si>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</si>
  <si>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</si>
  <si>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</si>
  <si>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</si>
  <si>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</si>
  <si>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</si>
  <si>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</si>
  <si>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</si>
  <si>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</si>
  <si>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</si>
  <si>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</si>
  <si>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</si>
  <si>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</si>
  <si>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</si>
  <si>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</si>
  <si>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</si>
  <si>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</si>
  <si>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</si>
  <si>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</si>
  <si>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</si>
  <si>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</si>
  <si>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</si>
  <si>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</si>
  <si>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</si>
  <si>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</si>
  <si>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</si>
  <si>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</si>
  <si>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</si>
  <si>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</si>
  <si>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</si>
  <si>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</si>
  <si>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</si>
  <si>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</si>
  <si>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</si>
  <si>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</si>
  <si>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</si>
  <si>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</si>
  <si>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</si>
  <si>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</si>
  <si>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</si>
  <si>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</si>
  <si>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</si>
  <si>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</si>
  <si>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</si>
  <si>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</si>
  <si>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</si>
  <si>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</si>
  <si>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</si>
  <si>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</si>
  <si>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</si>
  <si>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</si>
  <si>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</si>
  <si>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</si>
  <si>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</si>
  <si>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</si>
  <si>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</si>
  <si>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</si>
  <si>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</si>
  <si>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</si>
  <si>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</si>
  <si>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</si>
  <si>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</si>
  <si>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</si>
  <si>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</si>
  <si>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</si>
  <si>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</si>
  <si>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</si>
  <si>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</si>
  <si>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</si>
  <si>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</si>
  <si>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</si>
  <si>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</si>
  <si>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</si>
  <si>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</si>
  <si>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</si>
  <si>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</si>
  <si>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</si>
  <si>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</si>
  <si>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</si>
  <si>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</si>
  <si>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</si>
  <si>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</si>
  <si>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</si>
  <si>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</si>
  <si>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</si>
  <si>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</si>
  <si>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</si>
  <si>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</si>
  <si>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</si>
  <si>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</si>
  <si>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</si>
  <si>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</si>
  <si>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</si>
  <si>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</si>
  <si>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</si>
  <si>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</si>
  <si>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</si>
  <si>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</si>
  <si>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</si>
  <si>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</si>
  <si>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</si>
  <si>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</si>
  <si>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</si>
  <si>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</si>
  <si>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</si>
  <si>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</si>
  <si>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</si>
  <si>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</si>
  <si>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</si>
  <si>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</si>
  <si>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</si>
  <si>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</si>
  <si>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</si>
  <si>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</si>
  <si>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</si>
  <si>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</si>
  <si>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</si>
  <si>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</si>
  <si>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</si>
  <si>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</si>
  <si>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</si>
  <si>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</si>
  <si>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</si>
  <si>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</si>
  <si>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</si>
  <si>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</si>
  <si>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</si>
  <si>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</si>
  <si>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</si>
  <si>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</si>
  <si>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</si>
  <si>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</si>
  <si>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</si>
  <si>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</si>
  <si>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</si>
  <si>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</si>
  <si>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</si>
  <si>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</si>
  <si>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</si>
  <si>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</si>
  <si>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</si>
  <si>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</si>
  <si>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</si>
  <si>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</si>
  <si>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</si>
  <si>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</si>
  <si>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</si>
  <si>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</si>
  <si>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</si>
  <si>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</si>
  <si>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</si>
  <si>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</si>
  <si>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</si>
  <si>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</si>
  <si>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</si>
  <si>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</si>
  <si>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</si>
  <si>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</si>
  <si>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</si>
  <si>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</si>
  <si>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</si>
  <si>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</si>
  <si>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</si>
  <si>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</si>
  <si>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</si>
  <si>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</si>
  <si>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</si>
  <si>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</si>
  <si>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</si>
  <si>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</si>
  <si>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</si>
  <si>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</si>
  <si>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</si>
  <si>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</si>
  <si>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</si>
  <si>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</si>
  <si>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</si>
  <si>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</si>
  <si>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</si>
  <si>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</si>
  <si>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</si>
  <si>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</si>
  <si>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</si>
  <si>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</si>
  <si>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</si>
  <si>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</si>
  <si>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</si>
  <si>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</si>
  <si>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</si>
  <si>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</si>
  <si>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</si>
  <si>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</si>
  <si>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</si>
  <si>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</si>
  <si>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</si>
  <si>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</si>
  <si>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</si>
  <si>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</si>
  <si>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</si>
  <si>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</si>
  <si>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</si>
  <si>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</si>
  <si>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</si>
  <si>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</si>
  <si>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</si>
  <si>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</si>
  <si>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</si>
  <si>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</si>
  <si>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</si>
  <si>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</si>
  <si>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</si>
  <si>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</si>
  <si>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</si>
  <si>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</si>
  <si>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</si>
  <si>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</si>
  <si>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</si>
  <si>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</si>
  <si>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</si>
  <si>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</si>
  <si>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</si>
  <si>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</si>
  <si>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</si>
  <si>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</si>
  <si>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</si>
  <si>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</si>
  <si>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</si>
  <si>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</si>
  <si>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</si>
  <si>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</si>
  <si>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</si>
  <si>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</si>
  <si>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</si>
  <si>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</si>
  <si>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</si>
  <si>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</si>
  <si>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</si>
  <si>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</si>
  <si>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</si>
  <si>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</si>
  <si>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</si>
  <si>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</si>
  <si>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</si>
  <si>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</si>
  <si>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</si>
  <si>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</si>
  <si>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</si>
  <si>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</si>
  <si>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</si>
  <si>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</si>
  <si>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</si>
  <si>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</si>
  <si>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</si>
  <si>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</si>
  <si>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</si>
  <si>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</si>
  <si>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</si>
  <si>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</si>
  <si>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</si>
  <si>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</si>
  <si>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</si>
  <si>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</si>
  <si>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</si>
  <si>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</si>
  <si>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</si>
  <si>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</si>
  <si>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</si>
  <si>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</si>
  <si>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</si>
  <si>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</si>
  <si>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</si>
  <si>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</si>
  <si>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</si>
  <si>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</si>
  <si>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</si>
  <si>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</si>
  <si>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</si>
  <si>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</si>
  <si>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</si>
  <si>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</si>
  <si>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</si>
  <si>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</si>
  <si>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</si>
  <si>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</si>
  <si>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</si>
  <si>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</si>
  <si>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</si>
  <si>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</si>
  <si>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</si>
  <si>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</si>
  <si>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</si>
  <si>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</si>
  <si>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</si>
  <si>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</si>
  <si>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</si>
  <si>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</si>
  <si>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</si>
  <si>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</si>
  <si>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</si>
  <si>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</si>
  <si>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</si>
  <si>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</si>
  <si>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</si>
  <si>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</si>
  <si>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</si>
  <si>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</si>
  <si>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</si>
  <si>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</si>
  <si>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</si>
  <si>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</si>
  <si>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</si>
  <si>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</si>
  <si>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</si>
  <si>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</si>
  <si>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</si>
  <si>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</si>
  <si>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</si>
  <si>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</si>
  <si>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</si>
  <si>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</si>
  <si>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</si>
  <si>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</si>
  <si>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</si>
  <si>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</si>
  <si>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</si>
  <si>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</si>
  <si>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</si>
  <si>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</si>
  <si>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</si>
  <si>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</si>
  <si>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</si>
  <si>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</si>
  <si>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</si>
  <si>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</si>
  <si>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</si>
  <si>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</si>
  <si>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</si>
  <si>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</si>
  <si>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</si>
  <si>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</si>
  <si>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</si>
  <si>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</si>
  <si>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</si>
  <si>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</si>
  <si>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</si>
  <si>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</si>
  <si>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</si>
  <si>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</si>
  <si>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</si>
  <si>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</si>
  <si>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</si>
  <si>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</si>
  <si>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</si>
  <si>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</si>
  <si>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</si>
  <si>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</si>
  <si>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</si>
  <si>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</si>
  <si>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</si>
  <si>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</si>
  <si>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</si>
  <si>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</si>
  <si>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</si>
  <si>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</si>
  <si>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</si>
  <si>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</si>
  <si>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</si>
  <si>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</si>
  <si>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</si>
  <si>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</si>
  <si>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</si>
  <si>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</si>
  <si>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</si>
  <si>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</si>
  <si>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</si>
  <si>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</si>
  <si>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</si>
  <si>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</si>
  <si>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</si>
  <si>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</si>
  <si>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</si>
  <si>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</si>
  <si>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</si>
  <si>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</si>
  <si>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</si>
  <si>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</si>
  <si>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</si>
  <si>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</si>
  <si>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</si>
  <si>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</si>
  <si>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</si>
  <si>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</si>
  <si>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</si>
  <si>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</si>
  <si>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</si>
  <si>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</si>
  <si>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</si>
  <si>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</si>
  <si>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</si>
  <si>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</si>
  <si>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</si>
  <si>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</si>
  <si>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</si>
  <si>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</si>
  <si>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</si>
  <si>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</si>
  <si>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</si>
  <si>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</si>
  <si>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</si>
  <si>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</si>
  <si>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</si>
  <si>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</si>
  <si>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</si>
  <si>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</si>
  <si>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</si>
  <si>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</si>
  <si>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</si>
  <si>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</si>
  <si>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</si>
  <si>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</si>
  <si>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</si>
  <si>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</si>
  <si>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</si>
  <si>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</si>
  <si>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</si>
  <si>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</si>
  <si>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</si>
  <si>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</si>
  <si>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</si>
  <si>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</si>
  <si>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</si>
  <si>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</si>
  <si>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</si>
  <si>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</si>
  <si>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</si>
  <si>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</si>
  <si>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</si>
  <si>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</si>
  <si>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</si>
  <si>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</si>
  <si>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</si>
  <si>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</si>
  <si>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</si>
  <si>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</si>
  <si>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</si>
  <si>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</si>
  <si>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</si>
  <si>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</si>
  <si>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</si>
  <si>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</si>
  <si>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</si>
  <si>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</si>
  <si>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</si>
  <si>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</si>
  <si>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</si>
  <si>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</si>
  <si>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</si>
  <si>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</si>
  <si>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</si>
  <si>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</si>
  <si>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</si>
  <si>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</si>
  <si>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</si>
  <si>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</si>
  <si>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</si>
  <si>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</si>
  <si>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</si>
  <si>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</si>
  <si>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</si>
  <si>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</si>
  <si>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</si>
  <si>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</si>
  <si>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</si>
  <si>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</si>
  <si>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</si>
  <si>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</si>
  <si>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</si>
  <si>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</si>
  <si>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</si>
  <si>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</si>
  <si>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</si>
  <si>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</si>
  <si>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</si>
  <si>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</si>
  <si>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</si>
  <si>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</si>
  <si>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</si>
  <si>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</si>
  <si>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</si>
  <si>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</si>
  <si>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</si>
  <si>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</si>
  <si>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</si>
  <si>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</si>
  <si>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</si>
  <si>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</si>
  <si>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</si>
  <si>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</si>
  <si>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</si>
  <si>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</si>
  <si>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</si>
  <si>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</si>
  <si>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</si>
  <si>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</si>
  <si>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</si>
  <si>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</si>
  <si>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</si>
  <si>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</si>
  <si>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</si>
  <si>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</si>
  <si>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</si>
  <si>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</si>
  <si>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</si>
  <si>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</si>
  <si>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</si>
  <si>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</si>
  <si>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</si>
  <si>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</si>
  <si>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</si>
  <si>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</si>
  <si>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</si>
  <si>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</si>
  <si>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</si>
  <si>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</si>
  <si>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</si>
  <si>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</si>
  <si>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</si>
  <si>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</si>
  <si>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</si>
  <si>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</si>
  <si>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</si>
  <si>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</si>
  <si>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</si>
  <si>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</si>
  <si>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</si>
  <si>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</si>
  <si>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</si>
  <si>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</si>
  <si>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</si>
  <si>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</si>
  <si>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</si>
  <si>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</si>
  <si>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</si>
  <si>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</si>
  <si>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</si>
  <si>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</si>
  <si>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</si>
  <si>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</si>
  <si>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</si>
  <si>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</si>
  <si>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</si>
  <si>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</si>
  <si>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</si>
  <si>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</si>
  <si>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</si>
  <si>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</si>
  <si>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</si>
  <si>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</si>
  <si>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</si>
  <si>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</si>
  <si>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</si>
  <si>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</si>
  <si>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</si>
  <si>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</si>
  <si>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</si>
  <si>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</si>
  <si>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</si>
  <si>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</si>
  <si>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</si>
  <si>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</si>
  <si>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</si>
  <si>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</si>
  <si>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</si>
  <si>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</si>
  <si>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</si>
  <si>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</si>
  <si>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</si>
  <si>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</si>
  <si>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</si>
  <si>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</si>
  <si>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</si>
  <si>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</si>
  <si>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</si>
  <si>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</si>
  <si>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</si>
  <si>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</si>
  <si>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</si>
  <si>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</si>
  <si>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</si>
  <si>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</si>
  <si>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</si>
  <si>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</si>
  <si>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</si>
  <si>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</si>
  <si>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</si>
  <si>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</si>
  <si>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</si>
  <si>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</si>
  <si>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</si>
  <si>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</si>
  <si>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</si>
  <si>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</si>
  <si>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</si>
  <si>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</si>
  <si>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</si>
  <si>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</si>
  <si>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</si>
  <si>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</si>
  <si>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</si>
  <si>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</si>
  <si>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</si>
  <si>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</si>
  <si>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</si>
  <si>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</si>
  <si>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</si>
  <si>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</si>
  <si>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</si>
  <si>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</si>
  <si>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</si>
  <si>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</si>
  <si>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</si>
  <si>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</si>
  <si>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</si>
  <si>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</si>
  <si>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</si>
  <si>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</si>
  <si>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</si>
  <si>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</si>
  <si>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</si>
  <si>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</si>
  <si>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</si>
  <si>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</si>
  <si>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</si>
  <si>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</si>
  <si>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</si>
  <si>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</si>
  <si>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</si>
  <si>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</si>
  <si>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</si>
  <si>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</si>
  <si>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</si>
  <si>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</si>
  <si>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</si>
  <si>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</si>
  <si>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</si>
  <si>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</si>
  <si>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</si>
  <si>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</si>
  <si>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</si>
  <si>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</si>
  <si>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</si>
  <si>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</si>
  <si>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</si>
  <si>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</si>
  <si>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</si>
  <si>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</si>
  <si>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</si>
  <si>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</si>
  <si>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</si>
  <si>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</si>
  <si>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</si>
  <si>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</si>
  <si>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</si>
  <si>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</si>
  <si>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</si>
  <si>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</si>
  <si>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</si>
  <si>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</si>
  <si>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</si>
  <si>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</si>
  <si>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</si>
  <si>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</si>
  <si>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</si>
  <si>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</si>
  <si>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</si>
  <si>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</si>
  <si>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</si>
  <si>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</si>
  <si>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</si>
  <si>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</si>
  <si>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</si>
  <si>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</si>
  <si>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</si>
  <si>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</si>
  <si>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</si>
  <si>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</si>
  <si>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</si>
  <si>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</si>
  <si>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</si>
  <si>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</si>
  <si>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</si>
  <si>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</si>
  <si>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</si>
  <si>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</si>
  <si>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</si>
  <si>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</si>
  <si>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</si>
  <si>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</si>
  <si>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</si>
  <si>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</si>
  <si>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</si>
  <si>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</si>
  <si>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</si>
  <si>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</si>
  <si>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</si>
  <si>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</si>
  <si>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</si>
  <si>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</si>
  <si>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</si>
  <si>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</si>
  <si>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</si>
  <si>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</si>
  <si>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</si>
  <si>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</si>
  <si>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</si>
  <si>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</si>
  <si>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</si>
  <si>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</si>
  <si>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</si>
  <si>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</si>
  <si>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</si>
  <si>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</si>
  <si>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</si>
  <si>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</si>
  <si>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</si>
  <si>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</si>
  <si>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</si>
  <si>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</si>
  <si>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</si>
  <si>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</si>
  <si>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</si>
  <si>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</si>
  <si>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</si>
  <si>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</si>
  <si>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</si>
  <si>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</si>
  <si>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</si>
  <si>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</si>
  <si>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</si>
  <si>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</si>
  <si>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</si>
  <si>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</si>
  <si>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</si>
  <si>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</si>
  <si>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</si>
  <si>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</si>
  <si>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</si>
  <si>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</si>
  <si>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</si>
  <si>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</si>
  <si>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</si>
  <si>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</si>
  <si>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</si>
  <si>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</si>
  <si>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</si>
  <si>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</si>
  <si>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</si>
  <si>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</si>
  <si>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</si>
  <si>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</si>
  <si>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</si>
  <si>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</si>
  <si>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</si>
  <si>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</si>
  <si>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</si>
  <si>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</si>
  <si>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</si>
  <si>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</si>
  <si>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</si>
  <si>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</si>
  <si>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</si>
  <si>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</si>
  <si>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</si>
  <si>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</si>
  <si>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</si>
  <si>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</si>
  <si>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</si>
  <si>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</si>
  <si>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</si>
  <si>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</si>
  <si>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</si>
  <si>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</si>
  <si>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</si>
  <si>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</si>
  <si>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</si>
  <si>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</si>
  <si>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</si>
  <si>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</si>
  <si>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</si>
  <si>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</si>
  <si>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</si>
  <si>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</si>
  <si>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</si>
  <si>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</si>
  <si>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</si>
  <si>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</si>
  <si>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</si>
  <si>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</si>
  <si>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</si>
  <si>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</si>
  <si>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</si>
  <si>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</si>
  <si>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</si>
  <si>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</si>
  <si>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</si>
  <si>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</si>
  <si>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</si>
  <si>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</si>
  <si>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</si>
  <si>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</si>
  <si>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</si>
  <si>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</si>
  <si>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</si>
  <si>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</si>
  <si>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</si>
  <si>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</si>
  <si>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</si>
  <si>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</si>
  <si>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</si>
  <si>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</si>
  <si>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</si>
  <si>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</si>
  <si>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</si>
  <si>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</si>
  <si>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</si>
  <si>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</si>
  <si>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</si>
  <si>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</si>
  <si>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</si>
  <si>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</si>
  <si>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</si>
  <si>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</si>
  <si>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</si>
  <si>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</si>
  <si>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</si>
  <si>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</si>
  <si>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</si>
  <si>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</si>
  <si>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</si>
  <si>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</si>
  <si>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</si>
  <si>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</si>
  <si>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</si>
  <si>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</si>
  <si>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</si>
  <si>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</si>
  <si>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</si>
  <si>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</si>
  <si>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</si>
  <si>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</si>
  <si>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</si>
  <si>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</si>
  <si>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</si>
  <si>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</si>
  <si>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</si>
  <si>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</si>
  <si>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</si>
  <si>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</si>
  <si>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</si>
  <si>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</si>
  <si>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</si>
  <si>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</si>
  <si>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</si>
  <si>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</si>
  <si>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</si>
  <si>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</si>
  <si>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</si>
  <si>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</si>
  <si>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</si>
  <si>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</si>
  <si>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</si>
  <si>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</si>
  <si>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</si>
  <si>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</si>
  <si>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</si>
  <si>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</si>
  <si>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</si>
  <si>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</si>
  <si>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</si>
  <si>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</si>
  <si>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</si>
  <si>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</si>
  <si>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</si>
  <si>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</si>
  <si>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</si>
  <si>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</si>
  <si>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</si>
  <si>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</si>
  <si>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</si>
  <si>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</si>
  <si>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</si>
  <si>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</si>
  <si>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</si>
  <si>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</si>
  <si>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</si>
  <si>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</si>
  <si>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</si>
  <si>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</si>
  <si>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</si>
  <si>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</si>
  <si>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</si>
  <si>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</si>
  <si>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</si>
  <si>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</si>
  <si>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</si>
  <si>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</si>
  <si>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</si>
  <si>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</si>
  <si>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</si>
  <si>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</si>
  <si>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</si>
  <si>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</si>
  <si>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</si>
  <si>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</si>
  <si>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</si>
  <si>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</si>
  <si>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</si>
  <si>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</si>
  <si>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</si>
  <si>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</si>
  <si>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</si>
  <si>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</si>
  <si>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</si>
  <si>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</si>
  <si>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</si>
  <si>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</si>
  <si>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</si>
  <si>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</si>
  <si>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</si>
  <si>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</si>
  <si>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</si>
  <si>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</si>
  <si>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</si>
  <si>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</si>
  <si>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</si>
  <si>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</si>
  <si>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</si>
  <si>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</si>
  <si>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</si>
  <si>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</si>
  <si>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</si>
  <si>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</si>
  <si>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</si>
  <si>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</si>
  <si>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</si>
  <si>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</si>
  <si>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</si>
  <si>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</si>
  <si>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</si>
  <si>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</si>
  <si>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</si>
  <si>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</si>
  <si>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</si>
  <si>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</si>
  <si>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</si>
  <si>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</si>
  <si>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</si>
  <si>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</si>
  <si>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</si>
  <si>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</si>
  <si>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</si>
  <si>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</si>
  <si>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</si>
  <si>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</si>
  <si>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</si>
  <si>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</si>
  <si>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</si>
  <si>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</si>
  <si>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</si>
  <si>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</si>
  <si>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</si>
  <si>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</si>
  <si>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</si>
  <si>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</si>
  <si>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</si>
  <si>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</si>
  <si>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</si>
  <si>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</si>
  <si>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</si>
  <si>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</si>
  <si>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</si>
  <si>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</si>
  <si>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</si>
  <si>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</si>
  <si>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</si>
  <si>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</si>
  <si>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</si>
  <si>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</si>
  <si>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</si>
  <si>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</si>
  <si>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</si>
  <si>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</si>
  <si>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</si>
  <si>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</si>
  <si>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</si>
  <si>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</si>
  <si>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</si>
  <si>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</si>
  <si>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</si>
  <si>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</si>
  <si>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</si>
  <si>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</si>
  <si>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</si>
  <si>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</si>
  <si>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</si>
  <si>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</si>
  <si>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</si>
  <si>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</si>
  <si>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</si>
  <si>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</si>
  <si>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</si>
  <si>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</si>
  <si>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</si>
  <si>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</si>
  <si>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</si>
  <si>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</si>
  <si>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</si>
  <si>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</si>
  <si>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</si>
  <si>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</si>
  <si>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</si>
  <si>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</si>
  <si>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</si>
  <si>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</si>
  <si>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</si>
  <si>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</si>
  <si>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</si>
  <si>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</si>
  <si>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</si>
  <si>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</si>
  <si>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</si>
  <si>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</si>
  <si>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</si>
  <si>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</si>
  <si>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</si>
  <si>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</si>
  <si>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</si>
  <si>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</si>
  <si>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</si>
  <si>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</si>
  <si>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</si>
  <si>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</si>
  <si>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</si>
  <si>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</si>
  <si>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</si>
  <si>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</si>
  <si>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</si>
  <si>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</si>
  <si>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</si>
  <si>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</si>
  <si>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</si>
  <si>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</si>
  <si>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</si>
  <si>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</si>
  <si>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</si>
  <si>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</si>
  <si>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</si>
  <si>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</si>
  <si>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</si>
  <si>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</si>
  <si>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</si>
  <si>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</si>
  <si>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</si>
  <si>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</si>
  <si>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</si>
  <si>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</si>
  <si>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</si>
  <si>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</si>
  <si>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</si>
  <si>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</si>
  <si>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</si>
  <si>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</si>
  <si>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</si>
  <si>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</si>
  <si>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</si>
  <si>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</si>
  <si>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</si>
  <si>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</si>
  <si>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</si>
  <si>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</si>
  <si>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</si>
  <si>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</si>
  <si>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</si>
  <si>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</si>
  <si>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</si>
  <si>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</si>
  <si>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</si>
  <si>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</si>
  <si>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</si>
  <si>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</si>
  <si>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</si>
  <si>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</si>
  <si>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</si>
  <si>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</si>
  <si>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</si>
  <si>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</si>
  <si>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</si>
  <si>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</si>
  <si>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</si>
  <si>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</si>
  <si>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</si>
  <si>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</si>
  <si>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</si>
  <si>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</si>
  <si>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</si>
  <si>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</si>
  <si>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</si>
  <si>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</si>
  <si>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</si>
  <si>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</si>
  <si>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</si>
  <si>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</si>
  <si>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</si>
  <si>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</si>
  <si>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</si>
  <si>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</si>
  <si>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</si>
  <si>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</si>
  <si>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</si>
  <si>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</si>
  <si>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</si>
  <si>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</si>
  <si>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</si>
  <si>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</si>
  <si>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</si>
  <si>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</si>
  <si>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</si>
  <si>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</si>
  <si>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</si>
  <si>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</si>
  <si>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</si>
  <si>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</si>
  <si>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</si>
  <si>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</si>
  <si>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</si>
  <si>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</si>
  <si>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</si>
  <si>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</si>
  <si>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QUO-01869-J9V5C4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</si>
</sst>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1" activePane="bottomLeft" state="frozen"/>
      <selection activeCell="G20" sqref="G20"/>
      <selection pane="bottomLeft" activeCell="F56" sqref="F56"/>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Fixed Fee</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6">
      <formula>$AQ$1="Canada"</formula>
    </cfRule>
    <cfRule type="expression" dxfId="109" priority="167">
      <formula>$AQ$1="India"</formula>
    </cfRule>
    <cfRule type="expression" dxfId="108" priority="168">
      <formula>$AQ$1="US"</formula>
    </cfRule>
    <cfRule type="expression" dxfId="107" priority="169">
      <formula>$AQ$1="UK"</formula>
    </cfRule>
  </conditionalFormatting>
  <conditionalFormatting sqref="CI160:CI161">
    <cfRule type="expression" dxfId="106" priority="146">
      <formula>$AQ$1="Canada"</formula>
    </cfRule>
    <cfRule type="expression" dxfId="105" priority="147">
      <formula>$AQ$1="India"</formula>
    </cfRule>
    <cfRule type="expression" dxfId="104" priority="148">
      <formula>$AQ$1="US"</formula>
    </cfRule>
    <cfRule type="expression" dxfId="103" priority="149">
      <formula>$AQ$1="UK"</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6" zoomScale="80" zoomScaleNormal="80" workbookViewId="0">
      <selection activeCell="H9" sqref="H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4" thickBot="1" x14ac:dyDescent="0.35">
      <c r="A16" s="192">
        <v>1</v>
      </c>
      <c r="B16" s="193">
        <v>3</v>
      </c>
      <c r="C16" s="193" t="str">
        <f t="shared" ref="C16:C33" si="46">G16&amp;"__"&amp;H16</f>
        <v>Technology Solutions__Technology_Solutions</v>
      </c>
      <c r="D16" s="193" t="str">
        <f t="shared" ref="D16:D33" si="47">G16&amp;"__"&amp;H16&amp;"__"&amp;I16</f>
        <v>Technology Solutions__Technology_Solutions__Data and AI</v>
      </c>
      <c r="E16" s="193">
        <v>21</v>
      </c>
      <c r="F16" s="193">
        <v>8</v>
      </c>
      <c r="G16" s="194" t="str">
        <f>'2. Roles &amp; Pricing'!D48</f>
        <v>Technology Solutions</v>
      </c>
      <c r="H16" s="194" t="str">
        <f>'2. Roles &amp; Pricing'!E48</f>
        <v>Technology_Solutions</v>
      </c>
      <c r="I16" s="194" t="str">
        <f>'2. Roles &amp; Pricing'!F48</f>
        <v>Data and AI</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Technology Solutions__Technology_Solutions</v>
      </c>
      <c r="D17" s="207" t="str">
        <f t="shared" si="47"/>
        <v>Technology Solutions__Technology_Solutions__Data and AI</v>
      </c>
      <c r="E17" s="207">
        <v>21</v>
      </c>
      <c r="F17" s="207">
        <v>8</v>
      </c>
      <c r="G17" s="208" t="str">
        <f>'2. Roles &amp; Pricing'!D49</f>
        <v>Technology Solutions</v>
      </c>
      <c r="H17" s="209" t="str">
        <f>'2. Roles &amp; Pricing'!E49</f>
        <v>Technology_Solutions</v>
      </c>
      <c r="I17" s="210" t="str">
        <f>'2. Roles &amp; Pricing'!F49</f>
        <v>Data and AI</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209" t="str">
        <f>'2. Roles &amp; Pricing'!E50</f>
        <v>Delivery</v>
      </c>
      <c r="I18" s="210" t="str">
        <f>'2. Roles &amp; Pricing'!F50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Design__Experience_Design</v>
      </c>
      <c r="D19" s="207" t="str">
        <f t="shared" si="47"/>
        <v>Experience Design__Experience_Design__Strategy</v>
      </c>
      <c r="E19" s="207">
        <v>21</v>
      </c>
      <c r="F19" s="207">
        <v>8</v>
      </c>
      <c r="G19" s="208" t="str">
        <f>'2. Roles &amp; Pricing'!D51</f>
        <v>Experience Design</v>
      </c>
      <c r="H19" s="209" t="str">
        <f>'2. Roles &amp; Pricing'!E51</f>
        <v>Experience_Design</v>
      </c>
      <c r="I19" s="210" t="str">
        <f>'2. Roles &amp; Pricing'!F51</f>
        <v>Strategy</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5</v>
      </c>
      <c r="B20" s="206">
        <v>3</v>
      </c>
      <c r="C20" s="207" t="str">
        <f t="shared" si="46"/>
        <v>Experience Design__Experience_Design</v>
      </c>
      <c r="D20" s="207" t="str">
        <f t="shared" si="47"/>
        <v>Experience Design__Experience_Design__Strategy</v>
      </c>
      <c r="E20" s="207">
        <v>21</v>
      </c>
      <c r="F20" s="207">
        <v>8</v>
      </c>
      <c r="G20" s="208" t="str">
        <f>'2. Roles &amp; Pricing'!D52</f>
        <v>Experience Design</v>
      </c>
      <c r="H20" s="209" t="str">
        <f>'2. Roles &amp; Pricing'!E52</f>
        <v>Experience_Design</v>
      </c>
      <c r="I20" s="210" t="str">
        <f>'2. Roles &amp; Pricing'!F52</f>
        <v>Strategy</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209" t="str">
        <f>'2. Roles &amp; Pricing'!E53</f>
        <v>Delivery</v>
      </c>
      <c r="I21" s="210" t="str">
        <f>'2. Roles &amp; Pricing'!F53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Salesforce__Salesforce</v>
      </c>
      <c r="D22" s="207" t="str">
        <f t="shared" si="47"/>
        <v>Salesforce__Salesforce__Data Cloud</v>
      </c>
      <c r="E22" s="207">
        <v>21</v>
      </c>
      <c r="F22" s="207">
        <v>8</v>
      </c>
      <c r="G22" s="208" t="str">
        <f>'2. Roles &amp; Pricing'!D54</f>
        <v>Salesforce</v>
      </c>
      <c r="H22" s="209" t="str">
        <f>'2. Roles &amp; Pricing'!E54</f>
        <v>Salesforce</v>
      </c>
      <c r="I22" s="210" t="str">
        <f>'2. Roles &amp; Pricing'!F54</f>
        <v>Data Cloud</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40650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772350</v>
      </c>
      <c r="BU40" s="291">
        <f>(BT40-BQ34)/BT40</f>
        <v>1</v>
      </c>
      <c r="BV40" s="290">
        <f>BT40/BU34</f>
        <v>90.651408450704224</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4" thickBot="1" x14ac:dyDescent="0.3">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926820</v>
      </c>
      <c r="BU45" s="291">
        <f>(BT45-BQ34)/BT45</f>
        <v>1</v>
      </c>
      <c r="BV45" s="290">
        <f>BT45/BU34</f>
        <v>108.78169014084507</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2"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861000</v>
      </c>
      <c r="D26" s="1975"/>
      <c r="E26" s="1975"/>
      <c r="F26" s="1975"/>
      <c r="G26" s="1975"/>
      <c r="H26" s="1976"/>
      <c r="I26" s="1601"/>
      <c r="J26" s="1987"/>
      <c r="K26" s="1987"/>
      <c r="L26" s="1988"/>
    </row>
    <row r="27" spans="2:19" ht="19.95" customHeight="1" x14ac:dyDescent="0.25">
      <c r="B27" s="999" t="s">
        <v>1673</v>
      </c>
      <c r="C27" s="1977">
        <f>'4. Summary &amp; Totals'!C37</f>
        <v>0.54546561168594032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19.95" customHeight="1" x14ac:dyDescent="0.25">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19.95" customHeight="1" x14ac:dyDescent="0.25">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Fixed Fee</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Fixed Fee</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2025-08-28T14:57:26Z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