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4CD5F557-A388-4C99-A004-FA733D6424B6}"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<sst xmlns="http://schemas.openxmlformats.org/spreadsheetml/2006/main" count="22831" uniqueCount="3694">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</sst>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71840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921963</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0.54872890990950018</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A13" zoomScale="80" zoomScaleNormal="80" workbookViewId="0">
      <selection activeCell="A23" sqref="A23:XFD23"/>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0.08</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897999.92</v>
      </c>
      <c r="BU40" s="291">
        <f>(BT40-BQ34)/BT40</f>
        <v>1</v>
      </c>
      <c r="BV40" s="290">
        <f>BT40/BU34</f>
        <v>106.39809478672986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1077599.9040000001</v>
      </c>
      <c r="BU45" s="291">
        <f>(BT45-BQ34)/BT45</f>
        <v>1</v>
      </c>
      <c r="BV45" s="290">
        <f>BT45/BU34</f>
        <v>127.67771374407585</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921963</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71840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921963</v>
      </c>
      <c r="D36" s="413"/>
      <c r="E36" s="594"/>
      <c r="F36" s="594"/>
      <c r="G36" s="413"/>
      <c r="S36" s="581"/>
      <c r="T36" s="596"/>
    </row>
    <row r="37" spans="2:20" x14ac:dyDescent="0.25">
      <c r="B37" s="963" t="s">
        <v>3227</v>
      </c>
      <c r="C37" s="1408">
        <f>C53</f>
        <v>0.54872890990950018</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921963</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0.54872890990950018</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71840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878060</v>
      </c>
      <c r="E60" s="484"/>
      <c r="J60" s="495"/>
      <c r="K60" s="601"/>
      <c r="L60" s="496"/>
      <c r="T60" s="605"/>
    </row>
    <row r="61" spans="2:20" x14ac:dyDescent="0.25">
      <c r="B61" s="1238" t="s">
        <v>2081</v>
      </c>
      <c r="C61" s="1540">
        <f>IFERROR(C60*(1+C56),"Incomplete Project Information")</f>
        <v>921963</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-71840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879560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921963</v>
      </c>
      <c r="D26" s="1975"/>
      <c r="E26" s="1975"/>
      <c r="F26" s="1975"/>
      <c r="G26" s="1975"/>
      <c r="H26" s="1976"/>
      <c r="I26" s="1601"/>
      <c r="J26" s="1987"/>
      <c r="K26" s="1987"/>
      <c r="L26" s="1988"/>
    </row>
    <row r="27" spans="2:19" ht="19.95" customHeight="1" x14ac:dyDescent="0.25">
      <c r="B27" s="999" t="s">
        <v>1673</v>
      </c>
      <c r="C27" s="1977">
        <f>'4. Summary &amp; Totals'!C37</f>
        <v>0.54872890990950018</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2025-08-22T12:46:34Z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